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8.xml.rels" ContentType="application/vnd.openxmlformats-package.relationships+xml"/>
  <Override PartName="/xl/worksheets/_rels/sheet26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7.xml.rels" ContentType="application/vnd.openxmlformats-package.relationships+xml"/>
  <Override PartName="/xl/worksheets/sheet29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9.xml" ContentType="application/vnd.ms-excel.controlproperties+xml"/>
  <Override PartName="/xl/ctrlProps/ctrlProps11.xml" ContentType="application/vnd.ms-excel.controlproperties+xml"/>
  <Override PartName="/xl/ctrlProps/ctrlProps15.xml" ContentType="application/vnd.ms-excel.controlproperties+xml"/>
  <Override PartName="/xl/ctrlProps/ctrlProps19.xml" ContentType="application/vnd.ms-excel.controlproperties+xml"/>
  <Override PartName="/xl/drawings/vmlDrawing6.vml" ContentType="application/vnd.openxmlformats-officedocument.vmlDrawing"/>
  <Override PartName="/xl/drawings/drawing16.xml" ContentType="application/vnd.openxmlformats-officedocument.drawing+xml"/>
  <Override PartName="/xl/drawings/vmlDrawing7.vml" ContentType="application/vnd.openxmlformats-officedocument.vmlDrawing"/>
  <Override PartName="/xl/drawings/drawing18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vmlDrawing4.vml" ContentType="application/vnd.openxmlformats-officedocument.vmlDrawing"/>
  <Override PartName="/xl/drawings/drawing14.xml" ContentType="application/vnd.openxmlformats-officedocument.drawing+xml"/>
  <Override PartName="/xl/drawings/drawing6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Power Desk Daily Price" sheetId="6" state="visible" r:id="rId8"/>
    <sheet name="OP.Power Desk Daily Price" sheetId="7" state="visible" r:id="rId9"/>
    <sheet name="Power &amp; Gas Heat Rates" sheetId="8" state="visible" r:id="rId10"/>
    <sheet name="West Daily Peak and Off Peak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Curve Summary" sheetId="15" state="visible" r:id="rId17"/>
    <sheet name="Curve Summary ALBERTA" sheetId="16" state="visible" r:id="rId18"/>
    <sheet name="Sat Curve Sum" sheetId="17" state="visible" r:id="rId19"/>
    <sheet name="Sun Curve Sum" sheetId="18" state="visible" r:id="rId20"/>
    <sheet name="Curve Summary Backup" sheetId="19" state="visible" r:id="rId21"/>
    <sheet name="Off Peak Curve Sum" sheetId="20" state="visible" r:id="rId22"/>
    <sheet name="Sun Curve Sum Backup" sheetId="21" state="visible" r:id="rId23"/>
    <sheet name="Sat Curve Sum Backup" sheetId="22" state="visible" r:id="rId24"/>
    <sheet name="Instruction" sheetId="23" state="visible" r:id="rId25"/>
    <sheet name="Regions" sheetId="24" state="visible" r:id="rId26"/>
    <sheet name="Holidays" sheetId="25" state="visible" r:id="rId27"/>
    <sheet name="Power West Price Peak" sheetId="26" state="visible" r:id="rId28"/>
    <sheet name="Power West Price Off-Peak" sheetId="27" state="visible" r:id="rId29"/>
    <sheet name="P2" sheetId="28" state="visible" r:id="rId30"/>
    <sheet name="P2Sun" sheetId="29" state="visible" r:id="rId31"/>
    <sheet name="Prices" sheetId="30" state="visible" r:id="rId32"/>
  </sheets>
  <externalReferences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function="false" hidden="false" localSheetId="14" name="_xlnm.Print_Area" vbProcedure="false">'Curve Summary'!$A$4:$AG$7</definedName>
    <definedName function="false" hidden="false" localSheetId="15" name="_xlnm.Print_Area" vbProcedure="false">'Curve Summary ALBERTA'!$A$4:$AG$7</definedName>
    <definedName function="false" hidden="false" localSheetId="18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19" name="_xlnm.Print_Area" vbProcedure="false">'Off Peak Curve Sum'!$A$4:$AG$66</definedName>
    <definedName function="false" hidden="false" localSheetId="6" name="_xlnm.Print_Area" vbProcedure="false">'OP.Power Desk Daily Price'!$A$6:$AG$38</definedName>
    <definedName function="false" hidden="false" localSheetId="7" name="_xlnm.Print_Area" vbProcedure="false">'Power &amp; Gas Heat Rates'!$A$8:$AC$90</definedName>
    <definedName function="false" hidden="false" localSheetId="5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6" name="_xlnm.Print_Area" vbProcedure="false">'Sat Curve Sum'!$A$4:$AG$66</definedName>
    <definedName function="false" hidden="false" localSheetId="21" name="_xlnm.Print_Area" vbProcedure="false">'Sat Curve Sum Backup'!$A$4:$AG$66</definedName>
    <definedName function="false" hidden="false" localSheetId="17" name="_xlnm.Print_Area" vbProcedure="false">'Sun Curve Sum'!$A$4:$AG$66</definedName>
    <definedName function="false" hidden="false" localSheetId="20" name="_xlnm.Print_Area" vbProcedure="false">'Sun Curve Sum Backup'!$A$4:$AG$66</definedName>
    <definedName function="false" hidden="false" localSheetId="8" name="_xlnm.Print_Area" vbProcedure="false">'West Daily Peak and Off Peak'!$A$3:$AG$32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6" name="DetailData" vbProcedure="false">'OP.Power Desk Daily Price'!$B$9:$AF$25</definedName>
    <definedName function="false" hidden="false" localSheetId="6" name="erv15sec1" vbProcedure="false">'OP.Power Desk Daily Price'!$A$8:$AG$44</definedName>
    <definedName function="false" hidden="false" localSheetId="6" name="nr_EPDDPrR" vbProcedure="false">'OP.Power Desk Daily Price'!$A$8:$AG$44</definedName>
    <definedName function="false" hidden="false" localSheetId="6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5" name="totData" vbProcedure="false">OFFSET(fStart,0,0,cRows,cCols)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cCols" vbProcedure="false">COUNTA('[3]'!$A$1:$XFD$1)</definedName>
    <definedName function="false" hidden="false" localSheetId="18" name="cRows" vbProcedure="false">COUNTA('[3]'!$A$1:$A$1048576)</definedName>
    <definedName function="false" hidden="false" localSheetId="18" name="Excel_BuiltIn_Database" vbProcedure="false">'[3]'!$D$4</definedName>
    <definedName function="false" hidden="false" localSheetId="18" name="fStart" vbProcedure="false">'[3]'!$A$1</definedName>
    <definedName function="false" hidden="false" localSheetId="18" name="LCRAFile" vbProcedure="false">'[3]'!$H$2</definedName>
    <definedName function="false" hidden="false" localSheetId="18" name="LCRAPositions" vbProcedure="false">'[3]'!$A$7:$G$54</definedName>
    <definedName function="false" hidden="false" localSheetId="18" name="NOTIONALREG" vbProcedure="false">'[3]'!$A$8:$J$90</definedName>
    <definedName function="false" hidden="false" localSheetId="18" name="NOTIONALSFile" vbProcedure="false">'[3]'!$H$3</definedName>
    <definedName function="false" hidden="false" localSheetId="18" name="nr_east_pow_pos" vbProcedure="false">'[3]'!$A$8:$T$58</definedName>
    <definedName function="false" hidden="false" localSheetId="18" name="PASSWORD" vbProcedure="false">'[3]'!$D$3</definedName>
    <definedName function="false" hidden="false" localSheetId="18" name="ReportDate" vbProcedure="false">'[3]'!$A$2</definedName>
    <definedName function="false" hidden="false" localSheetId="18" name="totData" vbProcedure="false">OFFSET('Curve Summary Backup'!fStart,0,0,'Curve Summary Backup'!cRows,'Curve Summary Backup'!cCols)</definedName>
    <definedName function="false" hidden="false" localSheetId="18" name="USER" vbProcedure="false">'[3]'!$D$2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OFFSET('Off Peak Curve Sum'!fStart,0,0,'Off Peak Curve Sum'!cRows,'Off Peak Curve Sum'!cCols)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OFFSET('Sun Curve Sum Backup'!fStart,0,0,'Sun Curve Sum Backup'!cRows,'Sun Curve Sum Backup'!cCols)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OFFSET('Sat Curve Sum Backup'!fStart,0,0,'Sat Curve Sum Backup'!cRows,'Sat Curve Sum Backup'!cCols)</definedName>
    <definedName function="false" hidden="false" localSheetId="21" name="USER" vbProcedure="false">'[3]'!$D$2</definedName>
    <definedName function="false" hidden="false" localSheetId="26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<sst xmlns="http://schemas.openxmlformats.org/spreadsheetml/2006/main" count="1039" uniqueCount="203">
  <si>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</si>
  <si>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</si>
  <si>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</si>
  <si>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</si>
  <si>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</si>
  <si>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</si>
  <si>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</si>
  <si>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</si>
  <si>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</si>
  <si>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</si>
  <si>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</si>
  <si>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</si>
  <si>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</si>
  <si>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</si>
  <si>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</si>
  <si>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</si>
  <si>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</si>
  <si>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</si>
  <si>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</si>
  <si>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</si>
  <si>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</si>
  <si>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</si>
  <si>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</si>
  <si>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</si>
  <si>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</si>
  <si>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</si>
  <si>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</si>
  <si>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</si>
  <si>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</si>
  <si>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</si>
  <si>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</si>
  <si>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</si>
  <si>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</si>
  <si>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</si>
  <si>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</si>
  <si>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</si>
  <si>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</si>
  <si>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</si>
  <si>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</si>
  <si>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</si>
  <si>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</si>
  <si>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</si>
  <si>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</si>
  <si>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</si>
  <si>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</si>
  <si>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</si>
  <si>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</si>
  <si>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</si>
  <si>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</si>
  <si>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</si>
  <si>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</si>
  <si>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</si>
  <si>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</si>
  <si>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</si>
  <si>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</si>
  <si>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</si>
  <si>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</si>
  <si>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</si>
  <si>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</si>
  <si>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</si>
  <si>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</si>
  <si>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</si>
  <si>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</si>
  <si>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</si>
  <si>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</si>
  <si>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</si>
  <si>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</si>
  <si>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</si>
  <si>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</si>
  <si>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</si>
  <si>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</si>
  <si>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</si>
  <si>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</si>
  <si>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</si>
  <si>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</si>
  <si>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</si>
  <si>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</si>
  <si>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</si>
  <si>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</si>
  <si>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</si>
  <si>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</si>
  <si>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</si>
  <si>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</si>
  <si>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</si>
  <si>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</si>
  <si>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</si>
  <si>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Off Peak Prices</t>
  </si>
  <si>
    <t xml:space="preserve">Alberta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</si>
  <si>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</si>
  <si>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</si>
  <si>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</si>
  <si>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</si>
  <si>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</si>
  <si>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</si>
  <si>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</si>
  <si>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</si>
  <si>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</si>
  <si>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</si>
  <si>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</si>
  <si>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</si>
  <si>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2005-2014</t>
  </si>
  <si>
    <t xml:space="preserve">Off Peak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</si>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</sst>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b val="true"/>
      <sz val="11"/>
      <name val="Arial"/>
      <family val="2"/>
    </font>
    <font>
      <b val="true"/>
      <sz val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0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6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6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6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6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6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6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8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8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8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8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8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8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externalLink" Target="externalLinks/externalLink1.xml"/><Relationship Id="rId34" Type="http://schemas.openxmlformats.org/officeDocument/2006/relationships/externalLink" Target="externalLinks/externalLink2.xml"/><Relationship Id="rId35" Type="http://schemas.openxmlformats.org/officeDocument/2006/relationships/externalLink" Target="externalLinks/externalLink3.xml"/><Relationship Id="rId36" Type="http://schemas.openxmlformats.org/officeDocument/2006/relationships/externalLink" Target="externalLinks/externalLink4.xml"/><Relationship Id="rId37" Type="http://schemas.openxmlformats.org/officeDocument/2006/relationships/externalLink" Target="externalLinks/externalLink5.xml"/><Relationship Id="rId38" Type="http://schemas.openxmlformats.org/officeDocument/2006/relationships/externalLink" Target="externalLinks/externalLink6.xml"/><Relationship Id="rId39" Type="http://schemas.openxmlformats.org/officeDocument/2006/relationships/externalLink" Target="externalLinks/externalLink7.xml"/><Relationship Id="rId40" Type="http://schemas.openxmlformats.org/officeDocument/2006/relationships/externalLink" Target="externalLinks/externalLink8.xml"/><Relationship Id="rId41" Type="http://schemas.openxmlformats.org/officeDocument/2006/relationships/externalLink" Target="externalLinks/externalLink9.xml"/><Relationship Id="rId42" Type="http://schemas.openxmlformats.org/officeDocument/2006/relationships/externalLink" Target="externalLinks/externalLink10.xml"/><Relationship Id="rId43" Type="http://schemas.openxmlformats.org/officeDocument/2006/relationships/externalLink" Target="externalLinks/externalLink11.xml"/><Relationship Id="rId44" Type="http://schemas.openxmlformats.org/officeDocument/2006/relationships/externalLink" Target="externalLinks/externalLink12.xml"/><Relationship Id="rId45" Type="http://schemas.openxmlformats.org/officeDocument/2006/relationships/sharedStrings" Target="sharedStrings.xml"/>
</Relationships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4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169560</xdr:colOff>
          <xdr:row>8</xdr:row>
          <xdr:rowOff>28800</xdr:rowOff>
        </xdr:from>
        <xdr:to>
          <xdr:col>3</xdr:col>
          <xdr:colOff>8640</xdr:colOff>
          <xdr:row>11</xdr:row>
          <xdr:rowOff>19080</xdr:rowOff>
        </xdr:to>
        <xdr:sp>
          <xdr:nvSpPr>
            <xdr:cNvPr id="1002" name="Button 9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88920</xdr:colOff>
          <xdr:row>14</xdr:row>
          <xdr:rowOff>9720</xdr:rowOff>
        </xdr:from>
        <xdr:to>
          <xdr:col>3</xdr:col>
          <xdr:colOff>25200</xdr:colOff>
          <xdr:row>16</xdr:row>
          <xdr:rowOff>114480</xdr:rowOff>
        </xdr:to>
        <xdr:sp>
          <xdr:nvSpPr>
            <xdr:cNvPr id="1003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31.05</v>
          </cell>
          <cell r="E6">
            <v>17.15</v>
          </cell>
        </row>
        <row r="7">
          <cell r="D7">
            <v>31.05</v>
          </cell>
          <cell r="E7">
            <v>17.15</v>
          </cell>
        </row>
        <row r="8">
          <cell r="D8">
            <v>28.5</v>
          </cell>
          <cell r="E8">
            <v>21.85</v>
          </cell>
        </row>
        <row r="9">
          <cell r="D9">
            <v>23.85</v>
          </cell>
          <cell r="E9">
            <v>21.85</v>
          </cell>
        </row>
        <row r="10">
          <cell r="D10">
            <v>27</v>
          </cell>
          <cell r="E10">
            <v>17.75</v>
          </cell>
        </row>
        <row r="11">
          <cell r="D11">
            <v>27</v>
          </cell>
          <cell r="E11">
            <v>17.75</v>
          </cell>
        </row>
        <row r="12">
          <cell r="D12">
            <v>27</v>
          </cell>
          <cell r="E12">
            <v>17.75</v>
          </cell>
        </row>
        <row r="13">
          <cell r="D13">
            <v>27</v>
          </cell>
          <cell r="E13">
            <v>17.75</v>
          </cell>
        </row>
        <row r="14">
          <cell r="D14">
            <v>27</v>
          </cell>
          <cell r="E14">
            <v>17.75</v>
          </cell>
        </row>
        <row r="15">
          <cell r="D15">
            <v>27</v>
          </cell>
          <cell r="E15">
            <v>17.75</v>
          </cell>
        </row>
        <row r="16">
          <cell r="D16">
            <v>18.25</v>
          </cell>
          <cell r="E16">
            <v>17.75</v>
          </cell>
        </row>
        <row r="17">
          <cell r="D17">
            <v>27</v>
          </cell>
          <cell r="E17">
            <v>17.75</v>
          </cell>
        </row>
        <row r="18">
          <cell r="D18">
            <v>27</v>
          </cell>
          <cell r="E18">
            <v>17.75</v>
          </cell>
        </row>
        <row r="19">
          <cell r="D19">
            <v>27</v>
          </cell>
          <cell r="E19">
            <v>17.75</v>
          </cell>
        </row>
        <row r="20">
          <cell r="D20">
            <v>27</v>
          </cell>
          <cell r="E20">
            <v>17.75</v>
          </cell>
        </row>
        <row r="21">
          <cell r="D21">
            <v>27</v>
          </cell>
          <cell r="E21">
            <v>17.75</v>
          </cell>
        </row>
        <row r="22">
          <cell r="D22">
            <v>27</v>
          </cell>
          <cell r="E22">
            <v>17.75</v>
          </cell>
        </row>
        <row r="23">
          <cell r="D23">
            <v>18.25</v>
          </cell>
          <cell r="E23">
            <v>17.75</v>
          </cell>
        </row>
        <row r="24">
          <cell r="D24">
            <v>27</v>
          </cell>
          <cell r="E24">
            <v>17.75</v>
          </cell>
        </row>
        <row r="25">
          <cell r="D25">
            <v>27</v>
          </cell>
          <cell r="E25">
            <v>17.75</v>
          </cell>
        </row>
        <row r="26">
          <cell r="D26">
            <v>27</v>
          </cell>
          <cell r="E26">
            <v>17.75</v>
          </cell>
        </row>
        <row r="27">
          <cell r="D27">
            <v>27</v>
          </cell>
          <cell r="E27">
            <v>17.75</v>
          </cell>
        </row>
        <row r="28">
          <cell r="D28">
            <v>27</v>
          </cell>
          <cell r="E28">
            <v>17.75</v>
          </cell>
        </row>
        <row r="29">
          <cell r="D29">
            <v>27</v>
          </cell>
          <cell r="E29">
            <v>17.75</v>
          </cell>
        </row>
        <row r="30">
          <cell r="B30">
            <v>1</v>
          </cell>
        </row>
        <row r="30">
          <cell r="D30">
            <v>18.25</v>
          </cell>
        </row>
        <row r="31">
          <cell r="D31">
            <v>27</v>
          </cell>
          <cell r="E31">
            <v>17.75</v>
          </cell>
        </row>
        <row r="32">
          <cell r="D32">
            <v>27</v>
          </cell>
          <cell r="E32">
            <v>17.75</v>
          </cell>
        </row>
        <row r="33">
          <cell r="D33">
            <v>27</v>
          </cell>
          <cell r="E33">
            <v>17.75</v>
          </cell>
        </row>
        <row r="34">
          <cell r="D34">
            <v>27</v>
          </cell>
          <cell r="E34">
            <v>17.75</v>
          </cell>
        </row>
        <row r="35">
          <cell r="D35">
            <v>27</v>
          </cell>
          <cell r="E35">
            <v>17.75</v>
          </cell>
        </row>
        <row r="36">
          <cell r="D36">
            <v>27</v>
          </cell>
          <cell r="E36">
            <v>17.75</v>
          </cell>
        </row>
        <row r="37">
          <cell r="D37">
            <v>27</v>
          </cell>
          <cell r="E37">
            <v>17.169</v>
          </cell>
        </row>
        <row r="38">
          <cell r="D38">
            <v>27.5</v>
          </cell>
          <cell r="E38">
            <v>18.626</v>
          </cell>
        </row>
        <row r="39">
          <cell r="D39">
            <v>32.5</v>
          </cell>
          <cell r="E39">
            <v>21.274</v>
          </cell>
        </row>
        <row r="40">
          <cell r="D40">
            <v>31.5</v>
          </cell>
          <cell r="E40">
            <v>21.597</v>
          </cell>
        </row>
        <row r="41">
          <cell r="D41">
            <v>30.75</v>
          </cell>
          <cell r="E41">
            <v>21.63</v>
          </cell>
        </row>
        <row r="42">
          <cell r="D42">
            <v>30.75</v>
          </cell>
          <cell r="E42">
            <v>21.267</v>
          </cell>
        </row>
        <row r="43">
          <cell r="D43">
            <v>32.5</v>
          </cell>
          <cell r="E43">
            <v>21.5</v>
          </cell>
        </row>
        <row r="44">
          <cell r="D44">
            <v>35.5</v>
          </cell>
          <cell r="E44">
            <v>22.734</v>
          </cell>
        </row>
        <row r="45">
          <cell r="D45">
            <v>47</v>
          </cell>
          <cell r="E45">
            <v>22.667</v>
          </cell>
        </row>
        <row r="46">
          <cell r="D46">
            <v>57.5</v>
          </cell>
          <cell r="E46">
            <v>30.96</v>
          </cell>
        </row>
        <row r="47">
          <cell r="D47">
            <v>65.5</v>
          </cell>
          <cell r="E47">
            <v>33.887</v>
          </cell>
        </row>
        <row r="48">
          <cell r="D48">
            <v>53</v>
          </cell>
          <cell r="E48">
            <v>26.8</v>
          </cell>
        </row>
        <row r="49">
          <cell r="D49">
            <v>36</v>
          </cell>
          <cell r="E49">
            <v>25.589</v>
          </cell>
        </row>
        <row r="50">
          <cell r="D50">
            <v>33</v>
          </cell>
          <cell r="E50">
            <v>23.25</v>
          </cell>
        </row>
        <row r="51">
          <cell r="D51">
            <v>34.5</v>
          </cell>
          <cell r="E51">
            <v>22.774</v>
          </cell>
        </row>
        <row r="52">
          <cell r="D52">
            <v>35.75</v>
          </cell>
          <cell r="E52">
            <v>23.254</v>
          </cell>
        </row>
        <row r="53">
          <cell r="D53">
            <v>35.25</v>
          </cell>
          <cell r="E53">
            <v>23.446</v>
          </cell>
        </row>
        <row r="54">
          <cell r="D54">
            <v>35.25</v>
          </cell>
          <cell r="E54">
            <v>22.714</v>
          </cell>
        </row>
        <row r="55">
          <cell r="D55">
            <v>34.75</v>
          </cell>
          <cell r="E55">
            <v>22.317</v>
          </cell>
        </row>
        <row r="56">
          <cell r="D56">
            <v>34.75</v>
          </cell>
          <cell r="E56">
            <v>22.173</v>
          </cell>
        </row>
        <row r="57">
          <cell r="D57">
            <v>41.75</v>
          </cell>
          <cell r="E57">
            <v>24.271</v>
          </cell>
        </row>
        <row r="58">
          <cell r="D58">
            <v>56.75</v>
          </cell>
          <cell r="E58">
            <v>29.738</v>
          </cell>
        </row>
        <row r="59">
          <cell r="D59">
            <v>63.75</v>
          </cell>
          <cell r="E59">
            <v>34.819</v>
          </cell>
        </row>
        <row r="60">
          <cell r="D60">
            <v>50.25</v>
          </cell>
          <cell r="E60">
            <v>31.938</v>
          </cell>
        </row>
        <row r="61">
          <cell r="D61">
            <v>36</v>
          </cell>
          <cell r="E61">
            <v>26.049</v>
          </cell>
        </row>
        <row r="62">
          <cell r="D62">
            <v>34</v>
          </cell>
          <cell r="E62">
            <v>22.005</v>
          </cell>
        </row>
        <row r="63">
          <cell r="D63">
            <v>33.75</v>
          </cell>
          <cell r="E63">
            <v>22.044</v>
          </cell>
        </row>
        <row r="64">
          <cell r="D64">
            <v>36.62</v>
          </cell>
          <cell r="E64">
            <v>23.496</v>
          </cell>
        </row>
        <row r="65">
          <cell r="D65">
            <v>36.19</v>
          </cell>
          <cell r="E65">
            <v>23.577</v>
          </cell>
        </row>
        <row r="66">
          <cell r="D66">
            <v>36.2</v>
          </cell>
          <cell r="E66">
            <v>23.279</v>
          </cell>
        </row>
        <row r="67">
          <cell r="D67">
            <v>35.77</v>
          </cell>
          <cell r="E67">
            <v>22.848</v>
          </cell>
        </row>
        <row r="68">
          <cell r="D68">
            <v>35.78</v>
          </cell>
          <cell r="E68">
            <v>22.547</v>
          </cell>
        </row>
        <row r="69">
          <cell r="D69">
            <v>41.74</v>
          </cell>
          <cell r="E69">
            <v>24.749</v>
          </cell>
        </row>
        <row r="70">
          <cell r="D70">
            <v>54.52</v>
          </cell>
          <cell r="E70">
            <v>28.896</v>
          </cell>
        </row>
        <row r="71">
          <cell r="D71">
            <v>60.49</v>
          </cell>
          <cell r="E71">
            <v>33.091</v>
          </cell>
        </row>
        <row r="72">
          <cell r="D72">
            <v>48.99</v>
          </cell>
          <cell r="E72">
            <v>30.806</v>
          </cell>
        </row>
        <row r="73">
          <cell r="D73">
            <v>36.85</v>
          </cell>
          <cell r="E73">
            <v>25.998</v>
          </cell>
        </row>
        <row r="74">
          <cell r="D74">
            <v>35.14</v>
          </cell>
          <cell r="E74">
            <v>22.833</v>
          </cell>
        </row>
        <row r="75">
          <cell r="D75">
            <v>34.93</v>
          </cell>
          <cell r="E75">
            <v>22.784</v>
          </cell>
        </row>
        <row r="76">
          <cell r="D76">
            <v>37.47</v>
          </cell>
          <cell r="E76">
            <v>23.718</v>
          </cell>
        </row>
        <row r="77">
          <cell r="D77">
            <v>37.11</v>
          </cell>
          <cell r="E77">
            <v>24.099</v>
          </cell>
        </row>
        <row r="78">
          <cell r="D78">
            <v>37.11</v>
          </cell>
          <cell r="E78">
            <v>23.727</v>
          </cell>
        </row>
        <row r="79">
          <cell r="D79">
            <v>36.75</v>
          </cell>
          <cell r="E79">
            <v>23.319</v>
          </cell>
        </row>
        <row r="80">
          <cell r="D80">
            <v>36.75</v>
          </cell>
          <cell r="E80">
            <v>22.998</v>
          </cell>
        </row>
        <row r="81">
          <cell r="D81">
            <v>41.84</v>
          </cell>
          <cell r="E81">
            <v>25.042</v>
          </cell>
        </row>
        <row r="82">
          <cell r="D82">
            <v>52.76</v>
          </cell>
          <cell r="E82">
            <v>28.449</v>
          </cell>
        </row>
        <row r="83">
          <cell r="D83">
            <v>57.85</v>
          </cell>
          <cell r="E83">
            <v>33.163</v>
          </cell>
        </row>
        <row r="84">
          <cell r="D84">
            <v>48.03</v>
          </cell>
          <cell r="E84">
            <v>30.573</v>
          </cell>
        </row>
        <row r="85">
          <cell r="D85">
            <v>37.67</v>
          </cell>
          <cell r="E85">
            <v>26.189</v>
          </cell>
        </row>
        <row r="86">
          <cell r="D86">
            <v>36.22</v>
          </cell>
          <cell r="E86">
            <v>23.31</v>
          </cell>
        </row>
        <row r="87">
          <cell r="D87">
            <v>36.04</v>
          </cell>
          <cell r="E87">
            <v>23.273</v>
          </cell>
        </row>
        <row r="88">
          <cell r="D88">
            <v>38.23</v>
          </cell>
          <cell r="E88">
            <v>24.09</v>
          </cell>
        </row>
        <row r="89">
          <cell r="D89">
            <v>37.92</v>
          </cell>
          <cell r="E89">
            <v>24.473</v>
          </cell>
        </row>
        <row r="90">
          <cell r="D90">
            <v>37.92</v>
          </cell>
          <cell r="E90">
            <v>24.143</v>
          </cell>
        </row>
        <row r="91">
          <cell r="D91">
            <v>37.61</v>
          </cell>
          <cell r="E91">
            <v>23.586</v>
          </cell>
        </row>
        <row r="92">
          <cell r="D92">
            <v>37.62</v>
          </cell>
          <cell r="E92">
            <v>23.629</v>
          </cell>
        </row>
        <row r="93">
          <cell r="D93">
            <v>41.97</v>
          </cell>
          <cell r="E93">
            <v>25.323</v>
          </cell>
        </row>
        <row r="94">
          <cell r="D94">
            <v>51.29</v>
          </cell>
          <cell r="E94">
            <v>28.51</v>
          </cell>
        </row>
        <row r="95">
          <cell r="D95">
            <v>55.64</v>
          </cell>
          <cell r="E95">
            <v>32.775</v>
          </cell>
        </row>
        <row r="96">
          <cell r="D96">
            <v>47.24</v>
          </cell>
          <cell r="E96">
            <v>30.382</v>
          </cell>
        </row>
        <row r="97">
          <cell r="D97">
            <v>38.4</v>
          </cell>
          <cell r="E97">
            <v>26.377</v>
          </cell>
        </row>
        <row r="98">
          <cell r="D98">
            <v>37.16</v>
          </cell>
          <cell r="E98">
            <v>23.752</v>
          </cell>
        </row>
        <row r="99">
          <cell r="D99">
            <v>37.01</v>
          </cell>
          <cell r="E99">
            <v>23.556</v>
          </cell>
        </row>
        <row r="100">
          <cell r="D100">
            <v>38.74</v>
          </cell>
          <cell r="E100">
            <v>24.655</v>
          </cell>
        </row>
        <row r="101">
          <cell r="D101">
            <v>38.46</v>
          </cell>
          <cell r="E101">
            <v>24.846</v>
          </cell>
        </row>
        <row r="102">
          <cell r="D102">
            <v>38.46</v>
          </cell>
          <cell r="E102">
            <v>24.567</v>
          </cell>
        </row>
        <row r="103">
          <cell r="D103">
            <v>38.19</v>
          </cell>
          <cell r="E103">
            <v>24.031</v>
          </cell>
        </row>
        <row r="104">
          <cell r="D104">
            <v>38.19</v>
          </cell>
          <cell r="E104">
            <v>24.087</v>
          </cell>
        </row>
        <row r="105">
          <cell r="D105">
            <v>42.12</v>
          </cell>
          <cell r="E105">
            <v>25.627</v>
          </cell>
        </row>
        <row r="106">
          <cell r="D106">
            <v>50.55</v>
          </cell>
          <cell r="E106">
            <v>28.496</v>
          </cell>
        </row>
        <row r="107">
          <cell r="D107">
            <v>54.48</v>
          </cell>
          <cell r="E107">
            <v>32.399</v>
          </cell>
        </row>
        <row r="108">
          <cell r="D108">
            <v>46.89</v>
          </cell>
          <cell r="E108">
            <v>30.021</v>
          </cell>
        </row>
        <row r="109">
          <cell r="D109">
            <v>38.89</v>
          </cell>
          <cell r="E109">
            <v>26.683</v>
          </cell>
        </row>
        <row r="110">
          <cell r="D110">
            <v>37.78</v>
          </cell>
          <cell r="E110">
            <v>24.213</v>
          </cell>
        </row>
        <row r="111">
          <cell r="D111">
            <v>37.64</v>
          </cell>
          <cell r="E111">
            <v>24.003</v>
          </cell>
        </row>
        <row r="112">
          <cell r="D112">
            <v>39.16</v>
          </cell>
          <cell r="E112">
            <v>24.992</v>
          </cell>
        </row>
        <row r="113">
          <cell r="D113">
            <v>38.91</v>
          </cell>
          <cell r="E113">
            <v>25.202</v>
          </cell>
        </row>
        <row r="114">
          <cell r="D114">
            <v>38.91</v>
          </cell>
          <cell r="E114">
            <v>24.735</v>
          </cell>
        </row>
        <row r="115">
          <cell r="D115">
            <v>38.66</v>
          </cell>
          <cell r="E115">
            <v>24.607</v>
          </cell>
        </row>
        <row r="116">
          <cell r="D116">
            <v>38.66</v>
          </cell>
          <cell r="E116">
            <v>24.468</v>
          </cell>
        </row>
        <row r="117">
          <cell r="D117">
            <v>42.29</v>
          </cell>
          <cell r="E117">
            <v>25.659</v>
          </cell>
        </row>
        <row r="118">
          <cell r="D118">
            <v>50.09</v>
          </cell>
          <cell r="E118">
            <v>28.926</v>
          </cell>
        </row>
        <row r="119">
          <cell r="D119">
            <v>53.72</v>
          </cell>
          <cell r="E119">
            <v>31.857</v>
          </cell>
        </row>
        <row r="120">
          <cell r="D120">
            <v>46.69</v>
          </cell>
          <cell r="E120">
            <v>30.165</v>
          </cell>
        </row>
        <row r="121">
          <cell r="D121">
            <v>39.31</v>
          </cell>
          <cell r="E121">
            <v>26.903</v>
          </cell>
        </row>
        <row r="122">
          <cell r="D122">
            <v>38.28</v>
          </cell>
          <cell r="E122">
            <v>24.419</v>
          </cell>
        </row>
        <row r="123">
          <cell r="D123">
            <v>38.15</v>
          </cell>
          <cell r="E123">
            <v>24.581</v>
          </cell>
        </row>
        <row r="124">
          <cell r="D124">
            <v>39.58</v>
          </cell>
          <cell r="E124">
            <v>25.33</v>
          </cell>
        </row>
        <row r="125">
          <cell r="D125">
            <v>39.34</v>
          </cell>
          <cell r="E125">
            <v>25.511</v>
          </cell>
        </row>
        <row r="126">
          <cell r="D126">
            <v>39.34</v>
          </cell>
          <cell r="E126">
            <v>25.093</v>
          </cell>
        </row>
        <row r="127">
          <cell r="D127">
            <v>39.1</v>
          </cell>
          <cell r="E127">
            <v>24.998</v>
          </cell>
        </row>
        <row r="128">
          <cell r="D128">
            <v>39.1</v>
          </cell>
          <cell r="E128">
            <v>24.673</v>
          </cell>
        </row>
        <row r="129">
          <cell r="D129">
            <v>42.47</v>
          </cell>
          <cell r="E129">
            <v>26.191</v>
          </cell>
        </row>
        <row r="130">
          <cell r="D130">
            <v>49.66</v>
          </cell>
          <cell r="E130">
            <v>28.988</v>
          </cell>
        </row>
        <row r="131">
          <cell r="D131">
            <v>53.02</v>
          </cell>
          <cell r="E131">
            <v>31.714</v>
          </cell>
        </row>
        <row r="132">
          <cell r="D132">
            <v>46.53</v>
          </cell>
          <cell r="E132">
            <v>30.138</v>
          </cell>
        </row>
        <row r="133">
          <cell r="D133">
            <v>39.7</v>
          </cell>
          <cell r="E133">
            <v>27.14</v>
          </cell>
        </row>
        <row r="134">
          <cell r="D134">
            <v>38.75</v>
          </cell>
          <cell r="E134">
            <v>24.799</v>
          </cell>
        </row>
        <row r="135">
          <cell r="D135">
            <v>38.63</v>
          </cell>
          <cell r="E135">
            <v>24.969</v>
          </cell>
        </row>
        <row r="136">
          <cell r="D136">
            <v>39.92</v>
          </cell>
          <cell r="E136">
            <v>25.458</v>
          </cell>
        </row>
        <row r="137">
          <cell r="D137">
            <v>39.69</v>
          </cell>
          <cell r="E137">
            <v>25.816</v>
          </cell>
        </row>
        <row r="138">
          <cell r="D138">
            <v>39.71</v>
          </cell>
          <cell r="E138">
            <v>25.597</v>
          </cell>
        </row>
        <row r="139">
          <cell r="D139">
            <v>39.49</v>
          </cell>
          <cell r="E139">
            <v>25.338</v>
          </cell>
        </row>
        <row r="140">
          <cell r="D140">
            <v>39.49</v>
          </cell>
          <cell r="E140">
            <v>25.017</v>
          </cell>
        </row>
        <row r="141">
          <cell r="D141">
            <v>42.58</v>
          </cell>
          <cell r="E141">
            <v>26.462</v>
          </cell>
        </row>
        <row r="142">
          <cell r="D142">
            <v>49.23</v>
          </cell>
          <cell r="E142">
            <v>29.034</v>
          </cell>
        </row>
        <row r="143">
          <cell r="D143">
            <v>52.33</v>
          </cell>
          <cell r="E143">
            <v>31.555</v>
          </cell>
        </row>
        <row r="144">
          <cell r="D144">
            <v>46.33</v>
          </cell>
          <cell r="E144">
            <v>30.092</v>
          </cell>
        </row>
        <row r="145">
          <cell r="D145">
            <v>40.04</v>
          </cell>
          <cell r="E145">
            <v>27.231</v>
          </cell>
        </row>
        <row r="146">
          <cell r="D146">
            <v>39.16</v>
          </cell>
          <cell r="E146">
            <v>25.311</v>
          </cell>
        </row>
        <row r="147">
          <cell r="D147">
            <v>39.05</v>
          </cell>
          <cell r="E147">
            <v>25.315</v>
          </cell>
        </row>
        <row r="148">
          <cell r="D148">
            <v>40.25</v>
          </cell>
          <cell r="E148">
            <v>25.73</v>
          </cell>
        </row>
        <row r="149">
          <cell r="D149">
            <v>40.04</v>
          </cell>
          <cell r="E149">
            <v>26.084</v>
          </cell>
        </row>
        <row r="150">
          <cell r="D150">
            <v>40.05</v>
          </cell>
          <cell r="E150">
            <v>25.892</v>
          </cell>
        </row>
        <row r="151">
          <cell r="D151">
            <v>39.85</v>
          </cell>
          <cell r="E151">
            <v>25.641</v>
          </cell>
        </row>
        <row r="152">
          <cell r="D152">
            <v>39.85</v>
          </cell>
          <cell r="E152">
            <v>25.322</v>
          </cell>
        </row>
        <row r="153">
          <cell r="D153">
            <v>42.7</v>
          </cell>
          <cell r="E153">
            <v>26.695</v>
          </cell>
        </row>
        <row r="154">
          <cell r="D154">
            <v>48.85</v>
          </cell>
          <cell r="E154">
            <v>28.832</v>
          </cell>
        </row>
        <row r="155">
          <cell r="D155">
            <v>51.71</v>
          </cell>
          <cell r="E155">
            <v>31.845</v>
          </cell>
        </row>
        <row r="156">
          <cell r="D156">
            <v>46.16</v>
          </cell>
          <cell r="E156">
            <v>30.145</v>
          </cell>
        </row>
        <row r="157">
          <cell r="D157">
            <v>40.36</v>
          </cell>
          <cell r="E157">
            <v>27.426</v>
          </cell>
        </row>
        <row r="158">
          <cell r="D158">
            <v>39.55</v>
          </cell>
          <cell r="E158">
            <v>25.623</v>
          </cell>
        </row>
        <row r="159">
          <cell r="D159">
            <v>39.44</v>
          </cell>
          <cell r="E159">
            <v>25.615</v>
          </cell>
        </row>
        <row r="160">
          <cell r="D160">
            <v>40.57</v>
          </cell>
          <cell r="E160">
            <v>26.009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25.18</v>
          </cell>
        </row>
        <row r="7">
          <cell r="G7">
            <v>16.7</v>
          </cell>
        </row>
        <row r="7">
          <cell r="L7">
            <v>32.88</v>
          </cell>
        </row>
        <row r="7">
          <cell r="P7">
            <v>32.81</v>
          </cell>
        </row>
        <row r="8">
          <cell r="C8">
            <v>25.18</v>
          </cell>
        </row>
        <row r="8">
          <cell r="G8">
            <v>16.7</v>
          </cell>
        </row>
        <row r="8">
          <cell r="L8">
            <v>21.5</v>
          </cell>
        </row>
        <row r="8">
          <cell r="P8">
            <v>24</v>
          </cell>
        </row>
        <row r="9">
          <cell r="C9">
            <v>32</v>
          </cell>
        </row>
        <row r="9">
          <cell r="G9">
            <v>21.5</v>
          </cell>
        </row>
        <row r="9">
          <cell r="L9">
            <v>25.1</v>
          </cell>
        </row>
        <row r="9">
          <cell r="P9">
            <v>27.1875</v>
          </cell>
        </row>
        <row r="10">
          <cell r="C10">
            <v>21.5</v>
          </cell>
        </row>
        <row r="10">
          <cell r="G10">
            <v>31.7299995422363</v>
          </cell>
        </row>
        <row r="10">
          <cell r="L10">
            <v>27.5</v>
          </cell>
        </row>
        <row r="10">
          <cell r="P10">
            <v>20.625</v>
          </cell>
        </row>
        <row r="11">
          <cell r="C11">
            <v>32.15</v>
          </cell>
        </row>
        <row r="11">
          <cell r="G11">
            <v>21.29</v>
          </cell>
        </row>
        <row r="11">
          <cell r="L11">
            <v>32.4</v>
          </cell>
        </row>
        <row r="11">
          <cell r="P11">
            <v>24.3</v>
          </cell>
        </row>
        <row r="12">
          <cell r="C12">
            <v>32.15</v>
          </cell>
        </row>
        <row r="12">
          <cell r="G12">
            <v>21.29</v>
          </cell>
        </row>
        <row r="12">
          <cell r="L12">
            <v>32.75</v>
          </cell>
        </row>
        <row r="12">
          <cell r="P12">
            <v>24.563</v>
          </cell>
        </row>
        <row r="13">
          <cell r="C13">
            <v>32.15</v>
          </cell>
        </row>
        <row r="13">
          <cell r="G13">
            <v>21.29</v>
          </cell>
        </row>
        <row r="13">
          <cell r="L13">
            <v>32.75</v>
          </cell>
        </row>
        <row r="13">
          <cell r="P13">
            <v>24.563</v>
          </cell>
        </row>
        <row r="14">
          <cell r="C14">
            <v>32.15</v>
          </cell>
        </row>
        <row r="14">
          <cell r="G14">
            <v>21.29</v>
          </cell>
        </row>
        <row r="14">
          <cell r="L14">
            <v>32</v>
          </cell>
        </row>
        <row r="14">
          <cell r="P14">
            <v>24</v>
          </cell>
        </row>
        <row r="15">
          <cell r="C15">
            <v>32.15</v>
          </cell>
        </row>
        <row r="15">
          <cell r="G15">
            <v>21.29</v>
          </cell>
        </row>
        <row r="15">
          <cell r="L15">
            <v>29.5</v>
          </cell>
        </row>
        <row r="15">
          <cell r="P15">
            <v>22.125</v>
          </cell>
        </row>
        <row r="16">
          <cell r="C16">
            <v>31.6000003814697</v>
          </cell>
        </row>
        <row r="16">
          <cell r="G16">
            <v>31.6000003814697</v>
          </cell>
        </row>
        <row r="16">
          <cell r="L16">
            <v>29.5</v>
          </cell>
        </row>
        <row r="16">
          <cell r="P16">
            <v>22.125</v>
          </cell>
        </row>
        <row r="17">
          <cell r="C17">
            <v>27.1875</v>
          </cell>
        </row>
        <row r="17">
          <cell r="G17">
            <v>27.1875</v>
          </cell>
        </row>
        <row r="17">
          <cell r="L17">
            <v>36.25</v>
          </cell>
        </row>
        <row r="17">
          <cell r="P17">
            <v>27.188</v>
          </cell>
        </row>
        <row r="18">
          <cell r="C18">
            <v>27.1875</v>
          </cell>
        </row>
        <row r="18">
          <cell r="G18">
            <v>27.1875</v>
          </cell>
        </row>
        <row r="18">
          <cell r="L18">
            <v>44.25</v>
          </cell>
        </row>
        <row r="18">
          <cell r="P18">
            <v>33.188</v>
          </cell>
        </row>
        <row r="19">
          <cell r="C19">
            <v>27.1875</v>
          </cell>
        </row>
        <row r="19">
          <cell r="G19">
            <v>27.1875</v>
          </cell>
        </row>
        <row r="19">
          <cell r="L19">
            <v>51.25</v>
          </cell>
        </row>
        <row r="19">
          <cell r="P19">
            <v>38.438</v>
          </cell>
        </row>
        <row r="20">
          <cell r="C20">
            <v>27.1875</v>
          </cell>
        </row>
        <row r="20">
          <cell r="G20">
            <v>27.1875</v>
          </cell>
        </row>
        <row r="20">
          <cell r="L20">
            <v>39.5</v>
          </cell>
        </row>
        <row r="20">
          <cell r="P20">
            <v>29.625</v>
          </cell>
        </row>
        <row r="21">
          <cell r="C21">
            <v>27.1875</v>
          </cell>
        </row>
        <row r="21">
          <cell r="G21">
            <v>27.1875</v>
          </cell>
        </row>
        <row r="21">
          <cell r="L21">
            <v>35.25</v>
          </cell>
        </row>
        <row r="21">
          <cell r="P21">
            <v>26.438</v>
          </cell>
        </row>
        <row r="22">
          <cell r="C22">
            <v>27.1875</v>
          </cell>
        </row>
        <row r="22">
          <cell r="G22">
            <v>27.1875</v>
          </cell>
        </row>
        <row r="22">
          <cell r="L22">
            <v>34.5</v>
          </cell>
        </row>
        <row r="22">
          <cell r="P22">
            <v>25.875</v>
          </cell>
        </row>
        <row r="23">
          <cell r="C23">
            <v>31.4500007629395</v>
          </cell>
        </row>
        <row r="23">
          <cell r="G23">
            <v>31.4500007629395</v>
          </cell>
        </row>
        <row r="23">
          <cell r="L23">
            <v>36.75</v>
          </cell>
        </row>
        <row r="23">
          <cell r="P23">
            <v>27.563</v>
          </cell>
        </row>
        <row r="24">
          <cell r="C24">
            <v>27.1875</v>
          </cell>
        </row>
        <row r="24">
          <cell r="G24">
            <v>27.1875</v>
          </cell>
        </row>
        <row r="24">
          <cell r="L24">
            <v>27.5</v>
          </cell>
        </row>
        <row r="24">
          <cell r="P24">
            <v>20.625</v>
          </cell>
        </row>
        <row r="25">
          <cell r="C25">
            <v>27.1875</v>
          </cell>
        </row>
        <row r="25">
          <cell r="G25">
            <v>27.1875</v>
          </cell>
        </row>
        <row r="25">
          <cell r="L25">
            <v>26.5</v>
          </cell>
        </row>
        <row r="25">
          <cell r="P25">
            <v>19.875</v>
          </cell>
        </row>
        <row r="26">
          <cell r="C26">
            <v>27.1875</v>
          </cell>
        </row>
        <row r="26">
          <cell r="G26">
            <v>27.1875</v>
          </cell>
        </row>
        <row r="26">
          <cell r="L26">
            <v>24.5</v>
          </cell>
        </row>
        <row r="26">
          <cell r="P26">
            <v>18.375</v>
          </cell>
        </row>
        <row r="27">
          <cell r="C27">
            <v>27.1875</v>
          </cell>
        </row>
        <row r="27">
          <cell r="G27">
            <v>27.1875</v>
          </cell>
        </row>
        <row r="27">
          <cell r="L27">
            <v>21.5</v>
          </cell>
        </row>
        <row r="27">
          <cell r="P27">
            <v>16.125</v>
          </cell>
        </row>
        <row r="28">
          <cell r="C28">
            <v>27.1875</v>
          </cell>
        </row>
        <row r="28">
          <cell r="G28">
            <v>27.1875</v>
          </cell>
        </row>
        <row r="28">
          <cell r="L28">
            <v>23.5</v>
          </cell>
        </row>
        <row r="28">
          <cell r="P28">
            <v>17.625</v>
          </cell>
        </row>
        <row r="29">
          <cell r="C29">
            <v>27.1875</v>
          </cell>
        </row>
        <row r="29">
          <cell r="G29">
            <v>27.1875</v>
          </cell>
        </row>
        <row r="29">
          <cell r="L29">
            <v>27.5</v>
          </cell>
        </row>
        <row r="29">
          <cell r="P29">
            <v>20.625</v>
          </cell>
        </row>
        <row r="30">
          <cell r="C30">
            <v>30.25</v>
          </cell>
        </row>
        <row r="30">
          <cell r="G30">
            <v>30.25</v>
          </cell>
        </row>
        <row r="30">
          <cell r="L30">
            <v>36.5</v>
          </cell>
        </row>
        <row r="30">
          <cell r="P30">
            <v>27.375</v>
          </cell>
        </row>
        <row r="31">
          <cell r="C31">
            <v>27.1875</v>
          </cell>
        </row>
        <row r="31">
          <cell r="G31">
            <v>27.1875</v>
          </cell>
        </row>
        <row r="31">
          <cell r="L31">
            <v>45.5</v>
          </cell>
        </row>
        <row r="31">
          <cell r="P31">
            <v>34.125</v>
          </cell>
        </row>
        <row r="32">
          <cell r="C32">
            <v>27.1875</v>
          </cell>
        </row>
        <row r="32">
          <cell r="G32">
            <v>27.1875</v>
          </cell>
        </row>
        <row r="32">
          <cell r="L32">
            <v>35.5</v>
          </cell>
        </row>
        <row r="32">
          <cell r="P32">
            <v>26.625</v>
          </cell>
        </row>
        <row r="33">
          <cell r="C33">
            <v>27.1875</v>
          </cell>
        </row>
        <row r="33">
          <cell r="G33">
            <v>27.1875</v>
          </cell>
        </row>
        <row r="33">
          <cell r="L33">
            <v>25.5</v>
          </cell>
        </row>
        <row r="33">
          <cell r="P33">
            <v>19.125</v>
          </cell>
        </row>
        <row r="34">
          <cell r="C34">
            <v>27.1875</v>
          </cell>
        </row>
        <row r="34">
          <cell r="G34">
            <v>27.1875</v>
          </cell>
        </row>
        <row r="34">
          <cell r="L34">
            <v>24.5</v>
          </cell>
        </row>
        <row r="34">
          <cell r="P34">
            <v>18.375</v>
          </cell>
        </row>
        <row r="35">
          <cell r="C35">
            <v>27.1875</v>
          </cell>
        </row>
        <row r="35">
          <cell r="G35">
            <v>27.1875</v>
          </cell>
        </row>
        <row r="35">
          <cell r="L35">
            <v>27.5</v>
          </cell>
        </row>
        <row r="35">
          <cell r="P35">
            <v>20.625</v>
          </cell>
        </row>
        <row r="36">
          <cell r="C36">
            <v>27.1875</v>
          </cell>
        </row>
        <row r="36">
          <cell r="G36">
            <v>27.1875</v>
          </cell>
        </row>
        <row r="36">
          <cell r="L36">
            <v>18.5</v>
          </cell>
        </row>
        <row r="36">
          <cell r="P36">
            <v>13.875</v>
          </cell>
        </row>
        <row r="37">
          <cell r="C37">
            <v>25.5</v>
          </cell>
        </row>
        <row r="37">
          <cell r="G37">
            <v>25.5</v>
          </cell>
        </row>
        <row r="37">
          <cell r="L37">
            <v>20.75</v>
          </cell>
        </row>
        <row r="37">
          <cell r="P37">
            <v>15.5625</v>
          </cell>
        </row>
        <row r="38">
          <cell r="C38">
            <v>25.1</v>
          </cell>
        </row>
        <row r="38">
          <cell r="G38">
            <v>15.629</v>
          </cell>
        </row>
        <row r="38">
          <cell r="L38">
            <v>18.25</v>
          </cell>
        </row>
        <row r="38">
          <cell r="P38">
            <v>13.6875</v>
          </cell>
        </row>
        <row r="39">
          <cell r="C39">
            <v>27.5</v>
          </cell>
        </row>
        <row r="39">
          <cell r="G39">
            <v>20.458</v>
          </cell>
        </row>
        <row r="39">
          <cell r="L39">
            <v>24.25</v>
          </cell>
        </row>
        <row r="39">
          <cell r="P39">
            <v>18.188</v>
          </cell>
        </row>
        <row r="40">
          <cell r="C40">
            <v>32.4</v>
          </cell>
        </row>
        <row r="40">
          <cell r="G40">
            <v>23.537</v>
          </cell>
        </row>
        <row r="40">
          <cell r="L40">
            <v>25.25</v>
          </cell>
        </row>
        <row r="40">
          <cell r="P40">
            <v>18.9375</v>
          </cell>
        </row>
        <row r="41">
          <cell r="C41">
            <v>32.75</v>
          </cell>
        </row>
        <row r="41">
          <cell r="G41">
            <v>24.48</v>
          </cell>
        </row>
        <row r="41">
          <cell r="L41">
            <v>31.25</v>
          </cell>
        </row>
        <row r="41">
          <cell r="P41">
            <v>23.4375</v>
          </cell>
        </row>
        <row r="42">
          <cell r="C42">
            <v>32.75</v>
          </cell>
        </row>
        <row r="42">
          <cell r="G42">
            <v>23.196</v>
          </cell>
        </row>
        <row r="42">
          <cell r="L42">
            <v>35.25</v>
          </cell>
        </row>
        <row r="42">
          <cell r="P42">
            <v>26.4375</v>
          </cell>
        </row>
        <row r="43">
          <cell r="C43">
            <v>32</v>
          </cell>
        </row>
        <row r="43">
          <cell r="G43">
            <v>22.016</v>
          </cell>
        </row>
        <row r="43">
          <cell r="L43">
            <v>44.25</v>
          </cell>
        </row>
        <row r="43">
          <cell r="P43">
            <v>33.1875</v>
          </cell>
        </row>
        <row r="44">
          <cell r="C44">
            <v>29.5</v>
          </cell>
        </row>
        <row r="44">
          <cell r="G44">
            <v>23.233</v>
          </cell>
        </row>
        <row r="44">
          <cell r="L44">
            <v>28</v>
          </cell>
        </row>
        <row r="44">
          <cell r="P44">
            <v>21</v>
          </cell>
        </row>
        <row r="45">
          <cell r="C45">
            <v>29.5</v>
          </cell>
        </row>
        <row r="45">
          <cell r="G45">
            <v>25.927</v>
          </cell>
        </row>
        <row r="45">
          <cell r="L45">
            <v>28.25</v>
          </cell>
        </row>
        <row r="45">
          <cell r="P45">
            <v>21.1875</v>
          </cell>
        </row>
        <row r="46">
          <cell r="C46">
            <v>36.25</v>
          </cell>
        </row>
        <row r="46">
          <cell r="G46">
            <v>25.604</v>
          </cell>
        </row>
        <row r="46">
          <cell r="L46">
            <v>24.75</v>
          </cell>
        </row>
        <row r="46">
          <cell r="P46">
            <v>18.5625</v>
          </cell>
        </row>
        <row r="47">
          <cell r="C47">
            <v>44.25</v>
          </cell>
        </row>
        <row r="47">
          <cell r="G47">
            <v>30.294</v>
          </cell>
        </row>
        <row r="47">
          <cell r="L47">
            <v>28</v>
          </cell>
        </row>
        <row r="47">
          <cell r="P47">
            <v>21</v>
          </cell>
        </row>
        <row r="48">
          <cell r="C48">
            <v>51.25</v>
          </cell>
        </row>
        <row r="48">
          <cell r="G48">
            <v>29.081</v>
          </cell>
        </row>
        <row r="48">
          <cell r="L48">
            <v>18.5</v>
          </cell>
        </row>
        <row r="48">
          <cell r="P48">
            <v>13.875</v>
          </cell>
        </row>
        <row r="49">
          <cell r="C49">
            <v>39.5</v>
          </cell>
        </row>
        <row r="49">
          <cell r="G49">
            <v>25.95</v>
          </cell>
        </row>
        <row r="49">
          <cell r="L49">
            <v>20.75</v>
          </cell>
        </row>
        <row r="49">
          <cell r="P49">
            <v>15.5625</v>
          </cell>
        </row>
        <row r="50">
          <cell r="C50">
            <v>35.25</v>
          </cell>
        </row>
        <row r="50">
          <cell r="G50">
            <v>24.629</v>
          </cell>
        </row>
        <row r="50">
          <cell r="L50">
            <v>18.25</v>
          </cell>
        </row>
        <row r="50">
          <cell r="P50">
            <v>13.6875</v>
          </cell>
        </row>
        <row r="51">
          <cell r="C51">
            <v>34.5</v>
          </cell>
        </row>
        <row r="51">
          <cell r="G51">
            <v>26.042</v>
          </cell>
        </row>
        <row r="51">
          <cell r="L51">
            <v>23.25</v>
          </cell>
        </row>
        <row r="51">
          <cell r="P51">
            <v>17.438</v>
          </cell>
        </row>
        <row r="52">
          <cell r="C52">
            <v>36.75</v>
          </cell>
        </row>
        <row r="52">
          <cell r="G52">
            <v>26.782</v>
          </cell>
        </row>
        <row r="52">
          <cell r="L52">
            <v>24.25</v>
          </cell>
        </row>
        <row r="52">
          <cell r="P52">
            <v>18.1875</v>
          </cell>
        </row>
        <row r="53">
          <cell r="C53">
            <v>27.5</v>
          </cell>
        </row>
        <row r="53">
          <cell r="G53">
            <v>13.847</v>
          </cell>
        </row>
        <row r="53">
          <cell r="L53">
            <v>29.25</v>
          </cell>
        </row>
        <row r="53">
          <cell r="P53">
            <v>21.9375</v>
          </cell>
        </row>
        <row r="54">
          <cell r="C54">
            <v>26.5</v>
          </cell>
        </row>
        <row r="54">
          <cell r="G54">
            <v>12.964</v>
          </cell>
        </row>
        <row r="54">
          <cell r="L54">
            <v>26.25</v>
          </cell>
        </row>
        <row r="54">
          <cell r="P54">
            <v>19.6875</v>
          </cell>
        </row>
        <row r="55">
          <cell r="C55">
            <v>24.5</v>
          </cell>
        </row>
        <row r="55">
          <cell r="G55">
            <v>13.25</v>
          </cell>
        </row>
        <row r="55">
          <cell r="L55">
            <v>35.25</v>
          </cell>
        </row>
        <row r="55">
          <cell r="P55">
            <v>26.4375</v>
          </cell>
        </row>
        <row r="56">
          <cell r="C56">
            <v>21.5</v>
          </cell>
        </row>
        <row r="56">
          <cell r="G56">
            <v>12.167</v>
          </cell>
        </row>
        <row r="56">
          <cell r="L56">
            <v>22</v>
          </cell>
        </row>
        <row r="56">
          <cell r="P56">
            <v>16.5</v>
          </cell>
        </row>
        <row r="57">
          <cell r="C57">
            <v>23.5</v>
          </cell>
        </row>
        <row r="57">
          <cell r="G57">
            <v>12.831</v>
          </cell>
        </row>
        <row r="57">
          <cell r="L57">
            <v>25.25</v>
          </cell>
        </row>
        <row r="57">
          <cell r="P57">
            <v>18.9375</v>
          </cell>
        </row>
        <row r="58">
          <cell r="C58">
            <v>27.5</v>
          </cell>
        </row>
        <row r="58">
          <cell r="G58">
            <v>14.458</v>
          </cell>
        </row>
        <row r="58">
          <cell r="L58">
            <v>22.25</v>
          </cell>
        </row>
        <row r="58">
          <cell r="P58">
            <v>16.6875</v>
          </cell>
        </row>
        <row r="59">
          <cell r="C59">
            <v>36.5</v>
          </cell>
        </row>
        <row r="59">
          <cell r="G59">
            <v>16.298</v>
          </cell>
        </row>
        <row r="59">
          <cell r="L59">
            <v>25.5</v>
          </cell>
        </row>
        <row r="59">
          <cell r="P59">
            <v>19.125</v>
          </cell>
        </row>
        <row r="60">
          <cell r="C60">
            <v>45.5</v>
          </cell>
        </row>
        <row r="60">
          <cell r="G60">
            <v>16.105</v>
          </cell>
        </row>
        <row r="60">
          <cell r="L60">
            <v>18.75</v>
          </cell>
        </row>
        <row r="60">
          <cell r="P60">
            <v>14.0625</v>
          </cell>
        </row>
        <row r="61">
          <cell r="C61">
            <v>35.5</v>
          </cell>
        </row>
        <row r="61">
          <cell r="G61">
            <v>13.125</v>
          </cell>
        </row>
        <row r="61">
          <cell r="L61">
            <v>21</v>
          </cell>
        </row>
        <row r="61">
          <cell r="P61">
            <v>15.75</v>
          </cell>
        </row>
        <row r="62">
          <cell r="C62">
            <v>25.5</v>
          </cell>
        </row>
        <row r="62">
          <cell r="G62">
            <v>13.306</v>
          </cell>
        </row>
        <row r="62">
          <cell r="L62">
            <v>18.5</v>
          </cell>
        </row>
        <row r="62">
          <cell r="P62">
            <v>13.875</v>
          </cell>
        </row>
        <row r="63">
          <cell r="C63">
            <v>24.5</v>
          </cell>
        </row>
        <row r="63">
          <cell r="G63">
            <v>14.35</v>
          </cell>
        </row>
        <row r="63">
          <cell r="L63">
            <v>23.5</v>
          </cell>
        </row>
        <row r="63">
          <cell r="P63">
            <v>17.625</v>
          </cell>
        </row>
        <row r="64">
          <cell r="C64">
            <v>27.5</v>
          </cell>
        </row>
        <row r="64">
          <cell r="G64">
            <v>15.169</v>
          </cell>
        </row>
        <row r="64">
          <cell r="L64">
            <v>24.5</v>
          </cell>
        </row>
        <row r="64">
          <cell r="P64">
            <v>18.375</v>
          </cell>
        </row>
        <row r="65">
          <cell r="C65">
            <v>18.5</v>
          </cell>
        </row>
        <row r="65">
          <cell r="G65">
            <v>14.212</v>
          </cell>
        </row>
        <row r="65">
          <cell r="L65">
            <v>29.5</v>
          </cell>
        </row>
        <row r="65">
          <cell r="P65">
            <v>22.125</v>
          </cell>
        </row>
        <row r="66">
          <cell r="C66">
            <v>20.75</v>
          </cell>
        </row>
        <row r="66">
          <cell r="G66">
            <v>13.999</v>
          </cell>
        </row>
        <row r="66">
          <cell r="L66">
            <v>26.5</v>
          </cell>
        </row>
        <row r="66">
          <cell r="P66">
            <v>19.875</v>
          </cell>
        </row>
        <row r="67">
          <cell r="C67">
            <v>18.25</v>
          </cell>
        </row>
        <row r="67">
          <cell r="G67">
            <v>13.8</v>
          </cell>
        </row>
        <row r="67">
          <cell r="L67">
            <v>35.5</v>
          </cell>
        </row>
        <row r="67">
          <cell r="P67">
            <v>26.625</v>
          </cell>
        </row>
        <row r="68">
          <cell r="C68">
            <v>24.25</v>
          </cell>
        </row>
        <row r="68">
          <cell r="G68">
            <v>13.284</v>
          </cell>
        </row>
        <row r="68">
          <cell r="L68">
            <v>22.25</v>
          </cell>
        </row>
        <row r="68">
          <cell r="P68">
            <v>16.688</v>
          </cell>
        </row>
        <row r="69">
          <cell r="C69">
            <v>25.25</v>
          </cell>
        </row>
        <row r="69">
          <cell r="G69">
            <v>11.24</v>
          </cell>
        </row>
        <row r="69">
          <cell r="L69">
            <v>25.5</v>
          </cell>
        </row>
        <row r="69">
          <cell r="P69">
            <v>19.125</v>
          </cell>
        </row>
        <row r="70">
          <cell r="C70">
            <v>31.25</v>
          </cell>
        </row>
        <row r="70">
          <cell r="G70">
            <v>12.417</v>
          </cell>
        </row>
        <row r="70">
          <cell r="L70">
            <v>22.5</v>
          </cell>
        </row>
        <row r="70">
          <cell r="P70">
            <v>16.875</v>
          </cell>
        </row>
        <row r="71">
          <cell r="C71">
            <v>35.25</v>
          </cell>
        </row>
        <row r="71">
          <cell r="G71">
            <v>11.812</v>
          </cell>
        </row>
        <row r="71">
          <cell r="L71">
            <v>25.75</v>
          </cell>
        </row>
        <row r="71">
          <cell r="P71">
            <v>19.3125</v>
          </cell>
        </row>
        <row r="72">
          <cell r="C72">
            <v>44.25</v>
          </cell>
        </row>
        <row r="72">
          <cell r="G72">
            <v>14.616</v>
          </cell>
        </row>
        <row r="72">
          <cell r="L72">
            <v>28.1</v>
          </cell>
        </row>
        <row r="72">
          <cell r="P72">
            <v>21.075</v>
          </cell>
        </row>
        <row r="73">
          <cell r="C73">
            <v>28</v>
          </cell>
        </row>
        <row r="73">
          <cell r="G73">
            <v>13.531</v>
          </cell>
        </row>
        <row r="73">
          <cell r="L73">
            <v>30.35</v>
          </cell>
        </row>
        <row r="73">
          <cell r="P73">
            <v>22.7625</v>
          </cell>
        </row>
        <row r="74">
          <cell r="C74">
            <v>28.25</v>
          </cell>
        </row>
        <row r="74">
          <cell r="G74">
            <v>13.378</v>
          </cell>
        </row>
        <row r="74">
          <cell r="L74">
            <v>27.85</v>
          </cell>
        </row>
        <row r="74">
          <cell r="P74">
            <v>20.8875</v>
          </cell>
        </row>
        <row r="75">
          <cell r="C75">
            <v>24.75</v>
          </cell>
        </row>
        <row r="75">
          <cell r="G75">
            <v>13.739</v>
          </cell>
        </row>
        <row r="75">
          <cell r="L75">
            <v>32.85</v>
          </cell>
        </row>
        <row r="75">
          <cell r="P75">
            <v>24.637</v>
          </cell>
        </row>
        <row r="76">
          <cell r="C76">
            <v>28</v>
          </cell>
        </row>
        <row r="76">
          <cell r="G76">
            <v>14.282</v>
          </cell>
        </row>
        <row r="76">
          <cell r="L76">
            <v>33.85</v>
          </cell>
        </row>
        <row r="76">
          <cell r="P76">
            <v>25.3875</v>
          </cell>
        </row>
        <row r="77">
          <cell r="C77">
            <v>18.5</v>
          </cell>
        </row>
        <row r="77">
          <cell r="G77">
            <v>15.813</v>
          </cell>
        </row>
        <row r="77">
          <cell r="L77">
            <v>39.85</v>
          </cell>
        </row>
        <row r="77">
          <cell r="P77">
            <v>29.8875</v>
          </cell>
        </row>
        <row r="78">
          <cell r="C78">
            <v>20.75</v>
          </cell>
        </row>
        <row r="78">
          <cell r="G78">
            <v>15.775</v>
          </cell>
        </row>
        <row r="78">
          <cell r="L78">
            <v>46.85</v>
          </cell>
        </row>
        <row r="78">
          <cell r="P78">
            <v>35.1375</v>
          </cell>
        </row>
        <row r="79">
          <cell r="C79">
            <v>18.25</v>
          </cell>
        </row>
        <row r="79">
          <cell r="G79">
            <v>15.507</v>
          </cell>
        </row>
        <row r="79">
          <cell r="L79">
            <v>55.85</v>
          </cell>
        </row>
        <row r="79">
          <cell r="P79">
            <v>41.8875</v>
          </cell>
        </row>
        <row r="80">
          <cell r="C80">
            <v>23.25</v>
          </cell>
        </row>
        <row r="80">
          <cell r="G80">
            <v>14.337</v>
          </cell>
        </row>
        <row r="80">
          <cell r="L80">
            <v>38.6</v>
          </cell>
        </row>
        <row r="80">
          <cell r="P80">
            <v>28.95</v>
          </cell>
        </row>
        <row r="81">
          <cell r="C81">
            <v>24.25</v>
          </cell>
        </row>
        <row r="81">
          <cell r="G81">
            <v>12.245</v>
          </cell>
        </row>
        <row r="81">
          <cell r="L81">
            <v>37.85</v>
          </cell>
        </row>
        <row r="81">
          <cell r="P81">
            <v>28.3875</v>
          </cell>
        </row>
        <row r="82">
          <cell r="C82">
            <v>29.25</v>
          </cell>
        </row>
        <row r="82">
          <cell r="G82">
            <v>10.748</v>
          </cell>
        </row>
        <row r="82">
          <cell r="L82">
            <v>34.85</v>
          </cell>
        </row>
        <row r="82">
          <cell r="P82">
            <v>26.1375</v>
          </cell>
        </row>
        <row r="83">
          <cell r="C83">
            <v>26.25</v>
          </cell>
        </row>
        <row r="83">
          <cell r="G83">
            <v>12.809</v>
          </cell>
        </row>
        <row r="83">
          <cell r="L83">
            <v>38.1</v>
          </cell>
        </row>
        <row r="83">
          <cell r="P83">
            <v>28.575</v>
          </cell>
        </row>
        <row r="84">
          <cell r="C84">
            <v>35.25</v>
          </cell>
        </row>
        <row r="84">
          <cell r="G84">
            <v>16.279</v>
          </cell>
        </row>
        <row r="84">
          <cell r="L84">
            <v>28.45</v>
          </cell>
        </row>
        <row r="84">
          <cell r="P84">
            <v>21.3375</v>
          </cell>
        </row>
        <row r="85">
          <cell r="C85">
            <v>22</v>
          </cell>
        </row>
        <row r="85">
          <cell r="G85">
            <v>13.717</v>
          </cell>
        </row>
        <row r="85">
          <cell r="L85">
            <v>30.7</v>
          </cell>
        </row>
        <row r="85">
          <cell r="P85">
            <v>23.025</v>
          </cell>
        </row>
        <row r="86">
          <cell r="C86">
            <v>25.25</v>
          </cell>
        </row>
        <row r="86">
          <cell r="G86">
            <v>12.887</v>
          </cell>
        </row>
        <row r="86">
          <cell r="L86">
            <v>28.2</v>
          </cell>
        </row>
        <row r="86">
          <cell r="P86">
            <v>21.15</v>
          </cell>
        </row>
        <row r="87">
          <cell r="C87">
            <v>22.25</v>
          </cell>
        </row>
        <row r="87">
          <cell r="G87">
            <v>14.173</v>
          </cell>
        </row>
        <row r="87">
          <cell r="L87">
            <v>33.2</v>
          </cell>
        </row>
        <row r="87">
          <cell r="P87">
            <v>24.9</v>
          </cell>
        </row>
        <row r="88">
          <cell r="C88">
            <v>25.5</v>
          </cell>
        </row>
        <row r="88">
          <cell r="G88">
            <v>14.692</v>
          </cell>
        </row>
        <row r="88">
          <cell r="L88">
            <v>34.2</v>
          </cell>
        </row>
        <row r="88">
          <cell r="P88">
            <v>25.65</v>
          </cell>
        </row>
        <row r="89">
          <cell r="C89">
            <v>18.75</v>
          </cell>
        </row>
        <row r="89">
          <cell r="G89">
            <v>15.953</v>
          </cell>
        </row>
        <row r="89">
          <cell r="L89">
            <v>40.2</v>
          </cell>
        </row>
        <row r="89">
          <cell r="P89">
            <v>30.15</v>
          </cell>
        </row>
        <row r="90">
          <cell r="C90">
            <v>21</v>
          </cell>
        </row>
        <row r="90">
          <cell r="G90">
            <v>15.905</v>
          </cell>
        </row>
        <row r="90">
          <cell r="L90">
            <v>47.2</v>
          </cell>
        </row>
        <row r="90">
          <cell r="P90">
            <v>35.4</v>
          </cell>
        </row>
        <row r="91">
          <cell r="C91">
            <v>18.5</v>
          </cell>
        </row>
        <row r="91">
          <cell r="G91">
            <v>15.647</v>
          </cell>
        </row>
        <row r="91">
          <cell r="L91">
            <v>56.2</v>
          </cell>
        </row>
        <row r="91">
          <cell r="P91">
            <v>42.15</v>
          </cell>
        </row>
        <row r="92">
          <cell r="C92">
            <v>23.5</v>
          </cell>
        </row>
        <row r="92">
          <cell r="G92">
            <v>14.336</v>
          </cell>
        </row>
        <row r="92">
          <cell r="L92">
            <v>38.95</v>
          </cell>
        </row>
        <row r="92">
          <cell r="P92">
            <v>29.212</v>
          </cell>
        </row>
        <row r="93">
          <cell r="C93">
            <v>24.5</v>
          </cell>
        </row>
        <row r="93">
          <cell r="G93">
            <v>12.636</v>
          </cell>
        </row>
        <row r="93">
          <cell r="L93">
            <v>38.2</v>
          </cell>
        </row>
        <row r="93">
          <cell r="P93">
            <v>28.65</v>
          </cell>
        </row>
        <row r="94">
          <cell r="C94">
            <v>29.5</v>
          </cell>
        </row>
        <row r="94">
          <cell r="G94">
            <v>10.888</v>
          </cell>
        </row>
        <row r="94">
          <cell r="L94">
            <v>35.2</v>
          </cell>
        </row>
        <row r="94">
          <cell r="P94">
            <v>26.4</v>
          </cell>
        </row>
        <row r="95">
          <cell r="C95">
            <v>26.5</v>
          </cell>
        </row>
        <row r="95">
          <cell r="G95">
            <v>12.949</v>
          </cell>
        </row>
        <row r="95">
          <cell r="L95">
            <v>38.45</v>
          </cell>
        </row>
        <row r="95">
          <cell r="P95">
            <v>28.8375</v>
          </cell>
        </row>
        <row r="96">
          <cell r="C96">
            <v>35.5</v>
          </cell>
        </row>
        <row r="96">
          <cell r="G96">
            <v>16.419</v>
          </cell>
        </row>
        <row r="96">
          <cell r="L96">
            <v>28.95</v>
          </cell>
        </row>
        <row r="96">
          <cell r="P96">
            <v>21.7125</v>
          </cell>
        </row>
        <row r="97">
          <cell r="C97">
            <v>22.25</v>
          </cell>
        </row>
        <row r="97">
          <cell r="G97">
            <v>13.836</v>
          </cell>
        </row>
        <row r="97">
          <cell r="L97">
            <v>31.2</v>
          </cell>
        </row>
        <row r="97">
          <cell r="P97">
            <v>23.4</v>
          </cell>
        </row>
        <row r="98">
          <cell r="C98">
            <v>25.5</v>
          </cell>
        </row>
        <row r="98">
          <cell r="G98">
            <v>12.906</v>
          </cell>
        </row>
        <row r="98">
          <cell r="L98">
            <v>28.7</v>
          </cell>
        </row>
        <row r="98">
          <cell r="P98">
            <v>21.525</v>
          </cell>
        </row>
        <row r="99">
          <cell r="C99">
            <v>22.5</v>
          </cell>
        </row>
        <row r="99">
          <cell r="G99">
            <v>14.188</v>
          </cell>
        </row>
        <row r="99">
          <cell r="L99">
            <v>33.75</v>
          </cell>
        </row>
        <row r="99">
          <cell r="P99">
            <v>25.313</v>
          </cell>
        </row>
        <row r="100">
          <cell r="C100">
            <v>25.75</v>
          </cell>
        </row>
        <row r="100">
          <cell r="G100">
            <v>14.42</v>
          </cell>
        </row>
        <row r="100">
          <cell r="L100">
            <v>34.75</v>
          </cell>
        </row>
        <row r="100">
          <cell r="P100">
            <v>26.0625</v>
          </cell>
        </row>
        <row r="101">
          <cell r="C101">
            <v>28.1</v>
          </cell>
        </row>
        <row r="101">
          <cell r="G101">
            <v>17.626</v>
          </cell>
        </row>
        <row r="101">
          <cell r="L101">
            <v>40.75</v>
          </cell>
        </row>
        <row r="101">
          <cell r="P101">
            <v>30.5625</v>
          </cell>
        </row>
        <row r="102">
          <cell r="C102">
            <v>30.35</v>
          </cell>
        </row>
        <row r="102">
          <cell r="G102">
            <v>17.702</v>
          </cell>
        </row>
        <row r="102">
          <cell r="L102">
            <v>47.75</v>
          </cell>
        </row>
        <row r="102">
          <cell r="P102">
            <v>35.8125</v>
          </cell>
        </row>
        <row r="103">
          <cell r="C103">
            <v>27.85</v>
          </cell>
        </row>
        <row r="103">
          <cell r="G103">
            <v>17.531</v>
          </cell>
        </row>
        <row r="103">
          <cell r="L103">
            <v>56.75</v>
          </cell>
        </row>
        <row r="103">
          <cell r="P103">
            <v>42.5625</v>
          </cell>
        </row>
        <row r="104">
          <cell r="C104">
            <v>32.85</v>
          </cell>
        </row>
        <row r="104">
          <cell r="G104">
            <v>15.975</v>
          </cell>
        </row>
        <row r="104">
          <cell r="L104">
            <v>39.45</v>
          </cell>
        </row>
        <row r="104">
          <cell r="P104">
            <v>29.587</v>
          </cell>
        </row>
        <row r="105">
          <cell r="C105">
            <v>33.85</v>
          </cell>
        </row>
        <row r="105">
          <cell r="G105">
            <v>14.307</v>
          </cell>
        </row>
        <row r="105">
          <cell r="L105">
            <v>38.75</v>
          </cell>
        </row>
        <row r="105">
          <cell r="P105">
            <v>29.0625</v>
          </cell>
        </row>
        <row r="106">
          <cell r="C106">
            <v>39.85</v>
          </cell>
        </row>
        <row r="106">
          <cell r="G106">
            <v>15.477</v>
          </cell>
        </row>
        <row r="106">
          <cell r="L106">
            <v>35.75</v>
          </cell>
        </row>
        <row r="106">
          <cell r="P106">
            <v>26.8125</v>
          </cell>
        </row>
        <row r="107">
          <cell r="C107">
            <v>46.85</v>
          </cell>
        </row>
        <row r="107">
          <cell r="G107">
            <v>18.806</v>
          </cell>
        </row>
        <row r="107">
          <cell r="L107">
            <v>38.95</v>
          </cell>
        </row>
        <row r="107">
          <cell r="P107">
            <v>29.2125</v>
          </cell>
        </row>
        <row r="108">
          <cell r="C108">
            <v>55.85</v>
          </cell>
        </row>
        <row r="108">
          <cell r="G108">
            <v>23.818</v>
          </cell>
        </row>
        <row r="108">
          <cell r="L108">
            <v>29.45</v>
          </cell>
        </row>
        <row r="108">
          <cell r="P108">
            <v>22.0875</v>
          </cell>
        </row>
        <row r="109">
          <cell r="C109">
            <v>38.6</v>
          </cell>
        </row>
        <row r="109">
          <cell r="G109">
            <v>18.869</v>
          </cell>
        </row>
        <row r="109">
          <cell r="L109">
            <v>31.7</v>
          </cell>
        </row>
        <row r="109">
          <cell r="P109">
            <v>23.775</v>
          </cell>
        </row>
        <row r="110">
          <cell r="C110">
            <v>37.85</v>
          </cell>
        </row>
        <row r="110">
          <cell r="G110">
            <v>17.565</v>
          </cell>
        </row>
        <row r="110">
          <cell r="L110">
            <v>29.2</v>
          </cell>
        </row>
        <row r="110">
          <cell r="P110">
            <v>21.9</v>
          </cell>
        </row>
        <row r="111">
          <cell r="C111">
            <v>34.85</v>
          </cell>
        </row>
        <row r="111">
          <cell r="G111">
            <v>17.037</v>
          </cell>
        </row>
        <row r="111">
          <cell r="L111">
            <v>34.5</v>
          </cell>
        </row>
        <row r="111">
          <cell r="P111">
            <v>25.875</v>
          </cell>
        </row>
        <row r="112">
          <cell r="C112">
            <v>38.1</v>
          </cell>
        </row>
        <row r="112">
          <cell r="G112">
            <v>17.048</v>
          </cell>
        </row>
        <row r="112">
          <cell r="L112">
            <v>35.5</v>
          </cell>
        </row>
        <row r="112">
          <cell r="P112">
            <v>26.625</v>
          </cell>
        </row>
        <row r="113">
          <cell r="C113">
            <v>28.45</v>
          </cell>
        </row>
        <row r="113">
          <cell r="G113">
            <v>17.806</v>
          </cell>
        </row>
        <row r="113">
          <cell r="L113">
            <v>41.5</v>
          </cell>
        </row>
        <row r="113">
          <cell r="P113">
            <v>31.125</v>
          </cell>
        </row>
        <row r="114">
          <cell r="C114">
            <v>30.7</v>
          </cell>
        </row>
        <row r="114">
          <cell r="G114">
            <v>17.919</v>
          </cell>
        </row>
        <row r="114">
          <cell r="L114">
            <v>48.5</v>
          </cell>
        </row>
        <row r="114">
          <cell r="P114">
            <v>36.375</v>
          </cell>
        </row>
        <row r="115">
          <cell r="C115">
            <v>28.2</v>
          </cell>
        </row>
        <row r="115">
          <cell r="G115">
            <v>17.527</v>
          </cell>
        </row>
        <row r="115">
          <cell r="L115">
            <v>57.5</v>
          </cell>
        </row>
        <row r="115">
          <cell r="P115">
            <v>43.125</v>
          </cell>
        </row>
        <row r="116">
          <cell r="C116">
            <v>33.2</v>
          </cell>
        </row>
        <row r="116">
          <cell r="G116">
            <v>16.598</v>
          </cell>
        </row>
        <row r="116">
          <cell r="L116">
            <v>39.95</v>
          </cell>
        </row>
        <row r="116">
          <cell r="P116">
            <v>29.962</v>
          </cell>
        </row>
        <row r="117">
          <cell r="C117">
            <v>34.2</v>
          </cell>
        </row>
        <row r="117">
          <cell r="G117">
            <v>14.487</v>
          </cell>
        </row>
        <row r="117">
          <cell r="L117">
            <v>39.5</v>
          </cell>
        </row>
        <row r="117">
          <cell r="P117">
            <v>29.625</v>
          </cell>
        </row>
        <row r="118">
          <cell r="C118">
            <v>40.2</v>
          </cell>
        </row>
        <row r="118">
          <cell r="G118">
            <v>14.555</v>
          </cell>
        </row>
        <row r="118">
          <cell r="L118">
            <v>36.5</v>
          </cell>
        </row>
        <row r="118">
          <cell r="P118">
            <v>27.375</v>
          </cell>
        </row>
        <row r="119">
          <cell r="C119">
            <v>47.2</v>
          </cell>
        </row>
        <row r="119">
          <cell r="G119">
            <v>19.746</v>
          </cell>
        </row>
        <row r="119">
          <cell r="L119">
            <v>39.45</v>
          </cell>
        </row>
        <row r="119">
          <cell r="P119">
            <v>29.5875</v>
          </cell>
        </row>
        <row r="120">
          <cell r="C120">
            <v>56.2</v>
          </cell>
        </row>
        <row r="120">
          <cell r="G120">
            <v>23.64</v>
          </cell>
        </row>
        <row r="120">
          <cell r="L120">
            <v>29.95</v>
          </cell>
        </row>
        <row r="120">
          <cell r="P120">
            <v>22.4625</v>
          </cell>
        </row>
        <row r="121">
          <cell r="C121">
            <v>38.95</v>
          </cell>
        </row>
        <row r="121">
          <cell r="G121">
            <v>20.126</v>
          </cell>
        </row>
        <row r="121">
          <cell r="L121">
            <v>32.2</v>
          </cell>
        </row>
        <row r="121">
          <cell r="P121">
            <v>24.15</v>
          </cell>
        </row>
        <row r="122">
          <cell r="C122">
            <v>38.2</v>
          </cell>
        </row>
        <row r="122">
          <cell r="G122">
            <v>17.745</v>
          </cell>
        </row>
        <row r="122">
          <cell r="L122">
            <v>29.7</v>
          </cell>
        </row>
        <row r="122">
          <cell r="P122">
            <v>22.275</v>
          </cell>
        </row>
        <row r="123">
          <cell r="C123">
            <v>35.2</v>
          </cell>
        </row>
        <row r="123">
          <cell r="G123">
            <v>16.742</v>
          </cell>
        </row>
        <row r="123">
          <cell r="L123">
            <v>35</v>
          </cell>
        </row>
        <row r="123">
          <cell r="P123">
            <v>26.25</v>
          </cell>
        </row>
        <row r="124">
          <cell r="C124">
            <v>38.45</v>
          </cell>
        </row>
        <row r="124">
          <cell r="G124">
            <v>17.843</v>
          </cell>
        </row>
        <row r="124">
          <cell r="L124">
            <v>36</v>
          </cell>
        </row>
        <row r="124">
          <cell r="P124">
            <v>27</v>
          </cell>
        </row>
        <row r="125">
          <cell r="C125">
            <v>28.95</v>
          </cell>
        </row>
        <row r="125">
          <cell r="G125">
            <v>17.946</v>
          </cell>
        </row>
        <row r="125">
          <cell r="L125">
            <v>42</v>
          </cell>
        </row>
        <row r="125">
          <cell r="P125">
            <v>31.5</v>
          </cell>
        </row>
        <row r="126">
          <cell r="C126">
            <v>31.2</v>
          </cell>
        </row>
        <row r="126">
          <cell r="G126">
            <v>18.032</v>
          </cell>
        </row>
        <row r="126">
          <cell r="L126">
            <v>49</v>
          </cell>
        </row>
        <row r="126">
          <cell r="P126">
            <v>36.75</v>
          </cell>
        </row>
        <row r="127">
          <cell r="C127">
            <v>28.7</v>
          </cell>
        </row>
        <row r="127">
          <cell r="G127">
            <v>17.667</v>
          </cell>
        </row>
        <row r="127">
          <cell r="L127">
            <v>58</v>
          </cell>
        </row>
        <row r="127">
          <cell r="P127">
            <v>43.5</v>
          </cell>
        </row>
        <row r="128">
          <cell r="C128">
            <v>33.75</v>
          </cell>
        </row>
        <row r="128">
          <cell r="G128">
            <v>16.748</v>
          </cell>
        </row>
        <row r="128">
          <cell r="L128">
            <v>40.45</v>
          </cell>
        </row>
        <row r="128">
          <cell r="P128">
            <v>30.337</v>
          </cell>
        </row>
        <row r="129">
          <cell r="C129">
            <v>34.75</v>
          </cell>
        </row>
        <row r="129">
          <cell r="G129">
            <v>14.052</v>
          </cell>
        </row>
        <row r="129">
          <cell r="L129">
            <v>40</v>
          </cell>
        </row>
        <row r="129">
          <cell r="P129">
            <v>30</v>
          </cell>
        </row>
        <row r="130">
          <cell r="C130">
            <v>40.75</v>
          </cell>
        </row>
        <row r="130">
          <cell r="G130">
            <v>15.807</v>
          </cell>
        </row>
        <row r="130">
          <cell r="L130">
            <v>37</v>
          </cell>
        </row>
        <row r="130">
          <cell r="P130">
            <v>27.75</v>
          </cell>
        </row>
        <row r="131">
          <cell r="C131">
            <v>47.75</v>
          </cell>
        </row>
        <row r="131">
          <cell r="G131">
            <v>19.876</v>
          </cell>
        </row>
        <row r="131">
          <cell r="L131">
            <v>39.95</v>
          </cell>
        </row>
        <row r="131">
          <cell r="P131">
            <v>29.9625</v>
          </cell>
        </row>
        <row r="132">
          <cell r="C132">
            <v>56.75</v>
          </cell>
        </row>
        <row r="132">
          <cell r="G132">
            <v>23.769</v>
          </cell>
        </row>
        <row r="132">
          <cell r="L132">
            <v>30.2</v>
          </cell>
        </row>
        <row r="132">
          <cell r="P132">
            <v>22.65</v>
          </cell>
        </row>
        <row r="133">
          <cell r="C133">
            <v>39.45</v>
          </cell>
        </row>
        <row r="133">
          <cell r="G133">
            <v>20.214</v>
          </cell>
        </row>
        <row r="133">
          <cell r="L133">
            <v>32.45</v>
          </cell>
        </row>
        <row r="133">
          <cell r="P133">
            <v>24.3375</v>
          </cell>
        </row>
        <row r="134">
          <cell r="C134">
            <v>38.75</v>
          </cell>
        </row>
        <row r="134">
          <cell r="G134">
            <v>17.895</v>
          </cell>
        </row>
        <row r="134">
          <cell r="L134">
            <v>29.95</v>
          </cell>
        </row>
        <row r="134">
          <cell r="P134">
            <v>22.4625</v>
          </cell>
        </row>
        <row r="135">
          <cell r="C135">
            <v>35.75</v>
          </cell>
        </row>
        <row r="135">
          <cell r="G135">
            <v>16.862</v>
          </cell>
        </row>
        <row r="135">
          <cell r="L135">
            <v>35.25</v>
          </cell>
        </row>
        <row r="135">
          <cell r="P135">
            <v>26.438</v>
          </cell>
        </row>
        <row r="136">
          <cell r="C136">
            <v>38.95</v>
          </cell>
        </row>
        <row r="136">
          <cell r="G136">
            <v>17.983</v>
          </cell>
        </row>
        <row r="136">
          <cell r="L136">
            <v>36.25</v>
          </cell>
        </row>
        <row r="136">
          <cell r="P136">
            <v>27.1875</v>
          </cell>
        </row>
        <row r="137">
          <cell r="C137">
            <v>29.45</v>
          </cell>
        </row>
        <row r="137">
          <cell r="G137">
            <v>17.83</v>
          </cell>
        </row>
        <row r="137">
          <cell r="L137">
            <v>42.25</v>
          </cell>
        </row>
        <row r="137">
          <cell r="P137">
            <v>31.6875</v>
          </cell>
        </row>
        <row r="138">
          <cell r="C138">
            <v>31.7</v>
          </cell>
        </row>
        <row r="138">
          <cell r="G138">
            <v>18.242</v>
          </cell>
        </row>
        <row r="138">
          <cell r="L138">
            <v>49.25</v>
          </cell>
        </row>
        <row r="138">
          <cell r="P138">
            <v>36.9375</v>
          </cell>
        </row>
        <row r="139">
          <cell r="C139">
            <v>29.2</v>
          </cell>
        </row>
        <row r="139">
          <cell r="G139">
            <v>18.081</v>
          </cell>
        </row>
        <row r="139">
          <cell r="L139">
            <v>58.25</v>
          </cell>
        </row>
        <row r="139">
          <cell r="P139">
            <v>43.6875</v>
          </cell>
        </row>
        <row r="140">
          <cell r="C140">
            <v>34.5</v>
          </cell>
        </row>
        <row r="140">
          <cell r="G140">
            <v>16.908</v>
          </cell>
        </row>
        <row r="140">
          <cell r="L140">
            <v>40.7</v>
          </cell>
        </row>
        <row r="140">
          <cell r="P140">
            <v>30.525</v>
          </cell>
        </row>
        <row r="141">
          <cell r="C141">
            <v>35.5</v>
          </cell>
        </row>
        <row r="141">
          <cell r="G141">
            <v>14.182</v>
          </cell>
        </row>
        <row r="141">
          <cell r="L141">
            <v>40.25</v>
          </cell>
        </row>
        <row r="141">
          <cell r="P141">
            <v>30.1875</v>
          </cell>
        </row>
        <row r="142">
          <cell r="C142">
            <v>41.5</v>
          </cell>
        </row>
        <row r="142">
          <cell r="G142">
            <v>16.027</v>
          </cell>
        </row>
        <row r="142">
          <cell r="L142">
            <v>37.25</v>
          </cell>
        </row>
        <row r="142">
          <cell r="P142">
            <v>27.9375</v>
          </cell>
        </row>
        <row r="143">
          <cell r="C143">
            <v>48.5</v>
          </cell>
        </row>
        <row r="143">
          <cell r="G143">
            <v>20.026</v>
          </cell>
        </row>
        <row r="143">
          <cell r="L143">
            <v>40.2</v>
          </cell>
        </row>
        <row r="143">
          <cell r="P143">
            <v>30.15</v>
          </cell>
        </row>
        <row r="144">
          <cell r="C144">
            <v>57.5</v>
          </cell>
        </row>
        <row r="144">
          <cell r="G144">
            <v>23.92</v>
          </cell>
        </row>
        <row r="144">
          <cell r="L144">
            <v>30.95</v>
          </cell>
        </row>
        <row r="144">
          <cell r="P144">
            <v>23.2125</v>
          </cell>
        </row>
        <row r="145">
          <cell r="C145">
            <v>39.95</v>
          </cell>
        </row>
        <row r="145">
          <cell r="G145">
            <v>20.312</v>
          </cell>
        </row>
        <row r="145">
          <cell r="L145">
            <v>33.2</v>
          </cell>
        </row>
        <row r="145">
          <cell r="P145">
            <v>24.9</v>
          </cell>
        </row>
        <row r="146">
          <cell r="C146">
            <v>39.5</v>
          </cell>
        </row>
        <row r="146">
          <cell r="G146">
            <v>17.467</v>
          </cell>
        </row>
        <row r="146">
          <cell r="L146">
            <v>30.7</v>
          </cell>
        </row>
        <row r="146">
          <cell r="P146">
            <v>23.025</v>
          </cell>
        </row>
        <row r="147">
          <cell r="C147">
            <v>36.5</v>
          </cell>
        </row>
        <row r="147">
          <cell r="G147">
            <v>17.486</v>
          </cell>
        </row>
        <row r="147">
          <cell r="L147">
            <v>36</v>
          </cell>
        </row>
        <row r="147">
          <cell r="P147">
            <v>27</v>
          </cell>
        </row>
        <row r="148">
          <cell r="C148">
            <v>39.45</v>
          </cell>
        </row>
        <row r="148">
          <cell r="G148">
            <v>18.123</v>
          </cell>
        </row>
        <row r="148">
          <cell r="L148">
            <v>37</v>
          </cell>
        </row>
        <row r="148">
          <cell r="P148">
            <v>27.75</v>
          </cell>
        </row>
        <row r="149">
          <cell r="C149">
            <v>29.95</v>
          </cell>
        </row>
        <row r="149">
          <cell r="G149">
            <v>18.03</v>
          </cell>
        </row>
        <row r="149">
          <cell r="L149">
            <v>43</v>
          </cell>
        </row>
        <row r="149">
          <cell r="P149">
            <v>32.25</v>
          </cell>
        </row>
        <row r="150">
          <cell r="C150">
            <v>32.2</v>
          </cell>
        </row>
        <row r="150">
          <cell r="G150">
            <v>18.462</v>
          </cell>
        </row>
        <row r="150">
          <cell r="L150">
            <v>50</v>
          </cell>
        </row>
        <row r="150">
          <cell r="P150">
            <v>37.5</v>
          </cell>
        </row>
        <row r="151">
          <cell r="C151">
            <v>29.7</v>
          </cell>
        </row>
        <row r="151">
          <cell r="G151">
            <v>18.301</v>
          </cell>
        </row>
        <row r="151">
          <cell r="L151">
            <v>59</v>
          </cell>
        </row>
        <row r="151">
          <cell r="P151">
            <v>44.25</v>
          </cell>
        </row>
        <row r="152">
          <cell r="C152">
            <v>35</v>
          </cell>
        </row>
        <row r="152">
          <cell r="G152">
            <v>17.128</v>
          </cell>
        </row>
        <row r="152">
          <cell r="L152">
            <v>40.95</v>
          </cell>
        </row>
        <row r="152">
          <cell r="P152">
            <v>30.712</v>
          </cell>
        </row>
        <row r="153">
          <cell r="C153">
            <v>36</v>
          </cell>
        </row>
        <row r="153">
          <cell r="G153">
            <v>14.382</v>
          </cell>
        </row>
        <row r="153">
          <cell r="L153">
            <v>41</v>
          </cell>
        </row>
        <row r="153">
          <cell r="P153">
            <v>30.75</v>
          </cell>
        </row>
        <row r="154">
          <cell r="C154">
            <v>42</v>
          </cell>
        </row>
        <row r="154">
          <cell r="G154">
            <v>16.247</v>
          </cell>
        </row>
        <row r="154">
          <cell r="L154">
            <v>38</v>
          </cell>
        </row>
        <row r="154">
          <cell r="P154">
            <v>28.5</v>
          </cell>
        </row>
        <row r="155">
          <cell r="C155">
            <v>49</v>
          </cell>
        </row>
        <row r="155">
          <cell r="G155">
            <v>19.426</v>
          </cell>
        </row>
        <row r="155">
          <cell r="L155">
            <v>40.45</v>
          </cell>
        </row>
        <row r="155">
          <cell r="P155">
            <v>30.3375</v>
          </cell>
        </row>
        <row r="156">
          <cell r="C156">
            <v>58</v>
          </cell>
        </row>
        <row r="156">
          <cell r="G156">
            <v>24.528</v>
          </cell>
        </row>
        <row r="156">
          <cell r="L156">
            <v>31.7</v>
          </cell>
        </row>
        <row r="156">
          <cell r="P156">
            <v>23.775</v>
          </cell>
        </row>
        <row r="157">
          <cell r="C157">
            <v>40.45</v>
          </cell>
        </row>
        <row r="157">
          <cell r="G157">
            <v>20.481</v>
          </cell>
        </row>
        <row r="157">
          <cell r="L157">
            <v>33.95</v>
          </cell>
        </row>
        <row r="157">
          <cell r="P157">
            <v>25.4625</v>
          </cell>
        </row>
        <row r="158">
          <cell r="C158">
            <v>40</v>
          </cell>
        </row>
        <row r="158">
          <cell r="G158">
            <v>17.677</v>
          </cell>
        </row>
        <row r="158">
          <cell r="L158">
            <v>31.45</v>
          </cell>
        </row>
        <row r="158">
          <cell r="P158">
            <v>23.5875</v>
          </cell>
        </row>
        <row r="159">
          <cell r="C159">
            <v>37</v>
          </cell>
        </row>
        <row r="159">
          <cell r="G159">
            <v>17.696</v>
          </cell>
        </row>
        <row r="159">
          <cell r="L159">
            <v>36.75</v>
          </cell>
        </row>
        <row r="159">
          <cell r="P159">
            <v>27.563</v>
          </cell>
        </row>
        <row r="160">
          <cell r="C160">
            <v>39.95</v>
          </cell>
        </row>
        <row r="160">
          <cell r="G160">
            <v>18.333</v>
          </cell>
        </row>
        <row r="160">
          <cell r="L160">
            <v>37.75</v>
          </cell>
        </row>
        <row r="160">
          <cell r="P160">
            <v>28.3125</v>
          </cell>
        </row>
        <row r="161">
          <cell r="C161">
            <v>30.2</v>
          </cell>
        </row>
        <row r="161">
          <cell r="G161">
            <v>18.31</v>
          </cell>
        </row>
        <row r="161">
          <cell r="L161">
            <v>43.75</v>
          </cell>
        </row>
        <row r="161">
          <cell r="P161">
            <v>32.8125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36.75</v>
          </cell>
        </row>
        <row r="7">
          <cell r="G7">
            <v>36.7493991851807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30.75</v>
          </cell>
        </row>
        <row r="8">
          <cell r="G8">
            <v>30.7512893676758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27</v>
          </cell>
        </row>
        <row r="9">
          <cell r="G9">
            <v>26.9999618530273</v>
          </cell>
        </row>
        <row r="9">
          <cell r="L9">
            <v>29.4300000000001</v>
          </cell>
        </row>
        <row r="9">
          <cell r="P9">
            <v>25.7512500000001</v>
          </cell>
        </row>
        <row r="10">
          <cell r="C10">
            <v>27</v>
          </cell>
        </row>
        <row r="10">
          <cell r="G10">
            <v>26.9956569671631</v>
          </cell>
        </row>
        <row r="10">
          <cell r="L10">
            <v>30.3086789015748</v>
          </cell>
        </row>
        <row r="10">
          <cell r="P10">
            <v>28.931011678776</v>
          </cell>
        </row>
        <row r="11">
          <cell r="C11">
            <v>32.25</v>
          </cell>
        </row>
        <row r="11">
          <cell r="G11">
            <v>22.0746031188965</v>
          </cell>
        </row>
        <row r="11">
          <cell r="L11">
            <v>36.2294246758471</v>
          </cell>
        </row>
        <row r="11">
          <cell r="P11">
            <v>34.5826326451267</v>
          </cell>
        </row>
        <row r="12">
          <cell r="C12">
            <v>32.25</v>
          </cell>
        </row>
        <row r="12">
          <cell r="G12">
            <v>22.0667486572266</v>
          </cell>
        </row>
        <row r="12">
          <cell r="L12">
            <v>38.5781161629844</v>
          </cell>
        </row>
        <row r="12">
          <cell r="P12">
            <v>34.9894541943347</v>
          </cell>
        </row>
        <row r="13">
          <cell r="C13">
            <v>32.25</v>
          </cell>
        </row>
        <row r="13">
          <cell r="G13">
            <v>22.0667486572266</v>
          </cell>
        </row>
        <row r="13">
          <cell r="L13">
            <v>38.5115825031133</v>
          </cell>
        </row>
        <row r="13">
          <cell r="P13">
            <v>34.929109712126</v>
          </cell>
        </row>
        <row r="14">
          <cell r="C14">
            <v>32.25</v>
          </cell>
        </row>
        <row r="14">
          <cell r="G14">
            <v>22.0667486572266</v>
          </cell>
        </row>
        <row r="14">
          <cell r="L14">
            <v>37.8800326829984</v>
          </cell>
        </row>
        <row r="14">
          <cell r="P14">
            <v>34.356308712487</v>
          </cell>
        </row>
        <row r="15">
          <cell r="C15">
            <v>32.25</v>
          </cell>
        </row>
        <row r="15">
          <cell r="G15">
            <v>22.0667486572266</v>
          </cell>
        </row>
        <row r="15">
          <cell r="L15">
            <v>35.9118564774289</v>
          </cell>
        </row>
        <row r="15">
          <cell r="P15">
            <v>32.4916796700547</v>
          </cell>
        </row>
        <row r="16">
          <cell r="C16">
            <v>29.4299970245361</v>
          </cell>
        </row>
        <row r="16">
          <cell r="G16">
            <v>22.0699987792969</v>
          </cell>
        </row>
        <row r="16">
          <cell r="L16">
            <v>36.3136545404867</v>
          </cell>
        </row>
        <row r="16">
          <cell r="P16">
            <v>32.8552112509165</v>
          </cell>
        </row>
        <row r="17">
          <cell r="C17">
            <v>25.7499988555908</v>
          </cell>
        </row>
        <row r="17">
          <cell r="G17">
            <v>22.0749996185303</v>
          </cell>
        </row>
        <row r="17">
          <cell r="L17">
            <v>37.1384071533825</v>
          </cell>
        </row>
        <row r="17">
          <cell r="P17">
            <v>33.6014159959175</v>
          </cell>
        </row>
        <row r="18">
          <cell r="C18">
            <v>25.7500007629395</v>
          </cell>
        </row>
        <row r="18">
          <cell r="G18">
            <v>22.0699987792969</v>
          </cell>
        </row>
        <row r="18">
          <cell r="L18">
            <v>39.6719315253631</v>
          </cell>
        </row>
        <row r="18">
          <cell r="P18">
            <v>36.9670271031792</v>
          </cell>
        </row>
        <row r="19">
          <cell r="C19">
            <v>32.25</v>
          </cell>
        </row>
        <row r="19">
          <cell r="G19">
            <v>22.0724993133545</v>
          </cell>
        </row>
        <row r="19">
          <cell r="L19">
            <v>40.3372863152094</v>
          </cell>
        </row>
        <row r="19">
          <cell r="P19">
            <v>37.5870167937178</v>
          </cell>
        </row>
        <row r="20">
          <cell r="C20">
            <v>32.25</v>
          </cell>
        </row>
        <row r="20">
          <cell r="G20">
            <v>22.0724993133545</v>
          </cell>
        </row>
        <row r="20">
          <cell r="L20">
            <v>40.3108439547428</v>
          </cell>
        </row>
        <row r="20">
          <cell r="P20">
            <v>37.5623773214648</v>
          </cell>
        </row>
        <row r="21">
          <cell r="C21">
            <v>32.25</v>
          </cell>
        </row>
        <row r="21">
          <cell r="G21">
            <v>22.0724993133545</v>
          </cell>
        </row>
        <row r="21">
          <cell r="L21">
            <v>38.7981191222579</v>
          </cell>
        </row>
        <row r="21">
          <cell r="P21">
            <v>35.1030601582333</v>
          </cell>
        </row>
        <row r="22">
          <cell r="C22">
            <v>32.25</v>
          </cell>
        </row>
        <row r="22">
          <cell r="G22">
            <v>22.0675001525879</v>
          </cell>
        </row>
        <row r="22">
          <cell r="L22">
            <v>42.1002723361482</v>
          </cell>
        </row>
        <row r="22">
          <cell r="P22">
            <v>38.0907225898483</v>
          </cell>
        </row>
        <row r="23">
          <cell r="C23">
            <v>29.4299970245361</v>
          </cell>
        </row>
        <row r="23">
          <cell r="G23">
            <v>22.0675001525879</v>
          </cell>
        </row>
        <row r="23">
          <cell r="L23">
            <v>45.0876774911354</v>
          </cell>
        </row>
        <row r="23">
          <cell r="P23">
            <v>40.7936129681701</v>
          </cell>
        </row>
        <row r="24">
          <cell r="C24">
            <v>25.7499969482422</v>
          </cell>
        </row>
        <row r="24">
          <cell r="G24">
            <v>22.0749996185303</v>
          </cell>
        </row>
        <row r="24">
          <cell r="L24">
            <v>44.2921297143845</v>
          </cell>
        </row>
        <row r="24">
          <cell r="P24">
            <v>40.9702199858057</v>
          </cell>
        </row>
        <row r="25">
          <cell r="C25">
            <v>32.25</v>
          </cell>
        </row>
        <row r="25">
          <cell r="G25">
            <v>22.0700006866455</v>
          </cell>
        </row>
        <row r="25">
          <cell r="L25">
            <v>42.8472462462679</v>
          </cell>
        </row>
        <row r="25">
          <cell r="P25">
            <v>39.6337027777978</v>
          </cell>
        </row>
        <row r="26">
          <cell r="C26">
            <v>32.25</v>
          </cell>
        </row>
        <row r="26">
          <cell r="G26">
            <v>22.0749979400635</v>
          </cell>
        </row>
        <row r="26">
          <cell r="L26">
            <v>40.9818912136775</v>
          </cell>
        </row>
        <row r="26">
          <cell r="P26">
            <v>37.9082493726517</v>
          </cell>
        </row>
        <row r="27">
          <cell r="C27">
            <v>32.25</v>
          </cell>
        </row>
        <row r="27">
          <cell r="G27">
            <v>22.0749979400635</v>
          </cell>
        </row>
        <row r="27">
          <cell r="L27">
            <v>37.9941077223957</v>
          </cell>
        </row>
        <row r="27">
          <cell r="P27">
            <v>35.144549643216</v>
          </cell>
        </row>
        <row r="28">
          <cell r="C28">
            <v>32.25</v>
          </cell>
        </row>
        <row r="28">
          <cell r="G28">
            <v>22.0749979400635</v>
          </cell>
        </row>
        <row r="28">
          <cell r="L28">
            <v>38.1637282036551</v>
          </cell>
        </row>
        <row r="28">
          <cell r="P28">
            <v>35.301448588381</v>
          </cell>
        </row>
        <row r="29">
          <cell r="C29">
            <v>32.25</v>
          </cell>
        </row>
        <row r="29">
          <cell r="G29">
            <v>22.0699987792969</v>
          </cell>
        </row>
        <row r="29">
          <cell r="L29">
            <v>38.587590067084</v>
          </cell>
        </row>
        <row r="29">
          <cell r="P29">
            <v>35.6935208120527</v>
          </cell>
        </row>
        <row r="30">
          <cell r="C30">
            <v>29.4300008392334</v>
          </cell>
        </row>
        <row r="30">
          <cell r="G30">
            <v>22.0699987792969</v>
          </cell>
        </row>
        <row r="30">
          <cell r="L30">
            <v>38.8915786118756</v>
          </cell>
        </row>
        <row r="30">
          <cell r="P30">
            <v>35.974710215985</v>
          </cell>
        </row>
        <row r="31">
          <cell r="C31">
            <v>25.7500007629395</v>
          </cell>
        </row>
        <row r="31">
          <cell r="G31">
            <v>22.0749979400635</v>
          </cell>
        </row>
        <row r="31">
          <cell r="L31">
            <v>39.1959311948364</v>
          </cell>
        </row>
        <row r="31">
          <cell r="P31">
            <v>36.2562363552237</v>
          </cell>
        </row>
        <row r="32">
          <cell r="C32">
            <v>32.25</v>
          </cell>
        </row>
        <row r="32">
          <cell r="G32">
            <v>22.0699987792969</v>
          </cell>
        </row>
        <row r="32">
          <cell r="L32">
            <v>39.275397354074</v>
          </cell>
        </row>
        <row r="32">
          <cell r="P32">
            <v>36.3297425525184</v>
          </cell>
        </row>
        <row r="33">
          <cell r="C33">
            <v>32.25</v>
          </cell>
        </row>
        <row r="33">
          <cell r="G33">
            <v>22.0699987792969</v>
          </cell>
        </row>
        <row r="33">
          <cell r="L33">
            <v>39.4293127984689</v>
          </cell>
        </row>
        <row r="33">
          <cell r="P33">
            <v>36.4721143385837</v>
          </cell>
        </row>
        <row r="34">
          <cell r="C34">
            <v>32.25</v>
          </cell>
        </row>
        <row r="34">
          <cell r="G34">
            <v>22.0699987792969</v>
          </cell>
        </row>
        <row r="34">
          <cell r="L34">
            <v>42.4980807279571</v>
          </cell>
        </row>
        <row r="34">
          <cell r="P34">
            <v>39.3107246733603</v>
          </cell>
        </row>
        <row r="35">
          <cell r="C35">
            <v>32.25</v>
          </cell>
        </row>
        <row r="35">
          <cell r="G35">
            <v>22.0699987792969</v>
          </cell>
        </row>
        <row r="35">
          <cell r="L35">
            <v>44.9669313888924</v>
          </cell>
        </row>
        <row r="35">
          <cell r="P35">
            <v>41.5944115347254</v>
          </cell>
        </row>
        <row r="36">
          <cell r="C36">
            <v>32.25</v>
          </cell>
        </row>
        <row r="36">
          <cell r="G36">
            <v>22.0749996185303</v>
          </cell>
        </row>
        <row r="36">
          <cell r="L36">
            <v>42.3547924212435</v>
          </cell>
        </row>
        <row r="36">
          <cell r="P36">
            <v>40.0653441822574</v>
          </cell>
        </row>
        <row r="37">
          <cell r="C37">
            <v>32.25</v>
          </cell>
        </row>
        <row r="37">
          <cell r="G37">
            <v>22.0675001525879</v>
          </cell>
        </row>
        <row r="37">
          <cell r="L37">
            <v>40.775157038618</v>
          </cell>
        </row>
        <row r="37">
          <cell r="P37">
            <v>38.57109449599</v>
          </cell>
        </row>
        <row r="38">
          <cell r="C38">
            <v>32.25</v>
          </cell>
        </row>
        <row r="38">
          <cell r="G38">
            <v>22.0725</v>
          </cell>
        </row>
        <row r="38">
          <cell r="L38">
            <v>38.9458047938033</v>
          </cell>
        </row>
        <row r="38">
          <cell r="P38">
            <v>36.8406261563004</v>
          </cell>
        </row>
        <row r="39">
          <cell r="C39">
            <v>38.1999969482422</v>
          </cell>
        </row>
        <row r="39">
          <cell r="G39">
            <v>23.4203427875806</v>
          </cell>
        </row>
        <row r="39">
          <cell r="L39">
            <v>36.038849111895</v>
          </cell>
        </row>
        <row r="39">
          <cell r="P39">
            <v>34.0908032139547</v>
          </cell>
        </row>
        <row r="40">
          <cell r="C40">
            <v>46</v>
          </cell>
        </row>
        <row r="40">
          <cell r="G40">
            <v>29.6422565529658</v>
          </cell>
        </row>
        <row r="40">
          <cell r="L40">
            <v>36.0433499108326</v>
          </cell>
        </row>
        <row r="40">
          <cell r="P40">
            <v>34.0950607264632</v>
          </cell>
        </row>
        <row r="41">
          <cell r="C41">
            <v>45.7585188293457</v>
          </cell>
        </row>
        <row r="41">
          <cell r="G41">
            <v>24.2234682883855</v>
          </cell>
        </row>
        <row r="41">
          <cell r="L41">
            <v>36.4912400341141</v>
          </cell>
        </row>
        <row r="41">
          <cell r="P41">
            <v>34.5187405728107</v>
          </cell>
        </row>
        <row r="42">
          <cell r="C42">
            <v>45.6747384643555</v>
          </cell>
        </row>
        <row r="42">
          <cell r="G42">
            <v>24.1816913391642</v>
          </cell>
        </row>
        <row r="42">
          <cell r="L42">
            <v>37.1900745090167</v>
          </cell>
        </row>
        <row r="42">
          <cell r="P42">
            <v>35.179800211232</v>
          </cell>
        </row>
        <row r="43">
          <cell r="C43">
            <v>44.9290592956543</v>
          </cell>
        </row>
        <row r="43">
          <cell r="G43">
            <v>23.7851368009525</v>
          </cell>
        </row>
        <row r="43">
          <cell r="L43">
            <v>37.6695344787081</v>
          </cell>
        </row>
        <row r="43">
          <cell r="P43">
            <v>35.633343425805</v>
          </cell>
        </row>
        <row r="44">
          <cell r="C44">
            <v>43.6142811584473</v>
          </cell>
        </row>
        <row r="44">
          <cell r="G44">
            <v>22.2311492479322</v>
          </cell>
        </row>
        <row r="44">
          <cell r="L44">
            <v>37.8582236802365</v>
          </cell>
        </row>
        <row r="44">
          <cell r="P44">
            <v>35.8118332110345</v>
          </cell>
        </row>
        <row r="45">
          <cell r="C45">
            <v>43.230541119627</v>
          </cell>
        </row>
        <row r="45">
          <cell r="G45">
            <v>22.4798813822061</v>
          </cell>
        </row>
        <row r="45">
          <cell r="L45">
            <v>37.7557638134482</v>
          </cell>
        </row>
        <row r="45">
          <cell r="P45">
            <v>35.714911715424</v>
          </cell>
        </row>
        <row r="46">
          <cell r="C46">
            <v>44.2123894683125</v>
          </cell>
        </row>
        <row r="46">
          <cell r="G46">
            <v>22.9904425235225</v>
          </cell>
        </row>
        <row r="46">
          <cell r="L46">
            <v>40.6662471495578</v>
          </cell>
        </row>
        <row r="46">
          <cell r="P46">
            <v>38.46807162796</v>
          </cell>
        </row>
        <row r="47">
          <cell r="C47">
            <v>46.88500998452</v>
          </cell>
        </row>
        <row r="47">
          <cell r="G47">
            <v>25.2457746070492</v>
          </cell>
        </row>
        <row r="47">
          <cell r="L47">
            <v>43.0908810356185</v>
          </cell>
        </row>
        <row r="47">
          <cell r="P47">
            <v>40.7616442228823</v>
          </cell>
        </row>
        <row r="48">
          <cell r="C48">
            <v>47.6713383725202</v>
          </cell>
        </row>
        <row r="48">
          <cell r="G48">
            <v>25.6691822005878</v>
          </cell>
        </row>
        <row r="48">
          <cell r="L48">
            <v>41.219586448612</v>
          </cell>
        </row>
        <row r="48">
          <cell r="P48">
            <v>40.0418839786517</v>
          </cell>
        </row>
        <row r="49">
          <cell r="C49">
            <v>47.6400883101505</v>
          </cell>
        </row>
        <row r="49">
          <cell r="G49">
            <v>25.6523552439272</v>
          </cell>
        </row>
        <row r="49">
          <cell r="L49">
            <v>39.7239700743511</v>
          </cell>
        </row>
        <row r="49">
          <cell r="P49">
            <v>38.5889995007982</v>
          </cell>
        </row>
        <row r="50">
          <cell r="C50">
            <v>46.188237050307</v>
          </cell>
        </row>
        <row r="50">
          <cell r="G50">
            <v>24.0178832661596</v>
          </cell>
        </row>
        <row r="50">
          <cell r="L50">
            <v>37.9921100025381</v>
          </cell>
        </row>
        <row r="50">
          <cell r="P50">
            <v>36.9066211453227</v>
          </cell>
        </row>
        <row r="51">
          <cell r="C51">
            <v>50.1193718287478</v>
          </cell>
        </row>
        <row r="51">
          <cell r="G51">
            <v>26.0620733509489</v>
          </cell>
        </row>
        <row r="51">
          <cell r="L51">
            <v>35.1742645507322</v>
          </cell>
        </row>
        <row r="51">
          <cell r="P51">
            <v>34.1692855635684</v>
          </cell>
        </row>
        <row r="52">
          <cell r="C52">
            <v>53.6758065370659</v>
          </cell>
        </row>
        <row r="52">
          <cell r="G52">
            <v>27.9114193992743</v>
          </cell>
        </row>
        <row r="52">
          <cell r="L52">
            <v>35.1782750163056</v>
          </cell>
        </row>
        <row r="52">
          <cell r="P52">
            <v>34.1731814444112</v>
          </cell>
        </row>
        <row r="53">
          <cell r="C53">
            <v>47.6140394429633</v>
          </cell>
        </row>
        <row r="53">
          <cell r="G53">
            <v>29.6757269086376</v>
          </cell>
        </row>
        <row r="53">
          <cell r="L53">
            <v>35.6021526074384</v>
          </cell>
        </row>
        <row r="53">
          <cell r="P53">
            <v>34.5849482472259</v>
          </cell>
        </row>
        <row r="54">
          <cell r="C54">
            <v>46.0607897147379</v>
          </cell>
        </row>
        <row r="54">
          <cell r="G54">
            <v>28.7076549849995</v>
          </cell>
        </row>
        <row r="54">
          <cell r="L54">
            <v>36.2635753036279</v>
          </cell>
        </row>
        <row r="54">
          <cell r="P54">
            <v>35.2274731520957</v>
          </cell>
        </row>
        <row r="55">
          <cell r="C55">
            <v>44.0555330547033</v>
          </cell>
        </row>
        <row r="55">
          <cell r="G55">
            <v>27.4578671131639</v>
          </cell>
        </row>
        <row r="55">
          <cell r="L55">
            <v>36.7169265091309</v>
          </cell>
        </row>
        <row r="55">
          <cell r="P55">
            <v>35.6678714660128</v>
          </cell>
        </row>
        <row r="56">
          <cell r="C56">
            <v>40.8436658015753</v>
          </cell>
        </row>
        <row r="56">
          <cell r="G56">
            <v>25.4560521740051</v>
          </cell>
        </row>
        <row r="56">
          <cell r="L56">
            <v>36.8949170089245</v>
          </cell>
        </row>
        <row r="56">
          <cell r="P56">
            <v>35.8407765229553</v>
          </cell>
        </row>
        <row r="57">
          <cell r="C57">
            <v>41.0260078189292</v>
          </cell>
        </row>
        <row r="57">
          <cell r="G57">
            <v>25.5696978964489</v>
          </cell>
        </row>
        <row r="57">
          <cell r="L57">
            <v>36.798035032328</v>
          </cell>
        </row>
        <row r="57">
          <cell r="P57">
            <v>35.7466626028329</v>
          </cell>
        </row>
        <row r="58">
          <cell r="C58">
            <v>41.4816593221153</v>
          </cell>
        </row>
        <row r="58">
          <cell r="G58">
            <v>25.8536853449463</v>
          </cell>
        </row>
        <row r="58">
          <cell r="L58">
            <v>39.6322770078769</v>
          </cell>
        </row>
        <row r="58">
          <cell r="P58">
            <v>38.4999262362233</v>
          </cell>
        </row>
        <row r="59">
          <cell r="C59">
            <v>41.8084470077663</v>
          </cell>
        </row>
        <row r="59">
          <cell r="G59">
            <v>26.0573576699567</v>
          </cell>
        </row>
        <row r="59">
          <cell r="L59">
            <v>41.9426003790442</v>
          </cell>
        </row>
        <row r="59">
          <cell r="P59">
            <v>40.7442403682144</v>
          </cell>
        </row>
        <row r="60">
          <cell r="C60">
            <v>42.1356260344491</v>
          </cell>
        </row>
        <row r="60">
          <cell r="G60">
            <v>26.2612739005404</v>
          </cell>
        </row>
        <row r="60">
          <cell r="L60">
            <v>38.813303692921</v>
          </cell>
        </row>
        <row r="60">
          <cell r="P60">
            <v>37.6003879525172</v>
          </cell>
        </row>
        <row r="61">
          <cell r="C61">
            <v>42.2210521556295</v>
          </cell>
        </row>
        <row r="61">
          <cell r="G61">
            <v>26.3145162272296</v>
          </cell>
        </row>
        <row r="61">
          <cell r="L61">
            <v>37.4651124121923</v>
          </cell>
        </row>
        <row r="61">
          <cell r="P61">
            <v>36.2943276493113</v>
          </cell>
        </row>
        <row r="62">
          <cell r="C62">
            <v>42.386511258354</v>
          </cell>
        </row>
        <row r="62">
          <cell r="G62">
            <v>26.4176395749741</v>
          </cell>
        </row>
        <row r="62">
          <cell r="L62">
            <v>35.8973546881497</v>
          </cell>
        </row>
        <row r="62">
          <cell r="P62">
            <v>34.7755623541451</v>
          </cell>
        </row>
        <row r="63">
          <cell r="C63">
            <v>45.6854367825538</v>
          </cell>
        </row>
        <row r="63">
          <cell r="G63">
            <v>28.4737140877312</v>
          </cell>
        </row>
        <row r="63">
          <cell r="L63">
            <v>33.331478977055</v>
          </cell>
        </row>
        <row r="63">
          <cell r="P63">
            <v>32.289870259022</v>
          </cell>
        </row>
        <row r="64">
          <cell r="C64">
            <v>48.3394512430593</v>
          </cell>
        </row>
        <row r="64">
          <cell r="G64">
            <v>30.1278440305579</v>
          </cell>
        </row>
        <row r="64">
          <cell r="L64">
            <v>33.3514812797799</v>
          </cell>
        </row>
        <row r="64">
          <cell r="P64">
            <v>32.3092474897868</v>
          </cell>
        </row>
        <row r="65">
          <cell r="C65">
            <v>45.7889647797227</v>
          </cell>
        </row>
        <row r="65">
          <cell r="G65">
            <v>30.6786064024142</v>
          </cell>
        </row>
        <row r="65">
          <cell r="L65">
            <v>33.7582935692374</v>
          </cell>
        </row>
        <row r="65">
          <cell r="P65">
            <v>32.7033468951987</v>
          </cell>
        </row>
        <row r="66">
          <cell r="C66">
            <v>44.08125085256</v>
          </cell>
        </row>
        <row r="66">
          <cell r="G66">
            <v>29.5344380712152</v>
          </cell>
        </row>
        <row r="66">
          <cell r="L66">
            <v>34.3824703813972</v>
          </cell>
        </row>
        <row r="66">
          <cell r="P66">
            <v>33.3080181819786</v>
          </cell>
        </row>
        <row r="67">
          <cell r="C67">
            <v>42.1035727500576</v>
          </cell>
        </row>
        <row r="67">
          <cell r="G67">
            <v>28.2093937425386</v>
          </cell>
        </row>
        <row r="67">
          <cell r="L67">
            <v>34.8156588903223</v>
          </cell>
        </row>
        <row r="67">
          <cell r="P67">
            <v>33.7276695499998</v>
          </cell>
        </row>
        <row r="68">
          <cell r="C68">
            <v>38.9609179588054</v>
          </cell>
        </row>
        <row r="68">
          <cell r="G68">
            <v>26.1038150323996</v>
          </cell>
        </row>
        <row r="68">
          <cell r="L68">
            <v>34.9964232555117</v>
          </cell>
        </row>
        <row r="68">
          <cell r="P68">
            <v>33.9027850287769</v>
          </cell>
        </row>
        <row r="69">
          <cell r="C69">
            <v>38.9657836873865</v>
          </cell>
        </row>
        <row r="69">
          <cell r="G69">
            <v>26.107075070549</v>
          </cell>
        </row>
        <row r="69">
          <cell r="L69">
            <v>34.9198169024389</v>
          </cell>
        </row>
        <row r="69">
          <cell r="P69">
            <v>33.8285726242377</v>
          </cell>
        </row>
        <row r="70">
          <cell r="C70">
            <v>39.4499892260693</v>
          </cell>
        </row>
        <row r="70">
          <cell r="G70">
            <v>26.4314927814665</v>
          </cell>
        </row>
        <row r="70">
          <cell r="L70">
            <v>37.4616085112308</v>
          </cell>
        </row>
        <row r="70">
          <cell r="P70">
            <v>36.2909332452548</v>
          </cell>
        </row>
        <row r="71">
          <cell r="C71">
            <v>40.2054859556937</v>
          </cell>
        </row>
        <row r="71">
          <cell r="G71">
            <v>26.9376755903148</v>
          </cell>
        </row>
        <row r="71">
          <cell r="L71">
            <v>39.5808244734656</v>
          </cell>
        </row>
        <row r="71">
          <cell r="P71">
            <v>38.3439237086698</v>
          </cell>
        </row>
        <row r="72">
          <cell r="C72">
            <v>40.7238210580628</v>
          </cell>
        </row>
        <row r="72">
          <cell r="G72">
            <v>27.2849601089021</v>
          </cell>
        </row>
        <row r="72">
          <cell r="L72">
            <v>40.0690606990024</v>
          </cell>
        </row>
        <row r="72">
          <cell r="P72">
            <v>38.8169025521586</v>
          </cell>
        </row>
        <row r="73">
          <cell r="C73">
            <v>40.9278093840394</v>
          </cell>
        </row>
        <row r="73">
          <cell r="G73">
            <v>27.4216322873064</v>
          </cell>
        </row>
        <row r="73">
          <cell r="L73">
            <v>38.6959139064293</v>
          </cell>
        </row>
        <row r="73">
          <cell r="P73">
            <v>37.4866665968533</v>
          </cell>
        </row>
        <row r="74">
          <cell r="C74">
            <v>40.8170419604845</v>
          </cell>
        </row>
        <row r="74">
          <cell r="G74">
            <v>27.3474181135246</v>
          </cell>
        </row>
        <row r="74">
          <cell r="L74">
            <v>37.1043225630997</v>
          </cell>
        </row>
        <row r="74">
          <cell r="P74">
            <v>35.9448124830028</v>
          </cell>
        </row>
        <row r="75">
          <cell r="C75">
            <v>43.9635104319543</v>
          </cell>
        </row>
        <row r="75">
          <cell r="G75">
            <v>29.4555519894094</v>
          </cell>
        </row>
        <row r="75">
          <cell r="L75">
            <v>34.509262552493</v>
          </cell>
        </row>
        <row r="75">
          <cell r="P75">
            <v>33.4308480977275</v>
          </cell>
        </row>
        <row r="76">
          <cell r="C76">
            <v>46.5847362547227</v>
          </cell>
        </row>
        <row r="76">
          <cell r="G76">
            <v>31.2117732906642</v>
          </cell>
        </row>
        <row r="76">
          <cell r="L76">
            <v>34.5129047383028</v>
          </cell>
        </row>
        <row r="76">
          <cell r="P76">
            <v>33.4343764652308</v>
          </cell>
        </row>
        <row r="77">
          <cell r="C77">
            <v>44.7526938584931</v>
          </cell>
        </row>
        <row r="77">
          <cell r="G77">
            <v>31.5624261949372</v>
          </cell>
        </row>
        <row r="77">
          <cell r="L77">
            <v>34.9035008239271</v>
          </cell>
        </row>
        <row r="77">
          <cell r="P77">
            <v>33.8127664231794</v>
          </cell>
        </row>
        <row r="78">
          <cell r="C78">
            <v>43.1288817950098</v>
          </cell>
        </row>
        <row r="78">
          <cell r="G78">
            <v>30.4172113712174</v>
          </cell>
        </row>
        <row r="78">
          <cell r="L78">
            <v>35.5116258848943</v>
          </cell>
        </row>
        <row r="78">
          <cell r="P78">
            <v>34.4018875759913</v>
          </cell>
        </row>
        <row r="79">
          <cell r="C79">
            <v>41.2485765741842</v>
          </cell>
        </row>
        <row r="79">
          <cell r="G79">
            <v>29.091101373372</v>
          </cell>
        </row>
        <row r="79">
          <cell r="L79">
            <v>35.9263644223009</v>
          </cell>
        </row>
        <row r="79">
          <cell r="P79">
            <v>34.803665534104</v>
          </cell>
        </row>
        <row r="80">
          <cell r="C80">
            <v>38.1892015122235</v>
          </cell>
        </row>
        <row r="80">
          <cell r="G80">
            <v>26.9334368559892</v>
          </cell>
        </row>
        <row r="80">
          <cell r="L80">
            <v>36.0870596131363</v>
          </cell>
        </row>
        <row r="80">
          <cell r="P80">
            <v>34.9593390002258</v>
          </cell>
        </row>
        <row r="81">
          <cell r="C81">
            <v>38.193555731989</v>
          </cell>
        </row>
        <row r="81">
          <cell r="G81">
            <v>26.9365077267712</v>
          </cell>
        </row>
        <row r="81">
          <cell r="L81">
            <v>35.9935307254948</v>
          </cell>
        </row>
        <row r="81">
          <cell r="P81">
            <v>34.8687328903231</v>
          </cell>
        </row>
        <row r="82">
          <cell r="C82">
            <v>38.653765688076</v>
          </cell>
        </row>
        <row r="82">
          <cell r="G82">
            <v>27.2610768536957</v>
          </cell>
        </row>
        <row r="82">
          <cell r="L82">
            <v>37.9928818494166</v>
          </cell>
        </row>
        <row r="82">
          <cell r="P82">
            <v>36.8056042916223</v>
          </cell>
        </row>
        <row r="83">
          <cell r="C83">
            <v>39.3718817582245</v>
          </cell>
        </row>
        <row r="83">
          <cell r="G83">
            <v>27.7675376610636</v>
          </cell>
        </row>
        <row r="83">
          <cell r="L83">
            <v>40.1133383086434</v>
          </cell>
        </row>
        <row r="83">
          <cell r="P83">
            <v>38.8597964864983</v>
          </cell>
        </row>
        <row r="84">
          <cell r="C84">
            <v>39.8640916384849</v>
          </cell>
        </row>
        <row r="84">
          <cell r="G84">
            <v>28.1146751555631</v>
          </cell>
        </row>
        <row r="84">
          <cell r="L84">
            <v>40.6309160813908</v>
          </cell>
        </row>
        <row r="84">
          <cell r="P84">
            <v>39.3611999538474</v>
          </cell>
        </row>
        <row r="85">
          <cell r="C85">
            <v>40.0573384668324</v>
          </cell>
        </row>
        <row r="85">
          <cell r="G85">
            <v>28.2509650239765</v>
          </cell>
        </row>
        <row r="85">
          <cell r="L85">
            <v>39.2546849594807</v>
          </cell>
        </row>
        <row r="85">
          <cell r="P85">
            <v>38.027976054497</v>
          </cell>
        </row>
        <row r="86">
          <cell r="C86">
            <v>39.9521523208133</v>
          </cell>
        </row>
        <row r="86">
          <cell r="G86">
            <v>28.1767811104683</v>
          </cell>
        </row>
        <row r="86">
          <cell r="L86">
            <v>37.6600976295756</v>
          </cell>
        </row>
        <row r="86">
          <cell r="P86">
            <v>36.4832195786514</v>
          </cell>
        </row>
        <row r="87">
          <cell r="C87">
            <v>43.0293293228378</v>
          </cell>
        </row>
        <row r="87">
          <cell r="G87">
            <v>30.3470006803172</v>
          </cell>
        </row>
        <row r="87">
          <cell r="L87">
            <v>35.0608410034809</v>
          </cell>
        </row>
        <row r="87">
          <cell r="P87">
            <v>33.9651897221221</v>
          </cell>
        </row>
        <row r="88">
          <cell r="C88">
            <v>45.5376804115338</v>
          </cell>
        </row>
        <row r="88">
          <cell r="G88">
            <v>32.1160482902396</v>
          </cell>
        </row>
        <row r="88">
          <cell r="L88">
            <v>35.0632305634915</v>
          </cell>
        </row>
        <row r="88">
          <cell r="P88">
            <v>33.9675046083824</v>
          </cell>
        </row>
        <row r="89">
          <cell r="C89">
            <v>40.7539688775671</v>
          </cell>
        </row>
        <row r="89">
          <cell r="G89">
            <v>27.1693125850447</v>
          </cell>
        </row>
        <row r="89">
          <cell r="L89">
            <v>35.4529185607867</v>
          </cell>
        </row>
        <row r="89">
          <cell r="P89">
            <v>34.3450148557621</v>
          </cell>
        </row>
        <row r="90">
          <cell r="C90">
            <v>39.338368032802</v>
          </cell>
        </row>
        <row r="90">
          <cell r="G90">
            <v>26.2255786885346</v>
          </cell>
        </row>
        <row r="90">
          <cell r="L90">
            <v>36.0603569841714</v>
          </cell>
        </row>
        <row r="90">
          <cell r="P90">
            <v>34.933470828416</v>
          </cell>
        </row>
        <row r="91">
          <cell r="C91">
            <v>37.6922224225572</v>
          </cell>
        </row>
        <row r="91">
          <cell r="G91">
            <v>25.1281482817048</v>
          </cell>
        </row>
        <row r="91">
          <cell r="L91">
            <v>36.4741390140203</v>
          </cell>
        </row>
        <row r="91">
          <cell r="P91">
            <v>35.3343221698322</v>
          </cell>
        </row>
        <row r="92">
          <cell r="C92">
            <v>34.9980529259077</v>
          </cell>
        </row>
        <row r="92">
          <cell r="G92">
            <v>23.3320352839385</v>
          </cell>
        </row>
        <row r="92">
          <cell r="L92">
            <v>36.6336188318533</v>
          </cell>
        </row>
        <row r="92">
          <cell r="P92">
            <v>35.4888182433579</v>
          </cell>
        </row>
        <row r="93">
          <cell r="C93">
            <v>35.0190553437689</v>
          </cell>
        </row>
        <row r="93">
          <cell r="G93">
            <v>23.3460368958459</v>
          </cell>
        </row>
        <row r="93">
          <cell r="L93">
            <v>36.5398808192111</v>
          </cell>
        </row>
        <row r="93">
          <cell r="P93">
            <v>35.3980095436107</v>
          </cell>
        </row>
        <row r="94">
          <cell r="C94">
            <v>35.4462082476992</v>
          </cell>
        </row>
        <row r="94">
          <cell r="G94">
            <v>23.6308054984662</v>
          </cell>
        </row>
        <row r="94">
          <cell r="L94">
            <v>39.1044333548058</v>
          </cell>
        </row>
        <row r="94">
          <cell r="P94">
            <v>37.8824198124682</v>
          </cell>
        </row>
        <row r="95">
          <cell r="C95">
            <v>36.1015939004671</v>
          </cell>
        </row>
        <row r="95">
          <cell r="G95">
            <v>24.0677292669781</v>
          </cell>
        </row>
        <row r="95">
          <cell r="L95">
            <v>41.2472300146712</v>
          </cell>
        </row>
        <row r="95">
          <cell r="P95">
            <v>39.9582540767127</v>
          </cell>
        </row>
        <row r="96">
          <cell r="C96">
            <v>36.5564418348385</v>
          </cell>
        </row>
        <row r="96">
          <cell r="G96">
            <v>24.3709612232256</v>
          </cell>
        </row>
        <row r="96">
          <cell r="L96">
            <v>41.8169426430612</v>
          </cell>
        </row>
        <row r="96">
          <cell r="P96">
            <v>40.5101631854655</v>
          </cell>
        </row>
        <row r="97">
          <cell r="C97">
            <v>36.7462444182872</v>
          </cell>
        </row>
        <row r="97">
          <cell r="G97">
            <v>24.4974962788582</v>
          </cell>
        </row>
        <row r="97">
          <cell r="L97">
            <v>40.4582093543441</v>
          </cell>
        </row>
        <row r="97">
          <cell r="P97">
            <v>39.1938903120209</v>
          </cell>
        </row>
        <row r="98">
          <cell r="C98">
            <v>36.6658077475609</v>
          </cell>
        </row>
        <row r="98">
          <cell r="G98">
            <v>24.4438718317073</v>
          </cell>
        </row>
        <row r="98">
          <cell r="L98">
            <v>38.8773783704625</v>
          </cell>
        </row>
        <row r="98">
          <cell r="P98">
            <v>37.6624602963855</v>
          </cell>
        </row>
        <row r="99">
          <cell r="C99">
            <v>39.3346889367923</v>
          </cell>
        </row>
        <row r="99">
          <cell r="G99">
            <v>26.2231259578615</v>
          </cell>
        </row>
        <row r="99">
          <cell r="L99">
            <v>35.4385106288904</v>
          </cell>
        </row>
        <row r="99">
          <cell r="P99">
            <v>34.3310571717375</v>
          </cell>
        </row>
        <row r="100">
          <cell r="C100">
            <v>41.5598656971389</v>
          </cell>
        </row>
        <row r="100">
          <cell r="G100">
            <v>27.7065771314259</v>
          </cell>
        </row>
        <row r="100">
          <cell r="L100">
            <v>35.4596159882758</v>
          </cell>
        </row>
        <row r="100">
          <cell r="P100">
            <v>34.3515029886422</v>
          </cell>
        </row>
        <row r="101">
          <cell r="C101">
            <v>42.0725137339525</v>
          </cell>
        </row>
        <row r="101">
          <cell r="G101">
            <v>28.0483424893017</v>
          </cell>
        </row>
        <row r="101">
          <cell r="L101">
            <v>35.8709891725838</v>
          </cell>
        </row>
        <row r="101">
          <cell r="P101">
            <v>34.7500207609406</v>
          </cell>
        </row>
        <row r="102">
          <cell r="C102">
            <v>40.6307096017507</v>
          </cell>
        </row>
        <row r="102">
          <cell r="G102">
            <v>27.0871397345005</v>
          </cell>
        </row>
        <row r="102">
          <cell r="L102">
            <v>36.5015207639839</v>
          </cell>
        </row>
        <row r="102">
          <cell r="P102">
            <v>35.3608482401094</v>
          </cell>
        </row>
        <row r="103">
          <cell r="C103">
            <v>38.9595386912547</v>
          </cell>
        </row>
        <row r="103">
          <cell r="G103">
            <v>25.9730257941698</v>
          </cell>
        </row>
        <row r="103">
          <cell r="L103">
            <v>36.9390289290118</v>
          </cell>
        </row>
        <row r="103">
          <cell r="P103">
            <v>35.7846842749802</v>
          </cell>
        </row>
        <row r="104">
          <cell r="C104">
            <v>36.2347256801176</v>
          </cell>
        </row>
        <row r="104">
          <cell r="G104">
            <v>24.1564837867451</v>
          </cell>
        </row>
        <row r="104">
          <cell r="L104">
            <v>37.1214891326055</v>
          </cell>
        </row>
        <row r="104">
          <cell r="P104">
            <v>35.9614425972116</v>
          </cell>
        </row>
        <row r="105">
          <cell r="C105">
            <v>36.2385499752179</v>
          </cell>
        </row>
        <row r="105">
          <cell r="G105">
            <v>24.1590333168119</v>
          </cell>
        </row>
        <row r="105">
          <cell r="L105">
            <v>37.0476143128976</v>
          </cell>
        </row>
        <row r="105">
          <cell r="P105">
            <v>35.8898763656196</v>
          </cell>
        </row>
        <row r="106">
          <cell r="C106">
            <v>36.6486758651235</v>
          </cell>
        </row>
        <row r="106">
          <cell r="G106">
            <v>24.432450576749</v>
          </cell>
        </row>
        <row r="106">
          <cell r="L106">
            <v>40.5501840682318</v>
          </cell>
        </row>
        <row r="106">
          <cell r="P106">
            <v>39.2829908160996</v>
          </cell>
        </row>
        <row r="107">
          <cell r="C107">
            <v>37.287207179139</v>
          </cell>
        </row>
        <row r="107">
          <cell r="G107">
            <v>24.858138119426</v>
          </cell>
        </row>
        <row r="107">
          <cell r="L107">
            <v>42.7136435317375</v>
          </cell>
        </row>
        <row r="107">
          <cell r="P107">
            <v>41.3788421713707</v>
          </cell>
        </row>
        <row r="108">
          <cell r="C108">
            <v>37.7226826434159</v>
          </cell>
        </row>
        <row r="108">
          <cell r="G108">
            <v>25.1484550956106</v>
          </cell>
        </row>
        <row r="108">
          <cell r="L108">
            <v>43.3233365546047</v>
          </cell>
        </row>
        <row r="108">
          <cell r="P108">
            <v>41.9694822872733</v>
          </cell>
        </row>
        <row r="109">
          <cell r="C109">
            <v>37.8914125937931</v>
          </cell>
        </row>
        <row r="109">
          <cell r="G109">
            <v>25.2609417291954</v>
          </cell>
        </row>
        <row r="109">
          <cell r="L109">
            <v>41.9594565612548</v>
          </cell>
        </row>
        <row r="109">
          <cell r="P109">
            <v>40.6482235437156</v>
          </cell>
        </row>
        <row r="110">
          <cell r="C110">
            <v>37.7932072617695</v>
          </cell>
        </row>
        <row r="110">
          <cell r="G110">
            <v>25.1954715078463</v>
          </cell>
        </row>
        <row r="110">
          <cell r="L110">
            <v>40.3710055569617</v>
          </cell>
        </row>
        <row r="110">
          <cell r="P110">
            <v>39.1094116333066</v>
          </cell>
        </row>
        <row r="111">
          <cell r="C111">
            <v>39.8925259418874</v>
          </cell>
        </row>
        <row r="111">
          <cell r="G111">
            <v>26.5950172945916</v>
          </cell>
        </row>
        <row r="111">
          <cell r="L111">
            <v>36.7876813290611</v>
          </cell>
        </row>
        <row r="111">
          <cell r="P111">
            <v>35.6380662875279</v>
          </cell>
        </row>
        <row r="112">
          <cell r="C112">
            <v>42.1190052240755</v>
          </cell>
        </row>
        <row r="112">
          <cell r="G112">
            <v>28.0793368160503</v>
          </cell>
        </row>
        <row r="112">
          <cell r="L112">
            <v>36.8133121795146</v>
          </cell>
        </row>
        <row r="112">
          <cell r="P112">
            <v>35.6628961739048</v>
          </cell>
        </row>
        <row r="113">
          <cell r="C113">
            <v>42.6624618854604</v>
          </cell>
        </row>
        <row r="113">
          <cell r="G113">
            <v>28.4416412569736</v>
          </cell>
        </row>
        <row r="113">
          <cell r="L113">
            <v>37.2325102554377</v>
          </cell>
        </row>
        <row r="113">
          <cell r="P113">
            <v>36.0689943099553</v>
          </cell>
        </row>
        <row r="114">
          <cell r="C114">
            <v>41.2174192074548</v>
          </cell>
        </row>
        <row r="114">
          <cell r="G114">
            <v>27.4782794716365</v>
          </cell>
        </row>
        <row r="114">
          <cell r="L114">
            <v>37.8725998696183</v>
          </cell>
        </row>
        <row r="114">
          <cell r="P114">
            <v>36.6890811236928</v>
          </cell>
        </row>
        <row r="115">
          <cell r="C115">
            <v>39.5431025110544</v>
          </cell>
        </row>
        <row r="115">
          <cell r="G115">
            <v>26.3620683407029</v>
          </cell>
        </row>
        <row r="115">
          <cell r="L115">
            <v>38.3183625973103</v>
          </cell>
        </row>
        <row r="115">
          <cell r="P115">
            <v>37.1209137661443</v>
          </cell>
        </row>
        <row r="116">
          <cell r="C116">
            <v>36.8138830536549</v>
          </cell>
        </row>
        <row r="116">
          <cell r="G116">
            <v>24.5425887024366</v>
          </cell>
        </row>
        <row r="116">
          <cell r="L116">
            <v>38.5070473178945</v>
          </cell>
        </row>
        <row r="116">
          <cell r="P116">
            <v>37.3037020892103</v>
          </cell>
        </row>
        <row r="117">
          <cell r="C117">
            <v>36.8163920916661</v>
          </cell>
        </row>
        <row r="117">
          <cell r="G117">
            <v>24.5442613944441</v>
          </cell>
        </row>
        <row r="117">
          <cell r="L117">
            <v>38.4371231233418</v>
          </cell>
        </row>
        <row r="117">
          <cell r="P117">
            <v>37.2359630257374</v>
          </cell>
        </row>
        <row r="118">
          <cell r="C118">
            <v>37.225564488826</v>
          </cell>
        </row>
        <row r="118">
          <cell r="G118">
            <v>24.8170429925507</v>
          </cell>
        </row>
        <row r="118">
          <cell r="L118">
            <v>41.0513691439643</v>
          </cell>
        </row>
        <row r="118">
          <cell r="P118">
            <v>39.7685138582154</v>
          </cell>
        </row>
        <row r="119">
          <cell r="C119">
            <v>37.86337483338</v>
          </cell>
        </row>
        <row r="119">
          <cell r="G119">
            <v>25.24224988892</v>
          </cell>
        </row>
        <row r="119">
          <cell r="L119">
            <v>43.2378261489609</v>
          </cell>
        </row>
        <row r="119">
          <cell r="P119">
            <v>41.8866440818059</v>
          </cell>
        </row>
        <row r="120">
          <cell r="C120">
            <v>38.2978459647213</v>
          </cell>
        </row>
        <row r="120">
          <cell r="G120">
            <v>25.5318973098142</v>
          </cell>
        </row>
        <row r="120">
          <cell r="L120">
            <v>41.0426531762953</v>
          </cell>
        </row>
        <row r="120">
          <cell r="P120">
            <v>28.1638459504225</v>
          </cell>
        </row>
        <row r="121">
          <cell r="C121">
            <v>38.465299773446</v>
          </cell>
        </row>
        <row r="121">
          <cell r="G121">
            <v>25.6435331822973</v>
          </cell>
        </row>
        <row r="121">
          <cell r="L121">
            <v>39.7090784191949</v>
          </cell>
        </row>
        <row r="121">
          <cell r="P121">
            <v>27.2487346913862</v>
          </cell>
        </row>
        <row r="122">
          <cell r="C122">
            <v>38.3668748601716</v>
          </cell>
        </row>
        <row r="122">
          <cell r="G122">
            <v>25.5779165734478</v>
          </cell>
        </row>
        <row r="122">
          <cell r="L122">
            <v>38.1575183648024</v>
          </cell>
        </row>
        <row r="122">
          <cell r="P122">
            <v>26.1840399172195</v>
          </cell>
        </row>
        <row r="123">
          <cell r="C123">
            <v>41.0596550225461</v>
          </cell>
        </row>
        <row r="123">
          <cell r="G123">
            <v>27.3731033483641</v>
          </cell>
        </row>
        <row r="123">
          <cell r="L123">
            <v>34.7823252704332</v>
          </cell>
        </row>
        <row r="123">
          <cell r="P123">
            <v>23.8679513847743</v>
          </cell>
        </row>
        <row r="124">
          <cell r="C124">
            <v>43.3095915154048</v>
          </cell>
        </row>
        <row r="124">
          <cell r="G124">
            <v>28.8730610102698</v>
          </cell>
        </row>
        <row r="124">
          <cell r="L124">
            <v>34.8030398394731</v>
          </cell>
        </row>
        <row r="124">
          <cell r="P124">
            <v>23.8821659124966</v>
          </cell>
        </row>
        <row r="125">
          <cell r="C125">
            <v>43.9077897752142</v>
          </cell>
        </row>
        <row r="125">
          <cell r="G125">
            <v>29.2718598501428</v>
          </cell>
        </row>
        <row r="125">
          <cell r="L125">
            <v>35.2067959694633</v>
          </cell>
        </row>
        <row r="125">
          <cell r="P125">
            <v>24.1592270809775</v>
          </cell>
        </row>
        <row r="126">
          <cell r="C126">
            <v>42.4811198220613</v>
          </cell>
        </row>
        <row r="126">
          <cell r="G126">
            <v>28.3207465480409</v>
          </cell>
        </row>
        <row r="126">
          <cell r="L126">
            <v>35.8256525330199</v>
          </cell>
        </row>
        <row r="126">
          <cell r="P126">
            <v>24.5838921445773</v>
          </cell>
        </row>
        <row r="127">
          <cell r="C127">
            <v>40.8212472889856</v>
          </cell>
        </row>
        <row r="127">
          <cell r="G127">
            <v>27.2141648593237</v>
          </cell>
        </row>
        <row r="127">
          <cell r="L127">
            <v>36.255059724079</v>
          </cell>
        </row>
        <row r="127">
          <cell r="P127">
            <v>24.8785553069963</v>
          </cell>
        </row>
        <row r="128">
          <cell r="C128">
            <v>37.2104361603349</v>
          </cell>
        </row>
        <row r="128">
          <cell r="G128">
            <v>24.8069574402232</v>
          </cell>
        </row>
        <row r="128">
          <cell r="L128">
            <v>36.4341414641884</v>
          </cell>
        </row>
        <row r="128">
          <cell r="P128">
            <v>25.0014428435137</v>
          </cell>
        </row>
        <row r="129">
          <cell r="C129">
            <v>37.2325967876896</v>
          </cell>
        </row>
        <row r="129">
          <cell r="G129">
            <v>24.8217311917931</v>
          </cell>
        </row>
        <row r="129">
          <cell r="L129">
            <v>36.3616345229323</v>
          </cell>
        </row>
        <row r="129">
          <cell r="P129">
            <v>24.9516879138043</v>
          </cell>
        </row>
        <row r="130">
          <cell r="C130">
            <v>37.664538631213</v>
          </cell>
        </row>
        <row r="130">
          <cell r="G130">
            <v>25.1096924208087</v>
          </cell>
        </row>
        <row r="130">
          <cell r="L130">
            <v>39.7993501139791</v>
          </cell>
        </row>
        <row r="130">
          <cell r="P130">
            <v>27.3106799582934</v>
          </cell>
        </row>
        <row r="131">
          <cell r="C131">
            <v>38.3265968021831</v>
          </cell>
        </row>
        <row r="131">
          <cell r="G131">
            <v>25.5510645347887</v>
          </cell>
        </row>
        <row r="131">
          <cell r="L131">
            <v>41.9227506021392</v>
          </cell>
        </row>
        <row r="131">
          <cell r="P131">
            <v>28.7677768955386</v>
          </cell>
        </row>
        <row r="132">
          <cell r="C132">
            <v>38.7859803754624</v>
          </cell>
        </row>
        <row r="132">
          <cell r="G132">
            <v>25.8573202503083</v>
          </cell>
        </row>
        <row r="132">
          <cell r="L132">
            <v>41.0426531762953</v>
          </cell>
        </row>
        <row r="132">
          <cell r="P132">
            <v>28.1638459504225</v>
          </cell>
        </row>
        <row r="133">
          <cell r="C133">
            <v>38.9775635892358</v>
          </cell>
        </row>
        <row r="133">
          <cell r="G133">
            <v>25.9850423928238</v>
          </cell>
        </row>
        <row r="133">
          <cell r="L133">
            <v>39.7090784191949</v>
          </cell>
        </row>
        <row r="133">
          <cell r="P133">
            <v>27.2487346913862</v>
          </cell>
        </row>
        <row r="134">
          <cell r="C134">
            <v>38.8999950285425</v>
          </cell>
        </row>
        <row r="134">
          <cell r="G134">
            <v>25.9333300190283</v>
          </cell>
        </row>
        <row r="134">
          <cell r="L134">
            <v>38.1575183648024</v>
          </cell>
        </row>
        <row r="134">
          <cell r="P134">
            <v>26.1840399172195</v>
          </cell>
        </row>
        <row r="135">
          <cell r="C135">
            <v>42.5776932716434</v>
          </cell>
        </row>
        <row r="135">
          <cell r="G135">
            <v>28.3851288477623</v>
          </cell>
        </row>
        <row r="135">
          <cell r="L135">
            <v>34.7823252704332</v>
          </cell>
        </row>
        <row r="135">
          <cell r="P135">
            <v>23.8679513847743</v>
          </cell>
        </row>
        <row r="136">
          <cell r="C136">
            <v>44.8493257083244</v>
          </cell>
        </row>
        <row r="136">
          <cell r="G136">
            <v>29.8995504722163</v>
          </cell>
        </row>
        <row r="136">
          <cell r="L136">
            <v>34.8030398394731</v>
          </cell>
        </row>
        <row r="136">
          <cell r="P136">
            <v>23.8821659124966</v>
          </cell>
        </row>
        <row r="137">
          <cell r="C137">
            <v>45.489503382335</v>
          </cell>
        </row>
        <row r="137">
          <cell r="G137">
            <v>30.3263355882233</v>
          </cell>
        </row>
        <row r="137">
          <cell r="L137">
            <v>35.2067959694633</v>
          </cell>
        </row>
        <row r="137">
          <cell r="P137">
            <v>24.1592270809775</v>
          </cell>
        </row>
        <row r="138">
          <cell r="C138">
            <v>44.0574293893176</v>
          </cell>
        </row>
        <row r="138">
          <cell r="G138">
            <v>29.3716195928784</v>
          </cell>
        </row>
        <row r="138">
          <cell r="L138">
            <v>35.8256525330199</v>
          </cell>
        </row>
        <row r="138">
          <cell r="P138">
            <v>24.5838921445773</v>
          </cell>
        </row>
        <row r="139">
          <cell r="C139">
            <v>42.3895558348098</v>
          </cell>
        </row>
        <row r="139">
          <cell r="G139">
            <v>28.2597038898732</v>
          </cell>
        </row>
        <row r="139">
          <cell r="L139">
            <v>36.255059724079</v>
          </cell>
        </row>
        <row r="139">
          <cell r="P139">
            <v>24.8785553069963</v>
          </cell>
        </row>
        <row r="140">
          <cell r="C140">
            <v>38.6270653955141</v>
          </cell>
        </row>
        <row r="140">
          <cell r="G140">
            <v>25.7513769303427</v>
          </cell>
        </row>
        <row r="140">
          <cell r="L140">
            <v>36.4341414641884</v>
          </cell>
        </row>
        <row r="140">
          <cell r="P140">
            <v>25.0014428435137</v>
          </cell>
        </row>
        <row r="141">
          <cell r="C141">
            <v>38.6539777884903</v>
          </cell>
        </row>
        <row r="141">
          <cell r="G141">
            <v>25.7693185256602</v>
          </cell>
        </row>
        <row r="141">
          <cell r="L141">
            <v>36.3616345229323</v>
          </cell>
        </row>
        <row r="141">
          <cell r="P141">
            <v>24.9516879138043</v>
          </cell>
        </row>
        <row r="142">
          <cell r="C142">
            <v>39.0941357682096</v>
          </cell>
        </row>
        <row r="142">
          <cell r="G142">
            <v>26.0627571788064</v>
          </cell>
        </row>
        <row r="142">
          <cell r="L142">
            <v>39.7993501139791</v>
          </cell>
        </row>
        <row r="142">
          <cell r="P142">
            <v>27.3106799582934</v>
          </cell>
        </row>
        <row r="143">
          <cell r="C143">
            <v>39.7662298630993</v>
          </cell>
        </row>
        <row r="143">
          <cell r="G143">
            <v>26.5108199087328</v>
          </cell>
        </row>
        <row r="143">
          <cell r="L143">
            <v>41.9227506021392</v>
          </cell>
        </row>
        <row r="143">
          <cell r="P143">
            <v>28.7677768955386</v>
          </cell>
        </row>
        <row r="144">
          <cell r="C144">
            <v>40.2342807271758</v>
          </cell>
        </row>
        <row r="144">
          <cell r="G144">
            <v>26.8228538181172</v>
          </cell>
        </row>
        <row r="144">
          <cell r="L144">
            <v>41.0426531762953</v>
          </cell>
        </row>
        <row r="144">
          <cell r="P144">
            <v>28.1638459504225</v>
          </cell>
        </row>
        <row r="145">
          <cell r="C145">
            <v>40.4323996837893</v>
          </cell>
        </row>
        <row r="145">
          <cell r="G145">
            <v>26.9549331225262</v>
          </cell>
        </row>
        <row r="145">
          <cell r="L145">
            <v>39.7090784191949</v>
          </cell>
        </row>
        <row r="145">
          <cell r="P145">
            <v>27.2487346913862</v>
          </cell>
        </row>
        <row r="146">
          <cell r="C146">
            <v>40.3589792795089</v>
          </cell>
        </row>
        <row r="146">
          <cell r="G146">
            <v>26.9059861863393</v>
          </cell>
        </row>
        <row r="146">
          <cell r="L146">
            <v>38.1575183648024</v>
          </cell>
        </row>
        <row r="146">
          <cell r="P146">
            <v>26.1840399172195</v>
          </cell>
        </row>
        <row r="147">
          <cell r="C147">
            <v>43.1039376011625</v>
          </cell>
        </row>
        <row r="147">
          <cell r="G147">
            <v>28.735958400775</v>
          </cell>
        </row>
        <row r="147">
          <cell r="L147">
            <v>34.7823252704332</v>
          </cell>
        </row>
        <row r="147">
          <cell r="P147">
            <v>23.8679513847743</v>
          </cell>
        </row>
        <row r="148">
          <cell r="C148">
            <v>45.399717456409</v>
          </cell>
        </row>
        <row r="148">
          <cell r="G148">
            <v>30.2664783042727</v>
          </cell>
        </row>
        <row r="148">
          <cell r="L148">
            <v>34.8030398394731</v>
          </cell>
        </row>
        <row r="148">
          <cell r="P148">
            <v>23.8821659124966</v>
          </cell>
        </row>
        <row r="149">
          <cell r="C149">
            <v>43.2027928171529</v>
          </cell>
        </row>
        <row r="149">
          <cell r="G149">
            <v>28.1638459504225</v>
          </cell>
        </row>
        <row r="149">
          <cell r="L149">
            <v>35.2067959694633</v>
          </cell>
        </row>
        <row r="149">
          <cell r="P149">
            <v>24.1592270809775</v>
          </cell>
        </row>
        <row r="150">
          <cell r="C150">
            <v>41.799029914942</v>
          </cell>
        </row>
        <row r="150">
          <cell r="G150">
            <v>27.2487346913862</v>
          </cell>
        </row>
        <row r="150">
          <cell r="L150">
            <v>35.8256525330199</v>
          </cell>
        </row>
        <row r="150">
          <cell r="P150">
            <v>24.5838921445773</v>
          </cell>
        </row>
        <row r="151">
          <cell r="C151">
            <v>40.1658088050552</v>
          </cell>
        </row>
        <row r="151">
          <cell r="G151">
            <v>26.1840399172195</v>
          </cell>
        </row>
        <row r="151">
          <cell r="L151">
            <v>36.255059724079</v>
          </cell>
        </row>
        <row r="151">
          <cell r="P151">
            <v>24.8785553069963</v>
          </cell>
        </row>
        <row r="152">
          <cell r="C152">
            <v>36.612973968877</v>
          </cell>
        </row>
        <row r="152">
          <cell r="G152">
            <v>23.8679513847743</v>
          </cell>
        </row>
        <row r="152">
          <cell r="L152">
            <v>36.4341414641884</v>
          </cell>
        </row>
        <row r="152">
          <cell r="P152">
            <v>25.0014428435137</v>
          </cell>
        </row>
        <row r="153">
          <cell r="C153">
            <v>36.6347787783928</v>
          </cell>
        </row>
        <row r="153">
          <cell r="G153">
            <v>23.8821659124966</v>
          </cell>
        </row>
        <row r="153">
          <cell r="L153">
            <v>36.3616345229323</v>
          </cell>
        </row>
        <row r="153">
          <cell r="P153">
            <v>24.9516879138043</v>
          </cell>
        </row>
        <row r="154">
          <cell r="C154">
            <v>37.059785231014</v>
          </cell>
        </row>
        <row r="154">
          <cell r="G154">
            <v>24.1592270809775</v>
          </cell>
        </row>
        <row r="154">
          <cell r="L154">
            <v>39.7993501139791</v>
          </cell>
        </row>
        <row r="154">
          <cell r="P154">
            <v>27.3106799582934</v>
          </cell>
        </row>
        <row r="155">
          <cell r="C155">
            <v>37.7112131926525</v>
          </cell>
        </row>
        <row r="155">
          <cell r="G155">
            <v>24.5838921445773</v>
          </cell>
        </row>
        <row r="155">
          <cell r="L155">
            <v>41.9227506021392</v>
          </cell>
        </row>
        <row r="155">
          <cell r="P155">
            <v>28.7677768955386</v>
          </cell>
        </row>
        <row r="156">
          <cell r="C156">
            <v>38.1632207621885</v>
          </cell>
        </row>
        <row r="156">
          <cell r="G156">
            <v>24.8785553069963</v>
          </cell>
        </row>
        <row r="156">
          <cell r="L156">
            <v>41.0426531762953</v>
          </cell>
        </row>
        <row r="156">
          <cell r="P156">
            <v>28.1638459504225</v>
          </cell>
        </row>
        <row r="157">
          <cell r="C157">
            <v>38.3517278570404</v>
          </cell>
        </row>
        <row r="157">
          <cell r="G157">
            <v>25.0014428435137</v>
          </cell>
        </row>
        <row r="157">
          <cell r="L157">
            <v>39.7090784191949</v>
          </cell>
        </row>
        <row r="157">
          <cell r="P157">
            <v>27.2487346913862</v>
          </cell>
        </row>
        <row r="158">
          <cell r="C158">
            <v>38.2754047609813</v>
          </cell>
        </row>
        <row r="158">
          <cell r="G158">
            <v>24.9516879138043</v>
          </cell>
        </row>
        <row r="158">
          <cell r="L158">
            <v>38.1575183648024</v>
          </cell>
        </row>
        <row r="158">
          <cell r="P158">
            <v>26.1840399172195</v>
          </cell>
        </row>
        <row r="159">
          <cell r="C159">
            <v>41.8940527515569</v>
          </cell>
        </row>
        <row r="159">
          <cell r="G159">
            <v>27.3106799582934</v>
          </cell>
        </row>
        <row r="159">
          <cell r="L159">
            <v>34.7823252704332</v>
          </cell>
        </row>
        <row r="159">
          <cell r="P159">
            <v>23.8679513847743</v>
          </cell>
        </row>
        <row r="160">
          <cell r="C160">
            <v>44.1292111601465</v>
          </cell>
        </row>
        <row r="160">
          <cell r="G160">
            <v>28.7677768955386</v>
          </cell>
        </row>
        <row r="160">
          <cell r="L160">
            <v>34.8030398394731</v>
          </cell>
        </row>
        <row r="160">
          <cell r="P160">
            <v>23.8821659124966</v>
          </cell>
        </row>
        <row r="161">
          <cell r="C161">
            <v>43.2027928171529</v>
          </cell>
        </row>
        <row r="161">
          <cell r="G161">
            <v>28.1638459504225</v>
          </cell>
        </row>
        <row r="161">
          <cell r="L161">
            <v>35.2067959694633</v>
          </cell>
        </row>
        <row r="161">
          <cell r="P161">
            <v>24.1592270809775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0.04499999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0.055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0.055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</v>
          </cell>
        </row>
        <row r="16">
          <cell r="J16">
            <v>0.08</v>
          </cell>
          <cell r="K16">
            <v>0.28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0.48</v>
          </cell>
        </row>
        <row r="17">
          <cell r="J17">
            <v>0.14</v>
          </cell>
          <cell r="K17">
            <v>0.41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0.84</v>
          </cell>
        </row>
        <row r="18">
          <cell r="J18">
            <v>0.145</v>
          </cell>
          <cell r="K18">
            <v>0.665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1.83</v>
          </cell>
        </row>
        <row r="19">
          <cell r="J19">
            <v>0.13</v>
          </cell>
          <cell r="K19">
            <v>1.02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1.83</v>
          </cell>
        </row>
        <row r="20">
          <cell r="J20">
            <v>0.03</v>
          </cell>
          <cell r="K20">
            <v>1.02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0.675</v>
          </cell>
        </row>
        <row r="21">
          <cell r="J21">
            <v>0.03</v>
          </cell>
          <cell r="K21">
            <v>0.56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</v>
          </cell>
        </row>
        <row r="22">
          <cell r="J22">
            <v>0.03</v>
          </cell>
          <cell r="K22">
            <v>0.35</v>
          </cell>
        </row>
        <row r="23">
          <cell r="A23">
            <v>37377</v>
          </cell>
          <cell r="B23">
            <v>0.34</v>
          </cell>
        </row>
        <row r="23">
          <cell r="E23">
            <v>2.253</v>
          </cell>
        </row>
        <row r="23">
          <cell r="G23">
            <v>0.35</v>
          </cell>
        </row>
        <row r="23">
          <cell r="J23">
            <v>0.03</v>
          </cell>
          <cell r="K23">
            <v>0.3</v>
          </cell>
        </row>
        <row r="24">
          <cell r="A24">
            <v>37408</v>
          </cell>
          <cell r="B24">
            <v>0.365</v>
          </cell>
        </row>
        <row r="24">
          <cell r="E24">
            <v>2.633</v>
          </cell>
        </row>
        <row r="24">
          <cell r="G24">
            <v>0.35</v>
          </cell>
        </row>
        <row r="24">
          <cell r="J24">
            <v>0.03</v>
          </cell>
          <cell r="K24">
            <v>0.31</v>
          </cell>
        </row>
        <row r="25">
          <cell r="A25">
            <v>37438</v>
          </cell>
          <cell r="B25">
            <v>0.36</v>
          </cell>
        </row>
        <row r="25">
          <cell r="E25">
            <v>2.835</v>
          </cell>
        </row>
        <row r="25">
          <cell r="G25">
            <v>0.41</v>
          </cell>
        </row>
        <row r="25">
          <cell r="J25">
            <v>0.03</v>
          </cell>
          <cell r="K25">
            <v>0.32</v>
          </cell>
        </row>
        <row r="26">
          <cell r="A26">
            <v>37469</v>
          </cell>
          <cell r="B26">
            <v>0.36</v>
          </cell>
        </row>
        <row r="26">
          <cell r="E26">
            <v>2.835</v>
          </cell>
        </row>
        <row r="26">
          <cell r="G26">
            <v>0.41</v>
          </cell>
        </row>
        <row r="26">
          <cell r="J26">
            <v>0.03</v>
          </cell>
          <cell r="K26">
            <v>0.32</v>
          </cell>
        </row>
        <row r="27">
          <cell r="A27">
            <v>37500</v>
          </cell>
          <cell r="B27">
            <v>0.35</v>
          </cell>
        </row>
        <row r="27">
          <cell r="E27">
            <v>2.805</v>
          </cell>
        </row>
        <row r="27">
          <cell r="G27">
            <v>0.37</v>
          </cell>
        </row>
        <row r="27">
          <cell r="J27">
            <v>0.08</v>
          </cell>
          <cell r="K27">
            <v>0.31</v>
          </cell>
        </row>
        <row r="28">
          <cell r="A28">
            <v>37530</v>
          </cell>
          <cell r="B28">
            <v>0.38</v>
          </cell>
        </row>
        <row r="28">
          <cell r="E28">
            <v>2.75</v>
          </cell>
        </row>
        <row r="28">
          <cell r="G28">
            <v>0.38</v>
          </cell>
        </row>
        <row r="28">
          <cell r="J28">
            <v>0.115</v>
          </cell>
          <cell r="K28">
            <v>0.34</v>
          </cell>
        </row>
        <row r="29">
          <cell r="A29">
            <v>37561</v>
          </cell>
          <cell r="B29">
            <v>0.38</v>
          </cell>
        </row>
        <row r="29">
          <cell r="E29">
            <v>2.775</v>
          </cell>
        </row>
        <row r="29">
          <cell r="G29">
            <v>0.58</v>
          </cell>
        </row>
        <row r="29">
          <cell r="J29">
            <v>0.14</v>
          </cell>
          <cell r="K29">
            <v>0.43</v>
          </cell>
        </row>
        <row r="30">
          <cell r="A30">
            <v>37591</v>
          </cell>
          <cell r="B30">
            <v>0.9</v>
          </cell>
        </row>
        <row r="30">
          <cell r="E30">
            <v>2.827</v>
          </cell>
        </row>
        <row r="30">
          <cell r="G30">
            <v>0.87</v>
          </cell>
        </row>
        <row r="30">
          <cell r="J30">
            <v>0.135</v>
          </cell>
          <cell r="K30">
            <v>0.75</v>
          </cell>
        </row>
        <row r="31">
          <cell r="A31">
            <v>37622</v>
          </cell>
          <cell r="B31">
            <v>1.15</v>
          </cell>
        </row>
        <row r="31">
          <cell r="E31">
            <v>2.873</v>
          </cell>
        </row>
        <row r="31">
          <cell r="G31">
            <v>1.64</v>
          </cell>
        </row>
        <row r="31">
          <cell r="J31">
            <v>0.13</v>
          </cell>
          <cell r="K31">
            <v>1.02</v>
          </cell>
        </row>
        <row r="32">
          <cell r="A32">
            <v>37653</v>
          </cell>
          <cell r="B32">
            <v>1.15</v>
          </cell>
        </row>
        <row r="32">
          <cell r="E32">
            <v>2.913</v>
          </cell>
        </row>
        <row r="32">
          <cell r="G32">
            <v>1.64</v>
          </cell>
        </row>
        <row r="32">
          <cell r="J32">
            <v>0.035</v>
          </cell>
          <cell r="K32">
            <v>1.02</v>
          </cell>
        </row>
        <row r="33">
          <cell r="A33">
            <v>37681</v>
          </cell>
          <cell r="B33">
            <v>0.65</v>
          </cell>
        </row>
        <row r="33">
          <cell r="E33">
            <v>2.911</v>
          </cell>
        </row>
        <row r="33">
          <cell r="G33">
            <v>0.67</v>
          </cell>
        </row>
        <row r="33">
          <cell r="J33">
            <v>0.035</v>
          </cell>
          <cell r="K33">
            <v>0.53</v>
          </cell>
        </row>
        <row r="34">
          <cell r="A34">
            <v>37712</v>
          </cell>
          <cell r="B34">
            <v>0.435</v>
          </cell>
        </row>
        <row r="34">
          <cell r="E34">
            <v>2.931</v>
          </cell>
        </row>
        <row r="34">
          <cell r="G34">
            <v>0.38</v>
          </cell>
        </row>
        <row r="34">
          <cell r="J34">
            <v>0.035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3.101</v>
          </cell>
        </row>
        <row r="35">
          <cell r="G35">
            <v>0.33</v>
          </cell>
        </row>
        <row r="35">
          <cell r="J35">
            <v>0.035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3.291</v>
          </cell>
        </row>
        <row r="36">
          <cell r="G36">
            <v>0.37</v>
          </cell>
        </row>
        <row r="36">
          <cell r="J36">
            <v>0.035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3.381</v>
          </cell>
        </row>
        <row r="37">
          <cell r="G37">
            <v>0.41</v>
          </cell>
        </row>
        <row r="37">
          <cell r="J37">
            <v>0.035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3.284</v>
          </cell>
        </row>
        <row r="38">
          <cell r="G38">
            <v>0.41</v>
          </cell>
        </row>
        <row r="38">
          <cell r="J38">
            <v>0.035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3.159</v>
          </cell>
        </row>
        <row r="39">
          <cell r="G39">
            <v>0.36</v>
          </cell>
        </row>
        <row r="39">
          <cell r="J39">
            <v>0.13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2.999</v>
          </cell>
        </row>
        <row r="40">
          <cell r="G40">
            <v>0.4</v>
          </cell>
        </row>
        <row r="40">
          <cell r="J40">
            <v>0.13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3.01</v>
          </cell>
        </row>
        <row r="41">
          <cell r="G41">
            <v>0.72</v>
          </cell>
        </row>
        <row r="41">
          <cell r="J41">
            <v>0.13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3.038</v>
          </cell>
        </row>
        <row r="42">
          <cell r="G42">
            <v>0.97</v>
          </cell>
        </row>
        <row r="42">
          <cell r="J42">
            <v>0.13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3.058</v>
          </cell>
        </row>
        <row r="43">
          <cell r="G43">
            <v>1.6</v>
          </cell>
        </row>
        <row r="43">
          <cell r="J43">
            <v>0.13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3.078</v>
          </cell>
        </row>
        <row r="44">
          <cell r="G44">
            <v>1.6</v>
          </cell>
        </row>
        <row r="44">
          <cell r="J44">
            <v>0.035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3.083</v>
          </cell>
        </row>
        <row r="45">
          <cell r="G45">
            <v>0.71</v>
          </cell>
        </row>
        <row r="45">
          <cell r="J45">
            <v>0.035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3.093</v>
          </cell>
        </row>
        <row r="46">
          <cell r="G46">
            <v>0.38</v>
          </cell>
        </row>
        <row r="46">
          <cell r="J46">
            <v>0.035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3.258</v>
          </cell>
        </row>
        <row r="47">
          <cell r="G47">
            <v>0.33</v>
          </cell>
        </row>
        <row r="47">
          <cell r="J47">
            <v>0.035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3.423</v>
          </cell>
        </row>
        <row r="48">
          <cell r="G48">
            <v>0.37</v>
          </cell>
        </row>
        <row r="48">
          <cell r="J48">
            <v>0.035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3.478</v>
          </cell>
        </row>
        <row r="49">
          <cell r="G49">
            <v>0.41</v>
          </cell>
        </row>
        <row r="49">
          <cell r="J49">
            <v>0.035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3.364</v>
          </cell>
        </row>
        <row r="50">
          <cell r="G50">
            <v>0.41</v>
          </cell>
        </row>
        <row r="50">
          <cell r="J50">
            <v>0.035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3.232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3.062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3.062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3.094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3.144</v>
          </cell>
        </row>
        <row r="55">
          <cell r="G55">
            <v>1.615</v>
          </cell>
        </row>
        <row r="55">
          <cell r="J55">
            <v>0.13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3.178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3.191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3.183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3.353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3.528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3.563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3.449</v>
          </cell>
        </row>
        <row r="62">
          <cell r="G62">
            <v>0.41</v>
          </cell>
        </row>
        <row r="62">
          <cell r="J62">
            <v>0.045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3.317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3.147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3.147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3.179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3.229</v>
          </cell>
        </row>
        <row r="67">
          <cell r="G67">
            <v>1.6</v>
          </cell>
        </row>
        <row r="67">
          <cell r="J67">
            <v>0.13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3.263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3.276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3.268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3.438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3.613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3.6505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3.5365</v>
          </cell>
        </row>
        <row r="74">
          <cell r="G74">
            <v>0.41</v>
          </cell>
        </row>
        <row r="74">
          <cell r="J74">
            <v>0.045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3.4045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3.2345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3.2345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3.2665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3.3165</v>
          </cell>
        </row>
        <row r="79">
          <cell r="G79">
            <v>1.6</v>
          </cell>
        </row>
        <row r="79">
          <cell r="J79">
            <v>0.13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3.3505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3.3635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3.3555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3.5255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3.7005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3.7405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3.6265</v>
          </cell>
        </row>
        <row r="86">
          <cell r="G86">
            <v>0.41</v>
          </cell>
        </row>
        <row r="86">
          <cell r="J86">
            <v>0.045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3.4945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3.3245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3.3245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3.3565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3.4065</v>
          </cell>
        </row>
        <row r="91">
          <cell r="G91">
            <v>1.6</v>
          </cell>
        </row>
        <row r="91">
          <cell r="J91">
            <v>0.13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3.4405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3.4535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3.4455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3.6155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3.7905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3.833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3.719</v>
          </cell>
        </row>
        <row r="98">
          <cell r="G98">
            <v>0.41</v>
          </cell>
        </row>
        <row r="98">
          <cell r="J98">
            <v>0.045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3.587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3.417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3.417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3.449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3.499</v>
          </cell>
        </row>
        <row r="103">
          <cell r="G103">
            <v>1.6</v>
          </cell>
        </row>
        <row r="103">
          <cell r="J103">
            <v>0.13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3.533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3.546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3.538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3.708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3.883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3.928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3.814</v>
          </cell>
        </row>
        <row r="110">
          <cell r="G110">
            <v>0.41</v>
          </cell>
        </row>
        <row r="110">
          <cell r="J110">
            <v>0.045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3.682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3.512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3.512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3.544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3.594</v>
          </cell>
        </row>
        <row r="115">
          <cell r="G115">
            <v>1.6</v>
          </cell>
        </row>
        <row r="115">
          <cell r="J115">
            <v>0.13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3.628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3.641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3.633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3.803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3.978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4.0255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3.9115</v>
          </cell>
        </row>
        <row r="122">
          <cell r="G122">
            <v>0.41</v>
          </cell>
        </row>
        <row r="122">
          <cell r="J122">
            <v>0.045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3.7795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3.6095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3.6095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3.6415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3.6915</v>
          </cell>
        </row>
        <row r="127">
          <cell r="G127">
            <v>1.6</v>
          </cell>
        </row>
        <row r="127">
          <cell r="J127">
            <v>0.13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3.7255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3.7385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3.7305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3.9005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4.0755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4.1255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4.0115</v>
          </cell>
        </row>
        <row r="134">
          <cell r="G134">
            <v>0.41</v>
          </cell>
        </row>
        <row r="134">
          <cell r="J134">
            <v>0.045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37163</v>
          </cell>
        </row>
        <row r="7">
          <cell r="C7">
            <v>24.85</v>
          </cell>
        </row>
        <row r="7">
          <cell r="G7">
            <v>20.3</v>
          </cell>
        </row>
        <row r="7">
          <cell r="J7">
            <v>37104</v>
          </cell>
        </row>
        <row r="7">
          <cell r="L7">
            <v>35</v>
          </cell>
        </row>
        <row r="7">
          <cell r="P7">
            <v>34.88</v>
          </cell>
        </row>
        <row r="8">
          <cell r="A8">
            <v>37164</v>
          </cell>
        </row>
        <row r="8">
          <cell r="C8">
            <v>20.3</v>
          </cell>
        </row>
        <row r="8">
          <cell r="G8">
            <v>20.3</v>
          </cell>
        </row>
        <row r="8">
          <cell r="J8">
            <v>37135</v>
          </cell>
        </row>
        <row r="8">
          <cell r="L8">
            <v>20.3</v>
          </cell>
        </row>
        <row r="8">
          <cell r="P8">
            <v>19.5</v>
          </cell>
        </row>
        <row r="9">
          <cell r="A9">
            <v>37165</v>
          </cell>
        </row>
        <row r="9">
          <cell r="C9">
            <v>28.65</v>
          </cell>
        </row>
        <row r="9">
          <cell r="G9">
            <v>16.7</v>
          </cell>
        </row>
        <row r="9">
          <cell r="J9">
            <v>37165</v>
          </cell>
        </row>
        <row r="9">
          <cell r="L9">
            <v>27</v>
          </cell>
        </row>
        <row r="9">
          <cell r="P9">
            <v>20.25</v>
          </cell>
        </row>
        <row r="10">
          <cell r="A10">
            <v>37166</v>
          </cell>
        </row>
        <row r="10">
          <cell r="C10">
            <v>27</v>
          </cell>
        </row>
        <row r="10">
          <cell r="G10">
            <v>17.25</v>
          </cell>
        </row>
        <row r="10">
          <cell r="J10">
            <v>37196</v>
          </cell>
        </row>
        <row r="10">
          <cell r="L10">
            <v>26</v>
          </cell>
        </row>
        <row r="10">
          <cell r="P10">
            <v>19.5</v>
          </cell>
        </row>
        <row r="11">
          <cell r="A11">
            <v>37167</v>
          </cell>
        </row>
        <row r="11">
          <cell r="C11">
            <v>27</v>
          </cell>
        </row>
        <row r="11">
          <cell r="G11">
            <v>17.25</v>
          </cell>
        </row>
        <row r="11">
          <cell r="J11">
            <v>37226</v>
          </cell>
        </row>
        <row r="11">
          <cell r="L11">
            <v>30.5</v>
          </cell>
        </row>
        <row r="11">
          <cell r="P11">
            <v>22.875</v>
          </cell>
        </row>
        <row r="12">
          <cell r="A12">
            <v>37168</v>
          </cell>
        </row>
        <row r="12">
          <cell r="C12">
            <v>27</v>
          </cell>
        </row>
        <row r="12">
          <cell r="G12">
            <v>17.25</v>
          </cell>
        </row>
        <row r="12">
          <cell r="J12">
            <v>37257</v>
          </cell>
        </row>
        <row r="12">
          <cell r="L12">
            <v>30.25</v>
          </cell>
        </row>
        <row r="12">
          <cell r="P12">
            <v>22.6875</v>
          </cell>
        </row>
        <row r="13">
          <cell r="A13">
            <v>37169</v>
          </cell>
        </row>
        <row r="13">
          <cell r="C13">
            <v>27</v>
          </cell>
        </row>
        <row r="13">
          <cell r="G13">
            <v>17.25</v>
          </cell>
        </row>
        <row r="13">
          <cell r="J13">
            <v>37288</v>
          </cell>
        </row>
        <row r="13">
          <cell r="L13">
            <v>29.5</v>
          </cell>
        </row>
        <row r="13">
          <cell r="P13">
            <v>22.125</v>
          </cell>
        </row>
        <row r="14">
          <cell r="A14">
            <v>37170</v>
          </cell>
        </row>
        <row r="14">
          <cell r="C14">
            <v>27</v>
          </cell>
        </row>
        <row r="14">
          <cell r="G14">
            <v>17.25</v>
          </cell>
        </row>
        <row r="14">
          <cell r="J14">
            <v>37316</v>
          </cell>
        </row>
        <row r="14">
          <cell r="L14">
            <v>29.5</v>
          </cell>
        </row>
        <row r="14">
          <cell r="P14">
            <v>22.125</v>
          </cell>
        </row>
        <row r="15">
          <cell r="A15">
            <v>37171</v>
          </cell>
        </row>
        <row r="15">
          <cell r="C15">
            <v>17.25</v>
          </cell>
        </row>
        <row r="15">
          <cell r="G15">
            <v>17.25</v>
          </cell>
        </row>
        <row r="15">
          <cell r="J15">
            <v>37347</v>
          </cell>
        </row>
        <row r="15">
          <cell r="L15">
            <v>30.5</v>
          </cell>
        </row>
        <row r="15">
          <cell r="P15">
            <v>22.875</v>
          </cell>
        </row>
        <row r="16">
          <cell r="A16">
            <v>37172</v>
          </cell>
        </row>
        <row r="16">
          <cell r="C16">
            <v>27</v>
          </cell>
        </row>
        <row r="16">
          <cell r="G16">
            <v>17.25</v>
          </cell>
        </row>
        <row r="16">
          <cell r="J16">
            <v>37377</v>
          </cell>
        </row>
        <row r="16">
          <cell r="L16">
            <v>32.5</v>
          </cell>
        </row>
        <row r="16">
          <cell r="P16">
            <v>24.375</v>
          </cell>
        </row>
        <row r="17">
          <cell r="A17">
            <v>37173</v>
          </cell>
        </row>
        <row r="17">
          <cell r="C17">
            <v>27</v>
          </cell>
        </row>
        <row r="17">
          <cell r="G17">
            <v>17.25</v>
          </cell>
        </row>
        <row r="17">
          <cell r="J17">
            <v>37408</v>
          </cell>
        </row>
        <row r="17">
          <cell r="L17">
            <v>41.5</v>
          </cell>
        </row>
        <row r="17">
          <cell r="P17">
            <v>31.125</v>
          </cell>
        </row>
        <row r="18">
          <cell r="A18">
            <v>37174</v>
          </cell>
        </row>
        <row r="18">
          <cell r="C18">
            <v>27</v>
          </cell>
        </row>
        <row r="18">
          <cell r="G18">
            <v>17.25</v>
          </cell>
        </row>
        <row r="18">
          <cell r="J18">
            <v>37438</v>
          </cell>
        </row>
        <row r="18">
          <cell r="L18">
            <v>51</v>
          </cell>
        </row>
        <row r="18">
          <cell r="P18">
            <v>38.25</v>
          </cell>
        </row>
        <row r="19">
          <cell r="A19">
            <v>37175</v>
          </cell>
        </row>
        <row r="19">
          <cell r="C19">
            <v>27</v>
          </cell>
        </row>
        <row r="19">
          <cell r="G19">
            <v>17.25</v>
          </cell>
        </row>
        <row r="19">
          <cell r="J19">
            <v>37469</v>
          </cell>
        </row>
        <row r="19">
          <cell r="L19">
            <v>57</v>
          </cell>
        </row>
        <row r="19">
          <cell r="P19">
            <v>42.75</v>
          </cell>
        </row>
        <row r="20">
          <cell r="A20">
            <v>37176</v>
          </cell>
        </row>
        <row r="20">
          <cell r="C20">
            <v>27</v>
          </cell>
        </row>
        <row r="20">
          <cell r="G20">
            <v>17.25</v>
          </cell>
        </row>
        <row r="20">
          <cell r="J20">
            <v>37500</v>
          </cell>
        </row>
        <row r="20">
          <cell r="L20">
            <v>45</v>
          </cell>
        </row>
        <row r="20">
          <cell r="P20">
            <v>33.75</v>
          </cell>
        </row>
        <row r="21">
          <cell r="A21">
            <v>37177</v>
          </cell>
        </row>
        <row r="21">
          <cell r="C21">
            <v>27</v>
          </cell>
        </row>
        <row r="21">
          <cell r="G21">
            <v>17.25</v>
          </cell>
        </row>
        <row r="21">
          <cell r="J21">
            <v>37530</v>
          </cell>
        </row>
        <row r="21">
          <cell r="L21">
            <v>33.5</v>
          </cell>
        </row>
        <row r="21">
          <cell r="P21">
            <v>25.125</v>
          </cell>
        </row>
        <row r="22">
          <cell r="A22">
            <v>37178</v>
          </cell>
        </row>
        <row r="22">
          <cell r="C22">
            <v>17.25</v>
          </cell>
        </row>
        <row r="22">
          <cell r="G22">
            <v>17.25</v>
          </cell>
        </row>
        <row r="22">
          <cell r="J22">
            <v>37561</v>
          </cell>
        </row>
        <row r="22">
          <cell r="L22">
            <v>31</v>
          </cell>
        </row>
        <row r="22">
          <cell r="P22">
            <v>23.25</v>
          </cell>
        </row>
        <row r="23">
          <cell r="A23">
            <v>37179</v>
          </cell>
        </row>
        <row r="23">
          <cell r="C23">
            <v>27</v>
          </cell>
        </row>
        <row r="23">
          <cell r="G23">
            <v>17.25</v>
          </cell>
        </row>
        <row r="23">
          <cell r="J23">
            <v>37591</v>
          </cell>
        </row>
        <row r="23">
          <cell r="L23">
            <v>32.5</v>
          </cell>
        </row>
        <row r="23">
          <cell r="P23">
            <v>24.375</v>
          </cell>
        </row>
        <row r="24">
          <cell r="A24">
            <v>37180</v>
          </cell>
        </row>
        <row r="24">
          <cell r="C24">
            <v>27</v>
          </cell>
        </row>
        <row r="24">
          <cell r="G24">
            <v>17.25</v>
          </cell>
        </row>
        <row r="24">
          <cell r="J24">
            <v>37622</v>
          </cell>
        </row>
        <row r="24">
          <cell r="L24">
            <v>33.75</v>
          </cell>
        </row>
        <row r="24">
          <cell r="P24">
            <v>25.3125</v>
          </cell>
        </row>
        <row r="25">
          <cell r="A25">
            <v>37181</v>
          </cell>
        </row>
        <row r="25">
          <cell r="C25">
            <v>27</v>
          </cell>
        </row>
        <row r="25">
          <cell r="G25">
            <v>17.25</v>
          </cell>
        </row>
        <row r="25">
          <cell r="J25">
            <v>37653</v>
          </cell>
        </row>
        <row r="25">
          <cell r="L25">
            <v>33.25</v>
          </cell>
        </row>
        <row r="25">
          <cell r="P25">
            <v>24.9375</v>
          </cell>
        </row>
        <row r="26">
          <cell r="A26">
            <v>37182</v>
          </cell>
        </row>
        <row r="26">
          <cell r="C26">
            <v>27</v>
          </cell>
        </row>
        <row r="26">
          <cell r="G26">
            <v>17.25</v>
          </cell>
        </row>
        <row r="26">
          <cell r="J26">
            <v>37681</v>
          </cell>
        </row>
        <row r="26">
          <cell r="L26">
            <v>33.25</v>
          </cell>
        </row>
        <row r="26">
          <cell r="P26">
            <v>24.9375</v>
          </cell>
        </row>
        <row r="27">
          <cell r="A27">
            <v>37183</v>
          </cell>
        </row>
        <row r="27">
          <cell r="C27">
            <v>27</v>
          </cell>
        </row>
        <row r="27">
          <cell r="G27">
            <v>17.25</v>
          </cell>
        </row>
        <row r="27">
          <cell r="J27">
            <v>37712</v>
          </cell>
        </row>
        <row r="27">
          <cell r="L27">
            <v>32.75</v>
          </cell>
        </row>
        <row r="27">
          <cell r="P27">
            <v>24.5625</v>
          </cell>
        </row>
        <row r="28">
          <cell r="A28">
            <v>37184</v>
          </cell>
        </row>
        <row r="28">
          <cell r="C28">
            <v>27</v>
          </cell>
        </row>
        <row r="28">
          <cell r="G28">
            <v>17.25</v>
          </cell>
        </row>
        <row r="28">
          <cell r="J28">
            <v>37742</v>
          </cell>
        </row>
        <row r="28">
          <cell r="L28">
            <v>32.75</v>
          </cell>
        </row>
        <row r="28">
          <cell r="P28">
            <v>24.5625</v>
          </cell>
        </row>
        <row r="29">
          <cell r="A29">
            <v>37185</v>
          </cell>
        </row>
        <row r="29">
          <cell r="C29">
            <v>17.25</v>
          </cell>
        </row>
        <row r="29">
          <cell r="G29">
            <v>17.25</v>
          </cell>
        </row>
        <row r="29">
          <cell r="J29">
            <v>37773</v>
          </cell>
        </row>
        <row r="29">
          <cell r="L29">
            <v>37.25</v>
          </cell>
        </row>
        <row r="29">
          <cell r="P29">
            <v>27.9375</v>
          </cell>
        </row>
        <row r="30">
          <cell r="A30">
            <v>37186</v>
          </cell>
        </row>
        <row r="30">
          <cell r="C30">
            <v>27</v>
          </cell>
        </row>
        <row r="30">
          <cell r="G30">
            <v>17.25</v>
          </cell>
        </row>
        <row r="30">
          <cell r="J30">
            <v>37803</v>
          </cell>
        </row>
        <row r="30">
          <cell r="L30">
            <v>51</v>
          </cell>
        </row>
        <row r="30">
          <cell r="P30">
            <v>38.25</v>
          </cell>
        </row>
        <row r="31">
          <cell r="A31">
            <v>37187</v>
          </cell>
        </row>
        <row r="31">
          <cell r="C31">
            <v>27</v>
          </cell>
        </row>
        <row r="31">
          <cell r="G31">
            <v>17.25</v>
          </cell>
        </row>
        <row r="31">
          <cell r="J31">
            <v>37834</v>
          </cell>
        </row>
        <row r="31">
          <cell r="L31">
            <v>56</v>
          </cell>
        </row>
        <row r="31">
          <cell r="P31">
            <v>42</v>
          </cell>
        </row>
        <row r="32">
          <cell r="A32">
            <v>37188</v>
          </cell>
        </row>
        <row r="32">
          <cell r="C32">
            <v>27</v>
          </cell>
        </row>
        <row r="32">
          <cell r="G32">
            <v>17.25</v>
          </cell>
        </row>
        <row r="32">
          <cell r="J32">
            <v>37865</v>
          </cell>
        </row>
        <row r="32">
          <cell r="L32">
            <v>44.5</v>
          </cell>
        </row>
        <row r="32">
          <cell r="P32">
            <v>33.375</v>
          </cell>
        </row>
        <row r="33">
          <cell r="A33">
            <v>37189</v>
          </cell>
        </row>
        <row r="33">
          <cell r="C33">
            <v>27</v>
          </cell>
        </row>
        <row r="33">
          <cell r="G33">
            <v>17.25</v>
          </cell>
        </row>
        <row r="33">
          <cell r="J33">
            <v>37895</v>
          </cell>
        </row>
        <row r="33">
          <cell r="L33">
            <v>33.75</v>
          </cell>
        </row>
        <row r="33">
          <cell r="P33">
            <v>25.313</v>
          </cell>
        </row>
        <row r="34">
          <cell r="A34">
            <v>37190</v>
          </cell>
        </row>
        <row r="34">
          <cell r="C34">
            <v>27</v>
          </cell>
        </row>
        <row r="34">
          <cell r="G34">
            <v>17.25</v>
          </cell>
        </row>
        <row r="34">
          <cell r="J34">
            <v>37926</v>
          </cell>
        </row>
        <row r="34">
          <cell r="L34">
            <v>32.25</v>
          </cell>
        </row>
        <row r="34">
          <cell r="P34">
            <v>24.1875</v>
          </cell>
        </row>
        <row r="35">
          <cell r="A35">
            <v>37191</v>
          </cell>
        </row>
        <row r="35">
          <cell r="C35">
            <v>27</v>
          </cell>
        </row>
        <row r="35">
          <cell r="G35">
            <v>17.25</v>
          </cell>
        </row>
        <row r="35">
          <cell r="J35">
            <v>37956</v>
          </cell>
        </row>
        <row r="35">
          <cell r="L35">
            <v>32.25</v>
          </cell>
        </row>
        <row r="35">
          <cell r="P35">
            <v>24.1875</v>
          </cell>
        </row>
        <row r="36">
          <cell r="A36">
            <v>37192</v>
          </cell>
        </row>
        <row r="36">
          <cell r="C36">
            <v>17.25</v>
          </cell>
        </row>
        <row r="36">
          <cell r="G36">
            <v>17.25</v>
          </cell>
        </row>
        <row r="36">
          <cell r="J36">
            <v>37987</v>
          </cell>
        </row>
        <row r="36">
          <cell r="L36">
            <v>34.43</v>
          </cell>
        </row>
        <row r="36">
          <cell r="P36">
            <v>25.8225</v>
          </cell>
        </row>
        <row r="37">
          <cell r="A37">
            <v>37193</v>
          </cell>
        </row>
        <row r="37">
          <cell r="C37">
            <v>27</v>
          </cell>
        </row>
        <row r="37">
          <cell r="G37">
            <v>17.25</v>
          </cell>
        </row>
        <row r="37">
          <cell r="J37">
            <v>38018</v>
          </cell>
        </row>
        <row r="37">
          <cell r="L37">
            <v>34</v>
          </cell>
        </row>
        <row r="37">
          <cell r="P37">
            <v>25.5</v>
          </cell>
        </row>
        <row r="38">
          <cell r="A38">
            <v>37195</v>
          </cell>
        </row>
        <row r="38">
          <cell r="C38">
            <v>27</v>
          </cell>
        </row>
        <row r="38">
          <cell r="G38">
            <v>16.669</v>
          </cell>
        </row>
        <row r="38">
          <cell r="J38">
            <v>38047</v>
          </cell>
        </row>
        <row r="38">
          <cell r="L38">
            <v>34.01</v>
          </cell>
        </row>
        <row r="38">
          <cell r="P38">
            <v>25.5075</v>
          </cell>
        </row>
        <row r="39">
          <cell r="A39">
            <v>37196</v>
          </cell>
        </row>
        <row r="39">
          <cell r="C39">
            <v>26</v>
          </cell>
        </row>
        <row r="39">
          <cell r="G39">
            <v>17.834</v>
          </cell>
        </row>
        <row r="39">
          <cell r="J39">
            <v>38078</v>
          </cell>
        </row>
        <row r="39">
          <cell r="L39">
            <v>33.58</v>
          </cell>
        </row>
        <row r="39">
          <cell r="P39">
            <v>25.185</v>
          </cell>
        </row>
        <row r="40">
          <cell r="A40">
            <v>37226</v>
          </cell>
        </row>
        <row r="40">
          <cell r="C40">
            <v>30.5</v>
          </cell>
        </row>
        <row r="40">
          <cell r="G40">
            <v>20.274</v>
          </cell>
        </row>
        <row r="40">
          <cell r="J40">
            <v>38108</v>
          </cell>
        </row>
        <row r="40">
          <cell r="L40">
            <v>33.58</v>
          </cell>
        </row>
        <row r="40">
          <cell r="P40">
            <v>25.185</v>
          </cell>
        </row>
        <row r="41">
          <cell r="A41">
            <v>37257</v>
          </cell>
        </row>
        <row r="41">
          <cell r="C41">
            <v>30.25</v>
          </cell>
        </row>
        <row r="41">
          <cell r="G41">
            <v>22.109</v>
          </cell>
        </row>
        <row r="41">
          <cell r="J41">
            <v>38139</v>
          </cell>
        </row>
        <row r="41">
          <cell r="L41">
            <v>37.42</v>
          </cell>
        </row>
        <row r="41">
          <cell r="P41">
            <v>28.065</v>
          </cell>
        </row>
        <row r="42">
          <cell r="A42">
            <v>37288</v>
          </cell>
        </row>
        <row r="42">
          <cell r="C42">
            <v>29.5</v>
          </cell>
        </row>
        <row r="42">
          <cell r="G42">
            <v>21.964</v>
          </cell>
        </row>
        <row r="42">
          <cell r="J42">
            <v>38169</v>
          </cell>
        </row>
        <row r="42">
          <cell r="L42">
            <v>49.14</v>
          </cell>
        </row>
        <row r="42">
          <cell r="P42">
            <v>36.855</v>
          </cell>
        </row>
        <row r="43">
          <cell r="A43">
            <v>37316</v>
          </cell>
        </row>
        <row r="43">
          <cell r="C43">
            <v>29.5</v>
          </cell>
        </row>
        <row r="43">
          <cell r="G43">
            <v>21.96</v>
          </cell>
        </row>
        <row r="43">
          <cell r="J43">
            <v>38200</v>
          </cell>
        </row>
        <row r="43">
          <cell r="L43">
            <v>53.41</v>
          </cell>
        </row>
        <row r="43">
          <cell r="P43">
            <v>40.0575</v>
          </cell>
        </row>
        <row r="44">
          <cell r="A44">
            <v>37347</v>
          </cell>
        </row>
        <row r="44">
          <cell r="C44">
            <v>30.5</v>
          </cell>
        </row>
        <row r="44">
          <cell r="G44">
            <v>21.767</v>
          </cell>
        </row>
        <row r="44">
          <cell r="J44">
            <v>38231</v>
          </cell>
        </row>
        <row r="44">
          <cell r="L44">
            <v>43.61</v>
          </cell>
        </row>
        <row r="44">
          <cell r="P44">
            <v>32.7075</v>
          </cell>
        </row>
        <row r="45">
          <cell r="A45">
            <v>37377</v>
          </cell>
        </row>
        <row r="45">
          <cell r="C45">
            <v>32.5</v>
          </cell>
        </row>
        <row r="45">
          <cell r="G45">
            <v>21.234</v>
          </cell>
        </row>
        <row r="45">
          <cell r="J45">
            <v>38261</v>
          </cell>
        </row>
        <row r="45">
          <cell r="L45">
            <v>34.45</v>
          </cell>
        </row>
        <row r="45">
          <cell r="P45">
            <v>25.838</v>
          </cell>
        </row>
        <row r="46">
          <cell r="A46">
            <v>37408</v>
          </cell>
        </row>
        <row r="46">
          <cell r="C46">
            <v>41.5</v>
          </cell>
        </row>
        <row r="46">
          <cell r="G46">
            <v>21.625</v>
          </cell>
        </row>
        <row r="46">
          <cell r="J46">
            <v>38292</v>
          </cell>
        </row>
        <row r="46">
          <cell r="L46">
            <v>33.17</v>
          </cell>
        </row>
        <row r="46">
          <cell r="P46">
            <v>24.8775</v>
          </cell>
        </row>
        <row r="47">
          <cell r="A47">
            <v>37438</v>
          </cell>
        </row>
        <row r="47">
          <cell r="C47">
            <v>51</v>
          </cell>
        </row>
        <row r="47">
          <cell r="G47">
            <v>27.339</v>
          </cell>
        </row>
        <row r="47">
          <cell r="J47">
            <v>38322</v>
          </cell>
        </row>
        <row r="47">
          <cell r="L47">
            <v>33.17</v>
          </cell>
        </row>
        <row r="47">
          <cell r="P47">
            <v>24.8775</v>
          </cell>
        </row>
        <row r="48">
          <cell r="A48">
            <v>37469</v>
          </cell>
        </row>
        <row r="48">
          <cell r="C48">
            <v>57</v>
          </cell>
        </row>
        <row r="48">
          <cell r="G48">
            <v>28.597</v>
          </cell>
        </row>
        <row r="48">
          <cell r="J48">
            <v>38353</v>
          </cell>
        </row>
        <row r="48">
          <cell r="L48">
            <v>35.17</v>
          </cell>
        </row>
        <row r="48">
          <cell r="P48">
            <v>26.3775</v>
          </cell>
        </row>
        <row r="49">
          <cell r="A49">
            <v>37500</v>
          </cell>
        </row>
        <row r="49">
          <cell r="C49">
            <v>45</v>
          </cell>
        </row>
        <row r="49">
          <cell r="G49">
            <v>23.6</v>
          </cell>
        </row>
        <row r="49">
          <cell r="J49">
            <v>38384</v>
          </cell>
        </row>
        <row r="49">
          <cell r="L49">
            <v>34.8</v>
          </cell>
        </row>
        <row r="49">
          <cell r="P49">
            <v>26.1</v>
          </cell>
        </row>
        <row r="50">
          <cell r="A50">
            <v>37530</v>
          </cell>
        </row>
        <row r="50">
          <cell r="C50">
            <v>33.5</v>
          </cell>
        </row>
        <row r="50">
          <cell r="G50">
            <v>24.339</v>
          </cell>
        </row>
        <row r="50">
          <cell r="J50">
            <v>38412</v>
          </cell>
        </row>
        <row r="50">
          <cell r="L50">
            <v>34.81</v>
          </cell>
        </row>
        <row r="50">
          <cell r="P50">
            <v>26.1075</v>
          </cell>
        </row>
        <row r="51">
          <cell r="A51">
            <v>37561</v>
          </cell>
        </row>
        <row r="51">
          <cell r="C51">
            <v>31</v>
          </cell>
        </row>
        <row r="51">
          <cell r="G51">
            <v>22.25</v>
          </cell>
        </row>
        <row r="51">
          <cell r="J51">
            <v>38443</v>
          </cell>
        </row>
        <row r="51">
          <cell r="L51">
            <v>34.44</v>
          </cell>
        </row>
        <row r="51">
          <cell r="P51">
            <v>25.83</v>
          </cell>
        </row>
        <row r="52">
          <cell r="A52">
            <v>37591</v>
          </cell>
        </row>
        <row r="52">
          <cell r="C52">
            <v>32.5</v>
          </cell>
        </row>
        <row r="52">
          <cell r="G52">
            <v>21.774</v>
          </cell>
        </row>
        <row r="52">
          <cell r="J52">
            <v>38473</v>
          </cell>
        </row>
        <row r="52">
          <cell r="L52">
            <v>34.45</v>
          </cell>
        </row>
        <row r="52">
          <cell r="P52">
            <v>25.8375</v>
          </cell>
        </row>
        <row r="53">
          <cell r="A53">
            <v>37622</v>
          </cell>
        </row>
        <row r="53">
          <cell r="C53">
            <v>33.75</v>
          </cell>
        </row>
        <row r="53">
          <cell r="G53">
            <v>20.931</v>
          </cell>
        </row>
        <row r="53">
          <cell r="J53">
            <v>38504</v>
          </cell>
        </row>
        <row r="53">
          <cell r="L53">
            <v>37.73</v>
          </cell>
        </row>
        <row r="53">
          <cell r="P53">
            <v>28.2975</v>
          </cell>
        </row>
        <row r="54">
          <cell r="A54">
            <v>37653</v>
          </cell>
        </row>
        <row r="54">
          <cell r="C54">
            <v>33.25</v>
          </cell>
        </row>
        <row r="54">
          <cell r="G54">
            <v>21.161</v>
          </cell>
        </row>
        <row r="54">
          <cell r="J54">
            <v>38534</v>
          </cell>
        </row>
        <row r="54">
          <cell r="L54">
            <v>47.76</v>
          </cell>
        </row>
        <row r="54">
          <cell r="P54">
            <v>35.82</v>
          </cell>
        </row>
        <row r="55">
          <cell r="A55">
            <v>37681</v>
          </cell>
        </row>
        <row r="55">
          <cell r="C55">
            <v>33.25</v>
          </cell>
        </row>
        <row r="55">
          <cell r="G55">
            <v>20.391</v>
          </cell>
        </row>
        <row r="55">
          <cell r="J55">
            <v>38565</v>
          </cell>
        </row>
        <row r="55">
          <cell r="L55">
            <v>51.41</v>
          </cell>
        </row>
        <row r="55">
          <cell r="P55">
            <v>38.5575</v>
          </cell>
        </row>
        <row r="56">
          <cell r="A56">
            <v>37712</v>
          </cell>
        </row>
        <row r="56">
          <cell r="C56">
            <v>32.75</v>
          </cell>
        </row>
        <row r="56">
          <cell r="G56">
            <v>20.05</v>
          </cell>
        </row>
        <row r="56">
          <cell r="J56">
            <v>38596</v>
          </cell>
        </row>
        <row r="56">
          <cell r="L56">
            <v>43.03</v>
          </cell>
        </row>
        <row r="56">
          <cell r="P56">
            <v>32.2725</v>
          </cell>
        </row>
        <row r="57">
          <cell r="A57">
            <v>37742</v>
          </cell>
        </row>
        <row r="57">
          <cell r="C57">
            <v>32.75</v>
          </cell>
        </row>
        <row r="57">
          <cell r="G57">
            <v>19.851</v>
          </cell>
        </row>
        <row r="57">
          <cell r="J57">
            <v>38626</v>
          </cell>
        </row>
        <row r="57">
          <cell r="L57">
            <v>35.19</v>
          </cell>
        </row>
        <row r="57">
          <cell r="P57">
            <v>26.392</v>
          </cell>
        </row>
        <row r="58">
          <cell r="A58">
            <v>37773</v>
          </cell>
        </row>
        <row r="58">
          <cell r="C58">
            <v>37.25</v>
          </cell>
        </row>
        <row r="58">
          <cell r="G58">
            <v>20.688</v>
          </cell>
        </row>
        <row r="58">
          <cell r="J58">
            <v>38657</v>
          </cell>
        </row>
        <row r="58">
          <cell r="L58">
            <v>34.1</v>
          </cell>
        </row>
        <row r="58">
          <cell r="P58">
            <v>25.575</v>
          </cell>
        </row>
        <row r="59">
          <cell r="A59">
            <v>37803</v>
          </cell>
        </row>
        <row r="59">
          <cell r="C59">
            <v>51</v>
          </cell>
        </row>
        <row r="59">
          <cell r="G59">
            <v>25.355</v>
          </cell>
        </row>
        <row r="59">
          <cell r="J59">
            <v>38687</v>
          </cell>
        </row>
        <row r="59">
          <cell r="L59">
            <v>34.1</v>
          </cell>
        </row>
        <row r="59">
          <cell r="P59">
            <v>25.575</v>
          </cell>
        </row>
        <row r="60">
          <cell r="A60">
            <v>37834</v>
          </cell>
        </row>
        <row r="60">
          <cell r="C60">
            <v>56</v>
          </cell>
        </row>
        <row r="60">
          <cell r="G60">
            <v>29.435</v>
          </cell>
        </row>
        <row r="60">
          <cell r="J60">
            <v>38718</v>
          </cell>
        </row>
        <row r="60">
          <cell r="L60">
            <v>35.83</v>
          </cell>
        </row>
        <row r="60">
          <cell r="P60">
            <v>26.8725</v>
          </cell>
        </row>
        <row r="61">
          <cell r="A61">
            <v>37865</v>
          </cell>
        </row>
        <row r="61">
          <cell r="C61">
            <v>44.5</v>
          </cell>
        </row>
        <row r="61">
          <cell r="G61">
            <v>27.542</v>
          </cell>
        </row>
        <row r="61">
          <cell r="J61">
            <v>38749</v>
          </cell>
        </row>
        <row r="61">
          <cell r="L61">
            <v>35.53</v>
          </cell>
        </row>
        <row r="61">
          <cell r="P61">
            <v>26.6475</v>
          </cell>
        </row>
        <row r="62">
          <cell r="A62">
            <v>37895</v>
          </cell>
        </row>
        <row r="62">
          <cell r="C62">
            <v>33.75</v>
          </cell>
        </row>
        <row r="62">
          <cell r="G62">
            <v>23.661</v>
          </cell>
        </row>
        <row r="62">
          <cell r="J62">
            <v>38777</v>
          </cell>
        </row>
        <row r="62">
          <cell r="L62">
            <v>35.53</v>
          </cell>
        </row>
        <row r="62">
          <cell r="P62">
            <v>26.6475</v>
          </cell>
        </row>
        <row r="63">
          <cell r="A63">
            <v>37926</v>
          </cell>
        </row>
        <row r="63">
          <cell r="C63">
            <v>32.25</v>
          </cell>
        </row>
        <row r="63">
          <cell r="G63">
            <v>19.725</v>
          </cell>
        </row>
        <row r="63">
          <cell r="J63">
            <v>38808</v>
          </cell>
        </row>
        <row r="63">
          <cell r="L63">
            <v>35.22</v>
          </cell>
        </row>
        <row r="63">
          <cell r="P63">
            <v>26.415</v>
          </cell>
        </row>
        <row r="64">
          <cell r="A64">
            <v>37956</v>
          </cell>
        </row>
        <row r="64">
          <cell r="C64">
            <v>32.25</v>
          </cell>
        </row>
        <row r="64">
          <cell r="G64">
            <v>20.633</v>
          </cell>
        </row>
        <row r="64">
          <cell r="J64">
            <v>38838</v>
          </cell>
        </row>
        <row r="64">
          <cell r="L64">
            <v>35.22</v>
          </cell>
        </row>
        <row r="64">
          <cell r="P64">
            <v>26.415</v>
          </cell>
        </row>
        <row r="65">
          <cell r="A65">
            <v>37987</v>
          </cell>
        </row>
        <row r="65">
          <cell r="C65">
            <v>34.43</v>
          </cell>
        </row>
        <row r="65">
          <cell r="G65">
            <v>21.217</v>
          </cell>
        </row>
        <row r="65">
          <cell r="J65">
            <v>38869</v>
          </cell>
        </row>
        <row r="65">
          <cell r="L65">
            <v>38.03</v>
          </cell>
        </row>
        <row r="65">
          <cell r="P65">
            <v>28.5225</v>
          </cell>
        </row>
        <row r="66">
          <cell r="A66">
            <v>38018</v>
          </cell>
        </row>
        <row r="66">
          <cell r="C66">
            <v>34</v>
          </cell>
        </row>
        <row r="66">
          <cell r="G66">
            <v>21.25</v>
          </cell>
        </row>
        <row r="66">
          <cell r="J66">
            <v>38899</v>
          </cell>
        </row>
        <row r="66">
          <cell r="L66">
            <v>46.61</v>
          </cell>
        </row>
        <row r="66">
          <cell r="P66">
            <v>34.9575</v>
          </cell>
        </row>
        <row r="67">
          <cell r="A67">
            <v>38047</v>
          </cell>
        </row>
        <row r="67">
          <cell r="C67">
            <v>34.01</v>
          </cell>
        </row>
        <row r="67">
          <cell r="G67">
            <v>21.007</v>
          </cell>
        </row>
        <row r="67">
          <cell r="J67">
            <v>38930</v>
          </cell>
        </row>
        <row r="67">
          <cell r="L67">
            <v>49.74</v>
          </cell>
        </row>
        <row r="67">
          <cell r="P67">
            <v>37.305</v>
          </cell>
        </row>
        <row r="68">
          <cell r="A68">
            <v>38078</v>
          </cell>
        </row>
        <row r="68">
          <cell r="C68">
            <v>33.58</v>
          </cell>
        </row>
        <row r="68">
          <cell r="G68">
            <v>20.543</v>
          </cell>
        </row>
        <row r="68">
          <cell r="J68">
            <v>38961</v>
          </cell>
        </row>
        <row r="68">
          <cell r="L68">
            <v>42.56</v>
          </cell>
        </row>
        <row r="68">
          <cell r="P68">
            <v>31.92</v>
          </cell>
        </row>
        <row r="69">
          <cell r="A69">
            <v>38108</v>
          </cell>
        </row>
        <row r="69">
          <cell r="C69">
            <v>33.58</v>
          </cell>
        </row>
        <row r="69">
          <cell r="G69">
            <v>20.101</v>
          </cell>
        </row>
        <row r="69">
          <cell r="J69">
            <v>38991</v>
          </cell>
        </row>
        <row r="69">
          <cell r="L69">
            <v>35.86</v>
          </cell>
        </row>
        <row r="69">
          <cell r="P69">
            <v>26.895</v>
          </cell>
        </row>
        <row r="70">
          <cell r="A70">
            <v>38139</v>
          </cell>
        </row>
        <row r="70">
          <cell r="C70">
            <v>37.42</v>
          </cell>
        </row>
        <row r="70">
          <cell r="G70">
            <v>21.333</v>
          </cell>
        </row>
        <row r="70">
          <cell r="J70">
            <v>39022</v>
          </cell>
        </row>
        <row r="70">
          <cell r="L70">
            <v>34.92</v>
          </cell>
        </row>
        <row r="70">
          <cell r="P70">
            <v>26.19</v>
          </cell>
        </row>
        <row r="71">
          <cell r="A71">
            <v>38169</v>
          </cell>
        </row>
        <row r="71">
          <cell r="C71">
            <v>49.14</v>
          </cell>
        </row>
        <row r="71">
          <cell r="G71">
            <v>24.707</v>
          </cell>
        </row>
        <row r="71">
          <cell r="J71">
            <v>39052</v>
          </cell>
        </row>
        <row r="71">
          <cell r="L71">
            <v>34.93</v>
          </cell>
        </row>
        <row r="71">
          <cell r="P71">
            <v>26.1975</v>
          </cell>
        </row>
        <row r="72">
          <cell r="A72">
            <v>38200</v>
          </cell>
        </row>
        <row r="72">
          <cell r="C72">
            <v>53.41</v>
          </cell>
        </row>
        <row r="72">
          <cell r="G72">
            <v>28.012</v>
          </cell>
        </row>
        <row r="72">
          <cell r="J72">
            <v>39083</v>
          </cell>
        </row>
        <row r="72">
          <cell r="L72">
            <v>36.32</v>
          </cell>
        </row>
        <row r="72">
          <cell r="P72">
            <v>27.24</v>
          </cell>
        </row>
        <row r="73">
          <cell r="A73">
            <v>38231</v>
          </cell>
        </row>
        <row r="73">
          <cell r="C73">
            <v>43.61</v>
          </cell>
        </row>
        <row r="73">
          <cell r="G73">
            <v>26.537</v>
          </cell>
        </row>
        <row r="73">
          <cell r="J73">
            <v>39114</v>
          </cell>
        </row>
        <row r="73">
          <cell r="L73">
            <v>36.04</v>
          </cell>
        </row>
        <row r="73">
          <cell r="P73">
            <v>27.03</v>
          </cell>
        </row>
        <row r="74">
          <cell r="A74">
            <v>38261</v>
          </cell>
        </row>
        <row r="74">
          <cell r="C74">
            <v>34.45</v>
          </cell>
        </row>
        <row r="74">
          <cell r="G74">
            <v>23.381</v>
          </cell>
        </row>
        <row r="74">
          <cell r="J74">
            <v>39142</v>
          </cell>
        </row>
        <row r="74">
          <cell r="L74">
            <v>36.04</v>
          </cell>
        </row>
        <row r="74">
          <cell r="P74">
            <v>27.03</v>
          </cell>
        </row>
        <row r="75">
          <cell r="A75">
            <v>38292</v>
          </cell>
        </row>
        <row r="75">
          <cell r="C75">
            <v>33.17</v>
          </cell>
        </row>
        <row r="75">
          <cell r="G75">
            <v>20.401</v>
          </cell>
        </row>
        <row r="75">
          <cell r="J75">
            <v>39173</v>
          </cell>
        </row>
        <row r="75">
          <cell r="L75">
            <v>35.76</v>
          </cell>
        </row>
        <row r="75">
          <cell r="P75">
            <v>26.82</v>
          </cell>
        </row>
        <row r="76">
          <cell r="A76">
            <v>38322</v>
          </cell>
        </row>
        <row r="76">
          <cell r="C76">
            <v>33.17</v>
          </cell>
        </row>
        <row r="76">
          <cell r="G76">
            <v>20.979</v>
          </cell>
        </row>
        <row r="76">
          <cell r="J76">
            <v>39203</v>
          </cell>
        </row>
        <row r="76">
          <cell r="L76">
            <v>35.76</v>
          </cell>
        </row>
        <row r="76">
          <cell r="P76">
            <v>26.82</v>
          </cell>
        </row>
        <row r="77">
          <cell r="A77">
            <v>38353</v>
          </cell>
        </row>
        <row r="77">
          <cell r="C77">
            <v>35.17</v>
          </cell>
        </row>
        <row r="77">
          <cell r="G77">
            <v>20.985</v>
          </cell>
        </row>
        <row r="77">
          <cell r="J77">
            <v>39234</v>
          </cell>
        </row>
        <row r="77">
          <cell r="L77">
            <v>38.31</v>
          </cell>
        </row>
        <row r="77">
          <cell r="P77">
            <v>28.7325</v>
          </cell>
        </row>
        <row r="78">
          <cell r="A78">
            <v>38384</v>
          </cell>
        </row>
        <row r="78">
          <cell r="C78">
            <v>34.8</v>
          </cell>
        </row>
        <row r="78">
          <cell r="G78">
            <v>21.459</v>
          </cell>
        </row>
        <row r="78">
          <cell r="J78">
            <v>39264</v>
          </cell>
        </row>
        <row r="78">
          <cell r="L78">
            <v>46.08</v>
          </cell>
        </row>
        <row r="78">
          <cell r="P78">
            <v>34.56</v>
          </cell>
        </row>
        <row r="79">
          <cell r="A79">
            <v>38412</v>
          </cell>
        </row>
        <row r="79">
          <cell r="C79">
            <v>34.81</v>
          </cell>
        </row>
        <row r="79">
          <cell r="G79">
            <v>21.091</v>
          </cell>
        </row>
        <row r="79">
          <cell r="J79">
            <v>39295</v>
          </cell>
        </row>
        <row r="79">
          <cell r="L79">
            <v>48.91</v>
          </cell>
        </row>
        <row r="79">
          <cell r="P79">
            <v>36.6825</v>
          </cell>
        </row>
        <row r="80">
          <cell r="A80">
            <v>38443</v>
          </cell>
        </row>
        <row r="80">
          <cell r="C80">
            <v>34.44</v>
          </cell>
        </row>
        <row r="80">
          <cell r="G80">
            <v>20.662</v>
          </cell>
        </row>
        <row r="80">
          <cell r="J80">
            <v>39326</v>
          </cell>
        </row>
        <row r="80">
          <cell r="L80">
            <v>42.42</v>
          </cell>
        </row>
        <row r="80">
          <cell r="P80">
            <v>31.815</v>
          </cell>
        </row>
        <row r="81">
          <cell r="A81">
            <v>38473</v>
          </cell>
        </row>
        <row r="81">
          <cell r="C81">
            <v>34.45</v>
          </cell>
        </row>
        <row r="81">
          <cell r="G81">
            <v>20.168</v>
          </cell>
        </row>
        <row r="81">
          <cell r="J81">
            <v>39356</v>
          </cell>
        </row>
        <row r="81">
          <cell r="L81">
            <v>36.34</v>
          </cell>
        </row>
        <row r="81">
          <cell r="P81">
            <v>27.255</v>
          </cell>
        </row>
        <row r="82">
          <cell r="A82">
            <v>38504</v>
          </cell>
        </row>
        <row r="82">
          <cell r="C82">
            <v>37.73</v>
          </cell>
        </row>
        <row r="82">
          <cell r="G82">
            <v>21.41</v>
          </cell>
        </row>
        <row r="82">
          <cell r="J82">
            <v>39387</v>
          </cell>
        </row>
        <row r="82">
          <cell r="L82">
            <v>35.5</v>
          </cell>
        </row>
        <row r="82">
          <cell r="P82">
            <v>26.625</v>
          </cell>
        </row>
        <row r="83">
          <cell r="A83">
            <v>38534</v>
          </cell>
        </row>
        <row r="83">
          <cell r="C83">
            <v>47.76</v>
          </cell>
        </row>
        <row r="83">
          <cell r="G83">
            <v>23.988</v>
          </cell>
        </row>
        <row r="83">
          <cell r="J83">
            <v>39417</v>
          </cell>
        </row>
        <row r="83">
          <cell r="L83">
            <v>35.5</v>
          </cell>
        </row>
        <row r="83">
          <cell r="P83">
            <v>26.625</v>
          </cell>
        </row>
        <row r="84">
          <cell r="A84">
            <v>38565</v>
          </cell>
        </row>
        <row r="84">
          <cell r="C84">
            <v>51.41</v>
          </cell>
        </row>
        <row r="84">
          <cell r="G84">
            <v>28.094</v>
          </cell>
        </row>
        <row r="84">
          <cell r="J84">
            <v>39448</v>
          </cell>
        </row>
        <row r="84">
          <cell r="L84">
            <v>36.73</v>
          </cell>
        </row>
        <row r="84">
          <cell r="P84">
            <v>27.5475</v>
          </cell>
        </row>
        <row r="85">
          <cell r="A85">
            <v>38596</v>
          </cell>
        </row>
        <row r="85">
          <cell r="C85">
            <v>43.03</v>
          </cell>
        </row>
        <row r="85">
          <cell r="G85">
            <v>26.122</v>
          </cell>
        </row>
        <row r="85">
          <cell r="J85">
            <v>39479</v>
          </cell>
        </row>
        <row r="85">
          <cell r="L85">
            <v>36.48</v>
          </cell>
        </row>
        <row r="85">
          <cell r="P85">
            <v>27.36</v>
          </cell>
        </row>
        <row r="86">
          <cell r="A86">
            <v>38626</v>
          </cell>
        </row>
        <row r="86">
          <cell r="C86">
            <v>35.19</v>
          </cell>
        </row>
        <row r="86">
          <cell r="G86">
            <v>23.189</v>
          </cell>
        </row>
        <row r="86">
          <cell r="J86">
            <v>39508</v>
          </cell>
        </row>
        <row r="86">
          <cell r="L86">
            <v>36.48</v>
          </cell>
        </row>
        <row r="86">
          <cell r="P86">
            <v>27.36</v>
          </cell>
        </row>
        <row r="87">
          <cell r="A87">
            <v>38657</v>
          </cell>
        </row>
        <row r="87">
          <cell r="C87">
            <v>34.1</v>
          </cell>
        </row>
        <row r="87">
          <cell r="G87">
            <v>20.475</v>
          </cell>
        </row>
        <row r="87">
          <cell r="J87">
            <v>39539</v>
          </cell>
        </row>
        <row r="87">
          <cell r="L87">
            <v>36.22</v>
          </cell>
        </row>
        <row r="87">
          <cell r="P87">
            <v>27.165</v>
          </cell>
        </row>
        <row r="88">
          <cell r="A88">
            <v>38687</v>
          </cell>
        </row>
        <row r="88">
          <cell r="C88">
            <v>34.1</v>
          </cell>
        </row>
        <row r="88">
          <cell r="G88">
            <v>21.005</v>
          </cell>
        </row>
        <row r="88">
          <cell r="J88">
            <v>39569</v>
          </cell>
        </row>
        <row r="88">
          <cell r="L88">
            <v>36.22</v>
          </cell>
        </row>
        <row r="88">
          <cell r="P88">
            <v>27.165</v>
          </cell>
        </row>
        <row r="89">
          <cell r="A89">
            <v>38718</v>
          </cell>
        </row>
        <row r="89">
          <cell r="C89">
            <v>35.83</v>
          </cell>
        </row>
        <row r="89">
          <cell r="G89">
            <v>20.988</v>
          </cell>
        </row>
        <row r="89">
          <cell r="J89">
            <v>39600</v>
          </cell>
        </row>
        <row r="89">
          <cell r="L89">
            <v>38.58</v>
          </cell>
        </row>
        <row r="89">
          <cell r="P89">
            <v>28.935</v>
          </cell>
        </row>
        <row r="90">
          <cell r="A90">
            <v>38749</v>
          </cell>
        </row>
        <row r="90">
          <cell r="C90">
            <v>35.53</v>
          </cell>
        </row>
        <row r="90">
          <cell r="G90">
            <v>21.482</v>
          </cell>
        </row>
        <row r="90">
          <cell r="J90">
            <v>39630</v>
          </cell>
        </row>
        <row r="90">
          <cell r="L90">
            <v>45.78</v>
          </cell>
        </row>
        <row r="90">
          <cell r="P90">
            <v>34.335</v>
          </cell>
        </row>
        <row r="91">
          <cell r="A91">
            <v>38777</v>
          </cell>
        </row>
        <row r="91">
          <cell r="C91">
            <v>35.53</v>
          </cell>
        </row>
        <row r="91">
          <cell r="G91">
            <v>21.178</v>
          </cell>
        </row>
        <row r="91">
          <cell r="J91">
            <v>39661</v>
          </cell>
        </row>
        <row r="91">
          <cell r="L91">
            <v>48.4</v>
          </cell>
        </row>
        <row r="91">
          <cell r="P91">
            <v>36.3</v>
          </cell>
        </row>
        <row r="92">
          <cell r="A92">
            <v>38808</v>
          </cell>
        </row>
        <row r="92">
          <cell r="C92">
            <v>35.22</v>
          </cell>
        </row>
        <row r="92">
          <cell r="G92">
            <v>20.488</v>
          </cell>
        </row>
        <row r="92">
          <cell r="J92">
            <v>39692</v>
          </cell>
        </row>
        <row r="92">
          <cell r="L92">
            <v>42.38</v>
          </cell>
        </row>
        <row r="92">
          <cell r="P92">
            <v>31.785</v>
          </cell>
        </row>
        <row r="93">
          <cell r="A93">
            <v>38838</v>
          </cell>
        </row>
        <row r="93">
          <cell r="C93">
            <v>35.22</v>
          </cell>
        </row>
        <row r="93">
          <cell r="G93">
            <v>20.536</v>
          </cell>
        </row>
        <row r="93">
          <cell r="J93">
            <v>39722</v>
          </cell>
        </row>
        <row r="93">
          <cell r="L93">
            <v>36.76</v>
          </cell>
        </row>
        <row r="93">
          <cell r="P93">
            <v>27.57</v>
          </cell>
        </row>
        <row r="94">
          <cell r="A94">
            <v>38869</v>
          </cell>
        </row>
        <row r="94">
          <cell r="C94">
            <v>38.03</v>
          </cell>
        </row>
        <row r="94">
          <cell r="G94">
            <v>21.477</v>
          </cell>
        </row>
        <row r="94">
          <cell r="J94">
            <v>39753</v>
          </cell>
        </row>
        <row r="94">
          <cell r="L94">
            <v>35.98</v>
          </cell>
        </row>
        <row r="94">
          <cell r="P94">
            <v>26.985</v>
          </cell>
        </row>
        <row r="95">
          <cell r="A95">
            <v>38899</v>
          </cell>
        </row>
        <row r="95">
          <cell r="C95">
            <v>46.61</v>
          </cell>
        </row>
        <row r="95">
          <cell r="G95">
            <v>23.85</v>
          </cell>
        </row>
        <row r="95">
          <cell r="J95">
            <v>39783</v>
          </cell>
        </row>
        <row r="95">
          <cell r="L95">
            <v>35.98</v>
          </cell>
        </row>
        <row r="95">
          <cell r="P95">
            <v>26.985</v>
          </cell>
        </row>
        <row r="96">
          <cell r="A96">
            <v>38930</v>
          </cell>
        </row>
        <row r="96">
          <cell r="C96">
            <v>49.74</v>
          </cell>
        </row>
        <row r="96">
          <cell r="G96">
            <v>27.612</v>
          </cell>
        </row>
        <row r="96">
          <cell r="J96">
            <v>39814</v>
          </cell>
        </row>
        <row r="96">
          <cell r="L96">
            <v>37.14</v>
          </cell>
        </row>
        <row r="96">
          <cell r="P96">
            <v>27.855</v>
          </cell>
        </row>
        <row r="97">
          <cell r="A97">
            <v>38961</v>
          </cell>
        </row>
        <row r="97">
          <cell r="C97">
            <v>42.56</v>
          </cell>
        </row>
        <row r="97">
          <cell r="G97">
            <v>25.733</v>
          </cell>
        </row>
        <row r="97">
          <cell r="J97">
            <v>39845</v>
          </cell>
        </row>
        <row r="97">
          <cell r="L97">
            <v>36.9</v>
          </cell>
        </row>
        <row r="97">
          <cell r="P97">
            <v>27.675</v>
          </cell>
        </row>
        <row r="98">
          <cell r="A98">
            <v>38991</v>
          </cell>
        </row>
        <row r="98">
          <cell r="C98">
            <v>35.86</v>
          </cell>
        </row>
        <row r="98">
          <cell r="G98">
            <v>23.013</v>
          </cell>
        </row>
        <row r="98">
          <cell r="J98">
            <v>39873</v>
          </cell>
        </row>
        <row r="98">
          <cell r="L98">
            <v>36.9</v>
          </cell>
        </row>
        <row r="98">
          <cell r="P98">
            <v>27.675</v>
          </cell>
        </row>
        <row r="99">
          <cell r="A99">
            <v>39022</v>
          </cell>
        </row>
        <row r="99">
          <cell r="C99">
            <v>34.92</v>
          </cell>
        </row>
        <row r="99">
          <cell r="G99">
            <v>20.563</v>
          </cell>
        </row>
        <row r="99">
          <cell r="J99">
            <v>39904</v>
          </cell>
        </row>
        <row r="99">
          <cell r="L99">
            <v>36.66</v>
          </cell>
        </row>
        <row r="99">
          <cell r="P99">
            <v>27.495</v>
          </cell>
        </row>
        <row r="100">
          <cell r="A100">
            <v>39052</v>
          </cell>
        </row>
        <row r="100">
          <cell r="C100">
            <v>34.93</v>
          </cell>
        </row>
        <row r="100">
          <cell r="G100">
            <v>20.791</v>
          </cell>
        </row>
        <row r="100">
          <cell r="J100">
            <v>39934</v>
          </cell>
        </row>
        <row r="100">
          <cell r="L100">
            <v>36.66</v>
          </cell>
        </row>
        <row r="100">
          <cell r="P100">
            <v>27.495</v>
          </cell>
        </row>
        <row r="101">
          <cell r="A101">
            <v>39083</v>
          </cell>
        </row>
        <row r="101">
          <cell r="C101">
            <v>36.32</v>
          </cell>
        </row>
        <row r="101">
          <cell r="G101">
            <v>21.302</v>
          </cell>
        </row>
        <row r="101">
          <cell r="J101">
            <v>39965</v>
          </cell>
        </row>
        <row r="101">
          <cell r="L101">
            <v>38.85</v>
          </cell>
        </row>
        <row r="101">
          <cell r="P101">
            <v>29.1375</v>
          </cell>
        </row>
        <row r="102">
          <cell r="A102">
            <v>39114</v>
          </cell>
        </row>
        <row r="102">
          <cell r="C102">
            <v>36.04</v>
          </cell>
        </row>
        <row r="102">
          <cell r="G102">
            <v>21.527</v>
          </cell>
        </row>
        <row r="102">
          <cell r="J102">
            <v>39995</v>
          </cell>
        </row>
        <row r="102">
          <cell r="L102">
            <v>45.51</v>
          </cell>
        </row>
        <row r="102">
          <cell r="P102">
            <v>34.1325</v>
          </cell>
        </row>
        <row r="103">
          <cell r="A103">
            <v>39142</v>
          </cell>
        </row>
        <row r="103">
          <cell r="C103">
            <v>36.04</v>
          </cell>
        </row>
        <row r="103">
          <cell r="G103">
            <v>21.281</v>
          </cell>
        </row>
        <row r="103">
          <cell r="J103">
            <v>40026</v>
          </cell>
        </row>
        <row r="103">
          <cell r="L103">
            <v>47.94</v>
          </cell>
        </row>
        <row r="103">
          <cell r="P103">
            <v>35.955</v>
          </cell>
        </row>
        <row r="104">
          <cell r="A104">
            <v>39173</v>
          </cell>
        </row>
        <row r="104">
          <cell r="C104">
            <v>35.76</v>
          </cell>
        </row>
        <row r="104">
          <cell r="G104">
            <v>20.607</v>
          </cell>
        </row>
        <row r="104">
          <cell r="J104">
            <v>40057</v>
          </cell>
        </row>
        <row r="104">
          <cell r="L104">
            <v>42.37</v>
          </cell>
        </row>
        <row r="104">
          <cell r="P104">
            <v>31.7775</v>
          </cell>
        </row>
        <row r="105">
          <cell r="A105">
            <v>39203</v>
          </cell>
        </row>
        <row r="105">
          <cell r="C105">
            <v>35.76</v>
          </cell>
        </row>
        <row r="105">
          <cell r="G105">
            <v>20.657</v>
          </cell>
        </row>
        <row r="105">
          <cell r="J105">
            <v>40087</v>
          </cell>
        </row>
        <row r="105">
          <cell r="L105">
            <v>37.16</v>
          </cell>
        </row>
        <row r="105">
          <cell r="P105">
            <v>27.87</v>
          </cell>
        </row>
        <row r="106">
          <cell r="A106">
            <v>39234</v>
          </cell>
        </row>
        <row r="106">
          <cell r="C106">
            <v>38.31</v>
          </cell>
        </row>
        <row r="106">
          <cell r="G106">
            <v>21.535</v>
          </cell>
        </row>
        <row r="106">
          <cell r="J106">
            <v>40118</v>
          </cell>
        </row>
        <row r="106">
          <cell r="L106">
            <v>36.44</v>
          </cell>
        </row>
        <row r="106">
          <cell r="P106">
            <v>27.33</v>
          </cell>
        </row>
        <row r="107">
          <cell r="A107">
            <v>39264</v>
          </cell>
        </row>
        <row r="107">
          <cell r="C107">
            <v>46.08</v>
          </cell>
        </row>
        <row r="107">
          <cell r="G107">
            <v>23.574</v>
          </cell>
        </row>
        <row r="107">
          <cell r="J107">
            <v>40148</v>
          </cell>
        </row>
        <row r="107">
          <cell r="L107">
            <v>36.44</v>
          </cell>
        </row>
        <row r="107">
          <cell r="P107">
            <v>27.33</v>
          </cell>
        </row>
        <row r="108">
          <cell r="A108">
            <v>39295</v>
          </cell>
        </row>
        <row r="108">
          <cell r="C108">
            <v>48.91</v>
          </cell>
        </row>
        <row r="108">
          <cell r="G108">
            <v>27.055</v>
          </cell>
        </row>
        <row r="108">
          <cell r="J108">
            <v>40179</v>
          </cell>
        </row>
        <row r="108">
          <cell r="L108">
            <v>37.53</v>
          </cell>
        </row>
        <row r="108">
          <cell r="P108">
            <v>28.1475</v>
          </cell>
        </row>
        <row r="109">
          <cell r="A109">
            <v>39326</v>
          </cell>
        </row>
        <row r="109">
          <cell r="C109">
            <v>42.42</v>
          </cell>
        </row>
        <row r="109">
          <cell r="G109">
            <v>24.99</v>
          </cell>
        </row>
        <row r="109">
          <cell r="J109">
            <v>40210</v>
          </cell>
        </row>
        <row r="109">
          <cell r="L109">
            <v>37.31</v>
          </cell>
        </row>
        <row r="109">
          <cell r="P109">
            <v>27.9825</v>
          </cell>
        </row>
        <row r="110">
          <cell r="A110">
            <v>39356</v>
          </cell>
        </row>
        <row r="110">
          <cell r="C110">
            <v>36.34</v>
          </cell>
        </row>
        <row r="110">
          <cell r="G110">
            <v>23.097</v>
          </cell>
        </row>
        <row r="110">
          <cell r="J110">
            <v>40238</v>
          </cell>
        </row>
        <row r="110">
          <cell r="L110">
            <v>37.31</v>
          </cell>
        </row>
        <row r="110">
          <cell r="P110">
            <v>27.9825</v>
          </cell>
        </row>
        <row r="111">
          <cell r="A111">
            <v>39387</v>
          </cell>
        </row>
        <row r="111">
          <cell r="C111">
            <v>35.5</v>
          </cell>
        </row>
        <row r="111">
          <cell r="G111">
            <v>20.672</v>
          </cell>
        </row>
        <row r="111">
          <cell r="J111">
            <v>40269</v>
          </cell>
        </row>
        <row r="111">
          <cell r="L111">
            <v>37.09</v>
          </cell>
        </row>
        <row r="111">
          <cell r="P111">
            <v>27.8175</v>
          </cell>
        </row>
        <row r="112">
          <cell r="A112">
            <v>39417</v>
          </cell>
        </row>
        <row r="112">
          <cell r="C112">
            <v>35.5</v>
          </cell>
        </row>
        <row r="112">
          <cell r="G112">
            <v>20.848</v>
          </cell>
        </row>
        <row r="112">
          <cell r="J112">
            <v>40299</v>
          </cell>
        </row>
        <row r="112">
          <cell r="L112">
            <v>37.09</v>
          </cell>
        </row>
        <row r="112">
          <cell r="P112">
            <v>27.8175</v>
          </cell>
        </row>
        <row r="113">
          <cell r="A113">
            <v>39448</v>
          </cell>
        </row>
        <row r="113">
          <cell r="C113">
            <v>36.73</v>
          </cell>
        </row>
        <row r="113">
          <cell r="G113">
            <v>21.321</v>
          </cell>
        </row>
        <row r="113">
          <cell r="J113">
            <v>40330</v>
          </cell>
        </row>
        <row r="113">
          <cell r="L113">
            <v>39.11</v>
          </cell>
        </row>
        <row r="113">
          <cell r="P113">
            <v>29.3325</v>
          </cell>
        </row>
        <row r="114">
          <cell r="A114">
            <v>39479</v>
          </cell>
        </row>
        <row r="114">
          <cell r="C114">
            <v>36.48</v>
          </cell>
        </row>
        <row r="114">
          <cell r="G114">
            <v>21.593</v>
          </cell>
        </row>
        <row r="114">
          <cell r="J114">
            <v>40360</v>
          </cell>
        </row>
        <row r="114">
          <cell r="L114">
            <v>45.29</v>
          </cell>
        </row>
        <row r="114">
          <cell r="P114">
            <v>33.9675</v>
          </cell>
        </row>
        <row r="115">
          <cell r="A115">
            <v>39508</v>
          </cell>
        </row>
        <row r="115">
          <cell r="C115">
            <v>36.48</v>
          </cell>
        </row>
        <row r="115">
          <cell r="G115">
            <v>21.025</v>
          </cell>
        </row>
        <row r="115">
          <cell r="J115">
            <v>40391</v>
          </cell>
        </row>
        <row r="115">
          <cell r="L115">
            <v>47.53</v>
          </cell>
        </row>
        <row r="115">
          <cell r="P115">
            <v>35.6475</v>
          </cell>
        </row>
        <row r="116">
          <cell r="A116">
            <v>39539</v>
          </cell>
        </row>
        <row r="116">
          <cell r="C116">
            <v>36.22</v>
          </cell>
        </row>
        <row r="116">
          <cell r="G116">
            <v>20.99</v>
          </cell>
        </row>
        <row r="116">
          <cell r="J116">
            <v>40422</v>
          </cell>
        </row>
        <row r="116">
          <cell r="L116">
            <v>42.38</v>
          </cell>
        </row>
        <row r="116">
          <cell r="P116">
            <v>31.785</v>
          </cell>
        </row>
        <row r="117">
          <cell r="A117">
            <v>39569</v>
          </cell>
        </row>
        <row r="117">
          <cell r="C117">
            <v>36.22</v>
          </cell>
        </row>
        <row r="117">
          <cell r="G117">
            <v>20.717</v>
          </cell>
        </row>
        <row r="117">
          <cell r="J117">
            <v>40452</v>
          </cell>
        </row>
        <row r="117">
          <cell r="L117">
            <v>37.56</v>
          </cell>
        </row>
        <row r="117">
          <cell r="P117">
            <v>28.17</v>
          </cell>
        </row>
        <row r="118">
          <cell r="A118">
            <v>39600</v>
          </cell>
        </row>
        <row r="118">
          <cell r="C118">
            <v>38.58</v>
          </cell>
        </row>
        <row r="118">
          <cell r="G118">
            <v>21.182</v>
          </cell>
        </row>
        <row r="118">
          <cell r="J118">
            <v>40483</v>
          </cell>
        </row>
        <row r="118">
          <cell r="L118">
            <v>36.88</v>
          </cell>
        </row>
        <row r="118">
          <cell r="P118">
            <v>27.66</v>
          </cell>
        </row>
        <row r="119">
          <cell r="A119">
            <v>39630</v>
          </cell>
        </row>
        <row r="119">
          <cell r="C119">
            <v>45.78</v>
          </cell>
        </row>
        <row r="119">
          <cell r="G119">
            <v>23.867</v>
          </cell>
        </row>
        <row r="119">
          <cell r="J119">
            <v>40513</v>
          </cell>
        </row>
        <row r="119">
          <cell r="L119">
            <v>36.89</v>
          </cell>
        </row>
        <row r="119">
          <cell r="P119">
            <v>27.6675</v>
          </cell>
        </row>
        <row r="120">
          <cell r="A120">
            <v>39661</v>
          </cell>
        </row>
        <row r="120">
          <cell r="C120">
            <v>48.4</v>
          </cell>
        </row>
        <row r="120">
          <cell r="G120">
            <v>26.143</v>
          </cell>
        </row>
        <row r="120">
          <cell r="J120">
            <v>40544</v>
          </cell>
        </row>
        <row r="120">
          <cell r="L120">
            <v>37.91</v>
          </cell>
        </row>
        <row r="120">
          <cell r="P120">
            <v>28.4325</v>
          </cell>
        </row>
        <row r="121">
          <cell r="A121">
            <v>39692</v>
          </cell>
        </row>
        <row r="121">
          <cell r="C121">
            <v>42.38</v>
          </cell>
        </row>
        <row r="121">
          <cell r="G121">
            <v>24.992</v>
          </cell>
        </row>
        <row r="121">
          <cell r="J121">
            <v>40575</v>
          </cell>
        </row>
        <row r="121">
          <cell r="L121">
            <v>37.71</v>
          </cell>
        </row>
        <row r="121">
          <cell r="P121">
            <v>28.2825</v>
          </cell>
        </row>
        <row r="122">
          <cell r="A122">
            <v>39722</v>
          </cell>
        </row>
        <row r="122">
          <cell r="C122">
            <v>36.76</v>
          </cell>
        </row>
        <row r="122">
          <cell r="G122">
            <v>23.003</v>
          </cell>
        </row>
        <row r="122">
          <cell r="J122">
            <v>40603</v>
          </cell>
        </row>
        <row r="122">
          <cell r="L122">
            <v>37.71</v>
          </cell>
        </row>
        <row r="122">
          <cell r="P122">
            <v>28.2825</v>
          </cell>
        </row>
        <row r="123">
          <cell r="A123">
            <v>39753</v>
          </cell>
        </row>
        <row r="123">
          <cell r="C123">
            <v>35.98</v>
          </cell>
        </row>
        <row r="123">
          <cell r="G123">
            <v>20.412</v>
          </cell>
        </row>
        <row r="123">
          <cell r="J123">
            <v>40634</v>
          </cell>
        </row>
        <row r="123">
          <cell r="L123">
            <v>37.51</v>
          </cell>
        </row>
        <row r="123">
          <cell r="P123">
            <v>28.1325</v>
          </cell>
        </row>
        <row r="124">
          <cell r="A124">
            <v>39783</v>
          </cell>
        </row>
        <row r="124">
          <cell r="C124">
            <v>35.98</v>
          </cell>
        </row>
        <row r="124">
          <cell r="G124">
            <v>21.146</v>
          </cell>
        </row>
        <row r="124">
          <cell r="J124">
            <v>40664</v>
          </cell>
        </row>
        <row r="124">
          <cell r="L124">
            <v>37.51</v>
          </cell>
        </row>
        <row r="124">
          <cell r="P124">
            <v>28.1325</v>
          </cell>
        </row>
        <row r="125">
          <cell r="A125">
            <v>39814</v>
          </cell>
        </row>
        <row r="125">
          <cell r="C125">
            <v>37.14</v>
          </cell>
        </row>
        <row r="125">
          <cell r="G125">
            <v>21.341</v>
          </cell>
        </row>
        <row r="125">
          <cell r="J125">
            <v>40695</v>
          </cell>
        </row>
        <row r="125">
          <cell r="L125">
            <v>39.38</v>
          </cell>
        </row>
        <row r="125">
          <cell r="P125">
            <v>29.535</v>
          </cell>
        </row>
        <row r="126">
          <cell r="A126">
            <v>39845</v>
          </cell>
        </row>
        <row r="126">
          <cell r="C126">
            <v>36.9</v>
          </cell>
        </row>
        <row r="126">
          <cell r="G126">
            <v>21.574</v>
          </cell>
        </row>
        <row r="126">
          <cell r="J126">
            <v>40725</v>
          </cell>
        </row>
        <row r="126">
          <cell r="L126">
            <v>45.1</v>
          </cell>
        </row>
        <row r="126">
          <cell r="P126">
            <v>33.825</v>
          </cell>
        </row>
        <row r="127">
          <cell r="A127">
            <v>39873</v>
          </cell>
        </row>
        <row r="127">
          <cell r="C127">
            <v>36.9</v>
          </cell>
        </row>
        <row r="127">
          <cell r="G127">
            <v>21.055</v>
          </cell>
        </row>
        <row r="127">
          <cell r="J127">
            <v>40756</v>
          </cell>
        </row>
        <row r="127">
          <cell r="L127">
            <v>47.18</v>
          </cell>
        </row>
        <row r="127">
          <cell r="P127">
            <v>35.385</v>
          </cell>
        </row>
        <row r="128">
          <cell r="A128">
            <v>39904</v>
          </cell>
        </row>
        <row r="128">
          <cell r="C128">
            <v>36.66</v>
          </cell>
        </row>
        <row r="128">
          <cell r="G128">
            <v>21.067</v>
          </cell>
        </row>
        <row r="128">
          <cell r="J128">
            <v>40787</v>
          </cell>
        </row>
        <row r="128">
          <cell r="L128">
            <v>42.4</v>
          </cell>
        </row>
        <row r="128">
          <cell r="P128">
            <v>31.8</v>
          </cell>
        </row>
        <row r="129">
          <cell r="A129">
            <v>39934</v>
          </cell>
        </row>
        <row r="129">
          <cell r="C129">
            <v>36.66</v>
          </cell>
        </row>
        <row r="129">
          <cell r="G129">
            <v>20.455</v>
          </cell>
        </row>
        <row r="129">
          <cell r="J129">
            <v>40817</v>
          </cell>
        </row>
        <row r="129">
          <cell r="L129">
            <v>37.94</v>
          </cell>
        </row>
        <row r="129">
          <cell r="P129">
            <v>28.455</v>
          </cell>
        </row>
        <row r="130">
          <cell r="A130">
            <v>39965</v>
          </cell>
        </row>
        <row r="130">
          <cell r="C130">
            <v>38.85</v>
          </cell>
        </row>
        <row r="130">
          <cell r="G130">
            <v>21.591</v>
          </cell>
        </row>
        <row r="130">
          <cell r="J130">
            <v>40848</v>
          </cell>
        </row>
        <row r="130">
          <cell r="L130">
            <v>37.32</v>
          </cell>
        </row>
        <row r="130">
          <cell r="P130">
            <v>27.99</v>
          </cell>
        </row>
        <row r="131">
          <cell r="A131">
            <v>39995</v>
          </cell>
        </row>
        <row r="131">
          <cell r="C131">
            <v>45.51</v>
          </cell>
        </row>
        <row r="131">
          <cell r="G131">
            <v>23.668</v>
          </cell>
        </row>
        <row r="131">
          <cell r="J131">
            <v>40878</v>
          </cell>
        </row>
        <row r="131">
          <cell r="L131">
            <v>37.32</v>
          </cell>
        </row>
        <row r="131">
          <cell r="P131">
            <v>27.99</v>
          </cell>
        </row>
        <row r="132">
          <cell r="A132">
            <v>40026</v>
          </cell>
        </row>
        <row r="132">
          <cell r="C132">
            <v>47.94</v>
          </cell>
        </row>
        <row r="132">
          <cell r="G132">
            <v>25.751</v>
          </cell>
        </row>
        <row r="132">
          <cell r="J132">
            <v>40909</v>
          </cell>
        </row>
        <row r="132">
          <cell r="L132">
            <v>38.28</v>
          </cell>
        </row>
        <row r="132">
          <cell r="P132">
            <v>28.71</v>
          </cell>
        </row>
        <row r="133">
          <cell r="A133">
            <v>40057</v>
          </cell>
        </row>
        <row r="133">
          <cell r="C133">
            <v>42.37</v>
          </cell>
        </row>
        <row r="133">
          <cell r="G133">
            <v>24.701</v>
          </cell>
        </row>
        <row r="133">
          <cell r="J133">
            <v>40940</v>
          </cell>
        </row>
        <row r="133">
          <cell r="L133">
            <v>38.1</v>
          </cell>
        </row>
        <row r="133">
          <cell r="P133">
            <v>28.575</v>
          </cell>
        </row>
        <row r="134">
          <cell r="A134">
            <v>40087</v>
          </cell>
        </row>
        <row r="134">
          <cell r="C134">
            <v>37.16</v>
          </cell>
        </row>
        <row r="134">
          <cell r="G134">
            <v>22.926</v>
          </cell>
        </row>
        <row r="134">
          <cell r="J134">
            <v>40969</v>
          </cell>
        </row>
        <row r="134">
          <cell r="L134">
            <v>38.1</v>
          </cell>
        </row>
        <row r="134">
          <cell r="P134">
            <v>28.575</v>
          </cell>
        </row>
        <row r="135">
          <cell r="A135">
            <v>40118</v>
          </cell>
        </row>
        <row r="135">
          <cell r="C135">
            <v>36.44</v>
          </cell>
        </row>
        <row r="135">
          <cell r="G135">
            <v>20.456</v>
          </cell>
        </row>
        <row r="135">
          <cell r="J135">
            <v>41000</v>
          </cell>
        </row>
        <row r="135">
          <cell r="L135">
            <v>37.91</v>
          </cell>
        </row>
        <row r="135">
          <cell r="P135">
            <v>28.4325</v>
          </cell>
        </row>
        <row r="136">
          <cell r="A136">
            <v>40148</v>
          </cell>
        </row>
        <row r="136">
          <cell r="C136">
            <v>36.44</v>
          </cell>
        </row>
        <row r="136">
          <cell r="G136">
            <v>21.167</v>
          </cell>
        </row>
        <row r="136">
          <cell r="J136">
            <v>41030</v>
          </cell>
        </row>
        <row r="136">
          <cell r="L136">
            <v>37.91</v>
          </cell>
        </row>
        <row r="136">
          <cell r="P136">
            <v>28.4325</v>
          </cell>
        </row>
        <row r="137">
          <cell r="A137">
            <v>40179</v>
          </cell>
        </row>
        <row r="137">
          <cell r="C137">
            <v>37.53</v>
          </cell>
        </row>
        <row r="137">
          <cell r="G137">
            <v>21.007</v>
          </cell>
        </row>
        <row r="137">
          <cell r="J137">
            <v>41061</v>
          </cell>
        </row>
        <row r="137">
          <cell r="L137">
            <v>39.65</v>
          </cell>
        </row>
        <row r="137">
          <cell r="P137">
            <v>29.7375</v>
          </cell>
        </row>
        <row r="138">
          <cell r="A138">
            <v>40210</v>
          </cell>
        </row>
        <row r="138">
          <cell r="C138">
            <v>37.31</v>
          </cell>
        </row>
        <row r="138">
          <cell r="G138">
            <v>21.576</v>
          </cell>
        </row>
        <row r="138">
          <cell r="J138">
            <v>41091</v>
          </cell>
        </row>
        <row r="138">
          <cell r="L138">
            <v>44.94</v>
          </cell>
        </row>
        <row r="138">
          <cell r="P138">
            <v>33.705</v>
          </cell>
        </row>
        <row r="139">
          <cell r="A139">
            <v>40238</v>
          </cell>
        </row>
        <row r="139">
          <cell r="C139">
            <v>37.31</v>
          </cell>
        </row>
        <row r="139">
          <cell r="G139">
            <v>21.425</v>
          </cell>
        </row>
        <row r="139">
          <cell r="J139">
            <v>41122</v>
          </cell>
        </row>
        <row r="139">
          <cell r="L139">
            <v>46.86</v>
          </cell>
        </row>
        <row r="139">
          <cell r="P139">
            <v>35.145</v>
          </cell>
        </row>
        <row r="140">
          <cell r="A140">
            <v>40269</v>
          </cell>
        </row>
        <row r="140">
          <cell r="C140">
            <v>37.09</v>
          </cell>
        </row>
        <row r="140">
          <cell r="G140">
            <v>21.133</v>
          </cell>
        </row>
        <row r="140">
          <cell r="J140">
            <v>41153</v>
          </cell>
        </row>
        <row r="140">
          <cell r="L140">
            <v>42.44</v>
          </cell>
        </row>
        <row r="140">
          <cell r="P140">
            <v>31.83</v>
          </cell>
        </row>
        <row r="141">
          <cell r="A141">
            <v>40299</v>
          </cell>
        </row>
        <row r="141">
          <cell r="C141">
            <v>37.09</v>
          </cell>
        </row>
        <row r="141">
          <cell r="G141">
            <v>20.497</v>
          </cell>
        </row>
        <row r="141">
          <cell r="J141">
            <v>41183</v>
          </cell>
        </row>
        <row r="141">
          <cell r="L141">
            <v>38.31</v>
          </cell>
        </row>
        <row r="141">
          <cell r="P141">
            <v>28.733</v>
          </cell>
        </row>
        <row r="142">
          <cell r="A142">
            <v>40330</v>
          </cell>
        </row>
        <row r="142">
          <cell r="C142">
            <v>39.11</v>
          </cell>
        </row>
        <row r="142">
          <cell r="G142">
            <v>21.603</v>
          </cell>
        </row>
        <row r="142">
          <cell r="J142">
            <v>41214</v>
          </cell>
        </row>
        <row r="142">
          <cell r="L142">
            <v>37.74</v>
          </cell>
        </row>
        <row r="142">
          <cell r="P142">
            <v>28.305</v>
          </cell>
        </row>
        <row r="143">
          <cell r="A143">
            <v>40360</v>
          </cell>
        </row>
        <row r="143">
          <cell r="C143">
            <v>45.29</v>
          </cell>
        </row>
        <row r="143">
          <cell r="G143">
            <v>23.47</v>
          </cell>
        </row>
        <row r="143">
          <cell r="J143">
            <v>41244</v>
          </cell>
        </row>
        <row r="143">
          <cell r="L143">
            <v>37.74</v>
          </cell>
        </row>
        <row r="143">
          <cell r="P143">
            <v>28.305</v>
          </cell>
        </row>
        <row r="144">
          <cell r="A144">
            <v>40391</v>
          </cell>
        </row>
        <row r="144">
          <cell r="C144">
            <v>47.53</v>
          </cell>
        </row>
        <row r="144">
          <cell r="G144">
            <v>25.388</v>
          </cell>
        </row>
        <row r="144">
          <cell r="J144">
            <v>41275</v>
          </cell>
        </row>
        <row r="144">
          <cell r="L144">
            <v>38.53</v>
          </cell>
        </row>
        <row r="144">
          <cell r="P144">
            <v>28.8975</v>
          </cell>
        </row>
        <row r="145">
          <cell r="A145">
            <v>40422</v>
          </cell>
        </row>
        <row r="145">
          <cell r="C145">
            <v>42.38</v>
          </cell>
        </row>
        <row r="145">
          <cell r="G145">
            <v>24.418</v>
          </cell>
        </row>
        <row r="145">
          <cell r="J145">
            <v>41306</v>
          </cell>
        </row>
        <row r="145">
          <cell r="L145">
            <v>38.33</v>
          </cell>
        </row>
        <row r="145">
          <cell r="P145">
            <v>28.7475</v>
          </cell>
        </row>
        <row r="146">
          <cell r="A146">
            <v>40452</v>
          </cell>
        </row>
        <row r="146">
          <cell r="C146">
            <v>37.56</v>
          </cell>
        </row>
        <row r="146">
          <cell r="G146">
            <v>22.562</v>
          </cell>
        </row>
        <row r="146">
          <cell r="J146">
            <v>41334</v>
          </cell>
        </row>
        <row r="146">
          <cell r="L146">
            <v>38.34</v>
          </cell>
        </row>
        <row r="146">
          <cell r="P146">
            <v>28.755</v>
          </cell>
        </row>
        <row r="147">
          <cell r="A147">
            <v>40483</v>
          </cell>
        </row>
        <row r="147">
          <cell r="C147">
            <v>36.88</v>
          </cell>
        </row>
        <row r="147">
          <cell r="G147">
            <v>20.833</v>
          </cell>
        </row>
        <row r="147">
          <cell r="J147">
            <v>41365</v>
          </cell>
        </row>
        <row r="147">
          <cell r="L147">
            <v>38.15</v>
          </cell>
        </row>
        <row r="147">
          <cell r="P147">
            <v>28.6125</v>
          </cell>
        </row>
        <row r="148">
          <cell r="A148">
            <v>40513</v>
          </cell>
        </row>
        <row r="148">
          <cell r="C148">
            <v>36.89</v>
          </cell>
        </row>
        <row r="148">
          <cell r="G148">
            <v>21.19</v>
          </cell>
        </row>
        <row r="148">
          <cell r="J148">
            <v>41395</v>
          </cell>
        </row>
        <row r="148">
          <cell r="L148">
            <v>38.15</v>
          </cell>
        </row>
        <row r="148">
          <cell r="P148">
            <v>28.6125</v>
          </cell>
        </row>
        <row r="149">
          <cell r="A149">
            <v>40544</v>
          </cell>
        </row>
        <row r="149">
          <cell r="C149">
            <v>37.91</v>
          </cell>
        </row>
        <row r="149">
          <cell r="G149">
            <v>20.966</v>
          </cell>
        </row>
        <row r="149">
          <cell r="J149">
            <v>41426</v>
          </cell>
        </row>
        <row r="149">
          <cell r="L149">
            <v>39.89</v>
          </cell>
        </row>
        <row r="149">
          <cell r="P149">
            <v>29.9175</v>
          </cell>
        </row>
        <row r="150">
          <cell r="A150">
            <v>40575</v>
          </cell>
        </row>
        <row r="150">
          <cell r="C150">
            <v>37.71</v>
          </cell>
        </row>
        <row r="150">
          <cell r="G150">
            <v>21.555</v>
          </cell>
        </row>
        <row r="150">
          <cell r="J150">
            <v>41456</v>
          </cell>
        </row>
        <row r="150">
          <cell r="L150">
            <v>45.22</v>
          </cell>
        </row>
        <row r="150">
          <cell r="P150">
            <v>33.915</v>
          </cell>
        </row>
        <row r="151">
          <cell r="A151">
            <v>40603</v>
          </cell>
        </row>
        <row r="151">
          <cell r="C151">
            <v>37.71</v>
          </cell>
        </row>
        <row r="151">
          <cell r="G151">
            <v>21.435</v>
          </cell>
        </row>
        <row r="151">
          <cell r="J151">
            <v>41487</v>
          </cell>
        </row>
        <row r="151">
          <cell r="L151">
            <v>47.16</v>
          </cell>
        </row>
        <row r="151">
          <cell r="P151">
            <v>35.37</v>
          </cell>
        </row>
        <row r="152">
          <cell r="A152">
            <v>40634</v>
          </cell>
        </row>
        <row r="152">
          <cell r="C152">
            <v>37.51</v>
          </cell>
        </row>
        <row r="152">
          <cell r="G152">
            <v>21.15</v>
          </cell>
        </row>
        <row r="152">
          <cell r="J152">
            <v>41518</v>
          </cell>
        </row>
        <row r="152">
          <cell r="L152">
            <v>42.71</v>
          </cell>
        </row>
        <row r="152">
          <cell r="P152">
            <v>32.0325</v>
          </cell>
        </row>
        <row r="153">
          <cell r="A153">
            <v>40664</v>
          </cell>
        </row>
        <row r="153">
          <cell r="C153">
            <v>37.51</v>
          </cell>
        </row>
        <row r="153">
          <cell r="G153">
            <v>20.486</v>
          </cell>
        </row>
        <row r="153">
          <cell r="J153">
            <v>41548</v>
          </cell>
        </row>
        <row r="153">
          <cell r="L153">
            <v>38.55</v>
          </cell>
        </row>
        <row r="153">
          <cell r="P153">
            <v>28.913</v>
          </cell>
        </row>
        <row r="154">
          <cell r="A154">
            <v>40695</v>
          </cell>
        </row>
        <row r="154">
          <cell r="C154">
            <v>39.38</v>
          </cell>
        </row>
        <row r="154">
          <cell r="G154">
            <v>21.599</v>
          </cell>
        </row>
        <row r="154">
          <cell r="J154">
            <v>41579</v>
          </cell>
        </row>
        <row r="154">
          <cell r="L154">
            <v>37.97</v>
          </cell>
        </row>
        <row r="154">
          <cell r="P154">
            <v>28.4775</v>
          </cell>
        </row>
        <row r="155">
          <cell r="A155">
            <v>40725</v>
          </cell>
        </row>
        <row r="155">
          <cell r="C155">
            <v>45.1</v>
          </cell>
        </row>
        <row r="155">
          <cell r="G155">
            <v>22.832</v>
          </cell>
        </row>
        <row r="155">
          <cell r="J155">
            <v>41609</v>
          </cell>
        </row>
        <row r="155">
          <cell r="L155">
            <v>37.98</v>
          </cell>
        </row>
        <row r="155">
          <cell r="P155">
            <v>28.485</v>
          </cell>
        </row>
        <row r="156">
          <cell r="A156">
            <v>40756</v>
          </cell>
        </row>
        <row r="156">
          <cell r="C156">
            <v>47.18</v>
          </cell>
        </row>
        <row r="156">
          <cell r="G156">
            <v>25.654</v>
          </cell>
        </row>
        <row r="156">
          <cell r="J156">
            <v>41640</v>
          </cell>
        </row>
        <row r="156">
          <cell r="L156">
            <v>38.77</v>
          </cell>
        </row>
        <row r="156">
          <cell r="P156">
            <v>29.0775</v>
          </cell>
        </row>
        <row r="157">
          <cell r="A157">
            <v>40787</v>
          </cell>
        </row>
        <row r="157">
          <cell r="C157">
            <v>42.4</v>
          </cell>
        </row>
        <row r="157">
          <cell r="G157">
            <v>24.227</v>
          </cell>
        </row>
        <row r="157">
          <cell r="J157">
            <v>41671</v>
          </cell>
        </row>
        <row r="157">
          <cell r="L157">
            <v>38.57</v>
          </cell>
        </row>
        <row r="157">
          <cell r="P157">
            <v>28.9275</v>
          </cell>
        </row>
        <row r="158">
          <cell r="A158">
            <v>40817</v>
          </cell>
        </row>
        <row r="158">
          <cell r="C158">
            <v>37.94</v>
          </cell>
        </row>
        <row r="158">
          <cell r="G158">
            <v>22.47</v>
          </cell>
        </row>
        <row r="158">
          <cell r="J158">
            <v>41699</v>
          </cell>
        </row>
        <row r="158">
          <cell r="L158">
            <v>38.58</v>
          </cell>
        </row>
        <row r="158">
          <cell r="P158">
            <v>28.935</v>
          </cell>
        </row>
        <row r="159">
          <cell r="A159">
            <v>40848</v>
          </cell>
        </row>
        <row r="159">
          <cell r="C159">
            <v>37.32</v>
          </cell>
        </row>
        <row r="159">
          <cell r="G159">
            <v>20.83</v>
          </cell>
        </row>
        <row r="159">
          <cell r="J159">
            <v>41730</v>
          </cell>
        </row>
        <row r="159">
          <cell r="L159">
            <v>38.38</v>
          </cell>
        </row>
        <row r="159">
          <cell r="P159">
            <v>28.785</v>
          </cell>
        </row>
        <row r="160">
          <cell r="A160">
            <v>40878</v>
          </cell>
        </row>
        <row r="160">
          <cell r="C160">
            <v>37.32</v>
          </cell>
        </row>
        <row r="160">
          <cell r="G160">
            <v>21.179</v>
          </cell>
        </row>
        <row r="160">
          <cell r="J160">
            <v>41760</v>
          </cell>
        </row>
        <row r="160">
          <cell r="L160">
            <v>38.39</v>
          </cell>
        </row>
        <row r="160">
          <cell r="P160">
            <v>28.7925</v>
          </cell>
        </row>
        <row r="161">
          <cell r="A161">
            <v>40909</v>
          </cell>
        </row>
        <row r="161">
          <cell r="C161">
            <v>38.28</v>
          </cell>
        </row>
        <row r="161">
          <cell r="G161">
            <v>20.928</v>
          </cell>
        </row>
        <row r="161">
          <cell r="J161">
            <v>41791</v>
          </cell>
        </row>
        <row r="161">
          <cell r="L161">
            <v>40.14</v>
          </cell>
        </row>
        <row r="161">
          <cell r="P161">
            <v>30.105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20.25</v>
          </cell>
        </row>
        <row r="7">
          <cell r="G7">
            <v>19.75</v>
          </cell>
        </row>
        <row r="7">
          <cell r="L7">
            <v>29.65</v>
          </cell>
        </row>
        <row r="7">
          <cell r="P7">
            <v>34</v>
          </cell>
        </row>
        <row r="8">
          <cell r="C8">
            <v>19.75</v>
          </cell>
        </row>
        <row r="8">
          <cell r="G8">
            <v>19.75</v>
          </cell>
        </row>
        <row r="8">
          <cell r="L8">
            <v>19.75</v>
          </cell>
        </row>
        <row r="8">
          <cell r="P8">
            <v>24</v>
          </cell>
        </row>
        <row r="9">
          <cell r="C9">
            <v>26</v>
          </cell>
        </row>
        <row r="9">
          <cell r="G9">
            <v>20.4</v>
          </cell>
        </row>
        <row r="9">
          <cell r="L9">
            <v>23.75</v>
          </cell>
        </row>
        <row r="9">
          <cell r="P9">
            <v>23.625</v>
          </cell>
        </row>
        <row r="10">
          <cell r="C10">
            <v>25.75</v>
          </cell>
        </row>
        <row r="10">
          <cell r="G10">
            <v>19</v>
          </cell>
        </row>
        <row r="10">
          <cell r="L10">
            <v>28</v>
          </cell>
        </row>
        <row r="10">
          <cell r="P10">
            <v>21</v>
          </cell>
        </row>
        <row r="11">
          <cell r="C11">
            <v>25.75</v>
          </cell>
        </row>
        <row r="11">
          <cell r="G11">
            <v>19</v>
          </cell>
        </row>
        <row r="11">
          <cell r="L11">
            <v>34.75</v>
          </cell>
        </row>
        <row r="11">
          <cell r="P11">
            <v>26.0625</v>
          </cell>
        </row>
        <row r="12">
          <cell r="C12">
            <v>25.75</v>
          </cell>
        </row>
        <row r="12">
          <cell r="G12">
            <v>19</v>
          </cell>
        </row>
        <row r="12">
          <cell r="L12">
            <v>33.75</v>
          </cell>
        </row>
        <row r="12">
          <cell r="P12">
            <v>25.313</v>
          </cell>
        </row>
        <row r="13">
          <cell r="C13">
            <v>25.75</v>
          </cell>
        </row>
        <row r="13">
          <cell r="G13">
            <v>19</v>
          </cell>
        </row>
        <row r="13">
          <cell r="L13">
            <v>30.9</v>
          </cell>
        </row>
        <row r="13">
          <cell r="P13">
            <v>23.175</v>
          </cell>
        </row>
        <row r="14">
          <cell r="C14">
            <v>25.75</v>
          </cell>
        </row>
        <row r="14">
          <cell r="G14">
            <v>19</v>
          </cell>
        </row>
        <row r="14">
          <cell r="L14">
            <v>28</v>
          </cell>
        </row>
        <row r="14">
          <cell r="P14">
            <v>21</v>
          </cell>
        </row>
        <row r="15">
          <cell r="C15">
            <v>19</v>
          </cell>
        </row>
        <row r="15">
          <cell r="G15">
            <v>19</v>
          </cell>
        </row>
        <row r="15">
          <cell r="L15">
            <v>30</v>
          </cell>
        </row>
        <row r="15">
          <cell r="P15">
            <v>22.5</v>
          </cell>
        </row>
        <row r="16">
          <cell r="C16">
            <v>25.75</v>
          </cell>
        </row>
        <row r="16">
          <cell r="G16">
            <v>19</v>
          </cell>
        </row>
        <row r="16">
          <cell r="L16">
            <v>29.25</v>
          </cell>
        </row>
        <row r="16">
          <cell r="P16">
            <v>21.938</v>
          </cell>
        </row>
        <row r="17">
          <cell r="C17">
            <v>25.75</v>
          </cell>
        </row>
        <row r="17">
          <cell r="G17">
            <v>19</v>
          </cell>
        </row>
        <row r="17">
          <cell r="L17">
            <v>30.5</v>
          </cell>
        </row>
        <row r="17">
          <cell r="P17">
            <v>22.875</v>
          </cell>
        </row>
        <row r="18">
          <cell r="C18">
            <v>25.75</v>
          </cell>
        </row>
        <row r="18">
          <cell r="G18">
            <v>19</v>
          </cell>
        </row>
        <row r="18">
          <cell r="L18">
            <v>43.25</v>
          </cell>
        </row>
        <row r="18">
          <cell r="P18">
            <v>32.438</v>
          </cell>
        </row>
        <row r="19">
          <cell r="C19">
            <v>25.75</v>
          </cell>
        </row>
        <row r="19">
          <cell r="G19">
            <v>19</v>
          </cell>
        </row>
        <row r="19">
          <cell r="L19">
            <v>51.75</v>
          </cell>
        </row>
        <row r="19">
          <cell r="P19">
            <v>38.813</v>
          </cell>
        </row>
        <row r="20">
          <cell r="C20">
            <v>25.75</v>
          </cell>
        </row>
        <row r="20">
          <cell r="G20">
            <v>19</v>
          </cell>
        </row>
        <row r="20">
          <cell r="L20">
            <v>43.5</v>
          </cell>
        </row>
        <row r="20">
          <cell r="P20">
            <v>32.625</v>
          </cell>
        </row>
        <row r="21">
          <cell r="C21">
            <v>25.75</v>
          </cell>
        </row>
        <row r="21">
          <cell r="G21">
            <v>19</v>
          </cell>
        </row>
        <row r="21">
          <cell r="L21">
            <v>34.75</v>
          </cell>
        </row>
        <row r="21">
          <cell r="P21">
            <v>26.063</v>
          </cell>
        </row>
        <row r="22">
          <cell r="C22">
            <v>19</v>
          </cell>
        </row>
        <row r="22">
          <cell r="G22">
            <v>19</v>
          </cell>
        </row>
        <row r="22">
          <cell r="L22">
            <v>32</v>
          </cell>
        </row>
        <row r="22">
          <cell r="P22">
            <v>24</v>
          </cell>
        </row>
        <row r="23">
          <cell r="C23">
            <v>25.75</v>
          </cell>
        </row>
        <row r="23">
          <cell r="G23">
            <v>19</v>
          </cell>
        </row>
        <row r="23">
          <cell r="L23">
            <v>34</v>
          </cell>
        </row>
        <row r="23">
          <cell r="P23">
            <v>25.5</v>
          </cell>
        </row>
        <row r="24">
          <cell r="C24">
            <v>25.75</v>
          </cell>
        </row>
        <row r="24">
          <cell r="G24">
            <v>19</v>
          </cell>
        </row>
        <row r="24">
          <cell r="L24">
            <v>36.5</v>
          </cell>
        </row>
        <row r="24">
          <cell r="P24">
            <v>27.375</v>
          </cell>
        </row>
        <row r="25">
          <cell r="C25">
            <v>25.75</v>
          </cell>
        </row>
        <row r="25">
          <cell r="G25">
            <v>19</v>
          </cell>
        </row>
        <row r="25">
          <cell r="L25">
            <v>34</v>
          </cell>
        </row>
        <row r="25">
          <cell r="P25">
            <v>25.5</v>
          </cell>
        </row>
        <row r="26">
          <cell r="C26">
            <v>25.75</v>
          </cell>
        </row>
        <row r="26">
          <cell r="G26">
            <v>19</v>
          </cell>
        </row>
        <row r="26">
          <cell r="L26">
            <v>31</v>
          </cell>
        </row>
        <row r="26">
          <cell r="P26">
            <v>23.25</v>
          </cell>
        </row>
        <row r="27">
          <cell r="C27">
            <v>25.75</v>
          </cell>
        </row>
        <row r="27">
          <cell r="G27">
            <v>19</v>
          </cell>
        </row>
        <row r="27">
          <cell r="L27">
            <v>33</v>
          </cell>
        </row>
        <row r="27">
          <cell r="P27">
            <v>24.75</v>
          </cell>
        </row>
        <row r="28">
          <cell r="C28">
            <v>25.75</v>
          </cell>
        </row>
        <row r="28">
          <cell r="G28">
            <v>19</v>
          </cell>
        </row>
        <row r="28">
          <cell r="L28">
            <v>28.25</v>
          </cell>
        </row>
        <row r="28">
          <cell r="P28">
            <v>21.1875</v>
          </cell>
        </row>
        <row r="29">
          <cell r="C29">
            <v>19</v>
          </cell>
        </row>
        <row r="29">
          <cell r="G29">
            <v>19</v>
          </cell>
        </row>
        <row r="29">
          <cell r="L29">
            <v>29.5</v>
          </cell>
        </row>
        <row r="29">
          <cell r="P29">
            <v>22.125</v>
          </cell>
        </row>
        <row r="30">
          <cell r="C30">
            <v>25.75</v>
          </cell>
        </row>
        <row r="30">
          <cell r="G30">
            <v>19</v>
          </cell>
        </row>
        <row r="30">
          <cell r="L30">
            <v>49.5</v>
          </cell>
        </row>
        <row r="30">
          <cell r="P30">
            <v>37.125</v>
          </cell>
        </row>
        <row r="31">
          <cell r="C31">
            <v>25.75</v>
          </cell>
        </row>
        <row r="31">
          <cell r="G31">
            <v>19</v>
          </cell>
        </row>
        <row r="31">
          <cell r="L31">
            <v>56.5</v>
          </cell>
        </row>
        <row r="31">
          <cell r="P31">
            <v>42.375</v>
          </cell>
        </row>
        <row r="32">
          <cell r="C32">
            <v>25.75</v>
          </cell>
        </row>
        <row r="32">
          <cell r="G32">
            <v>19</v>
          </cell>
        </row>
        <row r="32">
          <cell r="L32">
            <v>45.5</v>
          </cell>
        </row>
        <row r="32">
          <cell r="P32">
            <v>34.125</v>
          </cell>
        </row>
        <row r="33">
          <cell r="C33">
            <v>25.75</v>
          </cell>
        </row>
        <row r="33">
          <cell r="G33">
            <v>19</v>
          </cell>
        </row>
        <row r="33">
          <cell r="L33">
            <v>36</v>
          </cell>
        </row>
        <row r="33">
          <cell r="P33">
            <v>27</v>
          </cell>
        </row>
        <row r="34">
          <cell r="C34">
            <v>25.75</v>
          </cell>
        </row>
        <row r="34">
          <cell r="G34">
            <v>19</v>
          </cell>
        </row>
        <row r="34">
          <cell r="L34">
            <v>33.75</v>
          </cell>
        </row>
        <row r="34">
          <cell r="P34">
            <v>25.3125</v>
          </cell>
        </row>
        <row r="35">
          <cell r="C35">
            <v>25.75</v>
          </cell>
        </row>
        <row r="35">
          <cell r="G35">
            <v>19</v>
          </cell>
        </row>
        <row r="35">
          <cell r="L35">
            <v>36.5</v>
          </cell>
        </row>
        <row r="35">
          <cell r="P35">
            <v>27.375</v>
          </cell>
        </row>
        <row r="36">
          <cell r="C36">
            <v>25.75</v>
          </cell>
        </row>
        <row r="36">
          <cell r="G36">
            <v>19</v>
          </cell>
        </row>
        <row r="36">
          <cell r="L36">
            <v>36.37</v>
          </cell>
        </row>
        <row r="36">
          <cell r="P36">
            <v>27.278</v>
          </cell>
        </row>
        <row r="37">
          <cell r="C37">
            <v>19</v>
          </cell>
        </row>
        <row r="37">
          <cell r="G37">
            <v>19</v>
          </cell>
        </row>
        <row r="37">
          <cell r="L37">
            <v>34.26</v>
          </cell>
        </row>
        <row r="37">
          <cell r="P37">
            <v>25.695</v>
          </cell>
        </row>
        <row r="38">
          <cell r="C38">
            <v>23.75</v>
          </cell>
        </row>
        <row r="38">
          <cell r="G38">
            <v>17.806</v>
          </cell>
        </row>
        <row r="38">
          <cell r="L38">
            <v>31.74</v>
          </cell>
        </row>
        <row r="38">
          <cell r="P38">
            <v>23.805</v>
          </cell>
        </row>
        <row r="39">
          <cell r="C39">
            <v>28</v>
          </cell>
        </row>
        <row r="39">
          <cell r="G39">
            <v>24.667</v>
          </cell>
        </row>
        <row r="39">
          <cell r="L39">
            <v>33.43</v>
          </cell>
        </row>
        <row r="39">
          <cell r="P39">
            <v>25.073</v>
          </cell>
        </row>
        <row r="40">
          <cell r="C40">
            <v>34.75</v>
          </cell>
        </row>
        <row r="40">
          <cell r="G40">
            <v>27.363</v>
          </cell>
        </row>
        <row r="40">
          <cell r="L40">
            <v>29.43</v>
          </cell>
        </row>
        <row r="40">
          <cell r="P40">
            <v>22.073</v>
          </cell>
        </row>
        <row r="41">
          <cell r="C41">
            <v>33.75</v>
          </cell>
        </row>
        <row r="41">
          <cell r="G41">
            <v>25.56</v>
          </cell>
        </row>
        <row r="41">
          <cell r="L41">
            <v>30.49</v>
          </cell>
        </row>
        <row r="41">
          <cell r="P41">
            <v>22.868</v>
          </cell>
        </row>
        <row r="42">
          <cell r="C42">
            <v>30.9</v>
          </cell>
        </row>
        <row r="42">
          <cell r="G42">
            <v>22.95</v>
          </cell>
        </row>
        <row r="42">
          <cell r="L42">
            <v>47.38</v>
          </cell>
        </row>
        <row r="42">
          <cell r="P42">
            <v>35.535</v>
          </cell>
        </row>
        <row r="43">
          <cell r="C43">
            <v>28</v>
          </cell>
        </row>
        <row r="43">
          <cell r="G43">
            <v>21.661</v>
          </cell>
        </row>
        <row r="43">
          <cell r="L43">
            <v>53.3</v>
          </cell>
        </row>
        <row r="43">
          <cell r="P43">
            <v>39.975</v>
          </cell>
        </row>
        <row r="44">
          <cell r="C44">
            <v>30</v>
          </cell>
        </row>
        <row r="44">
          <cell r="G44">
            <v>19.333</v>
          </cell>
        </row>
        <row r="44">
          <cell r="L44">
            <v>44.02</v>
          </cell>
        </row>
        <row r="44">
          <cell r="P44">
            <v>33.015</v>
          </cell>
        </row>
        <row r="45">
          <cell r="C45">
            <v>29.25</v>
          </cell>
        </row>
        <row r="45">
          <cell r="G45">
            <v>21.359</v>
          </cell>
        </row>
        <row r="45">
          <cell r="L45">
            <v>36.08</v>
          </cell>
        </row>
        <row r="45">
          <cell r="P45">
            <v>27.06</v>
          </cell>
        </row>
        <row r="46">
          <cell r="C46">
            <v>30.5</v>
          </cell>
        </row>
        <row r="46">
          <cell r="G46">
            <v>22.375</v>
          </cell>
        </row>
        <row r="46">
          <cell r="L46">
            <v>34.1</v>
          </cell>
        </row>
        <row r="46">
          <cell r="P46">
            <v>25.575</v>
          </cell>
        </row>
        <row r="47">
          <cell r="C47">
            <v>43.25</v>
          </cell>
        </row>
        <row r="47">
          <cell r="G47">
            <v>29.875</v>
          </cell>
        </row>
        <row r="47">
          <cell r="L47">
            <v>36.43</v>
          </cell>
        </row>
        <row r="47">
          <cell r="P47">
            <v>27.323</v>
          </cell>
        </row>
        <row r="48">
          <cell r="C48">
            <v>51.75</v>
          </cell>
        </row>
        <row r="48">
          <cell r="G48">
            <v>34.645</v>
          </cell>
        </row>
        <row r="48">
          <cell r="L48">
            <v>36.7</v>
          </cell>
        </row>
        <row r="48">
          <cell r="P48">
            <v>27.525</v>
          </cell>
        </row>
        <row r="49">
          <cell r="C49">
            <v>43.5</v>
          </cell>
        </row>
        <row r="49">
          <cell r="G49">
            <v>33.15</v>
          </cell>
        </row>
        <row r="49">
          <cell r="L49">
            <v>34.91</v>
          </cell>
        </row>
        <row r="49">
          <cell r="P49">
            <v>26.183</v>
          </cell>
        </row>
        <row r="50">
          <cell r="C50">
            <v>34.75</v>
          </cell>
        </row>
        <row r="50">
          <cell r="G50">
            <v>31.331</v>
          </cell>
        </row>
        <row r="50">
          <cell r="L50">
            <v>32.76</v>
          </cell>
        </row>
        <row r="50">
          <cell r="P50">
            <v>24.57</v>
          </cell>
        </row>
        <row r="51">
          <cell r="C51">
            <v>32</v>
          </cell>
        </row>
        <row r="51">
          <cell r="G51">
            <v>23.333</v>
          </cell>
        </row>
        <row r="51">
          <cell r="L51">
            <v>34.21</v>
          </cell>
        </row>
        <row r="51">
          <cell r="P51">
            <v>25.658</v>
          </cell>
        </row>
        <row r="52">
          <cell r="C52">
            <v>34</v>
          </cell>
        </row>
        <row r="52">
          <cell r="G52">
            <v>28.968</v>
          </cell>
        </row>
        <row r="52">
          <cell r="L52">
            <v>30.79</v>
          </cell>
        </row>
        <row r="52">
          <cell r="P52">
            <v>23.093</v>
          </cell>
        </row>
        <row r="53">
          <cell r="C53">
            <v>36.5</v>
          </cell>
        </row>
        <row r="53">
          <cell r="G53">
            <v>26.879</v>
          </cell>
        </row>
        <row r="53">
          <cell r="L53">
            <v>31.71</v>
          </cell>
        </row>
        <row r="53">
          <cell r="P53">
            <v>23.783</v>
          </cell>
        </row>
        <row r="54">
          <cell r="C54">
            <v>34</v>
          </cell>
        </row>
        <row r="54">
          <cell r="G54">
            <v>26.143</v>
          </cell>
        </row>
        <row r="54">
          <cell r="L54">
            <v>46.17</v>
          </cell>
        </row>
        <row r="54">
          <cell r="P54">
            <v>34.628</v>
          </cell>
        </row>
        <row r="55">
          <cell r="C55">
            <v>31</v>
          </cell>
        </row>
        <row r="55">
          <cell r="G55">
            <v>24.903</v>
          </cell>
        </row>
        <row r="55">
          <cell r="L55">
            <v>51.25</v>
          </cell>
        </row>
        <row r="55">
          <cell r="P55">
            <v>38.438</v>
          </cell>
        </row>
        <row r="56">
          <cell r="C56">
            <v>33</v>
          </cell>
        </row>
        <row r="56">
          <cell r="G56">
            <v>23.483</v>
          </cell>
        </row>
        <row r="56">
          <cell r="L56">
            <v>43.31</v>
          </cell>
        </row>
        <row r="56">
          <cell r="P56">
            <v>32.483</v>
          </cell>
        </row>
        <row r="57">
          <cell r="C57">
            <v>28.25</v>
          </cell>
        </row>
        <row r="57">
          <cell r="G57">
            <v>11.681</v>
          </cell>
        </row>
        <row r="57">
          <cell r="L57">
            <v>36.59</v>
          </cell>
        </row>
        <row r="57">
          <cell r="P57">
            <v>27.443</v>
          </cell>
        </row>
        <row r="58">
          <cell r="C58">
            <v>29.5</v>
          </cell>
        </row>
        <row r="58">
          <cell r="G58">
            <v>11.958</v>
          </cell>
        </row>
        <row r="58">
          <cell r="L58">
            <v>34.84</v>
          </cell>
        </row>
        <row r="58">
          <cell r="P58">
            <v>26.13</v>
          </cell>
        </row>
        <row r="59">
          <cell r="C59">
            <v>49.5</v>
          </cell>
        </row>
        <row r="59">
          <cell r="G59">
            <v>33.984</v>
          </cell>
        </row>
        <row r="59">
          <cell r="L59">
            <v>36.84</v>
          </cell>
        </row>
        <row r="59">
          <cell r="P59">
            <v>27.63</v>
          </cell>
        </row>
        <row r="60">
          <cell r="C60">
            <v>56.5</v>
          </cell>
        </row>
        <row r="60">
          <cell r="G60">
            <v>40.226</v>
          </cell>
        </row>
        <row r="60">
          <cell r="L60">
            <v>37.5</v>
          </cell>
        </row>
        <row r="60">
          <cell r="P60">
            <v>28.125</v>
          </cell>
        </row>
        <row r="61">
          <cell r="C61">
            <v>45.5</v>
          </cell>
        </row>
        <row r="61">
          <cell r="G61">
            <v>32.958</v>
          </cell>
        </row>
        <row r="61">
          <cell r="L61">
            <v>35.86</v>
          </cell>
        </row>
        <row r="61">
          <cell r="P61">
            <v>26.895</v>
          </cell>
        </row>
        <row r="62">
          <cell r="C62">
            <v>36</v>
          </cell>
        </row>
        <row r="62">
          <cell r="G62">
            <v>28.887</v>
          </cell>
        </row>
        <row r="62">
          <cell r="L62">
            <v>33.88</v>
          </cell>
        </row>
        <row r="62">
          <cell r="P62">
            <v>25.41</v>
          </cell>
        </row>
        <row r="63">
          <cell r="C63">
            <v>33.75</v>
          </cell>
        </row>
        <row r="63">
          <cell r="G63">
            <v>27.325</v>
          </cell>
        </row>
        <row r="63">
          <cell r="L63">
            <v>35.22</v>
          </cell>
        </row>
        <row r="63">
          <cell r="P63">
            <v>26.415</v>
          </cell>
        </row>
        <row r="64">
          <cell r="C64">
            <v>36.5</v>
          </cell>
        </row>
        <row r="64">
          <cell r="G64">
            <v>33.161</v>
          </cell>
        </row>
        <row r="64">
          <cell r="L64">
            <v>32.09</v>
          </cell>
        </row>
        <row r="64">
          <cell r="P64">
            <v>24.068</v>
          </cell>
        </row>
        <row r="65">
          <cell r="C65">
            <v>36.37</v>
          </cell>
        </row>
        <row r="65">
          <cell r="G65">
            <v>26.342</v>
          </cell>
        </row>
        <row r="65">
          <cell r="L65">
            <v>32.93</v>
          </cell>
        </row>
        <row r="65">
          <cell r="P65">
            <v>24.698</v>
          </cell>
        </row>
        <row r="66">
          <cell r="C66">
            <v>34.26</v>
          </cell>
        </row>
        <row r="66">
          <cell r="G66">
            <v>25.836</v>
          </cell>
        </row>
        <row r="66">
          <cell r="L66">
            <v>46.21</v>
          </cell>
        </row>
        <row r="66">
          <cell r="P66">
            <v>34.658</v>
          </cell>
        </row>
        <row r="67">
          <cell r="C67">
            <v>31.74</v>
          </cell>
        </row>
        <row r="67">
          <cell r="G67">
            <v>24.843</v>
          </cell>
        </row>
        <row r="67">
          <cell r="L67">
            <v>50.88</v>
          </cell>
        </row>
        <row r="67">
          <cell r="P67">
            <v>38.16</v>
          </cell>
        </row>
        <row r="68">
          <cell r="C68">
            <v>33.43</v>
          </cell>
        </row>
        <row r="68">
          <cell r="G68">
            <v>23.777</v>
          </cell>
        </row>
        <row r="68">
          <cell r="L68">
            <v>43.59</v>
          </cell>
        </row>
        <row r="68">
          <cell r="P68">
            <v>32.693</v>
          </cell>
        </row>
        <row r="69">
          <cell r="C69">
            <v>29.43</v>
          </cell>
        </row>
        <row r="69">
          <cell r="G69">
            <v>13.899</v>
          </cell>
        </row>
        <row r="69">
          <cell r="L69">
            <v>37.47</v>
          </cell>
        </row>
        <row r="69">
          <cell r="P69">
            <v>28.103</v>
          </cell>
        </row>
        <row r="70">
          <cell r="C70">
            <v>30.49</v>
          </cell>
        </row>
        <row r="70">
          <cell r="G70">
            <v>14.941</v>
          </cell>
        </row>
        <row r="70">
          <cell r="L70">
            <v>35.82</v>
          </cell>
        </row>
        <row r="70">
          <cell r="P70">
            <v>26.865</v>
          </cell>
        </row>
        <row r="71">
          <cell r="C71">
            <v>47.38</v>
          </cell>
        </row>
        <row r="71">
          <cell r="G71">
            <v>32.328</v>
          </cell>
        </row>
        <row r="71">
          <cell r="L71">
            <v>37.66</v>
          </cell>
        </row>
        <row r="71">
          <cell r="P71">
            <v>28.245</v>
          </cell>
        </row>
        <row r="72">
          <cell r="C72">
            <v>53.3</v>
          </cell>
        </row>
        <row r="72">
          <cell r="G72">
            <v>37.416</v>
          </cell>
        </row>
        <row r="72">
          <cell r="L72">
            <v>38.5</v>
          </cell>
        </row>
        <row r="72">
          <cell r="P72">
            <v>28.875</v>
          </cell>
        </row>
        <row r="73">
          <cell r="C73">
            <v>44.02</v>
          </cell>
        </row>
        <row r="73">
          <cell r="G73">
            <v>31.635</v>
          </cell>
        </row>
        <row r="73">
          <cell r="L73">
            <v>36.98</v>
          </cell>
        </row>
        <row r="73">
          <cell r="P73">
            <v>27.735</v>
          </cell>
        </row>
        <row r="74">
          <cell r="C74">
            <v>36.08</v>
          </cell>
        </row>
        <row r="74">
          <cell r="G74">
            <v>28.673</v>
          </cell>
        </row>
        <row r="74">
          <cell r="L74">
            <v>35.17</v>
          </cell>
        </row>
        <row r="74">
          <cell r="P74">
            <v>26.378</v>
          </cell>
        </row>
        <row r="75">
          <cell r="C75">
            <v>34.1</v>
          </cell>
        </row>
        <row r="75">
          <cell r="G75">
            <v>27.142</v>
          </cell>
        </row>
        <row r="75">
          <cell r="L75">
            <v>36.4</v>
          </cell>
        </row>
        <row r="75">
          <cell r="P75">
            <v>27.3</v>
          </cell>
        </row>
        <row r="76">
          <cell r="C76">
            <v>36.43</v>
          </cell>
        </row>
        <row r="76">
          <cell r="G76">
            <v>32.028</v>
          </cell>
        </row>
        <row r="76">
          <cell r="L76">
            <v>33.51</v>
          </cell>
        </row>
        <row r="76">
          <cell r="P76">
            <v>25.133</v>
          </cell>
        </row>
        <row r="77">
          <cell r="C77">
            <v>36.7</v>
          </cell>
        </row>
        <row r="77">
          <cell r="G77">
            <v>26.505</v>
          </cell>
        </row>
        <row r="77">
          <cell r="L77">
            <v>34.29</v>
          </cell>
        </row>
        <row r="77">
          <cell r="P77">
            <v>25.718</v>
          </cell>
        </row>
        <row r="78">
          <cell r="C78">
            <v>34.91</v>
          </cell>
        </row>
        <row r="78">
          <cell r="G78">
            <v>26.089</v>
          </cell>
        </row>
        <row r="78">
          <cell r="L78">
            <v>46.54</v>
          </cell>
        </row>
        <row r="78">
          <cell r="P78">
            <v>34.905</v>
          </cell>
        </row>
        <row r="79">
          <cell r="C79">
            <v>32.76</v>
          </cell>
        </row>
        <row r="79">
          <cell r="G79">
            <v>25.174</v>
          </cell>
        </row>
        <row r="79">
          <cell r="L79">
            <v>50.85</v>
          </cell>
        </row>
        <row r="79">
          <cell r="P79">
            <v>38.138</v>
          </cell>
        </row>
        <row r="80">
          <cell r="C80">
            <v>34.21</v>
          </cell>
        </row>
        <row r="80">
          <cell r="G80">
            <v>24.242</v>
          </cell>
        </row>
        <row r="80">
          <cell r="L80">
            <v>44.13</v>
          </cell>
        </row>
        <row r="80">
          <cell r="P80">
            <v>33.097</v>
          </cell>
        </row>
        <row r="81">
          <cell r="C81">
            <v>30.79</v>
          </cell>
        </row>
        <row r="81">
          <cell r="G81">
            <v>15.196</v>
          </cell>
        </row>
        <row r="81">
          <cell r="L81">
            <v>38.52</v>
          </cell>
        </row>
        <row r="81">
          <cell r="P81">
            <v>28.89</v>
          </cell>
        </row>
        <row r="82">
          <cell r="C82">
            <v>31.71</v>
          </cell>
        </row>
        <row r="82">
          <cell r="G82">
            <v>16.192</v>
          </cell>
        </row>
        <row r="82">
          <cell r="L82">
            <v>36.96</v>
          </cell>
        </row>
        <row r="82">
          <cell r="P82">
            <v>27.72</v>
          </cell>
        </row>
        <row r="83">
          <cell r="C83">
            <v>46.17</v>
          </cell>
        </row>
        <row r="83">
          <cell r="G83">
            <v>32.079</v>
          </cell>
        </row>
        <row r="83">
          <cell r="L83">
            <v>38.66</v>
          </cell>
        </row>
        <row r="83">
          <cell r="P83">
            <v>28.995</v>
          </cell>
        </row>
        <row r="84">
          <cell r="C84">
            <v>51.25</v>
          </cell>
        </row>
        <row r="84">
          <cell r="G84">
            <v>36.994</v>
          </cell>
        </row>
        <row r="84">
          <cell r="L84">
            <v>39.47</v>
          </cell>
        </row>
        <row r="84">
          <cell r="P84">
            <v>29.603</v>
          </cell>
        </row>
        <row r="85">
          <cell r="C85">
            <v>43.31</v>
          </cell>
        </row>
        <row r="85">
          <cell r="G85">
            <v>31.559</v>
          </cell>
        </row>
        <row r="85">
          <cell r="L85">
            <v>38.05</v>
          </cell>
        </row>
        <row r="85">
          <cell r="P85">
            <v>28.538</v>
          </cell>
        </row>
        <row r="86">
          <cell r="C86">
            <v>36.59</v>
          </cell>
        </row>
        <row r="86">
          <cell r="G86">
            <v>28.841</v>
          </cell>
        </row>
        <row r="86">
          <cell r="L86">
            <v>36.34</v>
          </cell>
        </row>
        <row r="86">
          <cell r="P86">
            <v>27.255</v>
          </cell>
        </row>
        <row r="87">
          <cell r="C87">
            <v>34.84</v>
          </cell>
        </row>
        <row r="87">
          <cell r="G87">
            <v>27.357</v>
          </cell>
        </row>
        <row r="87">
          <cell r="L87">
            <v>37.51</v>
          </cell>
        </row>
        <row r="87">
          <cell r="P87">
            <v>28.133</v>
          </cell>
        </row>
        <row r="88">
          <cell r="C88">
            <v>36.84</v>
          </cell>
        </row>
        <row r="88">
          <cell r="G88">
            <v>31.862</v>
          </cell>
        </row>
        <row r="88">
          <cell r="L88">
            <v>34.78</v>
          </cell>
        </row>
        <row r="88">
          <cell r="P88">
            <v>26.085</v>
          </cell>
        </row>
        <row r="89">
          <cell r="C89">
            <v>37.5</v>
          </cell>
        </row>
        <row r="89">
          <cell r="G89">
            <v>26.717</v>
          </cell>
        </row>
        <row r="89">
          <cell r="L89">
            <v>35.52</v>
          </cell>
        </row>
        <row r="89">
          <cell r="P89">
            <v>26.64</v>
          </cell>
        </row>
        <row r="90">
          <cell r="C90">
            <v>35.86</v>
          </cell>
        </row>
        <row r="90">
          <cell r="G90">
            <v>26.387</v>
          </cell>
        </row>
        <row r="90">
          <cell r="L90">
            <v>47.07</v>
          </cell>
        </row>
        <row r="90">
          <cell r="P90">
            <v>35.303</v>
          </cell>
        </row>
        <row r="91">
          <cell r="C91">
            <v>33.88</v>
          </cell>
        </row>
        <row r="91">
          <cell r="G91">
            <v>25.586</v>
          </cell>
        </row>
        <row r="91">
          <cell r="L91">
            <v>51.13</v>
          </cell>
        </row>
        <row r="91">
          <cell r="P91">
            <v>38.347</v>
          </cell>
        </row>
        <row r="92">
          <cell r="C92">
            <v>35.22</v>
          </cell>
        </row>
        <row r="92">
          <cell r="G92">
            <v>24.648</v>
          </cell>
        </row>
        <row r="92">
          <cell r="L92">
            <v>44.8</v>
          </cell>
        </row>
        <row r="92">
          <cell r="P92">
            <v>33.6</v>
          </cell>
        </row>
        <row r="93">
          <cell r="C93">
            <v>32.09</v>
          </cell>
        </row>
        <row r="93">
          <cell r="G93">
            <v>16.823</v>
          </cell>
        </row>
        <row r="93">
          <cell r="L93">
            <v>39.54</v>
          </cell>
        </row>
        <row r="93">
          <cell r="P93">
            <v>29.655</v>
          </cell>
        </row>
        <row r="94">
          <cell r="C94">
            <v>32.93</v>
          </cell>
        </row>
        <row r="94">
          <cell r="G94">
            <v>17.43</v>
          </cell>
        </row>
        <row r="94">
          <cell r="L94">
            <v>38.05</v>
          </cell>
        </row>
        <row r="94">
          <cell r="P94">
            <v>28.538</v>
          </cell>
        </row>
        <row r="95">
          <cell r="C95">
            <v>46.21</v>
          </cell>
        </row>
        <row r="95">
          <cell r="G95">
            <v>31.873</v>
          </cell>
        </row>
        <row r="95">
          <cell r="L95">
            <v>39.65</v>
          </cell>
        </row>
        <row r="95">
          <cell r="P95">
            <v>29.738</v>
          </cell>
        </row>
        <row r="96">
          <cell r="C96">
            <v>50.88</v>
          </cell>
        </row>
        <row r="96">
          <cell r="G96">
            <v>36.399</v>
          </cell>
        </row>
        <row r="96">
          <cell r="L96">
            <v>40.55</v>
          </cell>
        </row>
        <row r="96">
          <cell r="P96">
            <v>30.413</v>
          </cell>
        </row>
        <row r="97">
          <cell r="C97">
            <v>43.59</v>
          </cell>
        </row>
        <row r="97">
          <cell r="G97">
            <v>31.449</v>
          </cell>
        </row>
        <row r="97">
          <cell r="L97">
            <v>39.21</v>
          </cell>
        </row>
        <row r="97">
          <cell r="P97">
            <v>29.408</v>
          </cell>
        </row>
        <row r="98">
          <cell r="C98">
            <v>37.47</v>
          </cell>
        </row>
        <row r="98">
          <cell r="G98">
            <v>29.078</v>
          </cell>
        </row>
        <row r="98">
          <cell r="L98">
            <v>37.6</v>
          </cell>
        </row>
        <row r="98">
          <cell r="P98">
            <v>28.2</v>
          </cell>
        </row>
        <row r="99">
          <cell r="C99">
            <v>35.82</v>
          </cell>
        </row>
        <row r="99">
          <cell r="G99">
            <v>27.658</v>
          </cell>
        </row>
        <row r="99">
          <cell r="L99">
            <v>38.7</v>
          </cell>
        </row>
        <row r="99">
          <cell r="P99">
            <v>29.025</v>
          </cell>
        </row>
        <row r="100">
          <cell r="C100">
            <v>37.66</v>
          </cell>
        </row>
        <row r="100">
          <cell r="G100">
            <v>31.955</v>
          </cell>
        </row>
        <row r="100">
          <cell r="L100">
            <v>36.13</v>
          </cell>
        </row>
        <row r="100">
          <cell r="P100">
            <v>27.098</v>
          </cell>
        </row>
        <row r="101">
          <cell r="C101">
            <v>38.5</v>
          </cell>
        </row>
        <row r="101">
          <cell r="G101">
            <v>26.885</v>
          </cell>
        </row>
        <row r="101">
          <cell r="L101">
            <v>36.83</v>
          </cell>
        </row>
        <row r="101">
          <cell r="P101">
            <v>27.623</v>
          </cell>
        </row>
        <row r="102">
          <cell r="C102">
            <v>36.98</v>
          </cell>
        </row>
        <row r="102">
          <cell r="G102">
            <v>26.597</v>
          </cell>
        </row>
        <row r="102">
          <cell r="L102">
            <v>47.73</v>
          </cell>
        </row>
        <row r="102">
          <cell r="P102">
            <v>35.798</v>
          </cell>
        </row>
        <row r="103">
          <cell r="C103">
            <v>35.17</v>
          </cell>
        </row>
        <row r="103">
          <cell r="G103">
            <v>25.94</v>
          </cell>
        </row>
        <row r="103">
          <cell r="L103">
            <v>51.56</v>
          </cell>
        </row>
        <row r="103">
          <cell r="P103">
            <v>38.67</v>
          </cell>
        </row>
        <row r="104">
          <cell r="C104">
            <v>36.4</v>
          </cell>
        </row>
        <row r="104">
          <cell r="G104">
            <v>25.1</v>
          </cell>
        </row>
        <row r="104">
          <cell r="L104">
            <v>45.59</v>
          </cell>
        </row>
        <row r="104">
          <cell r="P104">
            <v>34.193</v>
          </cell>
        </row>
        <row r="105">
          <cell r="C105">
            <v>33.51</v>
          </cell>
        </row>
        <row r="105">
          <cell r="G105">
            <v>18.027</v>
          </cell>
        </row>
        <row r="105">
          <cell r="L105">
            <v>40.66</v>
          </cell>
        </row>
        <row r="105">
          <cell r="P105">
            <v>30.495</v>
          </cell>
        </row>
        <row r="106">
          <cell r="C106">
            <v>34.29</v>
          </cell>
        </row>
        <row r="106">
          <cell r="G106">
            <v>18.64</v>
          </cell>
        </row>
        <row r="106">
          <cell r="L106">
            <v>39.22</v>
          </cell>
        </row>
        <row r="106">
          <cell r="P106">
            <v>29.415</v>
          </cell>
        </row>
        <row r="107">
          <cell r="C107">
            <v>46.54</v>
          </cell>
        </row>
        <row r="107">
          <cell r="G107">
            <v>31.846</v>
          </cell>
        </row>
        <row r="107">
          <cell r="L107">
            <v>40.73</v>
          </cell>
        </row>
        <row r="107">
          <cell r="P107">
            <v>30.548</v>
          </cell>
        </row>
        <row r="108">
          <cell r="C108">
            <v>50.85</v>
          </cell>
        </row>
        <row r="108">
          <cell r="G108">
            <v>36.115</v>
          </cell>
        </row>
        <row r="108">
          <cell r="L108">
            <v>41.63</v>
          </cell>
        </row>
        <row r="108">
          <cell r="P108">
            <v>31.223</v>
          </cell>
        </row>
        <row r="109">
          <cell r="C109">
            <v>44.13</v>
          </cell>
        </row>
        <row r="109">
          <cell r="G109">
            <v>31.547</v>
          </cell>
        </row>
        <row r="109">
          <cell r="L109">
            <v>40.37</v>
          </cell>
        </row>
        <row r="109">
          <cell r="P109">
            <v>30.278</v>
          </cell>
        </row>
        <row r="110">
          <cell r="C110">
            <v>38.52</v>
          </cell>
        </row>
        <row r="110">
          <cell r="G110">
            <v>29.544</v>
          </cell>
        </row>
        <row r="110">
          <cell r="L110">
            <v>38.85</v>
          </cell>
        </row>
        <row r="110">
          <cell r="P110">
            <v>29.138</v>
          </cell>
        </row>
        <row r="111">
          <cell r="C111">
            <v>36.96</v>
          </cell>
        </row>
        <row r="111">
          <cell r="G111">
            <v>28.267</v>
          </cell>
        </row>
        <row r="111">
          <cell r="L111">
            <v>39.89</v>
          </cell>
        </row>
        <row r="111">
          <cell r="P111">
            <v>29.918</v>
          </cell>
        </row>
        <row r="112">
          <cell r="C112">
            <v>38.66</v>
          </cell>
        </row>
        <row r="112">
          <cell r="G112">
            <v>32.275</v>
          </cell>
        </row>
        <row r="112">
          <cell r="L112">
            <v>37.46</v>
          </cell>
        </row>
        <row r="112">
          <cell r="P112">
            <v>28.095</v>
          </cell>
        </row>
        <row r="113">
          <cell r="C113">
            <v>39.47</v>
          </cell>
        </row>
        <row r="113">
          <cell r="G113">
            <v>27.853</v>
          </cell>
        </row>
        <row r="113">
          <cell r="L113">
            <v>38.12</v>
          </cell>
        </row>
        <row r="113">
          <cell r="P113">
            <v>28.59</v>
          </cell>
        </row>
        <row r="114">
          <cell r="C114">
            <v>38.05</v>
          </cell>
        </row>
        <row r="114">
          <cell r="G114">
            <v>27.597</v>
          </cell>
        </row>
        <row r="114">
          <cell r="L114">
            <v>48.41</v>
          </cell>
        </row>
        <row r="114">
          <cell r="P114">
            <v>36.308</v>
          </cell>
        </row>
        <row r="115">
          <cell r="C115">
            <v>36.34</v>
          </cell>
        </row>
        <row r="115">
          <cell r="G115">
            <v>26.957</v>
          </cell>
        </row>
        <row r="115">
          <cell r="L115">
            <v>52.03</v>
          </cell>
        </row>
        <row r="115">
          <cell r="P115">
            <v>39.023</v>
          </cell>
        </row>
        <row r="116">
          <cell r="C116">
            <v>37.51</v>
          </cell>
        </row>
        <row r="116">
          <cell r="G116">
            <v>26.305</v>
          </cell>
        </row>
        <row r="116">
          <cell r="L116">
            <v>46.39</v>
          </cell>
        </row>
        <row r="116">
          <cell r="P116">
            <v>34.793</v>
          </cell>
        </row>
        <row r="117">
          <cell r="C117">
            <v>34.78</v>
          </cell>
        </row>
        <row r="117">
          <cell r="G117">
            <v>19.479</v>
          </cell>
        </row>
        <row r="117">
          <cell r="L117">
            <v>41.77</v>
          </cell>
        </row>
        <row r="117">
          <cell r="P117">
            <v>31.328</v>
          </cell>
        </row>
        <row r="118">
          <cell r="C118">
            <v>35.52</v>
          </cell>
        </row>
        <row r="118">
          <cell r="G118">
            <v>19.733</v>
          </cell>
        </row>
        <row r="118">
          <cell r="L118">
            <v>40.38</v>
          </cell>
        </row>
        <row r="118">
          <cell r="P118">
            <v>30.285</v>
          </cell>
        </row>
        <row r="119">
          <cell r="C119">
            <v>47.07</v>
          </cell>
        </row>
        <row r="119">
          <cell r="G119">
            <v>32.826</v>
          </cell>
        </row>
        <row r="119">
          <cell r="L119">
            <v>41.81</v>
          </cell>
        </row>
        <row r="119">
          <cell r="P119">
            <v>31.358</v>
          </cell>
        </row>
        <row r="120">
          <cell r="C120">
            <v>51.13</v>
          </cell>
        </row>
        <row r="120">
          <cell r="G120">
            <v>36.684</v>
          </cell>
        </row>
        <row r="120">
          <cell r="L120">
            <v>42.71</v>
          </cell>
        </row>
        <row r="120">
          <cell r="P120">
            <v>32.033</v>
          </cell>
        </row>
        <row r="121">
          <cell r="C121">
            <v>44.8</v>
          </cell>
        </row>
        <row r="121">
          <cell r="G121">
            <v>32.507</v>
          </cell>
        </row>
        <row r="121">
          <cell r="L121">
            <v>41.52</v>
          </cell>
        </row>
        <row r="121">
          <cell r="P121">
            <v>31.14</v>
          </cell>
        </row>
        <row r="122">
          <cell r="C122">
            <v>39.54</v>
          </cell>
        </row>
        <row r="122">
          <cell r="G122">
            <v>30.554</v>
          </cell>
        </row>
        <row r="122">
          <cell r="L122">
            <v>40.08</v>
          </cell>
        </row>
        <row r="122">
          <cell r="P122">
            <v>30.06</v>
          </cell>
        </row>
        <row r="123">
          <cell r="C123">
            <v>38.05</v>
          </cell>
        </row>
        <row r="123">
          <cell r="G123">
            <v>29.367</v>
          </cell>
        </row>
        <row r="123">
          <cell r="L123">
            <v>41.07</v>
          </cell>
        </row>
        <row r="123">
          <cell r="P123">
            <v>30.803</v>
          </cell>
        </row>
        <row r="124">
          <cell r="C124">
            <v>39.65</v>
          </cell>
        </row>
        <row r="124">
          <cell r="G124">
            <v>33.021</v>
          </cell>
        </row>
        <row r="124">
          <cell r="L124">
            <v>38.78</v>
          </cell>
        </row>
        <row r="124">
          <cell r="P124">
            <v>29.085</v>
          </cell>
        </row>
        <row r="125">
          <cell r="C125">
            <v>40.55</v>
          </cell>
        </row>
        <row r="125">
          <cell r="G125">
            <v>28.981</v>
          </cell>
        </row>
        <row r="125">
          <cell r="L125">
            <v>39.4</v>
          </cell>
        </row>
        <row r="125">
          <cell r="P125">
            <v>29.55</v>
          </cell>
        </row>
        <row r="126">
          <cell r="C126">
            <v>39.21</v>
          </cell>
        </row>
        <row r="126">
          <cell r="G126">
            <v>28.729</v>
          </cell>
        </row>
        <row r="126">
          <cell r="L126">
            <v>49.11</v>
          </cell>
        </row>
        <row r="126">
          <cell r="P126">
            <v>36.833</v>
          </cell>
        </row>
        <row r="127">
          <cell r="C127">
            <v>37.6</v>
          </cell>
        </row>
        <row r="127">
          <cell r="G127">
            <v>28.134</v>
          </cell>
        </row>
        <row r="127">
          <cell r="L127">
            <v>52.52</v>
          </cell>
        </row>
        <row r="127">
          <cell r="P127">
            <v>39.39</v>
          </cell>
        </row>
        <row r="128">
          <cell r="C128">
            <v>38.7</v>
          </cell>
        </row>
        <row r="128">
          <cell r="G128">
            <v>27.511</v>
          </cell>
        </row>
        <row r="128">
          <cell r="L128">
            <v>47.21</v>
          </cell>
        </row>
        <row r="128">
          <cell r="P128">
            <v>35.408</v>
          </cell>
        </row>
        <row r="129">
          <cell r="C129">
            <v>36.13</v>
          </cell>
        </row>
        <row r="129">
          <cell r="G129">
            <v>20.72</v>
          </cell>
        </row>
        <row r="129">
          <cell r="L129">
            <v>42.88</v>
          </cell>
        </row>
        <row r="129">
          <cell r="P129">
            <v>32.16</v>
          </cell>
        </row>
        <row r="130">
          <cell r="C130">
            <v>36.83</v>
          </cell>
        </row>
        <row r="130">
          <cell r="G130">
            <v>21.577</v>
          </cell>
        </row>
        <row r="130">
          <cell r="L130">
            <v>41.54</v>
          </cell>
        </row>
        <row r="130">
          <cell r="P130">
            <v>31.155</v>
          </cell>
        </row>
        <row r="131">
          <cell r="C131">
            <v>47.73</v>
          </cell>
        </row>
        <row r="131">
          <cell r="G131">
            <v>33.777</v>
          </cell>
        </row>
        <row r="131">
          <cell r="L131">
            <v>42.89</v>
          </cell>
        </row>
        <row r="131">
          <cell r="P131">
            <v>32.168</v>
          </cell>
        </row>
        <row r="132">
          <cell r="C132">
            <v>51.56</v>
          </cell>
        </row>
        <row r="132">
          <cell r="G132">
            <v>37.466</v>
          </cell>
        </row>
        <row r="132">
          <cell r="L132">
            <v>43.84</v>
          </cell>
        </row>
        <row r="132">
          <cell r="P132">
            <v>32.88</v>
          </cell>
        </row>
        <row r="133">
          <cell r="C133">
            <v>45.59</v>
          </cell>
        </row>
        <row r="133">
          <cell r="G133">
            <v>33.469</v>
          </cell>
        </row>
        <row r="133">
          <cell r="L133">
            <v>42.71</v>
          </cell>
        </row>
        <row r="133">
          <cell r="P133">
            <v>32.033</v>
          </cell>
        </row>
        <row r="134">
          <cell r="C134">
            <v>40.66</v>
          </cell>
        </row>
        <row r="134">
          <cell r="G134">
            <v>31.633</v>
          </cell>
        </row>
        <row r="134">
          <cell r="L134">
            <v>41.36</v>
          </cell>
        </row>
        <row r="134">
          <cell r="P134">
            <v>31.02</v>
          </cell>
        </row>
        <row r="135">
          <cell r="C135">
            <v>39.22</v>
          </cell>
        </row>
        <row r="135">
          <cell r="G135">
            <v>30.486</v>
          </cell>
        </row>
        <row r="135">
          <cell r="L135">
            <v>42.29</v>
          </cell>
        </row>
        <row r="135">
          <cell r="P135">
            <v>31.718</v>
          </cell>
        </row>
        <row r="136">
          <cell r="C136">
            <v>40.73</v>
          </cell>
        </row>
        <row r="136">
          <cell r="G136">
            <v>33.963</v>
          </cell>
        </row>
        <row r="136">
          <cell r="L136">
            <v>40.14</v>
          </cell>
        </row>
        <row r="136">
          <cell r="P136">
            <v>30.105</v>
          </cell>
        </row>
        <row r="137">
          <cell r="C137">
            <v>41.63</v>
          </cell>
        </row>
        <row r="137">
          <cell r="G137">
            <v>30.068</v>
          </cell>
        </row>
        <row r="137">
          <cell r="L137">
            <v>40.72</v>
          </cell>
        </row>
        <row r="137">
          <cell r="P137">
            <v>30.54</v>
          </cell>
        </row>
        <row r="138">
          <cell r="C138">
            <v>40.37</v>
          </cell>
        </row>
        <row r="138">
          <cell r="G138">
            <v>29.869</v>
          </cell>
        </row>
        <row r="138">
          <cell r="L138">
            <v>49.88</v>
          </cell>
        </row>
        <row r="138">
          <cell r="P138">
            <v>37.41</v>
          </cell>
        </row>
        <row r="139">
          <cell r="C139">
            <v>38.85</v>
          </cell>
        </row>
        <row r="139">
          <cell r="G139">
            <v>29.304</v>
          </cell>
        </row>
        <row r="139">
          <cell r="L139">
            <v>53.1</v>
          </cell>
        </row>
        <row r="139">
          <cell r="P139">
            <v>39.825</v>
          </cell>
        </row>
        <row r="140">
          <cell r="C140">
            <v>39.89</v>
          </cell>
        </row>
        <row r="140">
          <cell r="G140">
            <v>28.717</v>
          </cell>
        </row>
        <row r="140">
          <cell r="L140">
            <v>48.09</v>
          </cell>
        </row>
        <row r="140">
          <cell r="P140">
            <v>36.068</v>
          </cell>
        </row>
        <row r="141">
          <cell r="C141">
            <v>37.46</v>
          </cell>
        </row>
        <row r="141">
          <cell r="G141">
            <v>22.262</v>
          </cell>
        </row>
        <row r="141">
          <cell r="L141">
            <v>44.03</v>
          </cell>
        </row>
        <row r="141">
          <cell r="P141">
            <v>33.023</v>
          </cell>
        </row>
        <row r="142">
          <cell r="C142">
            <v>38.12</v>
          </cell>
        </row>
        <row r="142">
          <cell r="G142">
            <v>23.067</v>
          </cell>
        </row>
        <row r="142">
          <cell r="L142">
            <v>42.74</v>
          </cell>
        </row>
        <row r="142">
          <cell r="P142">
            <v>32.055</v>
          </cell>
        </row>
        <row r="143">
          <cell r="C143">
            <v>48.41</v>
          </cell>
        </row>
        <row r="143">
          <cell r="G143">
            <v>34.724</v>
          </cell>
        </row>
        <row r="143">
          <cell r="L143">
            <v>44.02</v>
          </cell>
        </row>
        <row r="143">
          <cell r="P143">
            <v>33.015</v>
          </cell>
        </row>
        <row r="144">
          <cell r="C144">
            <v>52.03</v>
          </cell>
        </row>
        <row r="144">
          <cell r="G144">
            <v>38.252</v>
          </cell>
        </row>
        <row r="144">
          <cell r="L144">
            <v>44.93</v>
          </cell>
        </row>
        <row r="144">
          <cell r="P144">
            <v>33.698</v>
          </cell>
        </row>
        <row r="145">
          <cell r="C145">
            <v>46.39</v>
          </cell>
        </row>
        <row r="145">
          <cell r="G145">
            <v>34.443</v>
          </cell>
        </row>
        <row r="145">
          <cell r="L145">
            <v>43.77</v>
          </cell>
        </row>
        <row r="145">
          <cell r="P145">
            <v>32.828</v>
          </cell>
        </row>
        <row r="146">
          <cell r="C146">
            <v>41.77</v>
          </cell>
        </row>
        <row r="146">
          <cell r="G146">
            <v>32.786</v>
          </cell>
        </row>
        <row r="146">
          <cell r="L146">
            <v>42.39</v>
          </cell>
        </row>
        <row r="146">
          <cell r="P146">
            <v>31.793</v>
          </cell>
        </row>
        <row r="147">
          <cell r="C147">
            <v>40.38</v>
          </cell>
        </row>
        <row r="147">
          <cell r="G147">
            <v>31.558</v>
          </cell>
        </row>
        <row r="147">
          <cell r="L147">
            <v>43.34</v>
          </cell>
        </row>
        <row r="147">
          <cell r="P147">
            <v>32.505</v>
          </cell>
        </row>
        <row r="148">
          <cell r="C148">
            <v>41.81</v>
          </cell>
        </row>
        <row r="148">
          <cell r="G148">
            <v>34.919</v>
          </cell>
        </row>
        <row r="148">
          <cell r="L148">
            <v>41.13</v>
          </cell>
        </row>
        <row r="148">
          <cell r="P148">
            <v>30.848</v>
          </cell>
        </row>
        <row r="149">
          <cell r="C149">
            <v>42.71</v>
          </cell>
        </row>
        <row r="149">
          <cell r="G149">
            <v>31.211</v>
          </cell>
        </row>
        <row r="149">
          <cell r="L149">
            <v>41.73</v>
          </cell>
        </row>
        <row r="149">
          <cell r="P149">
            <v>31.298</v>
          </cell>
        </row>
        <row r="150">
          <cell r="C150">
            <v>41.52</v>
          </cell>
        </row>
        <row r="150">
          <cell r="G150">
            <v>30.999</v>
          </cell>
        </row>
        <row r="150">
          <cell r="L150">
            <v>51.11</v>
          </cell>
        </row>
        <row r="150">
          <cell r="P150">
            <v>38.333</v>
          </cell>
        </row>
        <row r="151">
          <cell r="C151">
            <v>40.08</v>
          </cell>
        </row>
        <row r="151">
          <cell r="G151">
            <v>30.437</v>
          </cell>
        </row>
        <row r="151">
          <cell r="L151">
            <v>54.41</v>
          </cell>
        </row>
        <row r="151">
          <cell r="P151">
            <v>40.808</v>
          </cell>
        </row>
        <row r="152">
          <cell r="C152">
            <v>41.07</v>
          </cell>
        </row>
        <row r="152">
          <cell r="G152">
            <v>29.875</v>
          </cell>
        </row>
        <row r="152">
          <cell r="L152">
            <v>49.28</v>
          </cell>
        </row>
        <row r="152">
          <cell r="P152">
            <v>36.96</v>
          </cell>
        </row>
        <row r="153">
          <cell r="C153">
            <v>38.78</v>
          </cell>
        </row>
        <row r="153">
          <cell r="G153">
            <v>23.613</v>
          </cell>
        </row>
        <row r="153">
          <cell r="L153">
            <v>45.11</v>
          </cell>
        </row>
        <row r="153">
          <cell r="P153">
            <v>33.833</v>
          </cell>
        </row>
        <row r="154">
          <cell r="C154">
            <v>39.4</v>
          </cell>
        </row>
        <row r="154">
          <cell r="G154">
            <v>24.382</v>
          </cell>
        </row>
        <row r="154">
          <cell r="L154">
            <v>43.8</v>
          </cell>
        </row>
        <row r="154">
          <cell r="P154">
            <v>32.85</v>
          </cell>
        </row>
        <row r="155">
          <cell r="C155">
            <v>49.11</v>
          </cell>
        </row>
        <row r="155">
          <cell r="G155">
            <v>35.747</v>
          </cell>
        </row>
        <row r="155">
          <cell r="L155">
            <v>45.11</v>
          </cell>
        </row>
        <row r="155">
          <cell r="P155">
            <v>33.833</v>
          </cell>
        </row>
        <row r="156">
          <cell r="C156">
            <v>52.52</v>
          </cell>
        </row>
        <row r="156">
          <cell r="G156">
            <v>39.252</v>
          </cell>
        </row>
        <row r="156">
          <cell r="L156">
            <v>46.01</v>
          </cell>
        </row>
        <row r="156">
          <cell r="P156">
            <v>34.508</v>
          </cell>
        </row>
        <row r="157">
          <cell r="C157">
            <v>47.21</v>
          </cell>
        </row>
        <row r="157">
          <cell r="G157">
            <v>35.518</v>
          </cell>
        </row>
        <row r="157">
          <cell r="L157">
            <v>44.83</v>
          </cell>
        </row>
        <row r="157">
          <cell r="P157">
            <v>33.623</v>
          </cell>
        </row>
        <row r="158">
          <cell r="C158">
            <v>42.88</v>
          </cell>
        </row>
        <row r="158">
          <cell r="G158">
            <v>33.892</v>
          </cell>
        </row>
        <row r="158">
          <cell r="L158">
            <v>43.41</v>
          </cell>
        </row>
        <row r="158">
          <cell r="P158">
            <v>32.558</v>
          </cell>
        </row>
        <row r="159">
          <cell r="C159">
            <v>41.54</v>
          </cell>
        </row>
        <row r="159">
          <cell r="G159">
            <v>32.668</v>
          </cell>
        </row>
        <row r="159">
          <cell r="L159">
            <v>44.39</v>
          </cell>
        </row>
        <row r="159">
          <cell r="P159">
            <v>33.293</v>
          </cell>
        </row>
        <row r="160">
          <cell r="C160">
            <v>42.89</v>
          </cell>
        </row>
        <row r="160">
          <cell r="G160">
            <v>35.953</v>
          </cell>
        </row>
        <row r="160">
          <cell r="L160">
            <v>42.13</v>
          </cell>
        </row>
        <row r="160">
          <cell r="P160">
            <v>31.598</v>
          </cell>
        </row>
        <row r="161">
          <cell r="C161">
            <v>43.84</v>
          </cell>
        </row>
        <row r="161">
          <cell r="G161">
            <v>32.339</v>
          </cell>
        </row>
        <row r="161">
          <cell r="L161">
            <v>42.74</v>
          </cell>
        </row>
        <row r="161">
          <cell r="P161">
            <v>32.055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18.65</v>
          </cell>
        </row>
        <row r="7">
          <cell r="G7">
            <v>18.5</v>
          </cell>
        </row>
        <row r="7">
          <cell r="L7">
            <v>29</v>
          </cell>
        </row>
        <row r="7">
          <cell r="P7">
            <v>34</v>
          </cell>
        </row>
        <row r="8">
          <cell r="C8">
            <v>18.5</v>
          </cell>
        </row>
        <row r="8">
          <cell r="G8">
            <v>18.5</v>
          </cell>
        </row>
        <row r="8">
          <cell r="L8">
            <v>18.5</v>
          </cell>
        </row>
        <row r="8">
          <cell r="P8">
            <v>24</v>
          </cell>
        </row>
        <row r="9">
          <cell r="C9">
            <v>22</v>
          </cell>
        </row>
        <row r="9">
          <cell r="G9">
            <v>17.4</v>
          </cell>
        </row>
        <row r="9">
          <cell r="L9">
            <v>23.25</v>
          </cell>
        </row>
        <row r="9">
          <cell r="P9">
            <v>23.625</v>
          </cell>
        </row>
        <row r="10">
          <cell r="C10">
            <v>23.25</v>
          </cell>
        </row>
        <row r="10">
          <cell r="G10">
            <v>18.5</v>
          </cell>
        </row>
        <row r="10">
          <cell r="L10">
            <v>27.25</v>
          </cell>
        </row>
        <row r="10">
          <cell r="P10">
            <v>20.4375</v>
          </cell>
        </row>
        <row r="11">
          <cell r="C11">
            <v>23.25</v>
          </cell>
        </row>
        <row r="11">
          <cell r="G11">
            <v>18.5</v>
          </cell>
        </row>
        <row r="11">
          <cell r="L11">
            <v>34.5</v>
          </cell>
        </row>
        <row r="11">
          <cell r="P11">
            <v>25.875</v>
          </cell>
        </row>
        <row r="12">
          <cell r="C12">
            <v>23.25</v>
          </cell>
        </row>
        <row r="12">
          <cell r="G12">
            <v>18.5</v>
          </cell>
        </row>
        <row r="12">
          <cell r="L12">
            <v>34</v>
          </cell>
        </row>
        <row r="12">
          <cell r="P12">
            <v>25.5</v>
          </cell>
        </row>
        <row r="13">
          <cell r="C13">
            <v>23.25</v>
          </cell>
        </row>
        <row r="13">
          <cell r="G13">
            <v>18.5</v>
          </cell>
        </row>
        <row r="13">
          <cell r="L13">
            <v>31</v>
          </cell>
        </row>
        <row r="13">
          <cell r="P13">
            <v>23.25</v>
          </cell>
        </row>
        <row r="14">
          <cell r="C14">
            <v>23.25</v>
          </cell>
        </row>
        <row r="14">
          <cell r="G14">
            <v>18.5</v>
          </cell>
        </row>
        <row r="14">
          <cell r="L14">
            <v>28</v>
          </cell>
        </row>
        <row r="14">
          <cell r="P14">
            <v>21</v>
          </cell>
        </row>
        <row r="15">
          <cell r="C15">
            <v>18.5</v>
          </cell>
        </row>
        <row r="15">
          <cell r="G15">
            <v>18.5</v>
          </cell>
        </row>
        <row r="15">
          <cell r="L15">
            <v>28</v>
          </cell>
        </row>
        <row r="15">
          <cell r="P15">
            <v>21</v>
          </cell>
        </row>
        <row r="16">
          <cell r="C16">
            <v>23.25</v>
          </cell>
        </row>
        <row r="16">
          <cell r="G16">
            <v>18.5</v>
          </cell>
        </row>
        <row r="16">
          <cell r="L16">
            <v>26.75</v>
          </cell>
        </row>
        <row r="16">
          <cell r="P16">
            <v>20.063</v>
          </cell>
        </row>
        <row r="17">
          <cell r="C17">
            <v>23.25</v>
          </cell>
        </row>
        <row r="17">
          <cell r="G17">
            <v>18.5</v>
          </cell>
        </row>
        <row r="17">
          <cell r="L17">
            <v>28</v>
          </cell>
        </row>
        <row r="17">
          <cell r="P17">
            <v>21</v>
          </cell>
        </row>
        <row r="18">
          <cell r="C18">
            <v>23.25</v>
          </cell>
        </row>
        <row r="18">
          <cell r="G18">
            <v>18.5</v>
          </cell>
        </row>
        <row r="18">
          <cell r="L18">
            <v>40.25</v>
          </cell>
        </row>
        <row r="18">
          <cell r="P18">
            <v>30.188</v>
          </cell>
        </row>
        <row r="19">
          <cell r="C19">
            <v>23.25</v>
          </cell>
        </row>
        <row r="19">
          <cell r="G19">
            <v>18.5</v>
          </cell>
        </row>
        <row r="19">
          <cell r="L19">
            <v>49.25</v>
          </cell>
        </row>
        <row r="19">
          <cell r="P19">
            <v>36.938</v>
          </cell>
        </row>
        <row r="20">
          <cell r="C20">
            <v>23.25</v>
          </cell>
        </row>
        <row r="20">
          <cell r="G20">
            <v>18.5</v>
          </cell>
        </row>
        <row r="20">
          <cell r="L20">
            <v>40</v>
          </cell>
        </row>
        <row r="20">
          <cell r="P20">
            <v>30</v>
          </cell>
        </row>
        <row r="21">
          <cell r="C21">
            <v>23.25</v>
          </cell>
        </row>
        <row r="21">
          <cell r="G21">
            <v>18.5</v>
          </cell>
        </row>
        <row r="21">
          <cell r="L21">
            <v>36.25</v>
          </cell>
        </row>
        <row r="21">
          <cell r="P21">
            <v>27.188</v>
          </cell>
        </row>
        <row r="22">
          <cell r="C22">
            <v>18.5</v>
          </cell>
        </row>
        <row r="22">
          <cell r="G22">
            <v>18.5</v>
          </cell>
        </row>
        <row r="22">
          <cell r="L22">
            <v>33</v>
          </cell>
        </row>
        <row r="22">
          <cell r="P22">
            <v>24.75</v>
          </cell>
        </row>
        <row r="23">
          <cell r="C23">
            <v>23.25</v>
          </cell>
        </row>
        <row r="23">
          <cell r="G23">
            <v>18.5</v>
          </cell>
        </row>
        <row r="23">
          <cell r="L23">
            <v>35</v>
          </cell>
        </row>
        <row r="23">
          <cell r="P23">
            <v>26.25</v>
          </cell>
        </row>
        <row r="24">
          <cell r="C24">
            <v>23.25</v>
          </cell>
        </row>
        <row r="24">
          <cell r="G24">
            <v>18.5</v>
          </cell>
        </row>
        <row r="24">
          <cell r="L24">
            <v>37.5</v>
          </cell>
        </row>
        <row r="24">
          <cell r="P24">
            <v>28.125</v>
          </cell>
        </row>
        <row r="25">
          <cell r="C25">
            <v>23.25</v>
          </cell>
        </row>
        <row r="25">
          <cell r="G25">
            <v>18.5</v>
          </cell>
        </row>
        <row r="25">
          <cell r="L25">
            <v>35</v>
          </cell>
        </row>
        <row r="25">
          <cell r="P25">
            <v>26.25</v>
          </cell>
        </row>
        <row r="26">
          <cell r="C26">
            <v>23.25</v>
          </cell>
        </row>
        <row r="26">
          <cell r="G26">
            <v>18.5</v>
          </cell>
        </row>
        <row r="26">
          <cell r="L26">
            <v>31</v>
          </cell>
        </row>
        <row r="26">
          <cell r="P26">
            <v>23.25</v>
          </cell>
        </row>
        <row r="27">
          <cell r="C27">
            <v>23.25</v>
          </cell>
        </row>
        <row r="27">
          <cell r="G27">
            <v>18.5</v>
          </cell>
        </row>
        <row r="27">
          <cell r="L27">
            <v>30</v>
          </cell>
        </row>
        <row r="27">
          <cell r="P27">
            <v>22.5</v>
          </cell>
        </row>
        <row r="28">
          <cell r="C28">
            <v>23.25</v>
          </cell>
        </row>
        <row r="28">
          <cell r="G28">
            <v>18.5</v>
          </cell>
        </row>
        <row r="28">
          <cell r="L28">
            <v>25</v>
          </cell>
        </row>
        <row r="28">
          <cell r="P28">
            <v>18.75</v>
          </cell>
        </row>
        <row r="29">
          <cell r="C29">
            <v>18.5</v>
          </cell>
        </row>
        <row r="29">
          <cell r="G29">
            <v>18.5</v>
          </cell>
        </row>
        <row r="29">
          <cell r="L29">
            <v>26.25</v>
          </cell>
        </row>
        <row r="29">
          <cell r="P29">
            <v>19.688</v>
          </cell>
        </row>
        <row r="30">
          <cell r="C30">
            <v>23.25</v>
          </cell>
        </row>
        <row r="30">
          <cell r="G30">
            <v>18.5</v>
          </cell>
        </row>
        <row r="30">
          <cell r="L30">
            <v>45</v>
          </cell>
        </row>
        <row r="30">
          <cell r="P30">
            <v>33.75</v>
          </cell>
        </row>
        <row r="31">
          <cell r="C31">
            <v>23.25</v>
          </cell>
        </row>
        <row r="31">
          <cell r="G31">
            <v>18.5</v>
          </cell>
        </row>
        <row r="31">
          <cell r="L31">
            <v>53</v>
          </cell>
        </row>
        <row r="31">
          <cell r="P31">
            <v>39.75</v>
          </cell>
        </row>
        <row r="32">
          <cell r="C32">
            <v>23.25</v>
          </cell>
        </row>
        <row r="32">
          <cell r="G32">
            <v>18.5</v>
          </cell>
        </row>
        <row r="32">
          <cell r="L32">
            <v>42</v>
          </cell>
        </row>
        <row r="32">
          <cell r="P32">
            <v>31.5</v>
          </cell>
        </row>
        <row r="33">
          <cell r="C33">
            <v>23.25</v>
          </cell>
        </row>
        <row r="33">
          <cell r="G33">
            <v>18.5</v>
          </cell>
        </row>
        <row r="33">
          <cell r="L33">
            <v>36.75</v>
          </cell>
        </row>
        <row r="33">
          <cell r="P33">
            <v>27.563</v>
          </cell>
        </row>
        <row r="34">
          <cell r="C34">
            <v>23.25</v>
          </cell>
        </row>
        <row r="34">
          <cell r="G34">
            <v>18.5</v>
          </cell>
        </row>
        <row r="34">
          <cell r="L34">
            <v>34.25</v>
          </cell>
        </row>
        <row r="34">
          <cell r="P34">
            <v>25.6875</v>
          </cell>
        </row>
        <row r="35">
          <cell r="C35">
            <v>23.25</v>
          </cell>
        </row>
        <row r="35">
          <cell r="G35">
            <v>18.5</v>
          </cell>
        </row>
        <row r="35">
          <cell r="L35">
            <v>37</v>
          </cell>
        </row>
        <row r="35">
          <cell r="P35">
            <v>27.75</v>
          </cell>
        </row>
        <row r="36">
          <cell r="C36">
            <v>18.5</v>
          </cell>
        </row>
        <row r="36">
          <cell r="G36">
            <v>18.5</v>
          </cell>
        </row>
        <row r="36">
          <cell r="L36">
            <v>36.7</v>
          </cell>
        </row>
        <row r="36">
          <cell r="P36">
            <v>27.525</v>
          </cell>
        </row>
        <row r="37">
          <cell r="C37">
            <v>23.25</v>
          </cell>
        </row>
        <row r="37">
          <cell r="G37">
            <v>18.5</v>
          </cell>
        </row>
        <row r="37">
          <cell r="L37">
            <v>34.62</v>
          </cell>
        </row>
        <row r="37">
          <cell r="P37">
            <v>25.965</v>
          </cell>
        </row>
        <row r="38">
          <cell r="C38">
            <v>23.25</v>
          </cell>
        </row>
        <row r="38">
          <cell r="G38">
            <v>17.177</v>
          </cell>
        </row>
        <row r="38">
          <cell r="L38">
            <v>31.28</v>
          </cell>
        </row>
        <row r="38">
          <cell r="P38">
            <v>23.46</v>
          </cell>
        </row>
        <row r="39">
          <cell r="C39">
            <v>27.25</v>
          </cell>
        </row>
        <row r="39">
          <cell r="G39">
            <v>24.854</v>
          </cell>
        </row>
        <row r="39">
          <cell r="L39">
            <v>30.45</v>
          </cell>
        </row>
        <row r="39">
          <cell r="P39">
            <v>22.838</v>
          </cell>
        </row>
        <row r="40">
          <cell r="C40">
            <v>34.5</v>
          </cell>
        </row>
        <row r="40">
          <cell r="G40">
            <v>27.435</v>
          </cell>
        </row>
        <row r="40">
          <cell r="L40">
            <v>26.27</v>
          </cell>
        </row>
        <row r="40">
          <cell r="P40">
            <v>19.703</v>
          </cell>
        </row>
        <row r="41">
          <cell r="C41">
            <v>34</v>
          </cell>
        </row>
        <row r="41">
          <cell r="G41">
            <v>26.823</v>
          </cell>
        </row>
        <row r="41">
          <cell r="L41">
            <v>27.32</v>
          </cell>
        </row>
        <row r="41">
          <cell r="P41">
            <v>20.49</v>
          </cell>
        </row>
        <row r="42">
          <cell r="C42">
            <v>31</v>
          </cell>
        </row>
        <row r="42">
          <cell r="G42">
            <v>24.214</v>
          </cell>
        </row>
        <row r="42">
          <cell r="L42">
            <v>43.05</v>
          </cell>
        </row>
        <row r="42">
          <cell r="P42">
            <v>32.288</v>
          </cell>
        </row>
        <row r="43">
          <cell r="C43">
            <v>28</v>
          </cell>
        </row>
        <row r="43">
          <cell r="G43">
            <v>21</v>
          </cell>
        </row>
        <row r="43">
          <cell r="L43">
            <v>49.77</v>
          </cell>
        </row>
        <row r="43">
          <cell r="P43">
            <v>37.328</v>
          </cell>
        </row>
        <row r="44">
          <cell r="C44">
            <v>28</v>
          </cell>
        </row>
        <row r="44">
          <cell r="G44">
            <v>18.467</v>
          </cell>
        </row>
        <row r="44">
          <cell r="L44">
            <v>40.56</v>
          </cell>
        </row>
        <row r="44">
          <cell r="P44">
            <v>30.42</v>
          </cell>
        </row>
        <row r="45">
          <cell r="C45">
            <v>26.75</v>
          </cell>
        </row>
        <row r="45">
          <cell r="G45">
            <v>19.98</v>
          </cell>
        </row>
        <row r="45">
          <cell r="L45">
            <v>36.28</v>
          </cell>
        </row>
        <row r="45">
          <cell r="P45">
            <v>27.21</v>
          </cell>
        </row>
        <row r="46">
          <cell r="C46">
            <v>28</v>
          </cell>
        </row>
        <row r="46">
          <cell r="G46">
            <v>21</v>
          </cell>
        </row>
        <row r="46">
          <cell r="L46">
            <v>34.07</v>
          </cell>
        </row>
        <row r="46">
          <cell r="P46">
            <v>25.553</v>
          </cell>
        </row>
        <row r="47">
          <cell r="C47">
            <v>40.25</v>
          </cell>
        </row>
        <row r="47">
          <cell r="G47">
            <v>28.617</v>
          </cell>
        </row>
        <row r="47">
          <cell r="L47">
            <v>36.39</v>
          </cell>
        </row>
        <row r="47">
          <cell r="P47">
            <v>27.293</v>
          </cell>
        </row>
        <row r="48">
          <cell r="C48">
            <v>49.25</v>
          </cell>
        </row>
        <row r="48">
          <cell r="G48">
            <v>33.242</v>
          </cell>
        </row>
        <row r="48">
          <cell r="L48">
            <v>36.78</v>
          </cell>
        </row>
        <row r="48">
          <cell r="P48">
            <v>27.585</v>
          </cell>
        </row>
        <row r="49">
          <cell r="C49">
            <v>40</v>
          </cell>
        </row>
        <row r="49">
          <cell r="G49">
            <v>32.1</v>
          </cell>
        </row>
        <row r="49">
          <cell r="L49">
            <v>35</v>
          </cell>
        </row>
        <row r="49">
          <cell r="P49">
            <v>26.25</v>
          </cell>
        </row>
        <row r="50">
          <cell r="C50">
            <v>36.25</v>
          </cell>
        </row>
        <row r="50">
          <cell r="G50">
            <v>28.524</v>
          </cell>
        </row>
        <row r="50">
          <cell r="L50">
            <v>32.14</v>
          </cell>
        </row>
        <row r="50">
          <cell r="P50">
            <v>24.105</v>
          </cell>
        </row>
        <row r="51">
          <cell r="C51">
            <v>33</v>
          </cell>
        </row>
        <row r="51">
          <cell r="G51">
            <v>24.417</v>
          </cell>
        </row>
        <row r="51">
          <cell r="L51">
            <v>31.43</v>
          </cell>
        </row>
        <row r="51">
          <cell r="P51">
            <v>23.573</v>
          </cell>
        </row>
        <row r="52">
          <cell r="C52">
            <v>35</v>
          </cell>
        </row>
        <row r="52">
          <cell r="G52">
            <v>30.065</v>
          </cell>
        </row>
        <row r="52">
          <cell r="L52">
            <v>27.85</v>
          </cell>
        </row>
        <row r="52">
          <cell r="P52">
            <v>20.888</v>
          </cell>
        </row>
        <row r="53">
          <cell r="C53">
            <v>37.5</v>
          </cell>
        </row>
        <row r="53">
          <cell r="G53">
            <v>27.96</v>
          </cell>
        </row>
        <row r="53">
          <cell r="L53">
            <v>28.75</v>
          </cell>
        </row>
        <row r="53">
          <cell r="P53">
            <v>21.563</v>
          </cell>
        </row>
        <row r="54">
          <cell r="C54">
            <v>35</v>
          </cell>
        </row>
        <row r="54">
          <cell r="G54">
            <v>27.214</v>
          </cell>
        </row>
        <row r="54">
          <cell r="L54">
            <v>42.21</v>
          </cell>
        </row>
        <row r="54">
          <cell r="P54">
            <v>31.658</v>
          </cell>
        </row>
        <row r="55">
          <cell r="C55">
            <v>31</v>
          </cell>
        </row>
        <row r="55">
          <cell r="G55">
            <v>24.242</v>
          </cell>
        </row>
        <row r="55">
          <cell r="L55">
            <v>47.97</v>
          </cell>
        </row>
        <row r="55">
          <cell r="P55">
            <v>35.978</v>
          </cell>
        </row>
        <row r="56">
          <cell r="C56">
            <v>30</v>
          </cell>
        </row>
        <row r="56">
          <cell r="G56">
            <v>21.867</v>
          </cell>
        </row>
        <row r="56">
          <cell r="L56">
            <v>40.08</v>
          </cell>
        </row>
        <row r="56">
          <cell r="P56">
            <v>30.06</v>
          </cell>
        </row>
        <row r="57">
          <cell r="C57">
            <v>25</v>
          </cell>
        </row>
        <row r="57">
          <cell r="G57">
            <v>8.5</v>
          </cell>
        </row>
        <row r="57">
          <cell r="L57">
            <v>36.53</v>
          </cell>
        </row>
        <row r="57">
          <cell r="P57">
            <v>27.398</v>
          </cell>
        </row>
        <row r="58">
          <cell r="C58">
            <v>26.25</v>
          </cell>
        </row>
        <row r="58">
          <cell r="G58">
            <v>8.104</v>
          </cell>
        </row>
        <row r="58">
          <cell r="L58">
            <v>34.53</v>
          </cell>
        </row>
        <row r="58">
          <cell r="P58">
            <v>25.898</v>
          </cell>
        </row>
        <row r="59">
          <cell r="C59">
            <v>45</v>
          </cell>
        </row>
        <row r="59">
          <cell r="G59">
            <v>32.758</v>
          </cell>
        </row>
        <row r="59">
          <cell r="L59">
            <v>36.52</v>
          </cell>
        </row>
        <row r="59">
          <cell r="P59">
            <v>27.39</v>
          </cell>
        </row>
        <row r="60">
          <cell r="C60">
            <v>53</v>
          </cell>
        </row>
        <row r="60">
          <cell r="G60">
            <v>38.758</v>
          </cell>
        </row>
        <row r="60">
          <cell r="L60">
            <v>36.93</v>
          </cell>
        </row>
        <row r="60">
          <cell r="P60">
            <v>27.698</v>
          </cell>
        </row>
        <row r="61">
          <cell r="C61">
            <v>42</v>
          </cell>
        </row>
        <row r="61">
          <cell r="G61">
            <v>31.5</v>
          </cell>
        </row>
        <row r="61">
          <cell r="L61">
            <v>35.32</v>
          </cell>
        </row>
        <row r="61">
          <cell r="P61">
            <v>26.49</v>
          </cell>
        </row>
        <row r="62">
          <cell r="C62">
            <v>36.75</v>
          </cell>
        </row>
        <row r="62">
          <cell r="G62">
            <v>25.911</v>
          </cell>
        </row>
        <row r="62">
          <cell r="L62">
            <v>32.72</v>
          </cell>
        </row>
        <row r="62">
          <cell r="P62">
            <v>24.54</v>
          </cell>
        </row>
        <row r="63">
          <cell r="C63">
            <v>34.25</v>
          </cell>
        </row>
        <row r="63">
          <cell r="G63">
            <v>24.725</v>
          </cell>
        </row>
        <row r="63">
          <cell r="L63">
            <v>32.08</v>
          </cell>
        </row>
        <row r="63">
          <cell r="P63">
            <v>24.06</v>
          </cell>
        </row>
        <row r="64">
          <cell r="C64">
            <v>37</v>
          </cell>
        </row>
        <row r="64">
          <cell r="G64">
            <v>30.726</v>
          </cell>
        </row>
        <row r="64">
          <cell r="L64">
            <v>28.84</v>
          </cell>
        </row>
        <row r="64">
          <cell r="P64">
            <v>21.63</v>
          </cell>
        </row>
        <row r="65">
          <cell r="C65">
            <v>36.7</v>
          </cell>
        </row>
        <row r="65">
          <cell r="G65">
            <v>26.963</v>
          </cell>
        </row>
        <row r="65">
          <cell r="L65">
            <v>29.66</v>
          </cell>
        </row>
        <row r="65">
          <cell r="P65">
            <v>22.245</v>
          </cell>
        </row>
        <row r="66">
          <cell r="C66">
            <v>34.62</v>
          </cell>
        </row>
        <row r="66">
          <cell r="G66">
            <v>26.456</v>
          </cell>
        </row>
        <row r="66">
          <cell r="L66">
            <v>41.86</v>
          </cell>
        </row>
        <row r="66">
          <cell r="P66">
            <v>31.395</v>
          </cell>
        </row>
        <row r="67">
          <cell r="C67">
            <v>31.28</v>
          </cell>
        </row>
        <row r="67">
          <cell r="G67">
            <v>24.076</v>
          </cell>
        </row>
        <row r="67">
          <cell r="L67">
            <v>47.07</v>
          </cell>
        </row>
        <row r="67">
          <cell r="P67">
            <v>35.303</v>
          </cell>
        </row>
        <row r="68">
          <cell r="C68">
            <v>30.45</v>
          </cell>
        </row>
        <row r="68">
          <cell r="G68">
            <v>22.245</v>
          </cell>
        </row>
        <row r="68">
          <cell r="L68">
            <v>39.93</v>
          </cell>
        </row>
        <row r="68">
          <cell r="P68">
            <v>29.948</v>
          </cell>
        </row>
        <row r="69">
          <cell r="C69">
            <v>26.27</v>
          </cell>
        </row>
        <row r="69">
          <cell r="G69">
            <v>11.071</v>
          </cell>
        </row>
        <row r="69">
          <cell r="L69">
            <v>36.78</v>
          </cell>
        </row>
        <row r="69">
          <cell r="P69">
            <v>27.585</v>
          </cell>
        </row>
        <row r="70">
          <cell r="C70">
            <v>27.32</v>
          </cell>
        </row>
        <row r="70">
          <cell r="G70">
            <v>11.636</v>
          </cell>
        </row>
        <row r="70">
          <cell r="L70">
            <v>34.9</v>
          </cell>
        </row>
        <row r="70">
          <cell r="P70">
            <v>26.175</v>
          </cell>
        </row>
        <row r="71">
          <cell r="C71">
            <v>43.05</v>
          </cell>
        </row>
        <row r="71">
          <cell r="G71">
            <v>31.127</v>
          </cell>
        </row>
        <row r="71">
          <cell r="L71">
            <v>36.7</v>
          </cell>
        </row>
        <row r="71">
          <cell r="P71">
            <v>27.525</v>
          </cell>
        </row>
        <row r="72">
          <cell r="C72">
            <v>49.77</v>
          </cell>
        </row>
        <row r="72">
          <cell r="G72">
            <v>36.035</v>
          </cell>
        </row>
        <row r="72">
          <cell r="L72">
            <v>37.07</v>
          </cell>
        </row>
        <row r="72">
          <cell r="P72">
            <v>27.803</v>
          </cell>
        </row>
        <row r="73">
          <cell r="C73">
            <v>40.56</v>
          </cell>
        </row>
        <row r="73">
          <cell r="G73">
            <v>30.233</v>
          </cell>
        </row>
        <row r="73">
          <cell r="L73">
            <v>35.61</v>
          </cell>
        </row>
        <row r="73">
          <cell r="P73">
            <v>26.708</v>
          </cell>
        </row>
        <row r="74">
          <cell r="C74">
            <v>36.28</v>
          </cell>
        </row>
        <row r="74">
          <cell r="G74">
            <v>25.715</v>
          </cell>
        </row>
        <row r="74">
          <cell r="L74">
            <v>33.27</v>
          </cell>
        </row>
        <row r="74">
          <cell r="P74">
            <v>24.953</v>
          </cell>
        </row>
        <row r="75">
          <cell r="C75">
            <v>34.07</v>
          </cell>
        </row>
        <row r="75">
          <cell r="G75">
            <v>24.883</v>
          </cell>
        </row>
        <row r="75">
          <cell r="L75">
            <v>32.69</v>
          </cell>
        </row>
        <row r="75">
          <cell r="P75">
            <v>24.517</v>
          </cell>
        </row>
        <row r="76">
          <cell r="C76">
            <v>36.39</v>
          </cell>
        </row>
        <row r="76">
          <cell r="G76">
            <v>29.802</v>
          </cell>
        </row>
        <row r="76">
          <cell r="L76">
            <v>29.76</v>
          </cell>
        </row>
        <row r="76">
          <cell r="P76">
            <v>22.32</v>
          </cell>
        </row>
        <row r="77">
          <cell r="C77">
            <v>36.78</v>
          </cell>
        </row>
        <row r="77">
          <cell r="G77">
            <v>27.023</v>
          </cell>
        </row>
        <row r="77">
          <cell r="L77">
            <v>30.5</v>
          </cell>
        </row>
        <row r="77">
          <cell r="P77">
            <v>22.875</v>
          </cell>
        </row>
        <row r="78">
          <cell r="C78">
            <v>35</v>
          </cell>
        </row>
        <row r="78">
          <cell r="G78">
            <v>26.559</v>
          </cell>
        </row>
        <row r="78">
          <cell r="L78">
            <v>41.56</v>
          </cell>
        </row>
        <row r="78">
          <cell r="P78">
            <v>31.17</v>
          </cell>
        </row>
        <row r="79">
          <cell r="C79">
            <v>32.14</v>
          </cell>
        </row>
        <row r="79">
          <cell r="G79">
            <v>24.375</v>
          </cell>
        </row>
        <row r="79">
          <cell r="L79">
            <v>46.29</v>
          </cell>
        </row>
        <row r="79">
          <cell r="P79">
            <v>34.718</v>
          </cell>
        </row>
        <row r="80">
          <cell r="C80">
            <v>31.43</v>
          </cell>
        </row>
        <row r="80">
          <cell r="G80">
            <v>22.708</v>
          </cell>
        </row>
        <row r="80">
          <cell r="L80">
            <v>39.82</v>
          </cell>
        </row>
        <row r="80">
          <cell r="P80">
            <v>29.865</v>
          </cell>
        </row>
        <row r="81">
          <cell r="C81">
            <v>27.85</v>
          </cell>
        </row>
        <row r="81">
          <cell r="G81">
            <v>12.457</v>
          </cell>
        </row>
        <row r="81">
          <cell r="L81">
            <v>37.04</v>
          </cell>
        </row>
        <row r="81">
          <cell r="P81">
            <v>27.78</v>
          </cell>
        </row>
        <row r="82">
          <cell r="C82">
            <v>28.75</v>
          </cell>
        </row>
        <row r="82">
          <cell r="G82">
            <v>13.035</v>
          </cell>
        </row>
        <row r="82">
          <cell r="L82">
            <v>35.27</v>
          </cell>
        </row>
        <row r="82">
          <cell r="P82">
            <v>26.453</v>
          </cell>
        </row>
        <row r="83">
          <cell r="C83">
            <v>42.21</v>
          </cell>
        </row>
        <row r="83">
          <cell r="G83">
            <v>30.898</v>
          </cell>
        </row>
        <row r="83">
          <cell r="L83">
            <v>36.9</v>
          </cell>
        </row>
        <row r="83">
          <cell r="P83">
            <v>27.675</v>
          </cell>
        </row>
        <row r="84">
          <cell r="C84">
            <v>47.97</v>
          </cell>
        </row>
        <row r="84">
          <cell r="G84">
            <v>35.503</v>
          </cell>
        </row>
        <row r="84">
          <cell r="L84">
            <v>37.52</v>
          </cell>
        </row>
        <row r="84">
          <cell r="P84">
            <v>28.14</v>
          </cell>
        </row>
        <row r="85">
          <cell r="C85">
            <v>40.08</v>
          </cell>
        </row>
        <row r="85">
          <cell r="G85">
            <v>30.1</v>
          </cell>
        </row>
        <row r="85">
          <cell r="L85">
            <v>36.16</v>
          </cell>
        </row>
        <row r="85">
          <cell r="P85">
            <v>27.12</v>
          </cell>
        </row>
        <row r="86">
          <cell r="C86">
            <v>36.53</v>
          </cell>
        </row>
        <row r="86">
          <cell r="G86">
            <v>25.946</v>
          </cell>
        </row>
        <row r="86">
          <cell r="L86">
            <v>33.97</v>
          </cell>
        </row>
        <row r="86">
          <cell r="P86">
            <v>25.478</v>
          </cell>
        </row>
        <row r="87">
          <cell r="C87">
            <v>34.53</v>
          </cell>
        </row>
        <row r="87">
          <cell r="G87">
            <v>25.154</v>
          </cell>
        </row>
        <row r="87">
          <cell r="L87">
            <v>33.43</v>
          </cell>
        </row>
        <row r="87">
          <cell r="P87">
            <v>25.073</v>
          </cell>
        </row>
        <row r="88">
          <cell r="C88">
            <v>36.52</v>
          </cell>
        </row>
        <row r="88">
          <cell r="G88">
            <v>29.652</v>
          </cell>
        </row>
        <row r="88">
          <cell r="L88">
            <v>30.69</v>
          </cell>
        </row>
        <row r="88">
          <cell r="P88">
            <v>23.017</v>
          </cell>
        </row>
        <row r="89">
          <cell r="C89">
            <v>36.93</v>
          </cell>
        </row>
        <row r="89">
          <cell r="G89">
            <v>27.118</v>
          </cell>
        </row>
        <row r="89">
          <cell r="L89">
            <v>31.39</v>
          </cell>
        </row>
        <row r="89">
          <cell r="P89">
            <v>23.543</v>
          </cell>
        </row>
        <row r="90">
          <cell r="C90">
            <v>35.32</v>
          </cell>
        </row>
        <row r="90">
          <cell r="G90">
            <v>26.696</v>
          </cell>
        </row>
        <row r="90">
          <cell r="L90">
            <v>41.71</v>
          </cell>
        </row>
        <row r="90">
          <cell r="P90">
            <v>31.283</v>
          </cell>
        </row>
        <row r="91">
          <cell r="C91">
            <v>32.72</v>
          </cell>
        </row>
        <row r="91">
          <cell r="G91">
            <v>24.729</v>
          </cell>
        </row>
        <row r="91">
          <cell r="L91">
            <v>46.12</v>
          </cell>
        </row>
        <row r="91">
          <cell r="P91">
            <v>34.59</v>
          </cell>
        </row>
        <row r="92">
          <cell r="C92">
            <v>32.08</v>
          </cell>
        </row>
        <row r="92">
          <cell r="G92">
            <v>23.153</v>
          </cell>
        </row>
        <row r="92">
          <cell r="L92">
            <v>40.08</v>
          </cell>
        </row>
        <row r="92">
          <cell r="P92">
            <v>30.06</v>
          </cell>
        </row>
        <row r="93">
          <cell r="C93">
            <v>28.84</v>
          </cell>
        </row>
        <row r="93">
          <cell r="G93">
            <v>14.25</v>
          </cell>
        </row>
        <row r="93">
          <cell r="L93">
            <v>37.54</v>
          </cell>
        </row>
        <row r="93">
          <cell r="P93">
            <v>28.155</v>
          </cell>
        </row>
        <row r="94">
          <cell r="C94">
            <v>29.66</v>
          </cell>
        </row>
        <row r="94">
          <cell r="G94">
            <v>14.423</v>
          </cell>
        </row>
        <row r="94">
          <cell r="L94">
            <v>35.84</v>
          </cell>
        </row>
        <row r="94">
          <cell r="P94">
            <v>26.88</v>
          </cell>
        </row>
        <row r="95">
          <cell r="C95">
            <v>41.86</v>
          </cell>
        </row>
        <row r="95">
          <cell r="G95">
            <v>30.653</v>
          </cell>
        </row>
        <row r="95">
          <cell r="L95">
            <v>37.36</v>
          </cell>
        </row>
        <row r="95">
          <cell r="P95">
            <v>28.02</v>
          </cell>
        </row>
        <row r="96">
          <cell r="C96">
            <v>47.07</v>
          </cell>
        </row>
        <row r="96">
          <cell r="G96">
            <v>34.846</v>
          </cell>
        </row>
        <row r="96">
          <cell r="L96">
            <v>37.96</v>
          </cell>
        </row>
        <row r="96">
          <cell r="P96">
            <v>28.47</v>
          </cell>
        </row>
        <row r="97">
          <cell r="C97">
            <v>39.93</v>
          </cell>
        </row>
        <row r="97">
          <cell r="G97">
            <v>29.938</v>
          </cell>
        </row>
        <row r="97">
          <cell r="L97">
            <v>36.69</v>
          </cell>
        </row>
        <row r="97">
          <cell r="P97">
            <v>27.517</v>
          </cell>
        </row>
        <row r="98">
          <cell r="C98">
            <v>36.78</v>
          </cell>
        </row>
        <row r="98">
          <cell r="G98">
            <v>26.176</v>
          </cell>
        </row>
        <row r="98">
          <cell r="L98">
            <v>34.66</v>
          </cell>
        </row>
        <row r="98">
          <cell r="P98">
            <v>25.995</v>
          </cell>
        </row>
        <row r="99">
          <cell r="C99">
            <v>34.9</v>
          </cell>
        </row>
        <row r="99">
          <cell r="G99">
            <v>25.448</v>
          </cell>
        </row>
        <row r="99">
          <cell r="L99">
            <v>34.15</v>
          </cell>
        </row>
        <row r="99">
          <cell r="P99">
            <v>25.613</v>
          </cell>
        </row>
        <row r="100">
          <cell r="C100">
            <v>36.7</v>
          </cell>
        </row>
        <row r="100">
          <cell r="G100">
            <v>29.64</v>
          </cell>
        </row>
        <row r="100">
          <cell r="L100">
            <v>31.6</v>
          </cell>
        </row>
        <row r="100">
          <cell r="P100">
            <v>23.7</v>
          </cell>
        </row>
        <row r="101">
          <cell r="C101">
            <v>37.07</v>
          </cell>
        </row>
        <row r="101">
          <cell r="G101">
            <v>27.257</v>
          </cell>
        </row>
        <row r="101">
          <cell r="L101">
            <v>32.25</v>
          </cell>
        </row>
        <row r="101">
          <cell r="P101">
            <v>24.188</v>
          </cell>
        </row>
        <row r="102">
          <cell r="C102">
            <v>35.61</v>
          </cell>
        </row>
        <row r="102">
          <cell r="G102">
            <v>26.852</v>
          </cell>
        </row>
        <row r="102">
          <cell r="L102">
            <v>41.87</v>
          </cell>
        </row>
        <row r="102">
          <cell r="P102">
            <v>31.403</v>
          </cell>
        </row>
        <row r="103">
          <cell r="C103">
            <v>33.27</v>
          </cell>
        </row>
        <row r="103">
          <cell r="G103">
            <v>25.063</v>
          </cell>
        </row>
        <row r="103">
          <cell r="L103">
            <v>45.99</v>
          </cell>
        </row>
        <row r="103">
          <cell r="P103">
            <v>34.493</v>
          </cell>
        </row>
        <row r="104">
          <cell r="C104">
            <v>32.69</v>
          </cell>
        </row>
        <row r="104">
          <cell r="G104">
            <v>23.641</v>
          </cell>
        </row>
        <row r="104">
          <cell r="L104">
            <v>40.36</v>
          </cell>
        </row>
        <row r="104">
          <cell r="P104">
            <v>30.27</v>
          </cell>
        </row>
        <row r="105">
          <cell r="C105">
            <v>29.76</v>
          </cell>
        </row>
        <row r="105">
          <cell r="G105">
            <v>15.535</v>
          </cell>
        </row>
        <row r="105">
          <cell r="L105">
            <v>38.04</v>
          </cell>
        </row>
        <row r="105">
          <cell r="P105">
            <v>28.53</v>
          </cell>
        </row>
        <row r="106">
          <cell r="C106">
            <v>30.5</v>
          </cell>
        </row>
        <row r="106">
          <cell r="G106">
            <v>15.699</v>
          </cell>
        </row>
        <row r="106">
          <cell r="L106">
            <v>36.4</v>
          </cell>
        </row>
        <row r="106">
          <cell r="P106">
            <v>27.3</v>
          </cell>
        </row>
        <row r="107">
          <cell r="C107">
            <v>41.56</v>
          </cell>
        </row>
        <row r="107">
          <cell r="G107">
            <v>30.463</v>
          </cell>
        </row>
        <row r="107">
          <cell r="L107">
            <v>37.82</v>
          </cell>
        </row>
        <row r="107">
          <cell r="P107">
            <v>28.365</v>
          </cell>
        </row>
        <row r="108">
          <cell r="C108">
            <v>46.29</v>
          </cell>
        </row>
        <row r="108">
          <cell r="G108">
            <v>34.28</v>
          </cell>
        </row>
        <row r="108">
          <cell r="L108">
            <v>38.41</v>
          </cell>
        </row>
        <row r="108">
          <cell r="P108">
            <v>28.808</v>
          </cell>
        </row>
        <row r="109">
          <cell r="C109">
            <v>39.82</v>
          </cell>
        </row>
        <row r="109">
          <cell r="G109">
            <v>29.802</v>
          </cell>
        </row>
        <row r="109">
          <cell r="L109">
            <v>37.23</v>
          </cell>
        </row>
        <row r="109">
          <cell r="P109">
            <v>27.923</v>
          </cell>
        </row>
        <row r="110">
          <cell r="C110">
            <v>37.04</v>
          </cell>
        </row>
        <row r="110">
          <cell r="G110">
            <v>26.472</v>
          </cell>
        </row>
        <row r="110">
          <cell r="L110">
            <v>35.33</v>
          </cell>
        </row>
        <row r="110">
          <cell r="P110">
            <v>26.498</v>
          </cell>
        </row>
        <row r="111">
          <cell r="C111">
            <v>35.27</v>
          </cell>
        </row>
        <row r="111">
          <cell r="G111">
            <v>25.729</v>
          </cell>
        </row>
        <row r="111">
          <cell r="L111">
            <v>34.86</v>
          </cell>
        </row>
        <row r="111">
          <cell r="P111">
            <v>26.145</v>
          </cell>
        </row>
        <row r="112">
          <cell r="C112">
            <v>36.9</v>
          </cell>
        </row>
        <row r="112">
          <cell r="G112">
            <v>29.541</v>
          </cell>
        </row>
        <row r="112">
          <cell r="L112">
            <v>32.48</v>
          </cell>
        </row>
        <row r="112">
          <cell r="P112">
            <v>24.36</v>
          </cell>
        </row>
        <row r="113">
          <cell r="C113">
            <v>37.52</v>
          </cell>
        </row>
        <row r="113">
          <cell r="G113">
            <v>27.36</v>
          </cell>
        </row>
        <row r="113">
          <cell r="L113">
            <v>33.09</v>
          </cell>
        </row>
        <row r="113">
          <cell r="P113">
            <v>24.818</v>
          </cell>
        </row>
        <row r="114">
          <cell r="C114">
            <v>36.16</v>
          </cell>
        </row>
        <row r="114">
          <cell r="G114">
            <v>26.992</v>
          </cell>
        </row>
        <row r="114">
          <cell r="L114">
            <v>42.06</v>
          </cell>
        </row>
        <row r="114">
          <cell r="P114">
            <v>31.545</v>
          </cell>
        </row>
        <row r="115">
          <cell r="C115">
            <v>33.97</v>
          </cell>
        </row>
        <row r="115">
          <cell r="G115">
            <v>25.322</v>
          </cell>
        </row>
        <row r="115">
          <cell r="L115">
            <v>45.9</v>
          </cell>
        </row>
        <row r="115">
          <cell r="P115">
            <v>34.425</v>
          </cell>
        </row>
        <row r="116">
          <cell r="C116">
            <v>33.43</v>
          </cell>
        </row>
        <row r="116">
          <cell r="G116">
            <v>24.043</v>
          </cell>
        </row>
        <row r="116">
          <cell r="L116">
            <v>40.65</v>
          </cell>
        </row>
        <row r="116">
          <cell r="P116">
            <v>30.488</v>
          </cell>
        </row>
        <row r="117">
          <cell r="C117">
            <v>30.69</v>
          </cell>
        </row>
        <row r="117">
          <cell r="G117">
            <v>16.487</v>
          </cell>
        </row>
        <row r="117">
          <cell r="L117">
            <v>38.54</v>
          </cell>
        </row>
        <row r="117">
          <cell r="P117">
            <v>28.905</v>
          </cell>
        </row>
        <row r="118">
          <cell r="C118">
            <v>31.39</v>
          </cell>
        </row>
        <row r="118">
          <cell r="G118">
            <v>16.286</v>
          </cell>
        </row>
        <row r="118">
          <cell r="L118">
            <v>36.96</v>
          </cell>
        </row>
        <row r="118">
          <cell r="P118">
            <v>27.72</v>
          </cell>
        </row>
        <row r="119">
          <cell r="C119">
            <v>41.71</v>
          </cell>
        </row>
        <row r="119">
          <cell r="G119">
            <v>30.367</v>
          </cell>
        </row>
        <row r="119">
          <cell r="L119">
            <v>38.29</v>
          </cell>
        </row>
        <row r="119">
          <cell r="P119">
            <v>28.718</v>
          </cell>
        </row>
        <row r="120">
          <cell r="C120">
            <v>46.12</v>
          </cell>
        </row>
        <row r="120">
          <cell r="G120">
            <v>33.863</v>
          </cell>
        </row>
        <row r="120">
          <cell r="L120">
            <v>38.86</v>
          </cell>
        </row>
        <row r="120">
          <cell r="P120">
            <v>29.145</v>
          </cell>
        </row>
        <row r="121">
          <cell r="C121">
            <v>40.08</v>
          </cell>
        </row>
        <row r="121">
          <cell r="G121">
            <v>29.727</v>
          </cell>
        </row>
        <row r="121">
          <cell r="L121">
            <v>37.76</v>
          </cell>
        </row>
        <row r="121">
          <cell r="P121">
            <v>28.32</v>
          </cell>
        </row>
        <row r="122">
          <cell r="C122">
            <v>37.54</v>
          </cell>
        </row>
        <row r="122">
          <cell r="G122">
            <v>26.664</v>
          </cell>
        </row>
        <row r="122">
          <cell r="L122">
            <v>35.99</v>
          </cell>
        </row>
        <row r="122">
          <cell r="P122">
            <v>26.993</v>
          </cell>
        </row>
        <row r="123">
          <cell r="C123">
            <v>35.84</v>
          </cell>
        </row>
        <row r="123">
          <cell r="G123">
            <v>25.9</v>
          </cell>
        </row>
        <row r="123">
          <cell r="L123">
            <v>35.56</v>
          </cell>
        </row>
        <row r="123">
          <cell r="P123">
            <v>26.67</v>
          </cell>
        </row>
        <row r="124">
          <cell r="C124">
            <v>37.36</v>
          </cell>
        </row>
        <row r="124">
          <cell r="G124">
            <v>29.409</v>
          </cell>
        </row>
        <row r="124">
          <cell r="L124">
            <v>33.34</v>
          </cell>
        </row>
        <row r="124">
          <cell r="P124">
            <v>25.005</v>
          </cell>
        </row>
        <row r="125">
          <cell r="C125">
            <v>37.96</v>
          </cell>
        </row>
        <row r="125">
          <cell r="G125">
            <v>27.465</v>
          </cell>
        </row>
        <row r="125">
          <cell r="L125">
            <v>33.91</v>
          </cell>
        </row>
        <row r="125">
          <cell r="P125">
            <v>25.433</v>
          </cell>
        </row>
        <row r="126">
          <cell r="C126">
            <v>36.69</v>
          </cell>
        </row>
        <row r="126">
          <cell r="G126">
            <v>27.135</v>
          </cell>
        </row>
        <row r="126">
          <cell r="L126">
            <v>42.27</v>
          </cell>
        </row>
        <row r="126">
          <cell r="P126">
            <v>31.703</v>
          </cell>
        </row>
        <row r="127">
          <cell r="C127">
            <v>34.66</v>
          </cell>
        </row>
        <row r="127">
          <cell r="G127">
            <v>25.578</v>
          </cell>
        </row>
        <row r="127">
          <cell r="L127">
            <v>45.85</v>
          </cell>
        </row>
        <row r="127">
          <cell r="P127">
            <v>34.388</v>
          </cell>
        </row>
        <row r="128">
          <cell r="C128">
            <v>34.15</v>
          </cell>
        </row>
        <row r="128">
          <cell r="G128">
            <v>24.406</v>
          </cell>
        </row>
        <row r="128">
          <cell r="L128">
            <v>40.95</v>
          </cell>
        </row>
        <row r="128">
          <cell r="P128">
            <v>30.713</v>
          </cell>
        </row>
        <row r="129">
          <cell r="C129">
            <v>31.6</v>
          </cell>
        </row>
        <row r="129">
          <cell r="G129">
            <v>17.07</v>
          </cell>
        </row>
        <row r="129">
          <cell r="L129">
            <v>39.04</v>
          </cell>
        </row>
        <row r="129">
          <cell r="P129">
            <v>29.28</v>
          </cell>
        </row>
        <row r="130">
          <cell r="C130">
            <v>32.25</v>
          </cell>
        </row>
        <row r="130">
          <cell r="G130">
            <v>17.541</v>
          </cell>
        </row>
        <row r="130">
          <cell r="L130">
            <v>37.52</v>
          </cell>
        </row>
        <row r="130">
          <cell r="P130">
            <v>28.14</v>
          </cell>
        </row>
        <row r="131">
          <cell r="C131">
            <v>41.87</v>
          </cell>
        </row>
        <row r="131">
          <cell r="G131">
            <v>30.262</v>
          </cell>
        </row>
        <row r="131">
          <cell r="L131">
            <v>38.75</v>
          </cell>
        </row>
        <row r="131">
          <cell r="P131">
            <v>29.063</v>
          </cell>
        </row>
        <row r="132">
          <cell r="C132">
            <v>45.99</v>
          </cell>
        </row>
        <row r="132">
          <cell r="G132">
            <v>33.497</v>
          </cell>
        </row>
        <row r="132">
          <cell r="L132">
            <v>39.32</v>
          </cell>
        </row>
        <row r="132">
          <cell r="P132">
            <v>29.49</v>
          </cell>
        </row>
        <row r="133">
          <cell r="C133">
            <v>40.36</v>
          </cell>
        </row>
        <row r="133">
          <cell r="G133">
            <v>29.67</v>
          </cell>
        </row>
        <row r="133">
          <cell r="L133">
            <v>38.29</v>
          </cell>
        </row>
        <row r="133">
          <cell r="P133">
            <v>28.718</v>
          </cell>
        </row>
        <row r="134">
          <cell r="C134">
            <v>38.04</v>
          </cell>
        </row>
        <row r="134">
          <cell r="G134">
            <v>26.857</v>
          </cell>
        </row>
        <row r="134">
          <cell r="L134">
            <v>36.65</v>
          </cell>
        </row>
        <row r="134">
          <cell r="P134">
            <v>27.488</v>
          </cell>
        </row>
        <row r="135">
          <cell r="C135">
            <v>36.4</v>
          </cell>
        </row>
        <row r="135">
          <cell r="G135">
            <v>26.11</v>
          </cell>
        </row>
        <row r="135">
          <cell r="L135">
            <v>36.24</v>
          </cell>
        </row>
        <row r="135">
          <cell r="P135">
            <v>27.18</v>
          </cell>
        </row>
        <row r="136">
          <cell r="C136">
            <v>37.82</v>
          </cell>
        </row>
        <row r="136">
          <cell r="G136">
            <v>29.39</v>
          </cell>
        </row>
        <row r="136">
          <cell r="L136">
            <v>34.17</v>
          </cell>
        </row>
        <row r="136">
          <cell r="P136">
            <v>25.628</v>
          </cell>
        </row>
        <row r="137">
          <cell r="C137">
            <v>38.41</v>
          </cell>
        </row>
        <row r="137">
          <cell r="G137">
            <v>27.507</v>
          </cell>
        </row>
        <row r="137">
          <cell r="L137">
            <v>34.7</v>
          </cell>
        </row>
        <row r="137">
          <cell r="P137">
            <v>26.025</v>
          </cell>
        </row>
        <row r="138">
          <cell r="C138">
            <v>37.23</v>
          </cell>
        </row>
        <row r="138">
          <cell r="G138">
            <v>27.276</v>
          </cell>
        </row>
        <row r="138">
          <cell r="L138">
            <v>42.5</v>
          </cell>
        </row>
        <row r="138">
          <cell r="P138">
            <v>31.875</v>
          </cell>
        </row>
        <row r="139">
          <cell r="C139">
            <v>35.33</v>
          </cell>
        </row>
        <row r="139">
          <cell r="G139">
            <v>25.859</v>
          </cell>
        </row>
        <row r="139">
          <cell r="L139">
            <v>45.83</v>
          </cell>
        </row>
        <row r="139">
          <cell r="P139">
            <v>34.373</v>
          </cell>
        </row>
        <row r="140">
          <cell r="C140">
            <v>34.86</v>
          </cell>
        </row>
        <row r="140">
          <cell r="G140">
            <v>24.758</v>
          </cell>
        </row>
        <row r="140">
          <cell r="L140">
            <v>41.27</v>
          </cell>
        </row>
        <row r="140">
          <cell r="P140">
            <v>30.953</v>
          </cell>
        </row>
        <row r="141">
          <cell r="C141">
            <v>32.48</v>
          </cell>
        </row>
        <row r="141">
          <cell r="G141">
            <v>17.924</v>
          </cell>
        </row>
        <row r="141">
          <cell r="L141">
            <v>39.54</v>
          </cell>
        </row>
        <row r="141">
          <cell r="P141">
            <v>29.655</v>
          </cell>
        </row>
        <row r="142">
          <cell r="C142">
            <v>33.09</v>
          </cell>
        </row>
        <row r="142">
          <cell r="G142">
            <v>18.386</v>
          </cell>
        </row>
        <row r="142">
          <cell r="L142">
            <v>38.07</v>
          </cell>
        </row>
        <row r="142">
          <cell r="P142">
            <v>28.553</v>
          </cell>
        </row>
        <row r="143">
          <cell r="C143">
            <v>42.06</v>
          </cell>
        </row>
        <row r="143">
          <cell r="G143">
            <v>30.176</v>
          </cell>
        </row>
        <row r="143">
          <cell r="L143">
            <v>39.22</v>
          </cell>
        </row>
        <row r="143">
          <cell r="P143">
            <v>29.415</v>
          </cell>
        </row>
        <row r="144">
          <cell r="C144">
            <v>45.9</v>
          </cell>
        </row>
        <row r="144">
          <cell r="G144">
            <v>33.188</v>
          </cell>
        </row>
        <row r="144">
          <cell r="L144">
            <v>39.83</v>
          </cell>
        </row>
        <row r="144">
          <cell r="P144">
            <v>29.873</v>
          </cell>
        </row>
        <row r="145">
          <cell r="C145">
            <v>40.65</v>
          </cell>
        </row>
        <row r="145">
          <cell r="G145">
            <v>29.637</v>
          </cell>
        </row>
        <row r="145">
          <cell r="L145">
            <v>38.79</v>
          </cell>
        </row>
        <row r="145">
          <cell r="P145">
            <v>29.093</v>
          </cell>
        </row>
        <row r="146">
          <cell r="C146">
            <v>38.54</v>
          </cell>
        </row>
        <row r="146">
          <cell r="G146">
            <v>26.954</v>
          </cell>
        </row>
        <row r="146">
          <cell r="L146">
            <v>37.12</v>
          </cell>
        </row>
        <row r="146">
          <cell r="P146">
            <v>27.84</v>
          </cell>
        </row>
        <row r="147">
          <cell r="C147">
            <v>36.96</v>
          </cell>
        </row>
        <row r="147">
          <cell r="G147">
            <v>26.387</v>
          </cell>
        </row>
        <row r="147">
          <cell r="L147">
            <v>36.71</v>
          </cell>
        </row>
        <row r="147">
          <cell r="P147">
            <v>27.533</v>
          </cell>
        </row>
        <row r="148">
          <cell r="C148">
            <v>38.29</v>
          </cell>
        </row>
        <row r="148">
          <cell r="G148">
            <v>29.382</v>
          </cell>
        </row>
        <row r="148">
          <cell r="L148">
            <v>34.61</v>
          </cell>
        </row>
        <row r="148">
          <cell r="P148">
            <v>25.958</v>
          </cell>
        </row>
        <row r="149">
          <cell r="C149">
            <v>38.86</v>
          </cell>
        </row>
        <row r="149">
          <cell r="G149">
            <v>27.64</v>
          </cell>
        </row>
        <row r="149">
          <cell r="L149">
            <v>35.15</v>
          </cell>
        </row>
        <row r="149">
          <cell r="P149">
            <v>26.363</v>
          </cell>
        </row>
        <row r="150">
          <cell r="C150">
            <v>37.76</v>
          </cell>
        </row>
        <row r="150">
          <cell r="G150">
            <v>27.446</v>
          </cell>
        </row>
        <row r="150">
          <cell r="L150">
            <v>43.04</v>
          </cell>
        </row>
        <row r="150">
          <cell r="P150">
            <v>32.28</v>
          </cell>
        </row>
        <row r="151">
          <cell r="C151">
            <v>35.99</v>
          </cell>
        </row>
        <row r="151">
          <cell r="G151">
            <v>26.096</v>
          </cell>
        </row>
        <row r="151">
          <cell r="L151">
            <v>46.42</v>
          </cell>
        </row>
        <row r="151">
          <cell r="P151">
            <v>34.815</v>
          </cell>
        </row>
        <row r="152">
          <cell r="C152">
            <v>35.56</v>
          </cell>
        </row>
        <row r="152">
          <cell r="G152">
            <v>25.049</v>
          </cell>
        </row>
        <row r="152">
          <cell r="L152">
            <v>41.8</v>
          </cell>
        </row>
        <row r="152">
          <cell r="P152">
            <v>31.35</v>
          </cell>
        </row>
        <row r="153">
          <cell r="C153">
            <v>33.34</v>
          </cell>
        </row>
        <row r="153">
          <cell r="G153">
            <v>18.52</v>
          </cell>
        </row>
        <row r="153">
          <cell r="L153">
            <v>40.04</v>
          </cell>
        </row>
        <row r="153">
          <cell r="P153">
            <v>30.03</v>
          </cell>
        </row>
        <row r="154">
          <cell r="C154">
            <v>33.91</v>
          </cell>
        </row>
        <row r="154">
          <cell r="G154">
            <v>18.995</v>
          </cell>
        </row>
        <row r="154">
          <cell r="L154">
            <v>38.56</v>
          </cell>
        </row>
        <row r="154">
          <cell r="P154">
            <v>28.92</v>
          </cell>
        </row>
        <row r="155">
          <cell r="C155">
            <v>42.27</v>
          </cell>
        </row>
        <row r="155">
          <cell r="G155">
            <v>30.145</v>
          </cell>
        </row>
        <row r="155">
          <cell r="L155">
            <v>39.73</v>
          </cell>
        </row>
        <row r="155">
          <cell r="P155">
            <v>29.798</v>
          </cell>
        </row>
        <row r="156">
          <cell r="C156">
            <v>45.85</v>
          </cell>
        </row>
        <row r="156">
          <cell r="G156">
            <v>33.145</v>
          </cell>
        </row>
        <row r="156">
          <cell r="L156">
            <v>40.34</v>
          </cell>
        </row>
        <row r="156">
          <cell r="P156">
            <v>30.255</v>
          </cell>
        </row>
        <row r="157">
          <cell r="C157">
            <v>40.95</v>
          </cell>
        </row>
        <row r="157">
          <cell r="G157">
            <v>29.696</v>
          </cell>
        </row>
        <row r="157">
          <cell r="L157">
            <v>39.28</v>
          </cell>
        </row>
        <row r="157">
          <cell r="P157">
            <v>29.46</v>
          </cell>
        </row>
        <row r="158">
          <cell r="C158">
            <v>39.04</v>
          </cell>
        </row>
        <row r="158">
          <cell r="G158">
            <v>27.151</v>
          </cell>
        </row>
        <row r="158">
          <cell r="L158">
            <v>37.59</v>
          </cell>
        </row>
        <row r="158">
          <cell r="P158">
            <v>28.193</v>
          </cell>
        </row>
        <row r="159">
          <cell r="C159">
            <v>37.52</v>
          </cell>
        </row>
        <row r="159">
          <cell r="G159">
            <v>26.607</v>
          </cell>
        </row>
        <row r="159">
          <cell r="L159">
            <v>37.17</v>
          </cell>
        </row>
        <row r="159">
          <cell r="P159">
            <v>27.878</v>
          </cell>
        </row>
        <row r="160">
          <cell r="C160">
            <v>38.75</v>
          </cell>
        </row>
        <row r="160">
          <cell r="G160">
            <v>29.443</v>
          </cell>
        </row>
        <row r="160">
          <cell r="L160">
            <v>35.06</v>
          </cell>
        </row>
        <row r="160">
          <cell r="P160">
            <v>26.295</v>
          </cell>
        </row>
        <row r="161">
          <cell r="C161">
            <v>39.32</v>
          </cell>
        </row>
        <row r="161">
          <cell r="G161">
            <v>27.784</v>
          </cell>
        </row>
        <row r="161">
          <cell r="L161">
            <v>35.6</v>
          </cell>
        </row>
        <row r="161">
          <cell r="P161">
            <v>26.7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24.64</v>
          </cell>
        </row>
        <row r="7">
          <cell r="G7">
            <v>17.88</v>
          </cell>
        </row>
        <row r="7">
          <cell r="L7">
            <v>32.96</v>
          </cell>
        </row>
        <row r="7">
          <cell r="P7">
            <v>24.72</v>
          </cell>
        </row>
        <row r="8">
          <cell r="C8">
            <v>24.65</v>
          </cell>
        </row>
        <row r="8">
          <cell r="G8">
            <v>17.88</v>
          </cell>
        </row>
        <row r="8">
          <cell r="L8">
            <v>19.5</v>
          </cell>
        </row>
        <row r="8">
          <cell r="P8">
            <v>17.03</v>
          </cell>
        </row>
        <row r="9">
          <cell r="C9">
            <v>22.7</v>
          </cell>
        </row>
        <row r="9">
          <cell r="G9">
            <v>19.5</v>
          </cell>
        </row>
        <row r="9">
          <cell r="L9">
            <v>25.5</v>
          </cell>
        </row>
        <row r="9">
          <cell r="P9">
            <v>19.01</v>
          </cell>
        </row>
        <row r="10">
          <cell r="C10">
            <v>19.5</v>
          </cell>
        </row>
        <row r="10">
          <cell r="G10">
            <v>19.5</v>
          </cell>
        </row>
        <row r="10">
          <cell r="L10">
            <v>29</v>
          </cell>
        </row>
        <row r="10">
          <cell r="P10">
            <v>21.75</v>
          </cell>
        </row>
        <row r="11">
          <cell r="C11">
            <v>25.5</v>
          </cell>
        </row>
        <row r="11">
          <cell r="G11">
            <v>20.5</v>
          </cell>
        </row>
        <row r="11">
          <cell r="L11">
            <v>36.4</v>
          </cell>
        </row>
        <row r="11">
          <cell r="P11">
            <v>27.3</v>
          </cell>
        </row>
        <row r="12">
          <cell r="C12">
            <v>25.5</v>
          </cell>
        </row>
        <row r="12">
          <cell r="G12">
            <v>20.5</v>
          </cell>
        </row>
        <row r="12">
          <cell r="L12">
            <v>36</v>
          </cell>
        </row>
        <row r="12">
          <cell r="P12">
            <v>27</v>
          </cell>
        </row>
        <row r="13">
          <cell r="C13">
            <v>25.5</v>
          </cell>
        </row>
        <row r="13">
          <cell r="G13">
            <v>20.5</v>
          </cell>
        </row>
        <row r="13">
          <cell r="L13">
            <v>34.75</v>
          </cell>
        </row>
        <row r="13">
          <cell r="P13">
            <v>26.0625</v>
          </cell>
        </row>
        <row r="14">
          <cell r="C14">
            <v>25.5</v>
          </cell>
        </row>
        <row r="14">
          <cell r="G14">
            <v>20.5</v>
          </cell>
        </row>
        <row r="14">
          <cell r="L14">
            <v>32</v>
          </cell>
        </row>
        <row r="14">
          <cell r="P14">
            <v>24</v>
          </cell>
        </row>
        <row r="15">
          <cell r="C15">
            <v>25.5</v>
          </cell>
        </row>
        <row r="15">
          <cell r="G15">
            <v>20.5</v>
          </cell>
        </row>
        <row r="15">
          <cell r="L15">
            <v>29.5</v>
          </cell>
        </row>
        <row r="15">
          <cell r="P15">
            <v>22.125</v>
          </cell>
        </row>
        <row r="16">
          <cell r="C16">
            <v>25.5</v>
          </cell>
        </row>
        <row r="16">
          <cell r="G16">
            <v>20.5</v>
          </cell>
        </row>
        <row r="16">
          <cell r="L16">
            <v>29.5</v>
          </cell>
        </row>
        <row r="16">
          <cell r="P16">
            <v>22.125</v>
          </cell>
        </row>
        <row r="17">
          <cell r="C17">
            <v>20.5</v>
          </cell>
        </row>
        <row r="17">
          <cell r="G17">
            <v>20.5</v>
          </cell>
        </row>
        <row r="17">
          <cell r="L17">
            <v>36.25</v>
          </cell>
        </row>
        <row r="17">
          <cell r="P17">
            <v>27.188</v>
          </cell>
        </row>
        <row r="18">
          <cell r="C18">
            <v>25.5</v>
          </cell>
        </row>
        <row r="18">
          <cell r="G18">
            <v>20.5</v>
          </cell>
        </row>
        <row r="18">
          <cell r="L18">
            <v>44.25</v>
          </cell>
        </row>
        <row r="18">
          <cell r="P18">
            <v>33.188</v>
          </cell>
        </row>
        <row r="19">
          <cell r="C19">
            <v>25.5</v>
          </cell>
        </row>
        <row r="19">
          <cell r="G19">
            <v>20.5</v>
          </cell>
        </row>
        <row r="19">
          <cell r="L19">
            <v>51.25</v>
          </cell>
        </row>
        <row r="19">
          <cell r="P19">
            <v>38.438</v>
          </cell>
        </row>
        <row r="20">
          <cell r="C20">
            <v>25.5</v>
          </cell>
        </row>
        <row r="20">
          <cell r="G20">
            <v>20.5</v>
          </cell>
        </row>
        <row r="20">
          <cell r="L20">
            <v>43.25</v>
          </cell>
        </row>
        <row r="20">
          <cell r="P20">
            <v>32.438</v>
          </cell>
        </row>
        <row r="21">
          <cell r="C21">
            <v>25.5</v>
          </cell>
        </row>
        <row r="21">
          <cell r="G21">
            <v>20.5</v>
          </cell>
        </row>
        <row r="21">
          <cell r="L21">
            <v>37.25</v>
          </cell>
        </row>
        <row r="21">
          <cell r="P21">
            <v>27.938</v>
          </cell>
        </row>
        <row r="22">
          <cell r="C22">
            <v>25.5</v>
          </cell>
        </row>
        <row r="22">
          <cell r="G22">
            <v>20.5</v>
          </cell>
        </row>
        <row r="22">
          <cell r="L22">
            <v>35</v>
          </cell>
        </row>
        <row r="22">
          <cell r="P22">
            <v>26.25</v>
          </cell>
        </row>
        <row r="23">
          <cell r="C23">
            <v>25.5</v>
          </cell>
        </row>
        <row r="23">
          <cell r="G23">
            <v>20.5</v>
          </cell>
        </row>
        <row r="23">
          <cell r="L23">
            <v>37.25</v>
          </cell>
        </row>
        <row r="23">
          <cell r="P23">
            <v>27.9375</v>
          </cell>
        </row>
        <row r="24">
          <cell r="C24">
            <v>20.5</v>
          </cell>
        </row>
        <row r="24">
          <cell r="G24">
            <v>20.5</v>
          </cell>
        </row>
        <row r="24">
          <cell r="L24">
            <v>38.5</v>
          </cell>
        </row>
        <row r="24">
          <cell r="P24">
            <v>28.875</v>
          </cell>
        </row>
        <row r="25">
          <cell r="C25">
            <v>25.5</v>
          </cell>
        </row>
        <row r="25">
          <cell r="G25">
            <v>20.5</v>
          </cell>
        </row>
        <row r="25">
          <cell r="L25">
            <v>37.5</v>
          </cell>
        </row>
        <row r="25">
          <cell r="P25">
            <v>28.125</v>
          </cell>
        </row>
        <row r="26">
          <cell r="C26">
            <v>25.5</v>
          </cell>
        </row>
        <row r="26">
          <cell r="G26">
            <v>20.5</v>
          </cell>
        </row>
        <row r="26">
          <cell r="L26">
            <v>35.5</v>
          </cell>
        </row>
        <row r="26">
          <cell r="P26">
            <v>26.625</v>
          </cell>
        </row>
        <row r="27">
          <cell r="C27">
            <v>25.5</v>
          </cell>
        </row>
        <row r="27">
          <cell r="G27">
            <v>20.5</v>
          </cell>
        </row>
        <row r="27">
          <cell r="L27">
            <v>32.5</v>
          </cell>
        </row>
        <row r="27">
          <cell r="P27">
            <v>24.375</v>
          </cell>
        </row>
        <row r="28">
          <cell r="C28">
            <v>25.5</v>
          </cell>
        </row>
        <row r="28">
          <cell r="G28">
            <v>20.5</v>
          </cell>
        </row>
        <row r="28">
          <cell r="L28">
            <v>33.5</v>
          </cell>
        </row>
        <row r="28">
          <cell r="P28">
            <v>25.125</v>
          </cell>
        </row>
        <row r="29">
          <cell r="C29">
            <v>25.5</v>
          </cell>
        </row>
        <row r="29">
          <cell r="G29">
            <v>20.5</v>
          </cell>
        </row>
        <row r="29">
          <cell r="L29">
            <v>37.5</v>
          </cell>
        </row>
        <row r="29">
          <cell r="P29">
            <v>28.125</v>
          </cell>
        </row>
        <row r="30">
          <cell r="C30">
            <v>25.5</v>
          </cell>
        </row>
        <row r="30">
          <cell r="G30">
            <v>20.5</v>
          </cell>
        </row>
        <row r="30">
          <cell r="L30">
            <v>46.5</v>
          </cell>
        </row>
        <row r="30">
          <cell r="P30">
            <v>34.875</v>
          </cell>
        </row>
        <row r="31">
          <cell r="C31">
            <v>20.5</v>
          </cell>
        </row>
        <row r="31">
          <cell r="G31">
            <v>20.5</v>
          </cell>
        </row>
        <row r="31">
          <cell r="L31">
            <v>55.5</v>
          </cell>
        </row>
        <row r="31">
          <cell r="P31">
            <v>41.625</v>
          </cell>
        </row>
        <row r="32">
          <cell r="C32">
            <v>25.5</v>
          </cell>
        </row>
        <row r="32">
          <cell r="G32">
            <v>20.5</v>
          </cell>
        </row>
        <row r="32">
          <cell r="L32">
            <v>50.5</v>
          </cell>
        </row>
        <row r="32">
          <cell r="P32">
            <v>37.875</v>
          </cell>
        </row>
        <row r="33">
          <cell r="C33">
            <v>25.5</v>
          </cell>
        </row>
        <row r="33">
          <cell r="G33">
            <v>20.5</v>
          </cell>
        </row>
        <row r="33">
          <cell r="L33">
            <v>36.5</v>
          </cell>
        </row>
        <row r="33">
          <cell r="P33">
            <v>27.375</v>
          </cell>
        </row>
        <row r="34">
          <cell r="C34">
            <v>25.5</v>
          </cell>
        </row>
        <row r="34">
          <cell r="G34">
            <v>20.5</v>
          </cell>
        </row>
        <row r="34">
          <cell r="L34">
            <v>35.5</v>
          </cell>
        </row>
        <row r="34">
          <cell r="P34">
            <v>26.625</v>
          </cell>
        </row>
        <row r="35">
          <cell r="C35">
            <v>25.5</v>
          </cell>
        </row>
        <row r="35">
          <cell r="G35">
            <v>20.5</v>
          </cell>
        </row>
        <row r="35">
          <cell r="L35">
            <v>37.5</v>
          </cell>
        </row>
        <row r="35">
          <cell r="P35">
            <v>28.125</v>
          </cell>
        </row>
        <row r="36">
          <cell r="C36">
            <v>25.5</v>
          </cell>
        </row>
        <row r="36">
          <cell r="G36">
            <v>20.5</v>
          </cell>
        </row>
        <row r="36">
          <cell r="L36">
            <v>38.54</v>
          </cell>
        </row>
        <row r="36">
          <cell r="P36">
            <v>28.905</v>
          </cell>
        </row>
        <row r="37">
          <cell r="C37">
            <v>25.5</v>
          </cell>
        </row>
        <row r="37">
          <cell r="G37">
            <v>20.5</v>
          </cell>
        </row>
        <row r="37">
          <cell r="L37">
            <v>38.01</v>
          </cell>
        </row>
        <row r="37">
          <cell r="P37">
            <v>28.5075</v>
          </cell>
        </row>
        <row r="38">
          <cell r="C38">
            <v>25.5</v>
          </cell>
        </row>
        <row r="38">
          <cell r="G38">
            <v>20.758</v>
          </cell>
        </row>
        <row r="38">
          <cell r="L38">
            <v>36.48</v>
          </cell>
        </row>
        <row r="38">
          <cell r="P38">
            <v>27.36</v>
          </cell>
        </row>
        <row r="39">
          <cell r="C39">
            <v>29</v>
          </cell>
        </row>
        <row r="39">
          <cell r="G39">
            <v>25.75</v>
          </cell>
        </row>
        <row r="39">
          <cell r="L39">
            <v>34.76</v>
          </cell>
        </row>
        <row r="39">
          <cell r="P39">
            <v>26.07</v>
          </cell>
        </row>
        <row r="40">
          <cell r="C40">
            <v>36.4</v>
          </cell>
        </row>
        <row r="40">
          <cell r="G40">
            <v>27.231</v>
          </cell>
        </row>
        <row r="40">
          <cell r="L40">
            <v>36.42</v>
          </cell>
        </row>
        <row r="40">
          <cell r="P40">
            <v>27.315</v>
          </cell>
        </row>
        <row r="41">
          <cell r="C41">
            <v>36</v>
          </cell>
        </row>
        <row r="41">
          <cell r="G41">
            <v>27</v>
          </cell>
        </row>
        <row r="41">
          <cell r="L41">
            <v>40.9</v>
          </cell>
        </row>
        <row r="41">
          <cell r="P41">
            <v>30.675</v>
          </cell>
        </row>
        <row r="42">
          <cell r="C42">
            <v>34.75</v>
          </cell>
        </row>
        <row r="42">
          <cell r="G42">
            <v>26.304</v>
          </cell>
        </row>
        <row r="42">
          <cell r="L42">
            <v>42.98</v>
          </cell>
        </row>
        <row r="42">
          <cell r="P42">
            <v>32.235</v>
          </cell>
        </row>
        <row r="43">
          <cell r="C43">
            <v>32</v>
          </cell>
        </row>
        <row r="43">
          <cell r="G43">
            <v>25.984</v>
          </cell>
        </row>
        <row r="43">
          <cell r="L43">
            <v>50.41</v>
          </cell>
        </row>
        <row r="43">
          <cell r="P43">
            <v>37.8075</v>
          </cell>
        </row>
        <row r="44">
          <cell r="C44">
            <v>29.5</v>
          </cell>
        </row>
        <row r="44">
          <cell r="G44">
            <v>23.233</v>
          </cell>
        </row>
        <row r="44">
          <cell r="L44">
            <v>46.33</v>
          </cell>
        </row>
        <row r="44">
          <cell r="P44">
            <v>34.7475</v>
          </cell>
        </row>
        <row r="45">
          <cell r="C45">
            <v>29.5</v>
          </cell>
        </row>
        <row r="45">
          <cell r="G45">
            <v>25.927</v>
          </cell>
        </row>
        <row r="45">
          <cell r="L45">
            <v>38.03</v>
          </cell>
        </row>
        <row r="45">
          <cell r="P45">
            <v>28.523</v>
          </cell>
        </row>
        <row r="46">
          <cell r="C46">
            <v>36.25</v>
          </cell>
        </row>
        <row r="46">
          <cell r="G46">
            <v>26.938</v>
          </cell>
        </row>
        <row r="46">
          <cell r="L46">
            <v>36.25</v>
          </cell>
        </row>
        <row r="46">
          <cell r="P46">
            <v>27.1875</v>
          </cell>
        </row>
        <row r="47">
          <cell r="C47">
            <v>44.25</v>
          </cell>
        </row>
        <row r="47">
          <cell r="G47">
            <v>30.294</v>
          </cell>
        </row>
        <row r="47">
          <cell r="L47">
            <v>37.91</v>
          </cell>
        </row>
        <row r="47">
          <cell r="P47">
            <v>28.4325</v>
          </cell>
        </row>
        <row r="48">
          <cell r="C48">
            <v>51.25</v>
          </cell>
        </row>
        <row r="48">
          <cell r="G48">
            <v>29.081</v>
          </cell>
        </row>
        <row r="48">
          <cell r="L48">
            <v>38.75</v>
          </cell>
        </row>
        <row r="48">
          <cell r="P48">
            <v>29.0625</v>
          </cell>
        </row>
        <row r="49">
          <cell r="C49">
            <v>43.25</v>
          </cell>
        </row>
        <row r="49">
          <cell r="G49">
            <v>29.025</v>
          </cell>
        </row>
        <row r="49">
          <cell r="L49">
            <v>38.5</v>
          </cell>
        </row>
        <row r="49">
          <cell r="P49">
            <v>28.875</v>
          </cell>
        </row>
        <row r="50">
          <cell r="C50">
            <v>37.25</v>
          </cell>
        </row>
        <row r="50">
          <cell r="G50">
            <v>25.5</v>
          </cell>
        </row>
        <row r="50">
          <cell r="L50">
            <v>37.25</v>
          </cell>
        </row>
        <row r="50">
          <cell r="P50">
            <v>27.938</v>
          </cell>
        </row>
        <row r="51">
          <cell r="C51">
            <v>35</v>
          </cell>
        </row>
        <row r="51">
          <cell r="G51">
            <v>27.25</v>
          </cell>
        </row>
        <row r="51">
          <cell r="L51">
            <v>36.25</v>
          </cell>
        </row>
        <row r="51">
          <cell r="P51">
            <v>27.188</v>
          </cell>
        </row>
        <row r="52">
          <cell r="C52">
            <v>37.25</v>
          </cell>
        </row>
        <row r="52">
          <cell r="G52">
            <v>28.024</v>
          </cell>
        </row>
        <row r="52">
          <cell r="L52">
            <v>37.75</v>
          </cell>
        </row>
        <row r="52">
          <cell r="P52">
            <v>28.3125</v>
          </cell>
        </row>
        <row r="53">
          <cell r="C53">
            <v>38.5</v>
          </cell>
        </row>
        <row r="53">
          <cell r="G53">
            <v>27.718</v>
          </cell>
        </row>
        <row r="53">
          <cell r="L53">
            <v>42</v>
          </cell>
        </row>
        <row r="53">
          <cell r="P53">
            <v>31.5</v>
          </cell>
        </row>
        <row r="54">
          <cell r="C54">
            <v>37.5</v>
          </cell>
        </row>
        <row r="54">
          <cell r="G54">
            <v>25.393</v>
          </cell>
        </row>
        <row r="54">
          <cell r="L54">
            <v>41.5</v>
          </cell>
        </row>
        <row r="54">
          <cell r="P54">
            <v>31.125</v>
          </cell>
        </row>
        <row r="55">
          <cell r="C55">
            <v>35.5</v>
          </cell>
        </row>
        <row r="55">
          <cell r="G55">
            <v>24.476</v>
          </cell>
        </row>
        <row r="55">
          <cell r="L55">
            <v>47.75</v>
          </cell>
        </row>
        <row r="55">
          <cell r="P55">
            <v>35.8125</v>
          </cell>
        </row>
        <row r="56">
          <cell r="C56">
            <v>32.5</v>
          </cell>
        </row>
        <row r="56">
          <cell r="G56">
            <v>22.633</v>
          </cell>
        </row>
        <row r="56">
          <cell r="L56">
            <v>44.25</v>
          </cell>
        </row>
        <row r="56">
          <cell r="P56">
            <v>33.1875</v>
          </cell>
        </row>
        <row r="57">
          <cell r="C57">
            <v>33.5</v>
          </cell>
        </row>
        <row r="57">
          <cell r="G57">
            <v>23.637</v>
          </cell>
        </row>
        <row r="57">
          <cell r="L57">
            <v>39.75</v>
          </cell>
        </row>
        <row r="57">
          <cell r="P57">
            <v>29.813</v>
          </cell>
        </row>
        <row r="58">
          <cell r="C58">
            <v>37.5</v>
          </cell>
        </row>
        <row r="58">
          <cell r="G58">
            <v>25.292</v>
          </cell>
        </row>
        <row r="58">
          <cell r="L58">
            <v>37.5</v>
          </cell>
        </row>
        <row r="58">
          <cell r="P58">
            <v>28.125</v>
          </cell>
        </row>
        <row r="59">
          <cell r="C59">
            <v>46.5</v>
          </cell>
        </row>
        <row r="59">
          <cell r="G59">
            <v>27.105</v>
          </cell>
        </row>
        <row r="59">
          <cell r="L59">
            <v>38.75</v>
          </cell>
        </row>
        <row r="59">
          <cell r="P59">
            <v>29.0625</v>
          </cell>
        </row>
        <row r="60">
          <cell r="C60">
            <v>55.5</v>
          </cell>
        </row>
        <row r="60">
          <cell r="G60">
            <v>27.573</v>
          </cell>
        </row>
        <row r="60">
          <cell r="L60">
            <v>38.96</v>
          </cell>
        </row>
        <row r="60">
          <cell r="P60">
            <v>29.22</v>
          </cell>
        </row>
        <row r="61">
          <cell r="C61">
            <v>50.5</v>
          </cell>
        </row>
        <row r="61">
          <cell r="G61">
            <v>27.375</v>
          </cell>
        </row>
        <row r="61">
          <cell r="L61">
            <v>38.95</v>
          </cell>
        </row>
        <row r="61">
          <cell r="P61">
            <v>29.2125</v>
          </cell>
        </row>
        <row r="62">
          <cell r="C62">
            <v>36.5</v>
          </cell>
        </row>
        <row r="62">
          <cell r="G62">
            <v>25.645</v>
          </cell>
        </row>
        <row r="62">
          <cell r="L62">
            <v>37.95</v>
          </cell>
        </row>
        <row r="62">
          <cell r="P62">
            <v>28.462</v>
          </cell>
        </row>
        <row r="63">
          <cell r="C63">
            <v>35.5</v>
          </cell>
        </row>
        <row r="63">
          <cell r="G63">
            <v>27.15</v>
          </cell>
        </row>
        <row r="63">
          <cell r="L63">
            <v>37.63</v>
          </cell>
        </row>
        <row r="63">
          <cell r="P63">
            <v>28.223</v>
          </cell>
        </row>
        <row r="64">
          <cell r="C64">
            <v>37.5</v>
          </cell>
        </row>
        <row r="64">
          <cell r="G64">
            <v>27.96</v>
          </cell>
        </row>
        <row r="64">
          <cell r="L64">
            <v>38.94</v>
          </cell>
        </row>
        <row r="64">
          <cell r="P64">
            <v>29.205</v>
          </cell>
        </row>
        <row r="65">
          <cell r="C65">
            <v>38.54</v>
          </cell>
        </row>
        <row r="65">
          <cell r="G65">
            <v>24.363</v>
          </cell>
        </row>
        <row r="65">
          <cell r="L65">
            <v>42.88</v>
          </cell>
        </row>
        <row r="65">
          <cell r="P65">
            <v>32.16</v>
          </cell>
        </row>
        <row r="66">
          <cell r="C66">
            <v>38.01</v>
          </cell>
        </row>
        <row r="66">
          <cell r="G66">
            <v>23.247</v>
          </cell>
        </row>
        <row r="66">
          <cell r="L66">
            <v>40.22</v>
          </cell>
        </row>
        <row r="66">
          <cell r="P66">
            <v>30.165</v>
          </cell>
        </row>
        <row r="67">
          <cell r="C67">
            <v>36.48</v>
          </cell>
        </row>
        <row r="67">
          <cell r="G67">
            <v>24.289</v>
          </cell>
        </row>
        <row r="67">
          <cell r="L67">
            <v>45.58</v>
          </cell>
        </row>
        <row r="67">
          <cell r="P67">
            <v>34.185</v>
          </cell>
        </row>
        <row r="68">
          <cell r="C68">
            <v>34.76</v>
          </cell>
        </row>
        <row r="68">
          <cell r="G68">
            <v>25.314</v>
          </cell>
        </row>
        <row r="68">
          <cell r="L68">
            <v>42.58</v>
          </cell>
        </row>
        <row r="68">
          <cell r="P68">
            <v>31.935</v>
          </cell>
        </row>
        <row r="69">
          <cell r="C69">
            <v>36.42</v>
          </cell>
        </row>
        <row r="69">
          <cell r="G69">
            <v>20.483</v>
          </cell>
        </row>
        <row r="69">
          <cell r="L69">
            <v>41.22</v>
          </cell>
        </row>
        <row r="69">
          <cell r="P69">
            <v>30.915</v>
          </cell>
        </row>
        <row r="70">
          <cell r="C70">
            <v>40.9</v>
          </cell>
        </row>
        <row r="70">
          <cell r="G70">
            <v>26.919</v>
          </cell>
        </row>
        <row r="70">
          <cell r="L70">
            <v>38.53</v>
          </cell>
        </row>
        <row r="70">
          <cell r="P70">
            <v>28.8975</v>
          </cell>
        </row>
        <row r="71">
          <cell r="C71">
            <v>42.98</v>
          </cell>
        </row>
        <row r="71">
          <cell r="G71">
            <v>25.271</v>
          </cell>
        </row>
        <row r="71">
          <cell r="L71">
            <v>39.58</v>
          </cell>
        </row>
        <row r="71">
          <cell r="P71">
            <v>29.685</v>
          </cell>
        </row>
        <row r="72">
          <cell r="C72">
            <v>50.41</v>
          </cell>
        </row>
        <row r="72">
          <cell r="G72">
            <v>30.085</v>
          </cell>
        </row>
        <row r="72">
          <cell r="L72">
            <v>39.19</v>
          </cell>
        </row>
        <row r="72">
          <cell r="P72">
            <v>29.3925</v>
          </cell>
        </row>
        <row r="73">
          <cell r="C73">
            <v>46.33</v>
          </cell>
        </row>
        <row r="73">
          <cell r="G73">
            <v>26.374</v>
          </cell>
        </row>
        <row r="73">
          <cell r="L73">
            <v>39.31</v>
          </cell>
        </row>
        <row r="73">
          <cell r="P73">
            <v>29.4825</v>
          </cell>
        </row>
        <row r="74">
          <cell r="C74">
            <v>38.03</v>
          </cell>
        </row>
        <row r="74">
          <cell r="G74">
            <v>24.612</v>
          </cell>
        </row>
        <row r="74">
          <cell r="L74">
            <v>38.44</v>
          </cell>
        </row>
        <row r="74">
          <cell r="P74">
            <v>28.83</v>
          </cell>
        </row>
        <row r="75">
          <cell r="C75">
            <v>36.25</v>
          </cell>
        </row>
        <row r="75">
          <cell r="G75">
            <v>29.225</v>
          </cell>
        </row>
        <row r="75">
          <cell r="L75">
            <v>38.5</v>
          </cell>
        </row>
        <row r="75">
          <cell r="P75">
            <v>28.875</v>
          </cell>
        </row>
        <row r="76">
          <cell r="C76">
            <v>37.91</v>
          </cell>
        </row>
        <row r="76">
          <cell r="G76">
            <v>27.164</v>
          </cell>
        </row>
        <row r="76">
          <cell r="L76">
            <v>39.7</v>
          </cell>
        </row>
        <row r="76">
          <cell r="P76">
            <v>29.775</v>
          </cell>
        </row>
        <row r="77">
          <cell r="C77">
            <v>38.75</v>
          </cell>
        </row>
        <row r="77">
          <cell r="G77">
            <v>22.917</v>
          </cell>
        </row>
        <row r="77">
          <cell r="L77">
            <v>43.48</v>
          </cell>
        </row>
        <row r="77">
          <cell r="P77">
            <v>32.61</v>
          </cell>
        </row>
        <row r="78">
          <cell r="C78">
            <v>38.5</v>
          </cell>
        </row>
        <row r="78">
          <cell r="G78">
            <v>24.717</v>
          </cell>
        </row>
        <row r="78">
          <cell r="L78">
            <v>39.62</v>
          </cell>
        </row>
        <row r="78">
          <cell r="P78">
            <v>29.715</v>
          </cell>
        </row>
        <row r="79">
          <cell r="C79">
            <v>37.25</v>
          </cell>
        </row>
        <row r="79">
          <cell r="G79">
            <v>24.014</v>
          </cell>
        </row>
        <row r="79">
          <cell r="L79">
            <v>44.5</v>
          </cell>
        </row>
        <row r="79">
          <cell r="P79">
            <v>33.375</v>
          </cell>
        </row>
        <row r="80">
          <cell r="C80">
            <v>36.25</v>
          </cell>
        </row>
        <row r="80">
          <cell r="G80">
            <v>25.522</v>
          </cell>
        </row>
        <row r="80">
          <cell r="L80">
            <v>41.76</v>
          </cell>
        </row>
        <row r="80">
          <cell r="P80">
            <v>31.32</v>
          </cell>
        </row>
        <row r="81">
          <cell r="C81">
            <v>37.75</v>
          </cell>
        </row>
        <row r="81">
          <cell r="G81">
            <v>21.981</v>
          </cell>
        </row>
        <row r="81">
          <cell r="L81">
            <v>42.14</v>
          </cell>
        </row>
        <row r="81">
          <cell r="P81">
            <v>31.605</v>
          </cell>
        </row>
        <row r="82">
          <cell r="C82">
            <v>42</v>
          </cell>
        </row>
        <row r="82">
          <cell r="G82">
            <v>26.889</v>
          </cell>
        </row>
        <row r="82">
          <cell r="L82">
            <v>39.21</v>
          </cell>
        </row>
        <row r="82">
          <cell r="P82">
            <v>29.4075</v>
          </cell>
        </row>
        <row r="83">
          <cell r="C83">
            <v>41.5</v>
          </cell>
        </row>
        <row r="83">
          <cell r="G83">
            <v>23.815</v>
          </cell>
        </row>
        <row r="83">
          <cell r="L83">
            <v>40.15</v>
          </cell>
        </row>
        <row r="83">
          <cell r="P83">
            <v>30.1125</v>
          </cell>
        </row>
        <row r="84">
          <cell r="C84">
            <v>47.75</v>
          </cell>
        </row>
        <row r="84">
          <cell r="G84">
            <v>31.851</v>
          </cell>
        </row>
        <row r="84">
          <cell r="L84">
            <v>39.42</v>
          </cell>
        </row>
        <row r="84">
          <cell r="P84">
            <v>29.565</v>
          </cell>
        </row>
        <row r="85">
          <cell r="C85">
            <v>44.25</v>
          </cell>
        </row>
        <row r="85">
          <cell r="G85">
            <v>26.761</v>
          </cell>
        </row>
        <row r="85">
          <cell r="L85">
            <v>39.64</v>
          </cell>
        </row>
        <row r="85">
          <cell r="P85">
            <v>29.73</v>
          </cell>
        </row>
        <row r="86">
          <cell r="C86">
            <v>39.75</v>
          </cell>
        </row>
        <row r="86">
          <cell r="G86">
            <v>24.063</v>
          </cell>
        </row>
        <row r="86">
          <cell r="L86">
            <v>38.86</v>
          </cell>
        </row>
        <row r="86">
          <cell r="P86">
            <v>29.145</v>
          </cell>
        </row>
        <row r="87">
          <cell r="C87">
            <v>37.5</v>
          </cell>
        </row>
        <row r="87">
          <cell r="G87">
            <v>28.779</v>
          </cell>
        </row>
        <row r="87">
          <cell r="L87">
            <v>39.19</v>
          </cell>
        </row>
        <row r="87">
          <cell r="P87">
            <v>29.392</v>
          </cell>
        </row>
        <row r="88">
          <cell r="C88">
            <v>38.75</v>
          </cell>
        </row>
        <row r="88">
          <cell r="G88">
            <v>26.829</v>
          </cell>
        </row>
        <row r="88">
          <cell r="L88">
            <v>40.31</v>
          </cell>
        </row>
        <row r="88">
          <cell r="P88">
            <v>30.2325</v>
          </cell>
        </row>
        <row r="89">
          <cell r="C89">
            <v>38.96</v>
          </cell>
        </row>
        <row r="89">
          <cell r="G89">
            <v>24.263</v>
          </cell>
        </row>
        <row r="89">
          <cell r="L89">
            <v>43.98</v>
          </cell>
        </row>
        <row r="89">
          <cell r="P89">
            <v>32.985</v>
          </cell>
        </row>
        <row r="90">
          <cell r="C90">
            <v>38.95</v>
          </cell>
        </row>
        <row r="90">
          <cell r="G90">
            <v>24.659</v>
          </cell>
        </row>
        <row r="90">
          <cell r="L90">
            <v>39.28</v>
          </cell>
        </row>
        <row r="90">
          <cell r="P90">
            <v>29.46</v>
          </cell>
        </row>
        <row r="91">
          <cell r="C91">
            <v>37.95</v>
          </cell>
        </row>
        <row r="91">
          <cell r="G91">
            <v>23.925</v>
          </cell>
        </row>
        <row r="91">
          <cell r="L91">
            <v>43.81</v>
          </cell>
        </row>
        <row r="91">
          <cell r="P91">
            <v>32.8575</v>
          </cell>
        </row>
        <row r="92">
          <cell r="C92">
            <v>37.63</v>
          </cell>
        </row>
        <row r="92">
          <cell r="G92">
            <v>23.997</v>
          </cell>
        </row>
        <row r="92">
          <cell r="L92">
            <v>41.26</v>
          </cell>
        </row>
        <row r="92">
          <cell r="P92">
            <v>30.945</v>
          </cell>
        </row>
        <row r="93">
          <cell r="C93">
            <v>38.94</v>
          </cell>
        </row>
        <row r="93">
          <cell r="G93">
            <v>23.156</v>
          </cell>
        </row>
        <row r="93">
          <cell r="L93">
            <v>42.87</v>
          </cell>
        </row>
        <row r="93">
          <cell r="P93">
            <v>32.153</v>
          </cell>
        </row>
        <row r="94">
          <cell r="C94">
            <v>42.88</v>
          </cell>
        </row>
        <row r="94">
          <cell r="G94">
            <v>26.761</v>
          </cell>
        </row>
        <row r="94">
          <cell r="L94">
            <v>39.76</v>
          </cell>
        </row>
        <row r="94">
          <cell r="P94">
            <v>29.82</v>
          </cell>
        </row>
        <row r="95">
          <cell r="C95">
            <v>40.22</v>
          </cell>
        </row>
        <row r="95">
          <cell r="G95">
            <v>24.235</v>
          </cell>
        </row>
        <row r="95">
          <cell r="L95">
            <v>40.62</v>
          </cell>
        </row>
        <row r="95">
          <cell r="P95">
            <v>30.465</v>
          </cell>
        </row>
        <row r="96">
          <cell r="C96">
            <v>45.58</v>
          </cell>
        </row>
        <row r="96">
          <cell r="G96">
            <v>32.319</v>
          </cell>
        </row>
        <row r="96">
          <cell r="L96">
            <v>39.66</v>
          </cell>
        </row>
        <row r="96">
          <cell r="P96">
            <v>29.745</v>
          </cell>
        </row>
        <row r="97">
          <cell r="C97">
            <v>42.58</v>
          </cell>
        </row>
        <row r="97">
          <cell r="G97">
            <v>27.227</v>
          </cell>
        </row>
        <row r="97">
          <cell r="L97">
            <v>39.97</v>
          </cell>
        </row>
        <row r="97">
          <cell r="P97">
            <v>29.9775</v>
          </cell>
        </row>
        <row r="98">
          <cell r="C98">
            <v>41.22</v>
          </cell>
        </row>
        <row r="98">
          <cell r="G98">
            <v>23.756</v>
          </cell>
        </row>
        <row r="98">
          <cell r="L98">
            <v>39.28</v>
          </cell>
        </row>
        <row r="98">
          <cell r="P98">
            <v>29.46</v>
          </cell>
        </row>
        <row r="99">
          <cell r="C99">
            <v>38.53</v>
          </cell>
        </row>
        <row r="99">
          <cell r="G99">
            <v>28.569</v>
          </cell>
        </row>
        <row r="99">
          <cell r="L99">
            <v>39.85</v>
          </cell>
        </row>
        <row r="99">
          <cell r="P99">
            <v>29.887</v>
          </cell>
        </row>
        <row r="100">
          <cell r="C100">
            <v>39.58</v>
          </cell>
        </row>
        <row r="100">
          <cell r="G100">
            <v>24.608</v>
          </cell>
        </row>
        <row r="100">
          <cell r="L100">
            <v>40.9</v>
          </cell>
        </row>
        <row r="100">
          <cell r="P100">
            <v>30.675</v>
          </cell>
        </row>
        <row r="101">
          <cell r="C101">
            <v>39.19</v>
          </cell>
        </row>
        <row r="101">
          <cell r="G101">
            <v>25.726</v>
          </cell>
        </row>
        <row r="101">
          <cell r="L101">
            <v>44.46</v>
          </cell>
        </row>
        <row r="101">
          <cell r="P101">
            <v>33.345</v>
          </cell>
        </row>
        <row r="102">
          <cell r="C102">
            <v>39.31</v>
          </cell>
        </row>
        <row r="102">
          <cell r="G102">
            <v>24.571</v>
          </cell>
        </row>
        <row r="102">
          <cell r="L102">
            <v>38.98</v>
          </cell>
        </row>
        <row r="102">
          <cell r="P102">
            <v>29.235</v>
          </cell>
        </row>
        <row r="103">
          <cell r="C103">
            <v>38.44</v>
          </cell>
        </row>
        <row r="103">
          <cell r="G103">
            <v>23.82</v>
          </cell>
        </row>
        <row r="103">
          <cell r="L103">
            <v>43.18</v>
          </cell>
        </row>
        <row r="103">
          <cell r="P103">
            <v>32.385</v>
          </cell>
        </row>
        <row r="104">
          <cell r="C104">
            <v>38.5</v>
          </cell>
        </row>
        <row r="104">
          <cell r="G104">
            <v>23.759</v>
          </cell>
        </row>
        <row r="104">
          <cell r="L104">
            <v>40.82</v>
          </cell>
        </row>
        <row r="104">
          <cell r="P104">
            <v>30.615</v>
          </cell>
        </row>
        <row r="105">
          <cell r="C105">
            <v>39.7</v>
          </cell>
        </row>
        <row r="105">
          <cell r="G105">
            <v>22.954</v>
          </cell>
        </row>
        <row r="105">
          <cell r="L105">
            <v>43.56</v>
          </cell>
        </row>
        <row r="105">
          <cell r="P105">
            <v>32.67</v>
          </cell>
        </row>
        <row r="106">
          <cell r="C106">
            <v>43.48</v>
          </cell>
        </row>
        <row r="106">
          <cell r="G106">
            <v>26.62</v>
          </cell>
        </row>
        <row r="106">
          <cell r="L106">
            <v>40.29</v>
          </cell>
        </row>
        <row r="106">
          <cell r="P106">
            <v>30.2175</v>
          </cell>
        </row>
        <row r="107">
          <cell r="C107">
            <v>39.62</v>
          </cell>
        </row>
        <row r="107">
          <cell r="G107">
            <v>24.39</v>
          </cell>
        </row>
        <row r="107">
          <cell r="L107">
            <v>41.08</v>
          </cell>
        </row>
        <row r="107">
          <cell r="P107">
            <v>30.81</v>
          </cell>
        </row>
        <row r="108">
          <cell r="C108">
            <v>44.5</v>
          </cell>
        </row>
        <row r="108">
          <cell r="G108">
            <v>32.517</v>
          </cell>
        </row>
        <row r="108">
          <cell r="L108">
            <v>40.14</v>
          </cell>
        </row>
        <row r="108">
          <cell r="P108">
            <v>30.105</v>
          </cell>
        </row>
        <row r="109">
          <cell r="C109">
            <v>41.76</v>
          </cell>
        </row>
        <row r="109">
          <cell r="G109">
            <v>25.74</v>
          </cell>
        </row>
        <row r="109">
          <cell r="L109">
            <v>40.53</v>
          </cell>
        </row>
        <row r="109">
          <cell r="P109">
            <v>30.3975</v>
          </cell>
        </row>
        <row r="110">
          <cell r="C110">
            <v>42.14</v>
          </cell>
        </row>
        <row r="110">
          <cell r="G110">
            <v>25.712</v>
          </cell>
        </row>
        <row r="110">
          <cell r="L110">
            <v>39.93</v>
          </cell>
        </row>
        <row r="110">
          <cell r="P110">
            <v>29.948</v>
          </cell>
        </row>
        <row r="111">
          <cell r="C111">
            <v>39.21</v>
          </cell>
        </row>
        <row r="111">
          <cell r="G111">
            <v>28.38</v>
          </cell>
        </row>
        <row r="111">
          <cell r="L111">
            <v>40.73</v>
          </cell>
        </row>
        <row r="111">
          <cell r="P111">
            <v>30.547</v>
          </cell>
        </row>
        <row r="112">
          <cell r="C112">
            <v>40.15</v>
          </cell>
        </row>
        <row r="112">
          <cell r="G112">
            <v>24.413</v>
          </cell>
        </row>
        <row r="112">
          <cell r="L112">
            <v>41.71</v>
          </cell>
        </row>
        <row r="112">
          <cell r="P112">
            <v>31.2825</v>
          </cell>
        </row>
        <row r="113">
          <cell r="C113">
            <v>39.42</v>
          </cell>
        </row>
        <row r="113">
          <cell r="G113">
            <v>25.782</v>
          </cell>
        </row>
        <row r="113">
          <cell r="L113">
            <v>45.17</v>
          </cell>
        </row>
        <row r="113">
          <cell r="P113">
            <v>33.8775</v>
          </cell>
        </row>
        <row r="114">
          <cell r="C114">
            <v>39.64</v>
          </cell>
        </row>
        <row r="114">
          <cell r="G114">
            <v>24.842</v>
          </cell>
        </row>
        <row r="114">
          <cell r="L114">
            <v>38.96</v>
          </cell>
        </row>
        <row r="114">
          <cell r="P114">
            <v>29.22</v>
          </cell>
        </row>
        <row r="115">
          <cell r="C115">
            <v>38.86</v>
          </cell>
        </row>
        <row r="115">
          <cell r="G115">
            <v>22.281</v>
          </cell>
        </row>
        <row r="115">
          <cell r="L115">
            <v>42.87</v>
          </cell>
        </row>
        <row r="115">
          <cell r="P115">
            <v>32.1525</v>
          </cell>
        </row>
        <row r="116">
          <cell r="C116">
            <v>39.19</v>
          </cell>
        </row>
        <row r="116">
          <cell r="G116">
            <v>25.068</v>
          </cell>
        </row>
        <row r="116">
          <cell r="L116">
            <v>40.67</v>
          </cell>
        </row>
        <row r="116">
          <cell r="P116">
            <v>30.5025</v>
          </cell>
        </row>
        <row r="117">
          <cell r="C117">
            <v>40.31</v>
          </cell>
        </row>
        <row r="117">
          <cell r="G117">
            <v>22.918</v>
          </cell>
        </row>
        <row r="117">
          <cell r="L117">
            <v>44.47</v>
          </cell>
        </row>
        <row r="117">
          <cell r="P117">
            <v>33.352</v>
          </cell>
        </row>
        <row r="118">
          <cell r="C118">
            <v>43.98</v>
          </cell>
        </row>
        <row r="118">
          <cell r="G118">
            <v>24.935</v>
          </cell>
        </row>
        <row r="118">
          <cell r="L118">
            <v>41.05</v>
          </cell>
        </row>
        <row r="118">
          <cell r="P118">
            <v>30.7875</v>
          </cell>
        </row>
        <row r="119">
          <cell r="C119">
            <v>39.28</v>
          </cell>
        </row>
        <row r="119">
          <cell r="G119">
            <v>26.174</v>
          </cell>
        </row>
        <row r="119">
          <cell r="L119">
            <v>41.77</v>
          </cell>
        </row>
        <row r="119">
          <cell r="P119">
            <v>31.3275</v>
          </cell>
        </row>
        <row r="120">
          <cell r="C120">
            <v>43.81</v>
          </cell>
        </row>
        <row r="120">
          <cell r="G120">
            <v>31.689</v>
          </cell>
        </row>
        <row r="120">
          <cell r="L120">
            <v>40.63</v>
          </cell>
        </row>
        <row r="120">
          <cell r="P120">
            <v>30.4725</v>
          </cell>
        </row>
        <row r="121">
          <cell r="C121">
            <v>41.26</v>
          </cell>
        </row>
        <row r="121">
          <cell r="G121">
            <v>27.651</v>
          </cell>
        </row>
        <row r="121">
          <cell r="L121">
            <v>41.1</v>
          </cell>
        </row>
        <row r="121">
          <cell r="P121">
            <v>30.825</v>
          </cell>
        </row>
        <row r="122">
          <cell r="C122">
            <v>42.87</v>
          </cell>
        </row>
        <row r="122">
          <cell r="G122">
            <v>25.676</v>
          </cell>
        </row>
        <row r="122">
          <cell r="L122">
            <v>40.56</v>
          </cell>
        </row>
        <row r="122">
          <cell r="P122">
            <v>30.42</v>
          </cell>
        </row>
        <row r="123">
          <cell r="C123">
            <v>39.76</v>
          </cell>
        </row>
        <row r="123">
          <cell r="G123">
            <v>26.484</v>
          </cell>
        </row>
        <row r="123">
          <cell r="L123">
            <v>41.58</v>
          </cell>
        </row>
        <row r="123">
          <cell r="P123">
            <v>31.185</v>
          </cell>
        </row>
        <row r="124">
          <cell r="C124">
            <v>40.62</v>
          </cell>
        </row>
        <row r="124">
          <cell r="G124">
            <v>26.507</v>
          </cell>
        </row>
        <row r="124">
          <cell r="L124">
            <v>42.51</v>
          </cell>
        </row>
        <row r="124">
          <cell r="P124">
            <v>31.8825</v>
          </cell>
        </row>
        <row r="125">
          <cell r="C125">
            <v>39.66</v>
          </cell>
        </row>
        <row r="125">
          <cell r="G125">
            <v>25.973</v>
          </cell>
        </row>
        <row r="125">
          <cell r="L125">
            <v>45.87</v>
          </cell>
        </row>
        <row r="125">
          <cell r="P125">
            <v>34.4025</v>
          </cell>
        </row>
        <row r="126">
          <cell r="C126">
            <v>39.97</v>
          </cell>
        </row>
        <row r="126">
          <cell r="G126">
            <v>24.777</v>
          </cell>
        </row>
        <row r="126">
          <cell r="L126">
            <v>38.98</v>
          </cell>
        </row>
        <row r="126">
          <cell r="P126">
            <v>29.235</v>
          </cell>
        </row>
        <row r="127">
          <cell r="C127">
            <v>39.28</v>
          </cell>
        </row>
        <row r="127">
          <cell r="G127">
            <v>22.419</v>
          </cell>
        </row>
        <row r="127">
          <cell r="L127">
            <v>42.61</v>
          </cell>
        </row>
        <row r="127">
          <cell r="P127">
            <v>31.9575</v>
          </cell>
        </row>
        <row r="128">
          <cell r="C128">
            <v>39.85</v>
          </cell>
        </row>
        <row r="128">
          <cell r="G128">
            <v>25.18</v>
          </cell>
        </row>
        <row r="128">
          <cell r="L128">
            <v>40.56</v>
          </cell>
        </row>
        <row r="128">
          <cell r="P128">
            <v>30.42</v>
          </cell>
        </row>
        <row r="129">
          <cell r="C129">
            <v>40.9</v>
          </cell>
        </row>
        <row r="129">
          <cell r="G129">
            <v>21.46</v>
          </cell>
        </row>
        <row r="129">
          <cell r="L129">
            <v>45.35</v>
          </cell>
        </row>
        <row r="129">
          <cell r="P129">
            <v>34.013</v>
          </cell>
        </row>
        <row r="130">
          <cell r="C130">
            <v>44.46</v>
          </cell>
        </row>
        <row r="130">
          <cell r="G130">
            <v>26.775</v>
          </cell>
        </row>
        <row r="130">
          <cell r="L130">
            <v>41.79</v>
          </cell>
        </row>
        <row r="130">
          <cell r="P130">
            <v>31.3425</v>
          </cell>
        </row>
        <row r="131">
          <cell r="C131">
            <v>38.98</v>
          </cell>
        </row>
        <row r="131">
          <cell r="G131">
            <v>26.488</v>
          </cell>
        </row>
        <row r="131">
          <cell r="L131">
            <v>42.45</v>
          </cell>
        </row>
        <row r="131">
          <cell r="P131">
            <v>31.8375</v>
          </cell>
        </row>
        <row r="132">
          <cell r="C132">
            <v>43.18</v>
          </cell>
        </row>
        <row r="132">
          <cell r="G132">
            <v>32.084</v>
          </cell>
        </row>
        <row r="132">
          <cell r="L132">
            <v>41.12</v>
          </cell>
        </row>
        <row r="132">
          <cell r="P132">
            <v>30.84</v>
          </cell>
        </row>
        <row r="133">
          <cell r="C133">
            <v>40.82</v>
          </cell>
        </row>
        <row r="133">
          <cell r="G133">
            <v>28.007</v>
          </cell>
        </row>
        <row r="133">
          <cell r="L133">
            <v>41.66</v>
          </cell>
        </row>
        <row r="133">
          <cell r="P133">
            <v>31.245</v>
          </cell>
        </row>
        <row r="134">
          <cell r="C134">
            <v>43.56</v>
          </cell>
        </row>
        <row r="134">
          <cell r="G134">
            <v>25.782</v>
          </cell>
        </row>
        <row r="134">
          <cell r="L134">
            <v>41.2</v>
          </cell>
        </row>
        <row r="134">
          <cell r="P134">
            <v>30.9</v>
          </cell>
        </row>
        <row r="135">
          <cell r="C135">
            <v>40.29</v>
          </cell>
        </row>
        <row r="135">
          <cell r="G135">
            <v>26.585</v>
          </cell>
        </row>
        <row r="135">
          <cell r="L135">
            <v>42.41</v>
          </cell>
        </row>
        <row r="135">
          <cell r="P135">
            <v>31.808</v>
          </cell>
        </row>
        <row r="136">
          <cell r="C136">
            <v>41.08</v>
          </cell>
        </row>
        <row r="136">
          <cell r="G136">
            <v>26.647</v>
          </cell>
        </row>
        <row r="136">
          <cell r="L136">
            <v>43.28</v>
          </cell>
        </row>
        <row r="136">
          <cell r="P136">
            <v>32.46</v>
          </cell>
        </row>
        <row r="137">
          <cell r="C137">
            <v>40.14</v>
          </cell>
        </row>
        <row r="137">
          <cell r="G137">
            <v>24.615</v>
          </cell>
        </row>
        <row r="137">
          <cell r="L137">
            <v>46.56</v>
          </cell>
        </row>
        <row r="137">
          <cell r="P137">
            <v>34.92</v>
          </cell>
        </row>
        <row r="138">
          <cell r="C138">
            <v>40.53</v>
          </cell>
        </row>
        <row r="138">
          <cell r="G138">
            <v>24.974</v>
          </cell>
        </row>
        <row r="138">
          <cell r="L138">
            <v>39.03</v>
          </cell>
        </row>
        <row r="138">
          <cell r="P138">
            <v>29.2725</v>
          </cell>
        </row>
        <row r="139">
          <cell r="C139">
            <v>39.93</v>
          </cell>
        </row>
        <row r="139">
          <cell r="G139">
            <v>24.185</v>
          </cell>
        </row>
        <row r="139">
          <cell r="L139">
            <v>42.4</v>
          </cell>
        </row>
        <row r="139">
          <cell r="P139">
            <v>31.8</v>
          </cell>
        </row>
        <row r="140">
          <cell r="C140">
            <v>40.73</v>
          </cell>
        </row>
        <row r="140">
          <cell r="G140">
            <v>25.314</v>
          </cell>
        </row>
        <row r="140">
          <cell r="L140">
            <v>40.49</v>
          </cell>
        </row>
        <row r="140">
          <cell r="P140">
            <v>30.3675</v>
          </cell>
        </row>
        <row r="141">
          <cell r="C141">
            <v>41.71</v>
          </cell>
        </row>
        <row r="141">
          <cell r="G141">
            <v>21.572</v>
          </cell>
        </row>
        <row r="141">
          <cell r="L141">
            <v>46.21</v>
          </cell>
        </row>
        <row r="141">
          <cell r="P141">
            <v>34.657</v>
          </cell>
        </row>
        <row r="142">
          <cell r="C142">
            <v>45.17</v>
          </cell>
        </row>
        <row r="142">
          <cell r="G142">
            <v>26.953</v>
          </cell>
        </row>
        <row r="142">
          <cell r="L142">
            <v>42.52</v>
          </cell>
        </row>
        <row r="142">
          <cell r="P142">
            <v>31.89</v>
          </cell>
        </row>
        <row r="143">
          <cell r="C143">
            <v>38.96</v>
          </cell>
        </row>
        <row r="143">
          <cell r="G143">
            <v>26.825</v>
          </cell>
        </row>
        <row r="143">
          <cell r="L143">
            <v>43.12</v>
          </cell>
        </row>
        <row r="143">
          <cell r="P143">
            <v>32.34</v>
          </cell>
        </row>
        <row r="144">
          <cell r="C144">
            <v>42.87</v>
          </cell>
        </row>
        <row r="144">
          <cell r="G144">
            <v>32.492</v>
          </cell>
        </row>
        <row r="144">
          <cell r="L144">
            <v>41.62</v>
          </cell>
        </row>
        <row r="144">
          <cell r="P144">
            <v>31.215</v>
          </cell>
        </row>
        <row r="145">
          <cell r="C145">
            <v>40.67</v>
          </cell>
        </row>
        <row r="145">
          <cell r="G145">
            <v>28.373</v>
          </cell>
        </row>
        <row r="145">
          <cell r="L145">
            <v>42.15</v>
          </cell>
        </row>
        <row r="145">
          <cell r="P145">
            <v>31.6125</v>
          </cell>
        </row>
        <row r="146">
          <cell r="C146">
            <v>44.47</v>
          </cell>
        </row>
        <row r="146">
          <cell r="G146">
            <v>23.637</v>
          </cell>
        </row>
        <row r="146">
          <cell r="L146">
            <v>41.68</v>
          </cell>
        </row>
        <row r="146">
          <cell r="P146">
            <v>31.26</v>
          </cell>
        </row>
        <row r="147">
          <cell r="C147">
            <v>41.05</v>
          </cell>
        </row>
        <row r="147">
          <cell r="G147">
            <v>28.607</v>
          </cell>
        </row>
        <row r="147">
          <cell r="L147">
            <v>42.86</v>
          </cell>
        </row>
        <row r="147">
          <cell r="P147">
            <v>32.145</v>
          </cell>
        </row>
        <row r="148">
          <cell r="C148">
            <v>41.77</v>
          </cell>
        </row>
        <row r="148">
          <cell r="G148">
            <v>26.803</v>
          </cell>
        </row>
        <row r="148">
          <cell r="L148">
            <v>43.74</v>
          </cell>
        </row>
        <row r="148">
          <cell r="P148">
            <v>32.805</v>
          </cell>
        </row>
        <row r="149">
          <cell r="C149">
            <v>40.63</v>
          </cell>
        </row>
        <row r="149">
          <cell r="G149">
            <v>24.818</v>
          </cell>
        </row>
        <row r="149">
          <cell r="L149">
            <v>47.03</v>
          </cell>
        </row>
        <row r="149">
          <cell r="P149">
            <v>35.2725</v>
          </cell>
        </row>
        <row r="150">
          <cell r="C150">
            <v>41.1</v>
          </cell>
        </row>
        <row r="150">
          <cell r="G150">
            <v>25.179</v>
          </cell>
        </row>
        <row r="150">
          <cell r="L150">
            <v>39.6</v>
          </cell>
        </row>
        <row r="150">
          <cell r="P150">
            <v>29.7</v>
          </cell>
        </row>
        <row r="151">
          <cell r="C151">
            <v>40.56</v>
          </cell>
        </row>
        <row r="151">
          <cell r="G151">
            <v>24.379</v>
          </cell>
        </row>
        <row r="151">
          <cell r="L151">
            <v>43</v>
          </cell>
        </row>
        <row r="151">
          <cell r="P151">
            <v>32.25</v>
          </cell>
        </row>
        <row r="152">
          <cell r="C152">
            <v>41.58</v>
          </cell>
        </row>
        <row r="152">
          <cell r="G152">
            <v>25.464</v>
          </cell>
        </row>
        <row r="152">
          <cell r="L152">
            <v>41.07</v>
          </cell>
        </row>
        <row r="152">
          <cell r="P152">
            <v>30.8025</v>
          </cell>
        </row>
        <row r="153">
          <cell r="C153">
            <v>42.51</v>
          </cell>
        </row>
        <row r="153">
          <cell r="G153">
            <v>21.685</v>
          </cell>
        </row>
        <row r="153">
          <cell r="L153">
            <v>46.66</v>
          </cell>
        </row>
        <row r="153">
          <cell r="P153">
            <v>34.995</v>
          </cell>
        </row>
        <row r="154">
          <cell r="C154">
            <v>45.87</v>
          </cell>
        </row>
        <row r="154">
          <cell r="G154">
            <v>27.123</v>
          </cell>
        </row>
        <row r="154">
          <cell r="L154">
            <v>42.99</v>
          </cell>
        </row>
        <row r="154">
          <cell r="P154">
            <v>32.2425</v>
          </cell>
        </row>
        <row r="155">
          <cell r="C155">
            <v>38.98</v>
          </cell>
        </row>
        <row r="155">
          <cell r="G155">
            <v>25.632</v>
          </cell>
        </row>
        <row r="155">
          <cell r="L155">
            <v>43.6</v>
          </cell>
        </row>
        <row r="155">
          <cell r="P155">
            <v>32.7</v>
          </cell>
        </row>
        <row r="156">
          <cell r="C156">
            <v>42.61</v>
          </cell>
        </row>
        <row r="156">
          <cell r="G156">
            <v>33.851</v>
          </cell>
        </row>
        <row r="156">
          <cell r="L156">
            <v>42.12</v>
          </cell>
        </row>
        <row r="156">
          <cell r="P156">
            <v>31.59</v>
          </cell>
        </row>
        <row r="157">
          <cell r="C157">
            <v>40.56</v>
          </cell>
        </row>
        <row r="157">
          <cell r="G157">
            <v>28.735</v>
          </cell>
        </row>
        <row r="157">
          <cell r="L157">
            <v>42.64</v>
          </cell>
        </row>
        <row r="157">
          <cell r="P157">
            <v>31.98</v>
          </cell>
        </row>
        <row r="158">
          <cell r="C158">
            <v>45.35</v>
          </cell>
        </row>
        <row r="158">
          <cell r="G158">
            <v>23.754</v>
          </cell>
        </row>
        <row r="158">
          <cell r="L158">
            <v>42.16</v>
          </cell>
        </row>
        <row r="158">
          <cell r="P158">
            <v>31.62</v>
          </cell>
        </row>
        <row r="159">
          <cell r="C159">
            <v>41.79</v>
          </cell>
        </row>
        <row r="159">
          <cell r="G159">
            <v>28.758</v>
          </cell>
        </row>
        <row r="159">
          <cell r="L159">
            <v>43.32</v>
          </cell>
        </row>
        <row r="159">
          <cell r="P159">
            <v>32.49</v>
          </cell>
        </row>
        <row r="160">
          <cell r="C160">
            <v>42.45</v>
          </cell>
        </row>
        <row r="160">
          <cell r="G160">
            <v>26.969</v>
          </cell>
        </row>
        <row r="160">
          <cell r="L160">
            <v>44.2</v>
          </cell>
        </row>
        <row r="160">
          <cell r="P160">
            <v>33.15</v>
          </cell>
        </row>
        <row r="161">
          <cell r="C161">
            <v>41.12</v>
          </cell>
        </row>
        <row r="161">
          <cell r="G161">
            <v>25.018</v>
          </cell>
        </row>
        <row r="161">
          <cell r="L161">
            <v>47.51</v>
          </cell>
        </row>
        <row r="161">
          <cell r="P161">
            <v>35.6325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25.18</v>
          </cell>
        </row>
        <row r="7">
          <cell r="G7">
            <v>16.7</v>
          </cell>
        </row>
        <row r="7">
          <cell r="L7">
            <v>32.88</v>
          </cell>
        </row>
        <row r="7">
          <cell r="P7">
            <v>24.66</v>
          </cell>
        </row>
        <row r="8">
          <cell r="C8">
            <v>25.18</v>
          </cell>
        </row>
        <row r="8">
          <cell r="G8">
            <v>16.7</v>
          </cell>
        </row>
        <row r="8">
          <cell r="L8">
            <v>19</v>
          </cell>
        </row>
        <row r="8">
          <cell r="P8">
            <v>17.06</v>
          </cell>
        </row>
        <row r="9">
          <cell r="C9">
            <v>22.75</v>
          </cell>
        </row>
        <row r="9">
          <cell r="G9">
            <v>19</v>
          </cell>
        </row>
        <row r="9">
          <cell r="L9">
            <v>25.1</v>
          </cell>
        </row>
        <row r="9">
          <cell r="P9">
            <v>18.83</v>
          </cell>
        </row>
        <row r="10">
          <cell r="C10">
            <v>19</v>
          </cell>
        </row>
        <row r="10">
          <cell r="G10">
            <v>19</v>
          </cell>
        </row>
        <row r="10">
          <cell r="L10">
            <v>27.5</v>
          </cell>
        </row>
        <row r="10">
          <cell r="P10">
            <v>20.625</v>
          </cell>
        </row>
        <row r="11">
          <cell r="C11">
            <v>25.1</v>
          </cell>
        </row>
        <row r="11">
          <cell r="G11">
            <v>18</v>
          </cell>
        </row>
        <row r="11">
          <cell r="L11">
            <v>32.4</v>
          </cell>
        </row>
        <row r="11">
          <cell r="P11">
            <v>24.3</v>
          </cell>
        </row>
        <row r="12">
          <cell r="C12">
            <v>25.1</v>
          </cell>
        </row>
        <row r="12">
          <cell r="G12">
            <v>18</v>
          </cell>
        </row>
        <row r="12">
          <cell r="L12">
            <v>32.75</v>
          </cell>
        </row>
        <row r="12">
          <cell r="P12">
            <v>24.563</v>
          </cell>
        </row>
        <row r="13">
          <cell r="C13">
            <v>25.1</v>
          </cell>
        </row>
        <row r="13">
          <cell r="G13">
            <v>18</v>
          </cell>
        </row>
        <row r="13">
          <cell r="L13">
            <v>32.75</v>
          </cell>
        </row>
        <row r="13">
          <cell r="P13">
            <v>24.563</v>
          </cell>
        </row>
        <row r="14">
          <cell r="C14">
            <v>25.1</v>
          </cell>
        </row>
        <row r="14">
          <cell r="G14">
            <v>18</v>
          </cell>
        </row>
        <row r="14">
          <cell r="L14">
            <v>32</v>
          </cell>
        </row>
        <row r="14">
          <cell r="P14">
            <v>24</v>
          </cell>
        </row>
        <row r="15">
          <cell r="C15">
            <v>25.1</v>
          </cell>
        </row>
        <row r="15">
          <cell r="G15">
            <v>18</v>
          </cell>
        </row>
        <row r="15">
          <cell r="L15">
            <v>31</v>
          </cell>
        </row>
        <row r="15">
          <cell r="P15">
            <v>23.25</v>
          </cell>
        </row>
        <row r="16">
          <cell r="C16">
            <v>25.1</v>
          </cell>
        </row>
        <row r="16">
          <cell r="G16">
            <v>18</v>
          </cell>
        </row>
        <row r="16">
          <cell r="L16">
            <v>32.75</v>
          </cell>
        </row>
        <row r="16">
          <cell r="P16">
            <v>24.563</v>
          </cell>
        </row>
        <row r="17">
          <cell r="C17">
            <v>18</v>
          </cell>
        </row>
        <row r="17">
          <cell r="G17">
            <v>18</v>
          </cell>
        </row>
        <row r="17">
          <cell r="L17">
            <v>39</v>
          </cell>
        </row>
        <row r="17">
          <cell r="P17">
            <v>29.25</v>
          </cell>
        </row>
        <row r="18">
          <cell r="C18">
            <v>25.1</v>
          </cell>
        </row>
        <row r="18">
          <cell r="G18">
            <v>18</v>
          </cell>
        </row>
        <row r="18">
          <cell r="L18">
            <v>47</v>
          </cell>
        </row>
        <row r="18">
          <cell r="P18">
            <v>35.25</v>
          </cell>
        </row>
        <row r="19">
          <cell r="C19">
            <v>25.1</v>
          </cell>
        </row>
        <row r="19">
          <cell r="G19">
            <v>18</v>
          </cell>
        </row>
        <row r="19">
          <cell r="L19">
            <v>53</v>
          </cell>
        </row>
        <row r="19">
          <cell r="P19">
            <v>39.75</v>
          </cell>
        </row>
        <row r="20">
          <cell r="C20">
            <v>25.1</v>
          </cell>
        </row>
        <row r="20">
          <cell r="G20">
            <v>18</v>
          </cell>
        </row>
        <row r="20">
          <cell r="L20">
            <v>39.5</v>
          </cell>
        </row>
        <row r="20">
          <cell r="P20">
            <v>29.625</v>
          </cell>
        </row>
        <row r="21">
          <cell r="C21">
            <v>25.1</v>
          </cell>
        </row>
        <row r="21">
          <cell r="G21">
            <v>18</v>
          </cell>
        </row>
        <row r="21">
          <cell r="L21">
            <v>35.25</v>
          </cell>
        </row>
        <row r="21">
          <cell r="P21">
            <v>26.438</v>
          </cell>
        </row>
        <row r="22">
          <cell r="C22">
            <v>25.1</v>
          </cell>
        </row>
        <row r="22">
          <cell r="G22">
            <v>18</v>
          </cell>
        </row>
        <row r="22">
          <cell r="L22">
            <v>34.5</v>
          </cell>
        </row>
        <row r="22">
          <cell r="P22">
            <v>25.875</v>
          </cell>
        </row>
        <row r="23">
          <cell r="C23">
            <v>25.1</v>
          </cell>
        </row>
        <row r="23">
          <cell r="G23">
            <v>18</v>
          </cell>
        </row>
        <row r="23">
          <cell r="L23">
            <v>36.75</v>
          </cell>
        </row>
        <row r="23">
          <cell r="P23">
            <v>27.563</v>
          </cell>
        </row>
        <row r="24">
          <cell r="C24">
            <v>18</v>
          </cell>
        </row>
        <row r="24">
          <cell r="G24">
            <v>18</v>
          </cell>
        </row>
        <row r="24">
          <cell r="L24">
            <v>37.5</v>
          </cell>
        </row>
        <row r="24">
          <cell r="P24">
            <v>28.125</v>
          </cell>
        </row>
        <row r="25">
          <cell r="C25">
            <v>25.1</v>
          </cell>
        </row>
        <row r="25">
          <cell r="G25">
            <v>18</v>
          </cell>
        </row>
        <row r="25">
          <cell r="L25">
            <v>36.5</v>
          </cell>
        </row>
        <row r="25">
          <cell r="P25">
            <v>27.375</v>
          </cell>
        </row>
        <row r="26">
          <cell r="C26">
            <v>25.1</v>
          </cell>
        </row>
        <row r="26">
          <cell r="G26">
            <v>18</v>
          </cell>
        </row>
        <row r="26">
          <cell r="L26">
            <v>34.5</v>
          </cell>
        </row>
        <row r="26">
          <cell r="P26">
            <v>25.875</v>
          </cell>
        </row>
        <row r="27">
          <cell r="C27">
            <v>25.1</v>
          </cell>
        </row>
        <row r="27">
          <cell r="G27">
            <v>18</v>
          </cell>
        </row>
        <row r="27">
          <cell r="L27">
            <v>32.5</v>
          </cell>
        </row>
        <row r="27">
          <cell r="P27">
            <v>24.375</v>
          </cell>
        </row>
        <row r="28">
          <cell r="C28">
            <v>25.1</v>
          </cell>
        </row>
        <row r="28">
          <cell r="G28">
            <v>18</v>
          </cell>
        </row>
        <row r="28">
          <cell r="L28">
            <v>33.5</v>
          </cell>
        </row>
        <row r="28">
          <cell r="P28">
            <v>25.125</v>
          </cell>
        </row>
        <row r="29">
          <cell r="C29">
            <v>25.1</v>
          </cell>
        </row>
        <row r="29">
          <cell r="G29">
            <v>18</v>
          </cell>
        </row>
        <row r="29">
          <cell r="L29">
            <v>42.5</v>
          </cell>
        </row>
        <row r="29">
          <cell r="P29">
            <v>31.875</v>
          </cell>
        </row>
        <row r="30">
          <cell r="C30">
            <v>25.1</v>
          </cell>
        </row>
        <row r="30">
          <cell r="G30">
            <v>18</v>
          </cell>
        </row>
        <row r="30">
          <cell r="L30">
            <v>52.5</v>
          </cell>
        </row>
        <row r="30">
          <cell r="P30">
            <v>39.375</v>
          </cell>
        </row>
        <row r="31">
          <cell r="C31">
            <v>18</v>
          </cell>
        </row>
        <row r="31">
          <cell r="G31">
            <v>18</v>
          </cell>
        </row>
        <row r="31">
          <cell r="L31">
            <v>56.5</v>
          </cell>
        </row>
        <row r="31">
          <cell r="P31">
            <v>42.375</v>
          </cell>
        </row>
        <row r="32">
          <cell r="C32">
            <v>25.1</v>
          </cell>
        </row>
        <row r="32">
          <cell r="G32">
            <v>18</v>
          </cell>
        </row>
        <row r="32">
          <cell r="L32">
            <v>45.5</v>
          </cell>
        </row>
        <row r="32">
          <cell r="P32">
            <v>34.125</v>
          </cell>
        </row>
        <row r="33">
          <cell r="C33">
            <v>25.1</v>
          </cell>
        </row>
        <row r="33">
          <cell r="G33">
            <v>18</v>
          </cell>
        </row>
        <row r="33">
          <cell r="L33">
            <v>35.5</v>
          </cell>
        </row>
        <row r="33">
          <cell r="P33">
            <v>26.625</v>
          </cell>
        </row>
        <row r="34">
          <cell r="C34">
            <v>25.1</v>
          </cell>
        </row>
        <row r="34">
          <cell r="G34">
            <v>18</v>
          </cell>
        </row>
        <row r="34">
          <cell r="L34">
            <v>34.5</v>
          </cell>
        </row>
        <row r="34">
          <cell r="P34">
            <v>25.875</v>
          </cell>
        </row>
        <row r="35">
          <cell r="C35">
            <v>25.1</v>
          </cell>
        </row>
        <row r="35">
          <cell r="G35">
            <v>18</v>
          </cell>
        </row>
        <row r="35">
          <cell r="L35">
            <v>38.5</v>
          </cell>
        </row>
        <row r="35">
          <cell r="P35">
            <v>28.875</v>
          </cell>
        </row>
        <row r="36">
          <cell r="C36">
            <v>25.1</v>
          </cell>
        </row>
        <row r="36">
          <cell r="G36">
            <v>18</v>
          </cell>
        </row>
        <row r="36">
          <cell r="L36">
            <v>39.25</v>
          </cell>
        </row>
        <row r="36">
          <cell r="P36">
            <v>29.4375</v>
          </cell>
        </row>
        <row r="37">
          <cell r="C37">
            <v>25.1</v>
          </cell>
        </row>
        <row r="37">
          <cell r="G37">
            <v>18</v>
          </cell>
        </row>
        <row r="37">
          <cell r="L37">
            <v>37.25</v>
          </cell>
        </row>
        <row r="37">
          <cell r="P37">
            <v>27.9375</v>
          </cell>
        </row>
        <row r="38">
          <cell r="C38">
            <v>25.1</v>
          </cell>
        </row>
        <row r="38">
          <cell r="G38">
            <v>17.708</v>
          </cell>
        </row>
        <row r="38">
          <cell r="L38">
            <v>35.5</v>
          </cell>
        </row>
        <row r="38">
          <cell r="P38">
            <v>26.625</v>
          </cell>
        </row>
        <row r="39">
          <cell r="C39">
            <v>27.5</v>
          </cell>
        </row>
        <row r="39">
          <cell r="G39">
            <v>20.458</v>
          </cell>
        </row>
        <row r="39">
          <cell r="L39">
            <v>33.75</v>
          </cell>
        </row>
        <row r="39">
          <cell r="P39">
            <v>25.3125</v>
          </cell>
        </row>
        <row r="40">
          <cell r="C40">
            <v>32.4</v>
          </cell>
        </row>
        <row r="40">
          <cell r="G40">
            <v>23.537</v>
          </cell>
        </row>
        <row r="40">
          <cell r="L40">
            <v>34.5</v>
          </cell>
        </row>
        <row r="40">
          <cell r="P40">
            <v>25.875</v>
          </cell>
        </row>
        <row r="41">
          <cell r="C41">
            <v>32.75</v>
          </cell>
        </row>
        <row r="41">
          <cell r="G41">
            <v>24.48</v>
          </cell>
        </row>
        <row r="41">
          <cell r="L41">
            <v>43</v>
          </cell>
        </row>
        <row r="41">
          <cell r="P41">
            <v>32.25</v>
          </cell>
        </row>
        <row r="42">
          <cell r="C42">
            <v>32.75</v>
          </cell>
        </row>
        <row r="42">
          <cell r="G42">
            <v>23.196</v>
          </cell>
        </row>
        <row r="42">
          <cell r="L42">
            <v>49</v>
          </cell>
        </row>
        <row r="42">
          <cell r="P42">
            <v>36.75</v>
          </cell>
        </row>
        <row r="43">
          <cell r="C43">
            <v>32</v>
          </cell>
        </row>
        <row r="43">
          <cell r="G43">
            <v>22.016</v>
          </cell>
        </row>
        <row r="43">
          <cell r="L43">
            <v>51.5</v>
          </cell>
        </row>
        <row r="43">
          <cell r="P43">
            <v>38.625</v>
          </cell>
        </row>
        <row r="44">
          <cell r="C44">
            <v>31</v>
          </cell>
        </row>
        <row r="44">
          <cell r="G44">
            <v>22.933</v>
          </cell>
        </row>
        <row r="44">
          <cell r="L44">
            <v>42.5</v>
          </cell>
        </row>
        <row r="44">
          <cell r="P44">
            <v>31.875</v>
          </cell>
        </row>
        <row r="45">
          <cell r="C45">
            <v>32.75</v>
          </cell>
        </row>
        <row r="45">
          <cell r="G45">
            <v>25.472</v>
          </cell>
        </row>
        <row r="45">
          <cell r="L45">
            <v>36.75</v>
          </cell>
        </row>
        <row r="45">
          <cell r="P45">
            <v>27.5625</v>
          </cell>
        </row>
        <row r="46">
          <cell r="C46">
            <v>39</v>
          </cell>
        </row>
        <row r="46">
          <cell r="G46">
            <v>24.917</v>
          </cell>
        </row>
        <row r="46">
          <cell r="L46">
            <v>36.5</v>
          </cell>
        </row>
        <row r="46">
          <cell r="P46">
            <v>27.375</v>
          </cell>
        </row>
        <row r="47">
          <cell r="C47">
            <v>47</v>
          </cell>
        </row>
        <row r="47">
          <cell r="G47">
            <v>29.629</v>
          </cell>
        </row>
        <row r="47">
          <cell r="L47">
            <v>40.5</v>
          </cell>
        </row>
        <row r="47">
          <cell r="P47">
            <v>30.375</v>
          </cell>
        </row>
        <row r="48">
          <cell r="C48">
            <v>53</v>
          </cell>
        </row>
        <row r="48">
          <cell r="G48">
            <v>30</v>
          </cell>
        </row>
        <row r="48">
          <cell r="L48">
            <v>40</v>
          </cell>
        </row>
        <row r="48">
          <cell r="P48">
            <v>30</v>
          </cell>
        </row>
        <row r="49">
          <cell r="C49">
            <v>39.5</v>
          </cell>
        </row>
        <row r="49">
          <cell r="G49">
            <v>25.95</v>
          </cell>
        </row>
        <row r="49">
          <cell r="L49">
            <v>38</v>
          </cell>
        </row>
        <row r="49">
          <cell r="P49">
            <v>28.5</v>
          </cell>
        </row>
        <row r="50">
          <cell r="C50">
            <v>35.25</v>
          </cell>
        </row>
        <row r="50">
          <cell r="G50">
            <v>24.629</v>
          </cell>
        </row>
        <row r="50">
          <cell r="L50">
            <v>36.5</v>
          </cell>
        </row>
        <row r="50">
          <cell r="P50">
            <v>27.375</v>
          </cell>
        </row>
        <row r="51">
          <cell r="C51">
            <v>34.5</v>
          </cell>
        </row>
        <row r="51">
          <cell r="G51">
            <v>26.042</v>
          </cell>
        </row>
        <row r="51">
          <cell r="L51">
            <v>35.25</v>
          </cell>
        </row>
        <row r="51">
          <cell r="P51">
            <v>26.4375</v>
          </cell>
        </row>
        <row r="52">
          <cell r="C52">
            <v>36.75</v>
          </cell>
        </row>
        <row r="52">
          <cell r="G52">
            <v>26.782</v>
          </cell>
        </row>
        <row r="52">
          <cell r="L52">
            <v>35.75</v>
          </cell>
        </row>
        <row r="52">
          <cell r="P52">
            <v>26.8125</v>
          </cell>
        </row>
        <row r="53">
          <cell r="C53">
            <v>37.5</v>
          </cell>
        </row>
        <row r="53">
          <cell r="G53">
            <v>24.653</v>
          </cell>
        </row>
        <row r="53">
          <cell r="L53">
            <v>43.25</v>
          </cell>
        </row>
        <row r="53">
          <cell r="P53">
            <v>32.4375</v>
          </cell>
        </row>
        <row r="54">
          <cell r="C54">
            <v>36.5</v>
          </cell>
        </row>
        <row r="54">
          <cell r="G54">
            <v>23.679</v>
          </cell>
        </row>
        <row r="54">
          <cell r="L54">
            <v>47</v>
          </cell>
        </row>
        <row r="54">
          <cell r="P54">
            <v>35.25</v>
          </cell>
        </row>
        <row r="55">
          <cell r="C55">
            <v>34.5</v>
          </cell>
        </row>
        <row r="55">
          <cell r="G55">
            <v>24.056</v>
          </cell>
        </row>
        <row r="55">
          <cell r="L55">
            <v>48.5</v>
          </cell>
        </row>
        <row r="55">
          <cell r="P55">
            <v>36.375</v>
          </cell>
        </row>
        <row r="56">
          <cell r="C56">
            <v>32.5</v>
          </cell>
        </row>
        <row r="56">
          <cell r="G56">
            <v>23.267</v>
          </cell>
        </row>
        <row r="56">
          <cell r="L56">
            <v>41</v>
          </cell>
        </row>
        <row r="56">
          <cell r="P56">
            <v>30.75</v>
          </cell>
        </row>
        <row r="57">
          <cell r="C57">
            <v>33.5</v>
          </cell>
        </row>
        <row r="57">
          <cell r="G57">
            <v>25.621</v>
          </cell>
        </row>
        <row r="57">
          <cell r="L57">
            <v>38.25</v>
          </cell>
        </row>
        <row r="57">
          <cell r="P57">
            <v>28.6875</v>
          </cell>
        </row>
        <row r="58">
          <cell r="C58">
            <v>42.5</v>
          </cell>
        </row>
        <row r="58">
          <cell r="G58">
            <v>26.042</v>
          </cell>
        </row>
        <row r="58">
          <cell r="L58">
            <v>37.75</v>
          </cell>
        </row>
        <row r="58">
          <cell r="P58">
            <v>28.3125</v>
          </cell>
        </row>
        <row r="59">
          <cell r="C59">
            <v>52.5</v>
          </cell>
        </row>
        <row r="59">
          <cell r="G59">
            <v>27.637</v>
          </cell>
        </row>
        <row r="59">
          <cell r="L59">
            <v>41.75</v>
          </cell>
        </row>
        <row r="59">
          <cell r="P59">
            <v>31.3125</v>
          </cell>
        </row>
        <row r="60">
          <cell r="C60">
            <v>56.5</v>
          </cell>
        </row>
        <row r="60">
          <cell r="G60">
            <v>26.669</v>
          </cell>
        </row>
        <row r="60">
          <cell r="L60">
            <v>40.5</v>
          </cell>
        </row>
        <row r="60">
          <cell r="P60">
            <v>30.375</v>
          </cell>
        </row>
        <row r="61">
          <cell r="C61">
            <v>45.5</v>
          </cell>
        </row>
        <row r="61">
          <cell r="G61">
            <v>23.958</v>
          </cell>
        </row>
        <row r="61">
          <cell r="L61">
            <v>38.59</v>
          </cell>
        </row>
        <row r="61">
          <cell r="P61">
            <v>28.9425</v>
          </cell>
        </row>
        <row r="62">
          <cell r="C62">
            <v>35.5</v>
          </cell>
        </row>
        <row r="62">
          <cell r="G62">
            <v>23.952</v>
          </cell>
        </row>
        <row r="62">
          <cell r="L62">
            <v>37.47</v>
          </cell>
        </row>
        <row r="62">
          <cell r="P62">
            <v>28.1025</v>
          </cell>
        </row>
        <row r="63">
          <cell r="C63">
            <v>34.5</v>
          </cell>
        </row>
        <row r="63">
          <cell r="G63">
            <v>25.35</v>
          </cell>
        </row>
        <row r="63">
          <cell r="L63">
            <v>36.45</v>
          </cell>
        </row>
        <row r="63">
          <cell r="P63">
            <v>27.3375</v>
          </cell>
        </row>
        <row r="64">
          <cell r="C64">
            <v>38.5</v>
          </cell>
        </row>
        <row r="64">
          <cell r="G64">
            <v>25.734</v>
          </cell>
        </row>
        <row r="64">
          <cell r="L64">
            <v>36.95</v>
          </cell>
        </row>
        <row r="64">
          <cell r="P64">
            <v>27.7125</v>
          </cell>
        </row>
        <row r="65">
          <cell r="C65">
            <v>39.25</v>
          </cell>
        </row>
        <row r="65">
          <cell r="G65">
            <v>25.42</v>
          </cell>
        </row>
        <row r="65">
          <cell r="L65">
            <v>43.6</v>
          </cell>
        </row>
        <row r="65">
          <cell r="P65">
            <v>32.7</v>
          </cell>
        </row>
        <row r="66">
          <cell r="C66">
            <v>37.25</v>
          </cell>
        </row>
        <row r="66">
          <cell r="G66">
            <v>23.181</v>
          </cell>
        </row>
        <row r="66">
          <cell r="L66">
            <v>45.45</v>
          </cell>
        </row>
        <row r="66">
          <cell r="P66">
            <v>34.087</v>
          </cell>
        </row>
        <row r="67">
          <cell r="C67">
            <v>35.5</v>
          </cell>
        </row>
        <row r="67">
          <cell r="G67">
            <v>22.882</v>
          </cell>
        </row>
        <row r="67">
          <cell r="L67">
            <v>46</v>
          </cell>
        </row>
        <row r="67">
          <cell r="P67">
            <v>34.5</v>
          </cell>
        </row>
        <row r="68">
          <cell r="C68">
            <v>33.75</v>
          </cell>
        </row>
        <row r="68">
          <cell r="G68">
            <v>24.473</v>
          </cell>
        </row>
        <row r="68">
          <cell r="L68">
            <v>39.91</v>
          </cell>
        </row>
        <row r="68">
          <cell r="P68">
            <v>29.933</v>
          </cell>
        </row>
        <row r="69">
          <cell r="C69">
            <v>34.5</v>
          </cell>
        </row>
        <row r="69">
          <cell r="G69">
            <v>24.522</v>
          </cell>
        </row>
        <row r="69">
          <cell r="L69">
            <v>39.43</v>
          </cell>
        </row>
        <row r="69">
          <cell r="P69">
            <v>29.5725</v>
          </cell>
        </row>
        <row r="70">
          <cell r="C70">
            <v>43</v>
          </cell>
        </row>
        <row r="70">
          <cell r="G70">
            <v>23.573</v>
          </cell>
        </row>
        <row r="70">
          <cell r="L70">
            <v>38.88</v>
          </cell>
        </row>
        <row r="70">
          <cell r="P70">
            <v>29.16</v>
          </cell>
        </row>
        <row r="71">
          <cell r="C71">
            <v>49</v>
          </cell>
        </row>
        <row r="71">
          <cell r="G71">
            <v>24.055</v>
          </cell>
        </row>
        <row r="71">
          <cell r="L71">
            <v>42.78</v>
          </cell>
        </row>
        <row r="71">
          <cell r="P71">
            <v>32.085</v>
          </cell>
        </row>
        <row r="72">
          <cell r="C72">
            <v>51.5</v>
          </cell>
        </row>
        <row r="72">
          <cell r="G72">
            <v>25.102</v>
          </cell>
        </row>
        <row r="72">
          <cell r="L72">
            <v>40.9</v>
          </cell>
        </row>
        <row r="72">
          <cell r="P72">
            <v>30.675</v>
          </cell>
        </row>
        <row r="73">
          <cell r="C73">
            <v>42.5</v>
          </cell>
        </row>
        <row r="73">
          <cell r="G73">
            <v>24.909</v>
          </cell>
        </row>
        <row r="73">
          <cell r="L73">
            <v>39.03</v>
          </cell>
        </row>
        <row r="73">
          <cell r="P73">
            <v>29.2725</v>
          </cell>
        </row>
        <row r="74">
          <cell r="C74">
            <v>36.75</v>
          </cell>
        </row>
        <row r="74">
          <cell r="G74">
            <v>22.058</v>
          </cell>
        </row>
        <row r="74">
          <cell r="L74">
            <v>38.12</v>
          </cell>
        </row>
        <row r="74">
          <cell r="P74">
            <v>28.59</v>
          </cell>
        </row>
        <row r="75">
          <cell r="C75">
            <v>36.5</v>
          </cell>
        </row>
        <row r="75">
          <cell r="G75">
            <v>26.409</v>
          </cell>
        </row>
        <row r="75">
          <cell r="L75">
            <v>37.22</v>
          </cell>
        </row>
        <row r="75">
          <cell r="P75">
            <v>27.915</v>
          </cell>
        </row>
        <row r="76">
          <cell r="C76">
            <v>40.5</v>
          </cell>
        </row>
        <row r="76">
          <cell r="G76">
            <v>26.441</v>
          </cell>
        </row>
        <row r="76">
          <cell r="L76">
            <v>37.72</v>
          </cell>
        </row>
        <row r="76">
          <cell r="P76">
            <v>28.29</v>
          </cell>
        </row>
        <row r="77">
          <cell r="C77">
            <v>40</v>
          </cell>
        </row>
        <row r="77">
          <cell r="G77">
            <v>25.006</v>
          </cell>
        </row>
        <row r="77">
          <cell r="L77">
            <v>43.9</v>
          </cell>
        </row>
        <row r="77">
          <cell r="P77">
            <v>32.925</v>
          </cell>
        </row>
        <row r="78">
          <cell r="C78">
            <v>38</v>
          </cell>
        </row>
        <row r="78">
          <cell r="G78">
            <v>23.357</v>
          </cell>
        </row>
        <row r="78">
          <cell r="L78">
            <v>44.71</v>
          </cell>
        </row>
        <row r="78">
          <cell r="P78">
            <v>33.532</v>
          </cell>
        </row>
        <row r="79">
          <cell r="C79">
            <v>36.5</v>
          </cell>
        </row>
        <row r="79">
          <cell r="G79">
            <v>22.814</v>
          </cell>
        </row>
        <row r="79">
          <cell r="L79">
            <v>44.74</v>
          </cell>
        </row>
        <row r="79">
          <cell r="P79">
            <v>33.555</v>
          </cell>
        </row>
        <row r="80">
          <cell r="C80">
            <v>35.25</v>
          </cell>
        </row>
        <row r="80">
          <cell r="G80">
            <v>24.3</v>
          </cell>
        </row>
        <row r="80">
          <cell r="L80">
            <v>39.42</v>
          </cell>
        </row>
        <row r="80">
          <cell r="P80">
            <v>29.565</v>
          </cell>
        </row>
        <row r="81">
          <cell r="C81">
            <v>35.75</v>
          </cell>
        </row>
        <row r="81">
          <cell r="G81">
            <v>24.298</v>
          </cell>
        </row>
        <row r="81">
          <cell r="L81">
            <v>40.19</v>
          </cell>
        </row>
        <row r="81">
          <cell r="P81">
            <v>30.1425</v>
          </cell>
        </row>
        <row r="82">
          <cell r="C82">
            <v>43.25</v>
          </cell>
        </row>
        <row r="82">
          <cell r="G82">
            <v>23.65</v>
          </cell>
        </row>
        <row r="82">
          <cell r="L82">
            <v>39.61</v>
          </cell>
        </row>
        <row r="82">
          <cell r="P82">
            <v>29.7075</v>
          </cell>
        </row>
        <row r="83">
          <cell r="C83">
            <v>47</v>
          </cell>
        </row>
        <row r="83">
          <cell r="G83">
            <v>24.153</v>
          </cell>
        </row>
        <row r="83">
          <cell r="L83">
            <v>43.46</v>
          </cell>
        </row>
        <row r="83">
          <cell r="P83">
            <v>32.595</v>
          </cell>
        </row>
        <row r="84">
          <cell r="C84">
            <v>48.5</v>
          </cell>
        </row>
        <row r="84">
          <cell r="G84">
            <v>25.839</v>
          </cell>
        </row>
        <row r="84">
          <cell r="L84">
            <v>41.13</v>
          </cell>
        </row>
        <row r="84">
          <cell r="P84">
            <v>30.8475</v>
          </cell>
        </row>
        <row r="85">
          <cell r="C85">
            <v>41</v>
          </cell>
        </row>
        <row r="85">
          <cell r="G85">
            <v>25.55</v>
          </cell>
        </row>
        <row r="85">
          <cell r="L85">
            <v>39.26</v>
          </cell>
        </row>
        <row r="85">
          <cell r="P85">
            <v>29.445</v>
          </cell>
        </row>
        <row r="86">
          <cell r="C86">
            <v>38.25</v>
          </cell>
        </row>
        <row r="86">
          <cell r="G86">
            <v>21.827</v>
          </cell>
        </row>
        <row r="86">
          <cell r="L86">
            <v>38.33</v>
          </cell>
        </row>
        <row r="86">
          <cell r="P86">
            <v>28.7475</v>
          </cell>
        </row>
        <row r="87">
          <cell r="C87">
            <v>37.75</v>
          </cell>
        </row>
        <row r="87">
          <cell r="G87">
            <v>26.23</v>
          </cell>
        </row>
        <row r="87">
          <cell r="L87">
            <v>37.42</v>
          </cell>
        </row>
        <row r="87">
          <cell r="P87">
            <v>28.065</v>
          </cell>
        </row>
        <row r="88">
          <cell r="C88">
            <v>41.75</v>
          </cell>
        </row>
        <row r="88">
          <cell r="G88">
            <v>26.27</v>
          </cell>
        </row>
        <row r="88">
          <cell r="L88">
            <v>37.92</v>
          </cell>
        </row>
        <row r="88">
          <cell r="P88">
            <v>28.44</v>
          </cell>
        </row>
        <row r="89">
          <cell r="C89">
            <v>40.5</v>
          </cell>
        </row>
        <row r="89">
          <cell r="G89">
            <v>24.84</v>
          </cell>
        </row>
        <row r="89">
          <cell r="L89">
            <v>44.17</v>
          </cell>
        </row>
        <row r="89">
          <cell r="P89">
            <v>33.1275</v>
          </cell>
        </row>
        <row r="90">
          <cell r="C90">
            <v>38.59</v>
          </cell>
        </row>
        <row r="90">
          <cell r="G90">
            <v>23.214</v>
          </cell>
        </row>
        <row r="90">
          <cell r="L90">
            <v>45.04</v>
          </cell>
        </row>
        <row r="90">
          <cell r="P90">
            <v>33.78</v>
          </cell>
        </row>
        <row r="91">
          <cell r="C91">
            <v>37.47</v>
          </cell>
        </row>
        <row r="91">
          <cell r="G91">
            <v>22.611</v>
          </cell>
        </row>
        <row r="91">
          <cell r="L91">
            <v>45.1</v>
          </cell>
        </row>
        <row r="91">
          <cell r="P91">
            <v>33.825</v>
          </cell>
        </row>
        <row r="92">
          <cell r="C92">
            <v>36.45</v>
          </cell>
        </row>
        <row r="92">
          <cell r="G92">
            <v>23.859</v>
          </cell>
        </row>
        <row r="92">
          <cell r="L92">
            <v>39.71</v>
          </cell>
        </row>
        <row r="92">
          <cell r="P92">
            <v>29.782</v>
          </cell>
        </row>
        <row r="93">
          <cell r="C93">
            <v>36.95</v>
          </cell>
        </row>
        <row r="93">
          <cell r="G93">
            <v>24.108</v>
          </cell>
        </row>
        <row r="93">
          <cell r="L93">
            <v>40.41</v>
          </cell>
        </row>
        <row r="93">
          <cell r="P93">
            <v>30.3075</v>
          </cell>
        </row>
        <row r="94">
          <cell r="C94">
            <v>43.6</v>
          </cell>
        </row>
        <row r="94">
          <cell r="G94">
            <v>23.563</v>
          </cell>
        </row>
        <row r="94">
          <cell r="L94">
            <v>39.83</v>
          </cell>
        </row>
        <row r="94">
          <cell r="P94">
            <v>29.8725</v>
          </cell>
        </row>
        <row r="95">
          <cell r="C95">
            <v>45.45</v>
          </cell>
        </row>
        <row r="95">
          <cell r="G95">
            <v>24.583</v>
          </cell>
        </row>
        <row r="95">
          <cell r="L95">
            <v>43.7</v>
          </cell>
        </row>
        <row r="95">
          <cell r="P95">
            <v>32.775</v>
          </cell>
        </row>
        <row r="96">
          <cell r="C96">
            <v>46</v>
          </cell>
        </row>
        <row r="96">
          <cell r="G96">
            <v>26.306</v>
          </cell>
        </row>
        <row r="96">
          <cell r="L96">
            <v>41.37</v>
          </cell>
        </row>
        <row r="96">
          <cell r="P96">
            <v>31.0275</v>
          </cell>
        </row>
        <row r="97">
          <cell r="C97">
            <v>39.91</v>
          </cell>
        </row>
        <row r="97">
          <cell r="G97">
            <v>25.877</v>
          </cell>
        </row>
        <row r="97">
          <cell r="L97">
            <v>39.48</v>
          </cell>
        </row>
        <row r="97">
          <cell r="P97">
            <v>29.61</v>
          </cell>
        </row>
        <row r="98">
          <cell r="C98">
            <v>39.43</v>
          </cell>
        </row>
        <row r="98">
          <cell r="G98">
            <v>21.525</v>
          </cell>
        </row>
        <row r="98">
          <cell r="L98">
            <v>38.55</v>
          </cell>
        </row>
        <row r="98">
          <cell r="P98">
            <v>28.9125</v>
          </cell>
        </row>
        <row r="99">
          <cell r="C99">
            <v>38.88</v>
          </cell>
        </row>
        <row r="99">
          <cell r="G99">
            <v>25.919</v>
          </cell>
        </row>
        <row r="99">
          <cell r="L99">
            <v>37.62</v>
          </cell>
        </row>
        <row r="99">
          <cell r="P99">
            <v>28.215</v>
          </cell>
        </row>
        <row r="100">
          <cell r="C100">
            <v>42.78</v>
          </cell>
        </row>
        <row r="100">
          <cell r="G100">
            <v>25.687</v>
          </cell>
        </row>
        <row r="100">
          <cell r="L100">
            <v>38.13</v>
          </cell>
        </row>
        <row r="100">
          <cell r="P100">
            <v>28.5975</v>
          </cell>
        </row>
        <row r="101">
          <cell r="C101">
            <v>40.9</v>
          </cell>
        </row>
        <row r="101">
          <cell r="G101">
            <v>25.262</v>
          </cell>
        </row>
        <row r="101">
          <cell r="L101">
            <v>44.44</v>
          </cell>
        </row>
        <row r="101">
          <cell r="P101">
            <v>33.33</v>
          </cell>
        </row>
        <row r="102">
          <cell r="C102">
            <v>39.03</v>
          </cell>
        </row>
        <row r="102">
          <cell r="G102">
            <v>23.358</v>
          </cell>
        </row>
        <row r="102">
          <cell r="L102">
            <v>45.37</v>
          </cell>
        </row>
        <row r="102">
          <cell r="P102">
            <v>34.028</v>
          </cell>
        </row>
        <row r="103">
          <cell r="C103">
            <v>38.12</v>
          </cell>
        </row>
        <row r="103">
          <cell r="G103">
            <v>22.717</v>
          </cell>
        </row>
        <row r="103">
          <cell r="L103">
            <v>45.47</v>
          </cell>
        </row>
        <row r="103">
          <cell r="P103">
            <v>34.1025</v>
          </cell>
        </row>
        <row r="104">
          <cell r="C104">
            <v>37.22</v>
          </cell>
        </row>
        <row r="104">
          <cell r="G104">
            <v>23.914</v>
          </cell>
        </row>
        <row r="104">
          <cell r="L104">
            <v>40.01</v>
          </cell>
        </row>
        <row r="104">
          <cell r="P104">
            <v>30.008</v>
          </cell>
        </row>
        <row r="105">
          <cell r="C105">
            <v>37.72</v>
          </cell>
        </row>
        <row r="105">
          <cell r="G105">
            <v>24.167</v>
          </cell>
        </row>
        <row r="105">
          <cell r="L105">
            <v>40.63</v>
          </cell>
        </row>
        <row r="105">
          <cell r="P105">
            <v>30.4725</v>
          </cell>
        </row>
        <row r="106">
          <cell r="C106">
            <v>43.9</v>
          </cell>
        </row>
        <row r="106">
          <cell r="G106">
            <v>23.746</v>
          </cell>
        </row>
        <row r="106">
          <cell r="L106">
            <v>40.04</v>
          </cell>
        </row>
        <row r="106">
          <cell r="P106">
            <v>30.03</v>
          </cell>
        </row>
        <row r="107">
          <cell r="C107">
            <v>44.71</v>
          </cell>
        </row>
        <row r="107">
          <cell r="G107">
            <v>25.046</v>
          </cell>
        </row>
        <row r="107">
          <cell r="L107">
            <v>43.94</v>
          </cell>
        </row>
        <row r="107">
          <cell r="P107">
            <v>32.955</v>
          </cell>
        </row>
        <row r="108">
          <cell r="C108">
            <v>44.74</v>
          </cell>
        </row>
        <row r="108">
          <cell r="G108">
            <v>26.781</v>
          </cell>
        </row>
        <row r="108">
          <cell r="L108">
            <v>41.6</v>
          </cell>
        </row>
        <row r="108">
          <cell r="P108">
            <v>31.2</v>
          </cell>
        </row>
        <row r="109">
          <cell r="C109">
            <v>39.42</v>
          </cell>
        </row>
        <row r="109">
          <cell r="G109">
            <v>25.53</v>
          </cell>
        </row>
        <row r="109">
          <cell r="L109">
            <v>39.71</v>
          </cell>
        </row>
        <row r="109">
          <cell r="P109">
            <v>29.7825</v>
          </cell>
        </row>
        <row r="110">
          <cell r="C110">
            <v>40.19</v>
          </cell>
        </row>
        <row r="110">
          <cell r="G110">
            <v>21.992</v>
          </cell>
        </row>
        <row r="110">
          <cell r="L110">
            <v>38.76</v>
          </cell>
        </row>
        <row r="110">
          <cell r="P110">
            <v>29.07</v>
          </cell>
        </row>
        <row r="111">
          <cell r="C111">
            <v>39.61</v>
          </cell>
        </row>
        <row r="111">
          <cell r="G111">
            <v>25.983</v>
          </cell>
        </row>
        <row r="111">
          <cell r="L111">
            <v>37.81</v>
          </cell>
        </row>
        <row r="111">
          <cell r="P111">
            <v>28.3575</v>
          </cell>
        </row>
        <row r="112">
          <cell r="C112">
            <v>43.46</v>
          </cell>
        </row>
        <row r="112">
          <cell r="G112">
            <v>25.747</v>
          </cell>
        </row>
        <row r="112">
          <cell r="L112">
            <v>38.33</v>
          </cell>
        </row>
        <row r="112">
          <cell r="P112">
            <v>28.7475</v>
          </cell>
        </row>
        <row r="113">
          <cell r="C113">
            <v>41.13</v>
          </cell>
        </row>
        <row r="113">
          <cell r="G113">
            <v>25.429</v>
          </cell>
        </row>
        <row r="113">
          <cell r="L113">
            <v>44.7</v>
          </cell>
        </row>
        <row r="113">
          <cell r="P113">
            <v>33.525</v>
          </cell>
        </row>
        <row r="114">
          <cell r="C114">
            <v>39.26</v>
          </cell>
        </row>
        <row r="114">
          <cell r="G114">
            <v>23.455</v>
          </cell>
        </row>
        <row r="114">
          <cell r="L114">
            <v>45.7</v>
          </cell>
        </row>
        <row r="114">
          <cell r="P114">
            <v>34.275</v>
          </cell>
        </row>
        <row r="115">
          <cell r="C115">
            <v>38.33</v>
          </cell>
        </row>
        <row r="115">
          <cell r="G115">
            <v>22.468</v>
          </cell>
        </row>
        <row r="115">
          <cell r="L115">
            <v>45.83</v>
          </cell>
        </row>
        <row r="115">
          <cell r="P115">
            <v>34.3725</v>
          </cell>
        </row>
        <row r="116">
          <cell r="C116">
            <v>37.42</v>
          </cell>
        </row>
        <row r="116">
          <cell r="G116">
            <v>24.182</v>
          </cell>
        </row>
        <row r="116">
          <cell r="L116">
            <v>40.31</v>
          </cell>
        </row>
        <row r="116">
          <cell r="P116">
            <v>30.233</v>
          </cell>
        </row>
        <row r="117">
          <cell r="C117">
            <v>37.92</v>
          </cell>
        </row>
        <row r="117">
          <cell r="G117">
            <v>24.221</v>
          </cell>
        </row>
        <row r="117">
          <cell r="L117">
            <v>40.84</v>
          </cell>
        </row>
        <row r="117">
          <cell r="P117">
            <v>30.63</v>
          </cell>
        </row>
        <row r="118">
          <cell r="C118">
            <v>44.17</v>
          </cell>
        </row>
        <row r="118">
          <cell r="G118">
            <v>23.29</v>
          </cell>
        </row>
        <row r="118">
          <cell r="L118">
            <v>40.25</v>
          </cell>
        </row>
        <row r="118">
          <cell r="P118">
            <v>30.1875</v>
          </cell>
        </row>
        <row r="119">
          <cell r="C119">
            <v>45.04</v>
          </cell>
        </row>
        <row r="119">
          <cell r="G119">
            <v>25.54</v>
          </cell>
        </row>
        <row r="119">
          <cell r="L119">
            <v>44.18</v>
          </cell>
        </row>
        <row r="119">
          <cell r="P119">
            <v>33.135</v>
          </cell>
        </row>
        <row r="120">
          <cell r="C120">
            <v>45.1</v>
          </cell>
        </row>
        <row r="120">
          <cell r="G120">
            <v>27.377</v>
          </cell>
        </row>
        <row r="120">
          <cell r="L120">
            <v>41.83</v>
          </cell>
        </row>
        <row r="120">
          <cell r="P120">
            <v>31.3725</v>
          </cell>
        </row>
        <row r="121">
          <cell r="C121">
            <v>39.71</v>
          </cell>
        </row>
        <row r="121">
          <cell r="G121">
            <v>26.273</v>
          </cell>
        </row>
        <row r="121">
          <cell r="L121">
            <v>39.93</v>
          </cell>
        </row>
        <row r="121">
          <cell r="P121">
            <v>29.9475</v>
          </cell>
        </row>
        <row r="122">
          <cell r="C122">
            <v>40.41</v>
          </cell>
        </row>
        <row r="122">
          <cell r="G122">
            <v>22.058</v>
          </cell>
        </row>
        <row r="122">
          <cell r="L122">
            <v>38.97</v>
          </cell>
        </row>
        <row r="122">
          <cell r="P122">
            <v>29.2275</v>
          </cell>
        </row>
        <row r="123">
          <cell r="C123">
            <v>39.83</v>
          </cell>
        </row>
        <row r="123">
          <cell r="G123">
            <v>25.781</v>
          </cell>
        </row>
        <row r="123">
          <cell r="L123">
            <v>38.01</v>
          </cell>
        </row>
        <row r="123">
          <cell r="P123">
            <v>28.5075</v>
          </cell>
        </row>
        <row r="124">
          <cell r="C124">
            <v>43.7</v>
          </cell>
        </row>
        <row r="124">
          <cell r="G124">
            <v>26.129</v>
          </cell>
        </row>
        <row r="124">
          <cell r="L124">
            <v>38.54</v>
          </cell>
        </row>
        <row r="124">
          <cell r="P124">
            <v>28.905</v>
          </cell>
        </row>
        <row r="125">
          <cell r="C125">
            <v>41.37</v>
          </cell>
        </row>
        <row r="125">
          <cell r="G125">
            <v>25.602</v>
          </cell>
        </row>
        <row r="125">
          <cell r="L125">
            <v>44.97</v>
          </cell>
        </row>
        <row r="125">
          <cell r="P125">
            <v>33.7275</v>
          </cell>
        </row>
        <row r="126">
          <cell r="C126">
            <v>39.48</v>
          </cell>
        </row>
        <row r="126">
          <cell r="G126">
            <v>23.585</v>
          </cell>
        </row>
        <row r="126">
          <cell r="L126">
            <v>46.03</v>
          </cell>
        </row>
        <row r="126">
          <cell r="P126">
            <v>34.523</v>
          </cell>
        </row>
        <row r="127">
          <cell r="C127">
            <v>38.55</v>
          </cell>
        </row>
        <row r="127">
          <cell r="G127">
            <v>22.643</v>
          </cell>
        </row>
        <row r="127">
          <cell r="L127">
            <v>46.19</v>
          </cell>
        </row>
        <row r="127">
          <cell r="P127">
            <v>34.6425</v>
          </cell>
        </row>
        <row r="128">
          <cell r="C128">
            <v>37.62</v>
          </cell>
        </row>
        <row r="128">
          <cell r="G128">
            <v>24.349</v>
          </cell>
        </row>
        <row r="128">
          <cell r="L128">
            <v>40.6</v>
          </cell>
        </row>
        <row r="128">
          <cell r="P128">
            <v>30.45</v>
          </cell>
        </row>
        <row r="129">
          <cell r="C129">
            <v>38.13</v>
          </cell>
        </row>
        <row r="129">
          <cell r="G129">
            <v>24.154</v>
          </cell>
        </row>
        <row r="129">
          <cell r="L129">
            <v>41.06</v>
          </cell>
        </row>
        <row r="129">
          <cell r="P129">
            <v>30.795</v>
          </cell>
        </row>
        <row r="130">
          <cell r="C130">
            <v>44.44</v>
          </cell>
        </row>
        <row r="130">
          <cell r="G130">
            <v>23.983</v>
          </cell>
        </row>
        <row r="130">
          <cell r="L130">
            <v>40.46</v>
          </cell>
        </row>
        <row r="130">
          <cell r="P130">
            <v>30.345</v>
          </cell>
        </row>
        <row r="131">
          <cell r="C131">
            <v>45.37</v>
          </cell>
        </row>
        <row r="131">
          <cell r="G131">
            <v>25.771</v>
          </cell>
        </row>
        <row r="131">
          <cell r="L131">
            <v>44.42</v>
          </cell>
        </row>
        <row r="131">
          <cell r="P131">
            <v>33.315</v>
          </cell>
        </row>
        <row r="132">
          <cell r="C132">
            <v>45.47</v>
          </cell>
        </row>
        <row r="132">
          <cell r="G132">
            <v>27.619</v>
          </cell>
        </row>
        <row r="132">
          <cell r="L132">
            <v>42.06</v>
          </cell>
        </row>
        <row r="132">
          <cell r="P132">
            <v>31.545</v>
          </cell>
        </row>
        <row r="133">
          <cell r="C133">
            <v>40.01</v>
          </cell>
        </row>
        <row r="133">
          <cell r="G133">
            <v>26.484</v>
          </cell>
        </row>
        <row r="133">
          <cell r="L133">
            <v>40.16</v>
          </cell>
        </row>
        <row r="133">
          <cell r="P133">
            <v>30.12</v>
          </cell>
        </row>
        <row r="134">
          <cell r="C134">
            <v>40.63</v>
          </cell>
        </row>
        <row r="134">
          <cell r="G134">
            <v>22.232</v>
          </cell>
        </row>
        <row r="134">
          <cell r="L134">
            <v>39.18</v>
          </cell>
        </row>
        <row r="134">
          <cell r="P134">
            <v>29.385</v>
          </cell>
        </row>
        <row r="135">
          <cell r="C135">
            <v>40.04</v>
          </cell>
        </row>
        <row r="135">
          <cell r="G135">
            <v>25.937</v>
          </cell>
        </row>
        <row r="135">
          <cell r="L135">
            <v>38.21</v>
          </cell>
        </row>
        <row r="135">
          <cell r="P135">
            <v>28.6575</v>
          </cell>
        </row>
        <row r="136">
          <cell r="C136">
            <v>43.94</v>
          </cell>
        </row>
        <row r="136">
          <cell r="G136">
            <v>26.298</v>
          </cell>
        </row>
        <row r="136">
          <cell r="L136">
            <v>38.74</v>
          </cell>
        </row>
        <row r="136">
          <cell r="P136">
            <v>29.055</v>
          </cell>
        </row>
        <row r="137">
          <cell r="C137">
            <v>41.6</v>
          </cell>
        </row>
        <row r="137">
          <cell r="G137">
            <v>25.555</v>
          </cell>
        </row>
        <row r="137">
          <cell r="L137">
            <v>45.24</v>
          </cell>
        </row>
        <row r="137">
          <cell r="P137">
            <v>33.93</v>
          </cell>
        </row>
        <row r="138">
          <cell r="C138">
            <v>39.71</v>
          </cell>
        </row>
        <row r="138">
          <cell r="G138">
            <v>23.834</v>
          </cell>
        </row>
        <row r="138">
          <cell r="L138">
            <v>46.36</v>
          </cell>
        </row>
        <row r="138">
          <cell r="P138">
            <v>34.77</v>
          </cell>
        </row>
        <row r="139">
          <cell r="C139">
            <v>38.76</v>
          </cell>
        </row>
        <row r="139">
          <cell r="G139">
            <v>23.214</v>
          </cell>
        </row>
        <row r="139">
          <cell r="L139">
            <v>46.56</v>
          </cell>
        </row>
        <row r="139">
          <cell r="P139">
            <v>34.92</v>
          </cell>
        </row>
        <row r="140">
          <cell r="C140">
            <v>37.81</v>
          </cell>
        </row>
        <row r="140">
          <cell r="G140">
            <v>24.589</v>
          </cell>
        </row>
        <row r="140">
          <cell r="L140">
            <v>40.9</v>
          </cell>
        </row>
        <row r="140">
          <cell r="P140">
            <v>30.675</v>
          </cell>
        </row>
        <row r="141">
          <cell r="C141">
            <v>38.33</v>
          </cell>
        </row>
        <row r="141">
          <cell r="G141">
            <v>24.381</v>
          </cell>
        </row>
        <row r="141">
          <cell r="L141">
            <v>41.28</v>
          </cell>
        </row>
        <row r="141">
          <cell r="P141">
            <v>30.96</v>
          </cell>
        </row>
        <row r="142">
          <cell r="C142">
            <v>44.7</v>
          </cell>
        </row>
        <row r="142">
          <cell r="G142">
            <v>24.233</v>
          </cell>
        </row>
        <row r="142">
          <cell r="L142">
            <v>40.67</v>
          </cell>
        </row>
        <row r="142">
          <cell r="P142">
            <v>30.5025</v>
          </cell>
        </row>
        <row r="143">
          <cell r="C143">
            <v>45.7</v>
          </cell>
        </row>
        <row r="143">
          <cell r="G143">
            <v>26.057</v>
          </cell>
        </row>
        <row r="143">
          <cell r="L143">
            <v>44.66</v>
          </cell>
        </row>
        <row r="143">
          <cell r="P143">
            <v>33.495</v>
          </cell>
        </row>
        <row r="144">
          <cell r="C144">
            <v>45.83</v>
          </cell>
        </row>
        <row r="144">
          <cell r="G144">
            <v>27.926</v>
          </cell>
        </row>
        <row r="144">
          <cell r="L144">
            <v>42.3</v>
          </cell>
        </row>
        <row r="144">
          <cell r="P144">
            <v>31.725</v>
          </cell>
        </row>
        <row r="145">
          <cell r="C145">
            <v>40.31</v>
          </cell>
        </row>
        <row r="145">
          <cell r="G145">
            <v>26.763</v>
          </cell>
        </row>
        <row r="145">
          <cell r="L145">
            <v>40.39</v>
          </cell>
        </row>
        <row r="145">
          <cell r="P145">
            <v>30.2925</v>
          </cell>
        </row>
        <row r="146">
          <cell r="C146">
            <v>40.84</v>
          </cell>
        </row>
        <row r="146">
          <cell r="G146">
            <v>22.03</v>
          </cell>
        </row>
        <row r="146">
          <cell r="L146">
            <v>39.39</v>
          </cell>
        </row>
        <row r="146">
          <cell r="P146">
            <v>29.5425</v>
          </cell>
        </row>
        <row r="147">
          <cell r="C147">
            <v>40.25</v>
          </cell>
        </row>
        <row r="147">
          <cell r="G147">
            <v>26.389</v>
          </cell>
        </row>
        <row r="147">
          <cell r="L147">
            <v>38.41</v>
          </cell>
        </row>
        <row r="147">
          <cell r="P147">
            <v>28.8075</v>
          </cell>
        </row>
        <row r="148">
          <cell r="C148">
            <v>44.18</v>
          </cell>
        </row>
        <row r="148">
          <cell r="G148">
            <v>26.528</v>
          </cell>
        </row>
        <row r="148">
          <cell r="L148">
            <v>38.95</v>
          </cell>
        </row>
        <row r="148">
          <cell r="P148">
            <v>29.2125</v>
          </cell>
        </row>
        <row r="149">
          <cell r="C149">
            <v>41.83</v>
          </cell>
        </row>
        <row r="149">
          <cell r="G149">
            <v>25.8</v>
          </cell>
        </row>
        <row r="149">
          <cell r="L149">
            <v>45.51</v>
          </cell>
        </row>
        <row r="149">
          <cell r="P149">
            <v>34.1325</v>
          </cell>
        </row>
        <row r="150">
          <cell r="C150">
            <v>39.93</v>
          </cell>
        </row>
        <row r="150">
          <cell r="G150">
            <v>24.078</v>
          </cell>
        </row>
        <row r="150">
          <cell r="L150">
            <v>46.69</v>
          </cell>
        </row>
        <row r="150">
          <cell r="P150">
            <v>35.017</v>
          </cell>
        </row>
        <row r="151">
          <cell r="C151">
            <v>38.97</v>
          </cell>
        </row>
        <row r="151">
          <cell r="G151">
            <v>23.458</v>
          </cell>
        </row>
        <row r="151">
          <cell r="L151">
            <v>46.92</v>
          </cell>
        </row>
        <row r="151">
          <cell r="P151">
            <v>35.19</v>
          </cell>
        </row>
        <row r="152">
          <cell r="C152">
            <v>38.01</v>
          </cell>
        </row>
        <row r="152">
          <cell r="G152">
            <v>24.82</v>
          </cell>
        </row>
        <row r="152">
          <cell r="L152">
            <v>41.19</v>
          </cell>
        </row>
        <row r="152">
          <cell r="P152">
            <v>30.892</v>
          </cell>
        </row>
        <row r="153">
          <cell r="C153">
            <v>38.54</v>
          </cell>
        </row>
        <row r="153">
          <cell r="G153">
            <v>24.608</v>
          </cell>
        </row>
        <row r="153">
          <cell r="L153">
            <v>41.5</v>
          </cell>
        </row>
        <row r="153">
          <cell r="P153">
            <v>31.125</v>
          </cell>
        </row>
        <row r="154">
          <cell r="C154">
            <v>44.97</v>
          </cell>
        </row>
        <row r="154">
          <cell r="G154">
            <v>24.482</v>
          </cell>
        </row>
        <row r="154">
          <cell r="L154">
            <v>40.88</v>
          </cell>
        </row>
        <row r="154">
          <cell r="P154">
            <v>30.66</v>
          </cell>
        </row>
        <row r="155">
          <cell r="C155">
            <v>46.03</v>
          </cell>
        </row>
        <row r="155">
          <cell r="G155">
            <v>25.937</v>
          </cell>
        </row>
        <row r="155">
          <cell r="L155">
            <v>44.9</v>
          </cell>
        </row>
        <row r="155">
          <cell r="P155">
            <v>33.675</v>
          </cell>
        </row>
        <row r="156">
          <cell r="C156">
            <v>46.19</v>
          </cell>
        </row>
        <row r="156">
          <cell r="G156">
            <v>27.701</v>
          </cell>
        </row>
        <row r="156">
          <cell r="L156">
            <v>42.53</v>
          </cell>
        </row>
        <row r="156">
          <cell r="P156">
            <v>31.8975</v>
          </cell>
        </row>
        <row r="157">
          <cell r="C157">
            <v>40.6</v>
          </cell>
        </row>
        <row r="157">
          <cell r="G157">
            <v>27.026</v>
          </cell>
        </row>
        <row r="157">
          <cell r="L157">
            <v>40.61</v>
          </cell>
        </row>
        <row r="157">
          <cell r="P157">
            <v>30.4575</v>
          </cell>
        </row>
        <row r="158">
          <cell r="C158">
            <v>41.06</v>
          </cell>
        </row>
        <row r="158">
          <cell r="G158">
            <v>22.262</v>
          </cell>
        </row>
        <row r="158">
          <cell r="L158">
            <v>39.6</v>
          </cell>
        </row>
        <row r="158">
          <cell r="P158">
            <v>29.7</v>
          </cell>
        </row>
        <row r="159">
          <cell r="C159">
            <v>40.46</v>
          </cell>
        </row>
        <row r="159">
          <cell r="G159">
            <v>26.624</v>
          </cell>
        </row>
        <row r="159">
          <cell r="L159">
            <v>38.6</v>
          </cell>
        </row>
        <row r="159">
          <cell r="P159">
            <v>28.95</v>
          </cell>
        </row>
        <row r="160">
          <cell r="C160">
            <v>44.42</v>
          </cell>
        </row>
        <row r="160">
          <cell r="G160">
            <v>26.76</v>
          </cell>
        </row>
        <row r="160">
          <cell r="L160">
            <v>39.15</v>
          </cell>
        </row>
        <row r="160">
          <cell r="P160">
            <v>29.3625</v>
          </cell>
        </row>
        <row r="161">
          <cell r="C161">
            <v>42.06</v>
          </cell>
        </row>
        <row r="161">
          <cell r="G161">
            <v>26.051</v>
          </cell>
        </row>
        <row r="161">
          <cell r="L161">
            <v>45.77</v>
          </cell>
        </row>
        <row r="161">
          <cell r="P161">
            <v>34.3275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7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<Relationship Id="rId5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7.xml"/><Relationship Id="rId4" Type="http://schemas.openxmlformats.org/officeDocument/2006/relationships/ctrlProp" Target="../ctrlProps/ctrlProps8.xml"/><Relationship Id="rId5" Type="http://schemas.openxmlformats.org/officeDocument/2006/relationships/ctrlProp" Target="../ctrlProps/ctrlProps9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37165</v>
      </c>
      <c r="B7" s="2" t="n">
        <v>28.65</v>
      </c>
      <c r="C7" s="2" t="n">
        <v>26</v>
      </c>
      <c r="D7" s="2" t="n">
        <v>22</v>
      </c>
      <c r="E7" s="2" t="n">
        <v>26.93</v>
      </c>
      <c r="F7" s="2" t="n">
        <v>26.57</v>
      </c>
      <c r="G7" s="2" t="n">
        <v>29.65</v>
      </c>
      <c r="I7" s="2" t="n">
        <v>26.57</v>
      </c>
      <c r="R7" s="2" t="n">
        <v>32.75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0.04499999</v>
      </c>
      <c r="AQ7" s="2" t="n">
        <v>10.02499999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37166</v>
      </c>
      <c r="B8" s="2" t="n">
        <v>27</v>
      </c>
      <c r="C8" s="2" t="n">
        <v>25.75</v>
      </c>
      <c r="D8" s="2" t="n">
        <v>23.25</v>
      </c>
      <c r="E8" s="2" t="n">
        <v>26.25</v>
      </c>
      <c r="F8" s="2" t="n">
        <v>26</v>
      </c>
      <c r="G8" s="2" t="n">
        <v>28</v>
      </c>
      <c r="I8" s="2" t="n">
        <v>32.15</v>
      </c>
      <c r="R8" s="2" t="n">
        <v>32.75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0.055</v>
      </c>
      <c r="AQ8" s="2" t="n">
        <v>6.348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37167</v>
      </c>
      <c r="B9" s="2" t="n">
        <v>27</v>
      </c>
      <c r="C9" s="2" t="n">
        <v>25.75</v>
      </c>
      <c r="D9" s="2" t="n">
        <v>23.25</v>
      </c>
      <c r="E9" s="2" t="n">
        <v>26.25</v>
      </c>
      <c r="F9" s="2" t="n">
        <v>26</v>
      </c>
      <c r="G9" s="2" t="n">
        <v>28</v>
      </c>
      <c r="I9" s="2" t="n">
        <v>32.15</v>
      </c>
      <c r="R9" s="2" t="n">
        <v>32.75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0.055</v>
      </c>
      <c r="AQ9" s="2" t="n">
        <v>5.053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37168</v>
      </c>
      <c r="B10" s="2" t="n">
        <v>27</v>
      </c>
      <c r="C10" s="2" t="n">
        <v>25.75</v>
      </c>
      <c r="D10" s="2" t="n">
        <v>23.25</v>
      </c>
      <c r="E10" s="2" t="n">
        <v>26.25</v>
      </c>
      <c r="F10" s="2" t="n">
        <v>26</v>
      </c>
      <c r="G10" s="2" t="n">
        <v>28</v>
      </c>
      <c r="I10" s="2" t="n">
        <v>32.15</v>
      </c>
      <c r="R10" s="2" t="n">
        <v>32.75</v>
      </c>
      <c r="AI10" s="1"/>
      <c r="AJ10" s="15"/>
      <c r="AL10" s="1" t="n">
        <v>37165</v>
      </c>
      <c r="AM10" s="2" t="n">
        <v>5.384</v>
      </c>
      <c r="AN10" s="2" t="n">
        <v>0.38</v>
      </c>
      <c r="AO10" s="2" t="n">
        <v>5.764</v>
      </c>
      <c r="AP10" s="2" t="n">
        <v>0.08</v>
      </c>
      <c r="AQ10" s="2" t="n">
        <v>5.464</v>
      </c>
      <c r="AR10" s="2" t="n">
        <v>0.28</v>
      </c>
      <c r="AS10" s="2" t="n">
        <v>5.664</v>
      </c>
      <c r="AT10" s="2" t="n">
        <v>0.3</v>
      </c>
      <c r="AU10" s="2" t="n">
        <v>5.684</v>
      </c>
    </row>
    <row r="11" customFormat="false" ht="12.75" hidden="false" customHeight="false" outlineLevel="0" collapsed="false">
      <c r="A11" s="1" t="n">
        <v>37169</v>
      </c>
      <c r="B11" s="2" t="n">
        <v>27</v>
      </c>
      <c r="C11" s="2" t="n">
        <v>25.75</v>
      </c>
      <c r="D11" s="2" t="n">
        <v>23.25</v>
      </c>
      <c r="E11" s="2" t="n">
        <v>26.25</v>
      </c>
      <c r="F11" s="2" t="n">
        <v>26</v>
      </c>
      <c r="G11" s="2" t="n">
        <v>28</v>
      </c>
      <c r="I11" s="2" t="n">
        <v>32.15</v>
      </c>
      <c r="R11" s="2" t="n">
        <v>32.75</v>
      </c>
      <c r="AI11" s="1"/>
      <c r="AJ11" s="15"/>
      <c r="AL11" s="1" t="n">
        <v>37196</v>
      </c>
      <c r="AM11" s="2" t="n">
        <v>4.891</v>
      </c>
      <c r="AN11" s="2" t="n">
        <v>0.535</v>
      </c>
      <c r="AO11" s="2" t="n">
        <v>5.426</v>
      </c>
      <c r="AP11" s="2" t="n">
        <v>0.14</v>
      </c>
      <c r="AQ11" s="2" t="n">
        <v>5.031</v>
      </c>
      <c r="AR11" s="2" t="n">
        <v>0.435</v>
      </c>
      <c r="AS11" s="2" t="n">
        <v>5.326</v>
      </c>
      <c r="AT11" s="2" t="n">
        <v>0.515</v>
      </c>
      <c r="AU11" s="2" t="n">
        <v>5.406</v>
      </c>
    </row>
    <row r="12" customFormat="false" ht="12.75" hidden="false" customHeight="false" outlineLevel="0" collapsed="false">
      <c r="A12" s="1" t="n">
        <v>37172</v>
      </c>
      <c r="B12" s="2" t="n">
        <v>27</v>
      </c>
      <c r="C12" s="2" t="n">
        <v>25.75</v>
      </c>
      <c r="D12" s="2" t="n">
        <v>23.25</v>
      </c>
      <c r="E12" s="2" t="n">
        <v>26.25</v>
      </c>
      <c r="F12" s="2" t="n">
        <v>26</v>
      </c>
      <c r="G12" s="2" t="n">
        <v>28</v>
      </c>
      <c r="I12" s="2" t="n">
        <v>27.1875</v>
      </c>
      <c r="R12" s="2" t="n">
        <v>28.7499993896484</v>
      </c>
      <c r="AI12" s="1"/>
      <c r="AJ12" s="15"/>
      <c r="AL12" s="1" t="n">
        <v>37226</v>
      </c>
      <c r="AM12" s="2" t="n">
        <v>3.738</v>
      </c>
      <c r="AN12" s="2" t="n">
        <v>0.7</v>
      </c>
      <c r="AO12" s="2" t="n">
        <v>4.438</v>
      </c>
      <c r="AP12" s="2" t="n">
        <v>0.145</v>
      </c>
      <c r="AQ12" s="2" t="n">
        <v>3.883</v>
      </c>
      <c r="AR12" s="2" t="n">
        <v>0.7</v>
      </c>
      <c r="AS12" s="2" t="n">
        <v>4.438</v>
      </c>
      <c r="AT12" s="2" t="n">
        <v>0.895</v>
      </c>
      <c r="AU12" s="2" t="n">
        <v>4.633</v>
      </c>
    </row>
    <row r="13" customFormat="false" ht="12.75" hidden="false" customHeight="false" outlineLevel="0" collapsed="false">
      <c r="A13" s="1" t="n">
        <v>37173</v>
      </c>
      <c r="B13" s="2" t="n">
        <v>27</v>
      </c>
      <c r="C13" s="2" t="n">
        <v>25.75</v>
      </c>
      <c r="D13" s="2" t="n">
        <v>23.25</v>
      </c>
      <c r="E13" s="2" t="n">
        <v>26.25</v>
      </c>
      <c r="F13" s="2" t="n">
        <v>26</v>
      </c>
      <c r="G13" s="2" t="n">
        <v>28</v>
      </c>
      <c r="I13" s="2" t="n">
        <v>27.1875</v>
      </c>
      <c r="R13" s="2" t="n">
        <v>32.75</v>
      </c>
      <c r="AI13" s="1"/>
      <c r="AJ13" s="15"/>
      <c r="AL13" s="1" t="n">
        <v>37257</v>
      </c>
      <c r="AM13" s="2" t="n">
        <v>3.182</v>
      </c>
      <c r="AN13" s="2" t="n">
        <v>1.1</v>
      </c>
      <c r="AO13" s="2" t="n">
        <v>4.282</v>
      </c>
      <c r="AP13" s="2" t="n">
        <v>0.13</v>
      </c>
      <c r="AQ13" s="2" t="n">
        <v>3.312</v>
      </c>
      <c r="AR13" s="2" t="n">
        <v>1.1</v>
      </c>
      <c r="AS13" s="2" t="n">
        <v>4.282</v>
      </c>
      <c r="AT13" s="2" t="n">
        <v>1.89</v>
      </c>
      <c r="AU13" s="2" t="n">
        <v>5.072</v>
      </c>
    </row>
    <row r="14" customFormat="false" ht="12.75" hidden="false" customHeight="false" outlineLevel="0" collapsed="false">
      <c r="A14" s="1" t="n">
        <v>37174</v>
      </c>
      <c r="B14" s="2" t="n">
        <v>27</v>
      </c>
      <c r="C14" s="2" t="n">
        <v>25.75</v>
      </c>
      <c r="D14" s="2" t="n">
        <v>23.25</v>
      </c>
      <c r="E14" s="2" t="n">
        <v>26.25</v>
      </c>
      <c r="F14" s="2" t="n">
        <v>26</v>
      </c>
      <c r="G14" s="2" t="n">
        <v>28</v>
      </c>
      <c r="I14" s="2" t="n">
        <v>27.1875</v>
      </c>
      <c r="R14" s="2" t="n">
        <v>32.75</v>
      </c>
      <c r="AI14" s="1"/>
      <c r="AJ14" s="15"/>
      <c r="AL14" s="1" t="n">
        <v>37288</v>
      </c>
      <c r="AM14" s="2" t="n">
        <v>3.167</v>
      </c>
      <c r="AN14" s="2" t="n">
        <v>1.1</v>
      </c>
      <c r="AO14" s="2" t="n">
        <v>4.267</v>
      </c>
      <c r="AP14" s="2" t="n">
        <v>0.025</v>
      </c>
      <c r="AQ14" s="2" t="n">
        <v>3.192</v>
      </c>
      <c r="AR14" s="2" t="n">
        <v>1.1</v>
      </c>
      <c r="AS14" s="2" t="n">
        <v>4.267</v>
      </c>
      <c r="AT14" s="2" t="n">
        <v>1.89</v>
      </c>
      <c r="AU14" s="2" t="n">
        <v>5.057</v>
      </c>
    </row>
    <row r="15" customFormat="false" ht="12.75" hidden="false" customHeight="false" outlineLevel="0" collapsed="false">
      <c r="A15" s="1" t="n">
        <v>37175</v>
      </c>
      <c r="B15" s="2" t="n">
        <v>27</v>
      </c>
      <c r="C15" s="2" t="n">
        <v>25.75</v>
      </c>
      <c r="D15" s="2" t="n">
        <v>23.25</v>
      </c>
      <c r="E15" s="2" t="n">
        <v>26.25</v>
      </c>
      <c r="F15" s="2" t="n">
        <v>26</v>
      </c>
      <c r="G15" s="2" t="n">
        <v>28</v>
      </c>
      <c r="I15" s="2" t="n">
        <v>27.1875</v>
      </c>
      <c r="R15" s="2" t="n">
        <v>32.75</v>
      </c>
      <c r="AI15" s="1"/>
      <c r="AJ15" s="15"/>
      <c r="AL15" s="1" t="n">
        <v>37316</v>
      </c>
      <c r="AM15" s="2" t="n">
        <v>2.295</v>
      </c>
      <c r="AN15" s="2" t="n">
        <v>0.6</v>
      </c>
      <c r="AO15" s="2" t="n">
        <v>2.895</v>
      </c>
      <c r="AP15" s="2" t="n">
        <v>0.025</v>
      </c>
      <c r="AQ15" s="2" t="n">
        <v>2.32</v>
      </c>
      <c r="AR15" s="2" t="n">
        <v>0.6</v>
      </c>
      <c r="AS15" s="2" t="n">
        <v>2.895</v>
      </c>
      <c r="AT15" s="2" t="n">
        <v>0.72</v>
      </c>
      <c r="AU15" s="2" t="n">
        <v>3.015</v>
      </c>
    </row>
    <row r="16" customFormat="false" ht="12.75" hidden="false" customHeight="false" outlineLevel="0" collapsed="false">
      <c r="A16" s="1" t="n">
        <v>37176</v>
      </c>
      <c r="B16" s="2" t="n">
        <v>27</v>
      </c>
      <c r="C16" s="2" t="n">
        <v>25.75</v>
      </c>
      <c r="D16" s="2" t="n">
        <v>23.25</v>
      </c>
      <c r="E16" s="2" t="n">
        <v>26.25</v>
      </c>
      <c r="F16" s="2" t="n">
        <v>26</v>
      </c>
      <c r="G16" s="2" t="n">
        <v>28</v>
      </c>
      <c r="I16" s="2" t="n">
        <v>27.1875</v>
      </c>
      <c r="R16" s="2" t="n">
        <v>32.75</v>
      </c>
      <c r="AI16" s="1"/>
      <c r="AJ16" s="15"/>
      <c r="AL16" s="1" t="n">
        <v>37347</v>
      </c>
      <c r="AM16" s="2" t="n">
        <v>1.83</v>
      </c>
      <c r="AN16" s="2" t="n">
        <v>0.35</v>
      </c>
      <c r="AO16" s="2" t="n">
        <v>2.18</v>
      </c>
      <c r="AP16" s="2" t="n">
        <v>0.025</v>
      </c>
      <c r="AQ16" s="2" t="n">
        <v>1.855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1" t="n">
        <v>37179</v>
      </c>
      <c r="B17" s="2" t="n">
        <v>27</v>
      </c>
      <c r="C17" s="2" t="n">
        <v>25.75</v>
      </c>
      <c r="D17" s="2" t="n">
        <v>23.25</v>
      </c>
      <c r="E17" s="2" t="n">
        <v>26.25</v>
      </c>
      <c r="F17" s="2" t="n">
        <v>26</v>
      </c>
      <c r="G17" s="2" t="n">
        <v>28</v>
      </c>
      <c r="I17" s="2" t="n">
        <v>27.1875</v>
      </c>
      <c r="R17" s="2" t="n">
        <v>32.75</v>
      </c>
      <c r="AI17" s="1"/>
      <c r="AJ17" s="15"/>
      <c r="AL17" s="1" t="n">
        <v>37377</v>
      </c>
      <c r="AM17" s="2" t="n">
        <v>2.244</v>
      </c>
      <c r="AN17" s="2" t="n">
        <v>0.3</v>
      </c>
      <c r="AO17" s="2" t="n">
        <v>2.544</v>
      </c>
      <c r="AP17" s="2" t="n">
        <v>0.025</v>
      </c>
      <c r="AQ17" s="2" t="n">
        <v>2.269</v>
      </c>
      <c r="AR17" s="2" t="n">
        <v>0.3</v>
      </c>
      <c r="AS17" s="2" t="n">
        <v>2.544</v>
      </c>
      <c r="AT17" s="2" t="n">
        <v>0.35</v>
      </c>
      <c r="AU17" s="2" t="n">
        <v>2.594</v>
      </c>
    </row>
    <row r="18" customFormat="false" ht="12.75" hidden="false" customHeight="false" outlineLevel="0" collapsed="false">
      <c r="A18" s="1" t="n">
        <v>37180</v>
      </c>
      <c r="B18" s="2" t="n">
        <v>27</v>
      </c>
      <c r="C18" s="2" t="n">
        <v>25.75</v>
      </c>
      <c r="D18" s="2" t="n">
        <v>23.25</v>
      </c>
      <c r="E18" s="2" t="n">
        <v>26.25</v>
      </c>
      <c r="F18" s="2" t="n">
        <v>26</v>
      </c>
      <c r="G18" s="2" t="n">
        <v>28</v>
      </c>
      <c r="I18" s="2" t="n">
        <v>27.1875</v>
      </c>
      <c r="R18" s="2" t="n">
        <v>32.75</v>
      </c>
      <c r="AI18" s="1"/>
      <c r="AJ18" s="15"/>
      <c r="AL18" s="1" t="n">
        <v>37408</v>
      </c>
      <c r="AM18" s="2" t="n">
        <v>2.622</v>
      </c>
      <c r="AN18" s="2" t="n">
        <v>0.31</v>
      </c>
      <c r="AO18" s="2" t="n">
        <v>2.932</v>
      </c>
      <c r="AP18" s="2" t="n">
        <v>0.025</v>
      </c>
      <c r="AQ18" s="2" t="n">
        <v>2.647</v>
      </c>
      <c r="AR18" s="2" t="n">
        <v>0.31</v>
      </c>
      <c r="AS18" s="2" t="n">
        <v>2.932</v>
      </c>
      <c r="AT18" s="2" t="n">
        <v>0.35</v>
      </c>
      <c r="AU18" s="2" t="n">
        <v>2.972</v>
      </c>
    </row>
    <row r="19" customFormat="false" ht="12.75" hidden="false" customHeight="false" outlineLevel="0" collapsed="false">
      <c r="A19" s="1" t="n">
        <v>37181</v>
      </c>
      <c r="B19" s="2" t="n">
        <v>27</v>
      </c>
      <c r="C19" s="2" t="n">
        <v>25.75</v>
      </c>
      <c r="D19" s="2" t="n">
        <v>23.25</v>
      </c>
      <c r="E19" s="2" t="n">
        <v>26.25</v>
      </c>
      <c r="F19" s="2" t="n">
        <v>26</v>
      </c>
      <c r="G19" s="2" t="n">
        <v>28</v>
      </c>
      <c r="I19" s="2" t="n">
        <v>27.1875</v>
      </c>
      <c r="R19" s="2" t="n">
        <v>32.75</v>
      </c>
      <c r="AI19" s="1"/>
      <c r="AJ19" s="15"/>
      <c r="AL19" s="1" t="n">
        <v>37438</v>
      </c>
      <c r="AM19" s="2" t="n">
        <v>2.832</v>
      </c>
      <c r="AN19" s="2" t="n">
        <v>0.42</v>
      </c>
      <c r="AO19" s="2" t="n">
        <v>3.252</v>
      </c>
      <c r="AP19" s="2" t="n">
        <v>0.025</v>
      </c>
      <c r="AQ19" s="2" t="n">
        <v>2.857</v>
      </c>
      <c r="AR19" s="2" t="n">
        <v>0.32</v>
      </c>
      <c r="AS19" s="2" t="n">
        <v>3.152</v>
      </c>
      <c r="AT19" s="2" t="n">
        <v>0.41</v>
      </c>
      <c r="AU19" s="2" t="n">
        <v>3.242</v>
      </c>
    </row>
    <row r="20" customFormat="false" ht="12.75" hidden="false" customHeight="false" outlineLevel="0" collapsed="false">
      <c r="A20" s="1" t="n">
        <v>37182</v>
      </c>
      <c r="B20" s="2" t="n">
        <v>27</v>
      </c>
      <c r="C20" s="2" t="n">
        <v>25.75</v>
      </c>
      <c r="D20" s="2" t="n">
        <v>23.25</v>
      </c>
      <c r="E20" s="2" t="n">
        <v>26.25</v>
      </c>
      <c r="F20" s="2" t="n">
        <v>26</v>
      </c>
      <c r="G20" s="2" t="n">
        <v>28</v>
      </c>
      <c r="I20" s="2" t="n">
        <v>27.1875</v>
      </c>
      <c r="R20" s="2" t="n">
        <v>32.75</v>
      </c>
      <c r="AI20" s="1"/>
      <c r="AJ20" s="15"/>
      <c r="AL20" s="1" t="n">
        <v>37469</v>
      </c>
      <c r="AM20" s="2" t="n">
        <v>2.832</v>
      </c>
      <c r="AN20" s="2" t="n">
        <v>0.42</v>
      </c>
      <c r="AO20" s="2" t="n">
        <v>3.252</v>
      </c>
      <c r="AP20" s="2" t="n">
        <v>0.025</v>
      </c>
      <c r="AQ20" s="2" t="n">
        <v>2.857</v>
      </c>
      <c r="AR20" s="2" t="n">
        <v>0.32</v>
      </c>
      <c r="AS20" s="2" t="n">
        <v>3.152</v>
      </c>
      <c r="AT20" s="2" t="n">
        <v>0.41</v>
      </c>
      <c r="AU20" s="2" t="n">
        <v>3.242</v>
      </c>
    </row>
    <row r="21" customFormat="false" ht="12.75" hidden="false" customHeight="false" outlineLevel="0" collapsed="false">
      <c r="A21" s="1" t="n">
        <v>37183</v>
      </c>
      <c r="B21" s="2" t="n">
        <v>27</v>
      </c>
      <c r="C21" s="2" t="n">
        <v>25.75</v>
      </c>
      <c r="D21" s="2" t="n">
        <v>23.25</v>
      </c>
      <c r="E21" s="2" t="n">
        <v>26.25</v>
      </c>
      <c r="F21" s="2" t="n">
        <v>26</v>
      </c>
      <c r="G21" s="2" t="n">
        <v>28</v>
      </c>
      <c r="I21" s="2" t="n">
        <v>27.1875</v>
      </c>
      <c r="R21" s="2" t="n">
        <v>32.75</v>
      </c>
      <c r="AI21" s="1"/>
      <c r="AJ21" s="15"/>
      <c r="AL21" s="1" t="n">
        <v>37500</v>
      </c>
      <c r="AM21" s="2" t="n">
        <v>2.802</v>
      </c>
      <c r="AN21" s="2" t="n">
        <v>0.41</v>
      </c>
      <c r="AO21" s="2" t="n">
        <v>3.212</v>
      </c>
      <c r="AP21" s="2" t="n">
        <v>0.085</v>
      </c>
      <c r="AQ21" s="2" t="n">
        <v>2.887</v>
      </c>
      <c r="AR21" s="2" t="n">
        <v>0.31</v>
      </c>
      <c r="AS21" s="2" t="n">
        <v>3.112</v>
      </c>
      <c r="AT21" s="2" t="n">
        <v>0.37</v>
      </c>
      <c r="AU21" s="2" t="n">
        <v>3.172</v>
      </c>
    </row>
    <row r="22" customFormat="false" ht="12.75" hidden="false" customHeight="false" outlineLevel="0" collapsed="false">
      <c r="A22" s="1" t="n">
        <v>37186</v>
      </c>
      <c r="B22" s="2" t="n">
        <v>27</v>
      </c>
      <c r="C22" s="2" t="n">
        <v>25.75</v>
      </c>
      <c r="D22" s="2" t="n">
        <v>23.25</v>
      </c>
      <c r="E22" s="2" t="n">
        <v>26.25</v>
      </c>
      <c r="F22" s="2" t="n">
        <v>26</v>
      </c>
      <c r="G22" s="2" t="n">
        <v>28</v>
      </c>
      <c r="I22" s="2" t="n">
        <v>27.1875</v>
      </c>
      <c r="R22" s="2" t="n">
        <v>32.75</v>
      </c>
      <c r="AI22" s="1"/>
      <c r="AJ22" s="15"/>
      <c r="AL22" s="1" t="n">
        <v>37530</v>
      </c>
      <c r="AM22" s="2" t="n">
        <v>2.742</v>
      </c>
      <c r="AN22" s="2" t="n">
        <v>0.44</v>
      </c>
      <c r="AO22" s="2" t="n">
        <v>3.182</v>
      </c>
      <c r="AP22" s="2" t="n">
        <v>0.12</v>
      </c>
      <c r="AQ22" s="2" t="n">
        <v>2.862</v>
      </c>
      <c r="AR22" s="2" t="n">
        <v>0.34</v>
      </c>
      <c r="AS22" s="2" t="n">
        <v>3.082</v>
      </c>
      <c r="AT22" s="2" t="n">
        <v>0.38</v>
      </c>
      <c r="AU22" s="2" t="n">
        <v>3.122</v>
      </c>
    </row>
    <row r="23" customFormat="false" ht="12.75" hidden="false" customHeight="false" outlineLevel="0" collapsed="false">
      <c r="A23" s="1" t="n">
        <v>37187</v>
      </c>
      <c r="B23" s="2" t="n">
        <v>27</v>
      </c>
      <c r="C23" s="2" t="n">
        <v>25.75</v>
      </c>
      <c r="D23" s="2" t="n">
        <v>23.25</v>
      </c>
      <c r="E23" s="2" t="n">
        <v>26.25</v>
      </c>
      <c r="F23" s="2" t="n">
        <v>26</v>
      </c>
      <c r="G23" s="2" t="n">
        <v>28</v>
      </c>
      <c r="I23" s="2" t="n">
        <v>27.1875</v>
      </c>
      <c r="R23" s="2" t="n">
        <v>32.75</v>
      </c>
      <c r="AI23" s="1"/>
      <c r="AJ23" s="15"/>
      <c r="AL23" s="1" t="n">
        <v>37561</v>
      </c>
      <c r="AM23" s="2" t="n">
        <v>2.772</v>
      </c>
      <c r="AN23" s="2" t="n">
        <v>0.57</v>
      </c>
      <c r="AO23" s="2" t="n">
        <v>3.342</v>
      </c>
      <c r="AP23" s="2" t="n">
        <v>0.145</v>
      </c>
      <c r="AQ23" s="2" t="n">
        <v>2.917</v>
      </c>
      <c r="AR23" s="2" t="n">
        <v>0.47</v>
      </c>
      <c r="AS23" s="2" t="n">
        <v>3.242</v>
      </c>
      <c r="AT23" s="2" t="n">
        <v>0.62</v>
      </c>
      <c r="AU23" s="2" t="n">
        <v>3.392</v>
      </c>
    </row>
    <row r="24" customFormat="false" ht="12.75" hidden="false" customHeight="false" outlineLevel="0" collapsed="false">
      <c r="A24" s="1" t="n">
        <v>37188</v>
      </c>
      <c r="B24" s="2" t="n">
        <v>27</v>
      </c>
      <c r="C24" s="2" t="n">
        <v>25.75</v>
      </c>
      <c r="D24" s="2" t="n">
        <v>23.25</v>
      </c>
      <c r="E24" s="2" t="n">
        <v>26.25</v>
      </c>
      <c r="F24" s="2" t="n">
        <v>26</v>
      </c>
      <c r="G24" s="2" t="n">
        <v>28</v>
      </c>
      <c r="I24" s="2" t="n">
        <v>27.1875</v>
      </c>
      <c r="R24" s="2" t="n">
        <v>32.75</v>
      </c>
      <c r="AI24" s="1"/>
      <c r="AJ24" s="15"/>
      <c r="AL24" s="1" t="n">
        <v>37591</v>
      </c>
      <c r="AM24" s="2" t="n">
        <v>2.822</v>
      </c>
      <c r="AN24" s="2" t="n">
        <v>0.79</v>
      </c>
      <c r="AO24" s="2" t="n">
        <v>3.612</v>
      </c>
      <c r="AP24" s="2" t="n">
        <v>0.14</v>
      </c>
      <c r="AQ24" s="2" t="n">
        <v>2.962</v>
      </c>
      <c r="AR24" s="2" t="n">
        <v>0.79</v>
      </c>
      <c r="AS24" s="2" t="n">
        <v>3.612</v>
      </c>
      <c r="AT24" s="2" t="n">
        <v>0.91</v>
      </c>
      <c r="AU24" s="2" t="n">
        <v>3.732</v>
      </c>
    </row>
    <row r="25" customFormat="false" ht="12.75" hidden="false" customHeight="false" outlineLevel="0" collapsed="false">
      <c r="A25" s="1" t="n">
        <v>37189</v>
      </c>
      <c r="B25" s="2" t="n">
        <v>27</v>
      </c>
      <c r="C25" s="2" t="n">
        <v>25.75</v>
      </c>
      <c r="D25" s="2" t="n">
        <v>23.25</v>
      </c>
      <c r="E25" s="2" t="n">
        <v>26.25</v>
      </c>
      <c r="F25" s="2" t="n">
        <v>26</v>
      </c>
      <c r="G25" s="2" t="n">
        <v>28</v>
      </c>
      <c r="I25" s="2" t="n">
        <v>27.1875</v>
      </c>
      <c r="R25" s="2" t="n">
        <v>32.75</v>
      </c>
      <c r="AI25" s="1"/>
      <c r="AJ25" s="15"/>
      <c r="AL25" s="1" t="n">
        <v>37622</v>
      </c>
      <c r="AM25" s="2" t="n">
        <v>2.869</v>
      </c>
      <c r="AN25" s="2" t="n">
        <v>1.06</v>
      </c>
      <c r="AO25" s="2" t="n">
        <v>3.929</v>
      </c>
      <c r="AP25" s="2" t="n">
        <v>0.135</v>
      </c>
      <c r="AQ25" s="2" t="n">
        <v>3.004</v>
      </c>
      <c r="AR25" s="2" t="n">
        <v>1.06</v>
      </c>
      <c r="AS25" s="2" t="n">
        <v>3.929</v>
      </c>
      <c r="AT25" s="2" t="n">
        <v>1.68</v>
      </c>
      <c r="AU25" s="2" t="n">
        <v>4.549</v>
      </c>
    </row>
    <row r="26" customFormat="false" ht="12.75" hidden="false" customHeight="false" outlineLevel="0" collapsed="false">
      <c r="A26" s="1" t="n">
        <v>37190</v>
      </c>
      <c r="B26" s="2" t="n">
        <v>27</v>
      </c>
      <c r="C26" s="2" t="n">
        <v>25.75</v>
      </c>
      <c r="D26" s="2" t="n">
        <v>23.25</v>
      </c>
      <c r="E26" s="2" t="n">
        <v>26.25</v>
      </c>
      <c r="F26" s="2" t="n">
        <v>26</v>
      </c>
      <c r="G26" s="2" t="n">
        <v>28</v>
      </c>
      <c r="I26" s="2" t="n">
        <v>27.1875</v>
      </c>
      <c r="R26" s="2" t="n">
        <v>32.75</v>
      </c>
      <c r="AI26" s="1"/>
      <c r="AJ26" s="15"/>
      <c r="AL26" s="1" t="n">
        <v>37653</v>
      </c>
      <c r="AM26" s="2" t="n">
        <v>2.907</v>
      </c>
      <c r="AN26" s="2" t="n">
        <v>1.06</v>
      </c>
      <c r="AO26" s="2" t="n">
        <v>3.967</v>
      </c>
      <c r="AP26" s="2" t="n">
        <v>0.035</v>
      </c>
      <c r="AQ26" s="2" t="n">
        <v>2.942</v>
      </c>
      <c r="AR26" s="2" t="n">
        <v>1.06</v>
      </c>
      <c r="AS26" s="2" t="n">
        <v>3.967</v>
      </c>
      <c r="AT26" s="2" t="n">
        <v>1.68</v>
      </c>
      <c r="AU26" s="2" t="n">
        <v>4.587</v>
      </c>
    </row>
    <row r="27" customFormat="false" ht="12.75" hidden="false" customHeight="false" outlineLevel="0" collapsed="false">
      <c r="A27" s="1" t="n">
        <v>37193</v>
      </c>
      <c r="B27" s="2" t="n">
        <v>27</v>
      </c>
      <c r="C27" s="2" t="n">
        <v>19</v>
      </c>
      <c r="D27" s="2" t="n">
        <v>23.25</v>
      </c>
      <c r="E27" s="2" t="n">
        <v>26.25</v>
      </c>
      <c r="F27" s="2" t="n">
        <v>26</v>
      </c>
      <c r="G27" s="2" t="n">
        <v>28</v>
      </c>
      <c r="I27" s="2" t="n">
        <v>27.1875</v>
      </c>
      <c r="R27" s="2" t="n">
        <v>32.7499993896484</v>
      </c>
      <c r="AI27" s="1"/>
      <c r="AJ27" s="15"/>
      <c r="AL27" s="1" t="n">
        <v>37681</v>
      </c>
      <c r="AM27" s="2" t="n">
        <v>2.907</v>
      </c>
      <c r="AN27" s="2" t="n">
        <v>0.57</v>
      </c>
      <c r="AO27" s="2" t="n">
        <v>3.477</v>
      </c>
      <c r="AP27" s="2" t="n">
        <v>0.035</v>
      </c>
      <c r="AQ27" s="2" t="n">
        <v>2.942</v>
      </c>
      <c r="AR27" s="2" t="n">
        <v>0.57</v>
      </c>
      <c r="AS27" s="2" t="n">
        <v>3.477</v>
      </c>
      <c r="AT27" s="2" t="n">
        <v>0.71</v>
      </c>
      <c r="AU27" s="2" t="n">
        <v>3.617</v>
      </c>
    </row>
    <row r="28" customFormat="false" ht="12.75" hidden="false" customHeight="false" outlineLevel="0" collapsed="false">
      <c r="A28" s="1" t="n">
        <v>37195</v>
      </c>
      <c r="B28" s="2" t="n">
        <v>27</v>
      </c>
      <c r="C28" s="2" t="n">
        <v>23.75</v>
      </c>
      <c r="D28" s="2" t="n">
        <v>23.25</v>
      </c>
      <c r="E28" s="2" t="n">
        <v>26.25</v>
      </c>
      <c r="F28" s="2" t="n">
        <v>26</v>
      </c>
      <c r="G28" s="2" t="n">
        <v>28</v>
      </c>
      <c r="I28" s="2" t="n">
        <v>25.1</v>
      </c>
      <c r="R28" s="2" t="n">
        <v>32.75</v>
      </c>
      <c r="AI28" s="1"/>
      <c r="AJ28" s="15"/>
      <c r="AL28" s="1" t="n">
        <v>37712</v>
      </c>
      <c r="AM28" s="2" t="n">
        <v>2.927</v>
      </c>
      <c r="AN28" s="2" t="n">
        <v>0.36</v>
      </c>
      <c r="AO28" s="2" t="n">
        <v>3.287</v>
      </c>
      <c r="AP28" s="2" t="n">
        <v>0.035</v>
      </c>
      <c r="AQ28" s="2" t="n">
        <v>2.962</v>
      </c>
      <c r="AR28" s="2" t="n">
        <v>0.36</v>
      </c>
      <c r="AS28" s="2" t="n">
        <v>3.287</v>
      </c>
      <c r="AT28" s="2" t="n">
        <v>0.38</v>
      </c>
      <c r="AU28" s="2" t="n">
        <v>3.307</v>
      </c>
    </row>
    <row r="29" customFormat="false" ht="12.75" hidden="false" customHeight="false" outlineLevel="0" collapsed="false">
      <c r="A29" s="1" t="n">
        <v>37196</v>
      </c>
      <c r="B29" s="2" t="n">
        <v>26</v>
      </c>
      <c r="C29" s="2" t="n">
        <v>28</v>
      </c>
      <c r="D29" s="2" t="n">
        <v>27.25</v>
      </c>
      <c r="E29" s="2" t="n">
        <v>27.25</v>
      </c>
      <c r="F29" s="2" t="n">
        <v>26.9</v>
      </c>
      <c r="G29" s="2" t="n">
        <v>28</v>
      </c>
      <c r="I29" s="2" t="n">
        <v>26.9</v>
      </c>
      <c r="R29" s="2" t="n">
        <v>37.6999969482422</v>
      </c>
      <c r="AI29" s="1"/>
      <c r="AJ29" s="15"/>
      <c r="AL29" s="1" t="n">
        <v>37742</v>
      </c>
      <c r="AM29" s="2" t="n">
        <v>3.102</v>
      </c>
      <c r="AN29" s="2" t="n">
        <v>0.325</v>
      </c>
      <c r="AO29" s="2" t="n">
        <v>3.427</v>
      </c>
      <c r="AP29" s="2" t="n">
        <v>0.035</v>
      </c>
      <c r="AQ29" s="2" t="n">
        <v>3.137</v>
      </c>
      <c r="AR29" s="2" t="n">
        <v>0.325</v>
      </c>
      <c r="AS29" s="2" t="n">
        <v>3.427</v>
      </c>
      <c r="AT29" s="2" t="n">
        <v>0.33</v>
      </c>
      <c r="AU29" s="2" t="n">
        <v>3.432</v>
      </c>
    </row>
    <row r="30" customFormat="false" ht="12.75" hidden="false" customHeight="false" outlineLevel="0" collapsed="false">
      <c r="A30" s="1" t="n">
        <v>37226</v>
      </c>
      <c r="B30" s="2" t="n">
        <v>30.5</v>
      </c>
      <c r="C30" s="2" t="n">
        <v>34.75</v>
      </c>
      <c r="D30" s="2" t="n">
        <v>34.5</v>
      </c>
      <c r="E30" s="2" t="n">
        <v>35.25</v>
      </c>
      <c r="F30" s="2" t="n">
        <v>32.25</v>
      </c>
      <c r="G30" s="2" t="n">
        <v>32.5</v>
      </c>
      <c r="I30" s="2" t="n">
        <v>32.25</v>
      </c>
      <c r="R30" s="2" t="n">
        <v>45.5</v>
      </c>
      <c r="AI30" s="1"/>
      <c r="AJ30" s="15"/>
      <c r="AL30" s="1" t="n">
        <v>37773</v>
      </c>
      <c r="AM30" s="2" t="n">
        <v>3.302</v>
      </c>
      <c r="AN30" s="2" t="n">
        <v>0.335</v>
      </c>
      <c r="AO30" s="2" t="n">
        <v>3.637</v>
      </c>
      <c r="AP30" s="2" t="n">
        <v>0.035</v>
      </c>
      <c r="AQ30" s="2" t="n">
        <v>3.337</v>
      </c>
      <c r="AR30" s="2" t="n">
        <v>0.335</v>
      </c>
      <c r="AS30" s="2" t="n">
        <v>3.637</v>
      </c>
      <c r="AT30" s="2" t="n">
        <v>0.37</v>
      </c>
      <c r="AU30" s="2" t="n">
        <v>3.672</v>
      </c>
    </row>
    <row r="31" customFormat="false" ht="12.75" hidden="false" customHeight="false" outlineLevel="0" collapsed="false">
      <c r="A31" s="1" t="n">
        <v>37257</v>
      </c>
      <c r="B31" s="2" t="n">
        <v>30.25</v>
      </c>
      <c r="C31" s="2" t="n">
        <v>33.75</v>
      </c>
      <c r="D31" s="2" t="n">
        <v>34</v>
      </c>
      <c r="E31" s="2" t="n">
        <v>35.5</v>
      </c>
      <c r="F31" s="2" t="n">
        <v>32.5</v>
      </c>
      <c r="G31" s="2" t="n">
        <v>31.75</v>
      </c>
      <c r="I31" s="2" t="n">
        <v>32.5</v>
      </c>
      <c r="R31" s="2" t="n">
        <v>45.9585168457031</v>
      </c>
      <c r="AI31" s="1"/>
      <c r="AJ31" s="15"/>
      <c r="AL31" s="1" t="n">
        <v>37803</v>
      </c>
      <c r="AM31" s="2" t="n">
        <v>3.402</v>
      </c>
      <c r="AN31" s="2" t="n">
        <v>0.45</v>
      </c>
      <c r="AO31" s="2" t="n">
        <v>3.852</v>
      </c>
      <c r="AP31" s="2" t="n">
        <v>0.035</v>
      </c>
      <c r="AQ31" s="2" t="n">
        <v>3.437</v>
      </c>
      <c r="AR31" s="2" t="n">
        <v>0.35</v>
      </c>
      <c r="AS31" s="2" t="n">
        <v>3.752</v>
      </c>
      <c r="AT31" s="2" t="n">
        <v>0.41</v>
      </c>
      <c r="AU31" s="2" t="n">
        <v>3.812</v>
      </c>
    </row>
    <row r="32" customFormat="false" ht="12.75" hidden="false" customHeight="false" outlineLevel="0" collapsed="false">
      <c r="A32" s="1" t="n">
        <v>37288</v>
      </c>
      <c r="B32" s="2" t="n">
        <v>29.5</v>
      </c>
      <c r="C32" s="2" t="n">
        <v>30.9</v>
      </c>
      <c r="D32" s="2" t="n">
        <v>31</v>
      </c>
      <c r="E32" s="2" t="n">
        <v>34.25</v>
      </c>
      <c r="F32" s="2" t="n">
        <v>32.5</v>
      </c>
      <c r="G32" s="2" t="n">
        <v>30.75</v>
      </c>
      <c r="I32" s="2" t="n">
        <v>32.5</v>
      </c>
      <c r="R32" s="2" t="n">
        <v>45.7047396850586</v>
      </c>
      <c r="AI32" s="1"/>
      <c r="AJ32" s="15"/>
      <c r="AL32" s="1" t="n">
        <v>37834</v>
      </c>
      <c r="AM32" s="2" t="n">
        <v>3.307</v>
      </c>
      <c r="AN32" s="2" t="n">
        <v>0.45</v>
      </c>
      <c r="AO32" s="2" t="n">
        <v>3.757</v>
      </c>
      <c r="AP32" s="2" t="n">
        <v>0.035</v>
      </c>
      <c r="AQ32" s="2" t="n">
        <v>3.342</v>
      </c>
      <c r="AR32" s="2" t="n">
        <v>0.35</v>
      </c>
      <c r="AS32" s="2" t="n">
        <v>3.657</v>
      </c>
      <c r="AT32" s="2" t="n">
        <v>0.41</v>
      </c>
      <c r="AU32" s="2" t="n">
        <v>3.717</v>
      </c>
    </row>
    <row r="33" customFormat="false" ht="12.75" hidden="false" customHeight="false" outlineLevel="0" collapsed="false">
      <c r="A33" s="1" t="n">
        <v>37316</v>
      </c>
      <c r="B33" s="2" t="n">
        <v>29.5</v>
      </c>
      <c r="C33" s="2" t="n">
        <v>28</v>
      </c>
      <c r="D33" s="2" t="n">
        <v>28</v>
      </c>
      <c r="E33" s="2" t="n">
        <v>31.5</v>
      </c>
      <c r="F33" s="2" t="n">
        <v>31.75</v>
      </c>
      <c r="G33" s="2" t="n">
        <v>30.75</v>
      </c>
      <c r="I33" s="2" t="n">
        <v>31.5</v>
      </c>
      <c r="R33" s="2" t="n">
        <v>44.7490599060059</v>
      </c>
      <c r="AI33" s="1"/>
      <c r="AJ33" s="15"/>
      <c r="AL33" s="1" t="n">
        <v>37865</v>
      </c>
      <c r="AM33" s="2" t="n">
        <v>3.192</v>
      </c>
      <c r="AN33" s="2" t="n">
        <v>0.415</v>
      </c>
      <c r="AO33" s="2" t="n">
        <v>3.607</v>
      </c>
      <c r="AP33" s="2" t="n">
        <v>0.13</v>
      </c>
      <c r="AQ33" s="2" t="n">
        <v>3.322</v>
      </c>
      <c r="AR33" s="2" t="n">
        <v>0.315</v>
      </c>
      <c r="AS33" s="2" t="n">
        <v>3.507</v>
      </c>
      <c r="AT33" s="2" t="n">
        <v>0.36</v>
      </c>
      <c r="AU33" s="2" t="n">
        <v>3.552</v>
      </c>
    </row>
    <row r="34" customFormat="false" ht="12.75" hidden="false" customHeight="false" outlineLevel="0" collapsed="false">
      <c r="A34" s="1" t="n">
        <v>37347</v>
      </c>
      <c r="B34" s="2" t="n">
        <v>30.5</v>
      </c>
      <c r="C34" s="2" t="n">
        <v>30</v>
      </c>
      <c r="D34" s="2" t="n">
        <v>28</v>
      </c>
      <c r="E34" s="2" t="n">
        <v>30.25</v>
      </c>
      <c r="F34" s="2" t="n">
        <v>31.25</v>
      </c>
      <c r="G34" s="2" t="n">
        <v>32.5</v>
      </c>
      <c r="I34" s="2" t="n">
        <v>30.25</v>
      </c>
      <c r="R34" s="2" t="n">
        <v>42.4942796325684</v>
      </c>
      <c r="AI34" s="1"/>
      <c r="AJ34" s="15"/>
      <c r="AL34" s="1" t="n">
        <v>37895</v>
      </c>
      <c r="AM34" s="2" t="n">
        <v>3.042</v>
      </c>
      <c r="AN34" s="2" t="n">
        <v>0.46</v>
      </c>
      <c r="AO34" s="2" t="n">
        <v>3.502</v>
      </c>
      <c r="AP34" s="2" t="n">
        <v>0.13</v>
      </c>
      <c r="AQ34" s="2" t="n">
        <v>3.172</v>
      </c>
      <c r="AR34" s="2" t="n">
        <v>0.36</v>
      </c>
      <c r="AS34" s="2" t="n">
        <v>3.402</v>
      </c>
      <c r="AT34" s="2" t="n">
        <v>0.4</v>
      </c>
      <c r="AU34" s="2" t="n">
        <v>3.442</v>
      </c>
    </row>
    <row r="35" customFormat="false" ht="12.75" hidden="false" customHeight="false" outlineLevel="0" collapsed="false">
      <c r="A35" s="1" t="n">
        <v>37377</v>
      </c>
      <c r="B35" s="2" t="n">
        <v>32.5</v>
      </c>
      <c r="C35" s="2" t="n">
        <v>29.25</v>
      </c>
      <c r="D35" s="2" t="n">
        <v>26.75</v>
      </c>
      <c r="E35" s="2" t="n">
        <v>30.25</v>
      </c>
      <c r="F35" s="2" t="n">
        <v>33</v>
      </c>
      <c r="G35" s="2" t="n">
        <v>35.5</v>
      </c>
      <c r="I35" s="2" t="n">
        <v>30.25</v>
      </c>
      <c r="R35" s="2" t="n">
        <v>43.059289303249</v>
      </c>
      <c r="AI35" s="1"/>
      <c r="AJ35" s="15"/>
      <c r="AL35" s="1" t="n">
        <v>37926</v>
      </c>
      <c r="AM35" s="2" t="n">
        <v>3.055</v>
      </c>
      <c r="AN35" s="2" t="n">
        <v>0.56</v>
      </c>
      <c r="AO35" s="2" t="n">
        <v>3.615</v>
      </c>
      <c r="AP35" s="2" t="n">
        <v>0.13</v>
      </c>
      <c r="AQ35" s="2" t="n">
        <v>3.185</v>
      </c>
      <c r="AR35" s="2" t="n">
        <v>0.46</v>
      </c>
      <c r="AS35" s="2" t="n">
        <v>3.515</v>
      </c>
      <c r="AT35" s="2" t="n">
        <v>0.72</v>
      </c>
      <c r="AU35" s="2" t="n">
        <v>3.775</v>
      </c>
    </row>
    <row r="36" customFormat="false" ht="12.75" hidden="false" customHeight="false" outlineLevel="0" collapsed="false">
      <c r="A36" s="1" t="n">
        <v>37408</v>
      </c>
      <c r="B36" s="2" t="n">
        <v>41.5</v>
      </c>
      <c r="C36" s="2" t="n">
        <v>30.5</v>
      </c>
      <c r="D36" s="2" t="n">
        <v>28</v>
      </c>
      <c r="E36" s="2" t="n">
        <v>37</v>
      </c>
      <c r="F36" s="2" t="n">
        <v>39.25</v>
      </c>
      <c r="G36" s="2" t="n">
        <v>46.5</v>
      </c>
      <c r="I36" s="2" t="n">
        <v>37</v>
      </c>
      <c r="R36" s="2" t="n">
        <v>44.0074778502102</v>
      </c>
      <c r="AI36" s="1"/>
      <c r="AJ36" s="15"/>
      <c r="AL36" s="1" t="n">
        <v>37956</v>
      </c>
      <c r="AM36" s="2" t="n">
        <v>3.086</v>
      </c>
      <c r="AN36" s="2" t="n">
        <v>0.77</v>
      </c>
      <c r="AO36" s="2" t="n">
        <v>3.856</v>
      </c>
      <c r="AP36" s="2" t="n">
        <v>0.13</v>
      </c>
      <c r="AQ36" s="2" t="n">
        <v>3.216</v>
      </c>
      <c r="AR36" s="2" t="n">
        <v>0.77</v>
      </c>
      <c r="AS36" s="2" t="n">
        <v>3.856</v>
      </c>
      <c r="AT36" s="2" t="n">
        <v>0.97</v>
      </c>
      <c r="AU36" s="2" t="n">
        <v>4.056</v>
      </c>
    </row>
    <row r="37" customFormat="false" ht="12.75" hidden="false" customHeight="false" outlineLevel="0" collapsed="false">
      <c r="A37" s="1" t="n">
        <v>37438</v>
      </c>
      <c r="B37" s="2" t="n">
        <v>51</v>
      </c>
      <c r="C37" s="2" t="n">
        <v>43.25</v>
      </c>
      <c r="D37" s="2" t="n">
        <v>40.25</v>
      </c>
      <c r="E37" s="2" t="n">
        <v>44.25</v>
      </c>
      <c r="F37" s="2" t="n">
        <v>47</v>
      </c>
      <c r="G37" s="2" t="n">
        <v>58</v>
      </c>
      <c r="I37" s="2" t="n">
        <v>44.25</v>
      </c>
      <c r="R37" s="2" t="n">
        <v>46.694462118434</v>
      </c>
      <c r="AI37" s="1"/>
      <c r="AJ37" s="15"/>
      <c r="AL37" s="1" t="n">
        <v>37987</v>
      </c>
      <c r="AM37" s="2" t="n">
        <v>3.112</v>
      </c>
      <c r="AN37" s="2" t="n">
        <v>1.04</v>
      </c>
      <c r="AO37" s="2" t="n">
        <v>4.152</v>
      </c>
      <c r="AP37" s="2" t="n">
        <v>0.13</v>
      </c>
      <c r="AQ37" s="2" t="n">
        <v>3.242</v>
      </c>
      <c r="AR37" s="2" t="n">
        <v>1.04</v>
      </c>
      <c r="AS37" s="2" t="n">
        <v>4.152</v>
      </c>
      <c r="AT37" s="2" t="n">
        <v>1.6</v>
      </c>
      <c r="AU37" s="2" t="n">
        <v>4.712</v>
      </c>
    </row>
    <row r="38" customFormat="false" ht="12.75" hidden="false" customHeight="false" outlineLevel="0" collapsed="false">
      <c r="A38" s="1" t="n">
        <v>37469</v>
      </c>
      <c r="B38" s="2" t="n">
        <v>57</v>
      </c>
      <c r="C38" s="2" t="n">
        <v>51.75</v>
      </c>
      <c r="D38" s="2" t="n">
        <v>49.25</v>
      </c>
      <c r="E38" s="2" t="n">
        <v>51.25</v>
      </c>
      <c r="F38" s="2" t="n">
        <v>53</v>
      </c>
      <c r="G38" s="2" t="n">
        <v>67</v>
      </c>
      <c r="I38" s="2" t="n">
        <v>51.25</v>
      </c>
      <c r="R38" s="2" t="n">
        <v>47.4440020176188</v>
      </c>
      <c r="AI38" s="1"/>
      <c r="AJ38" s="15"/>
      <c r="AL38" s="1" t="n">
        <v>38018</v>
      </c>
      <c r="AM38" s="2" t="n">
        <v>3.134</v>
      </c>
      <c r="AN38" s="2" t="n">
        <v>1.04</v>
      </c>
      <c r="AO38" s="2" t="n">
        <v>4.174</v>
      </c>
      <c r="AP38" s="2" t="n">
        <v>0.035</v>
      </c>
      <c r="AQ38" s="2" t="n">
        <v>3.169</v>
      </c>
      <c r="AR38" s="2" t="n">
        <v>1.04</v>
      </c>
      <c r="AS38" s="2" t="n">
        <v>4.174</v>
      </c>
      <c r="AT38" s="2" t="n">
        <v>1.6</v>
      </c>
      <c r="AU38" s="2" t="n">
        <v>4.734</v>
      </c>
    </row>
    <row r="39" customFormat="false" ht="12.75" hidden="false" customHeight="false" outlineLevel="0" collapsed="false">
      <c r="A39" s="1" t="n">
        <v>37500</v>
      </c>
      <c r="B39" s="2" t="n">
        <v>45</v>
      </c>
      <c r="C39" s="2" t="n">
        <v>43.5</v>
      </c>
      <c r="D39" s="2" t="n">
        <v>40</v>
      </c>
      <c r="E39" s="2" t="n">
        <v>43.25</v>
      </c>
      <c r="F39" s="2" t="n">
        <v>39.5</v>
      </c>
      <c r="G39" s="2" t="n">
        <v>52</v>
      </c>
      <c r="I39" s="2" t="n">
        <v>39.5</v>
      </c>
      <c r="R39" s="2" t="n">
        <v>47.4506650283299</v>
      </c>
      <c r="AI39" s="1"/>
      <c r="AJ39" s="15"/>
      <c r="AL39" s="1" t="n">
        <v>38047</v>
      </c>
      <c r="AM39" s="2" t="n">
        <v>3.139</v>
      </c>
      <c r="AN39" s="2" t="n">
        <v>0.54</v>
      </c>
      <c r="AO39" s="2" t="n">
        <v>3.679</v>
      </c>
      <c r="AP39" s="2" t="n">
        <v>0.035</v>
      </c>
      <c r="AQ39" s="2" t="n">
        <v>3.174</v>
      </c>
      <c r="AR39" s="2" t="n">
        <v>0.54</v>
      </c>
      <c r="AS39" s="2" t="n">
        <v>3.679</v>
      </c>
      <c r="AT39" s="2" t="n">
        <v>0.71</v>
      </c>
      <c r="AU39" s="2" t="n">
        <v>3.849</v>
      </c>
    </row>
    <row r="40" customFormat="false" ht="12.75" hidden="false" customHeight="false" outlineLevel="0" collapsed="false">
      <c r="A40" s="1" t="n">
        <v>37530</v>
      </c>
      <c r="B40" s="2" t="n">
        <v>33.5</v>
      </c>
      <c r="C40" s="2" t="n">
        <v>34.75</v>
      </c>
      <c r="D40" s="2" t="n">
        <v>36.25</v>
      </c>
      <c r="E40" s="2" t="n">
        <v>37</v>
      </c>
      <c r="F40" s="2" t="n">
        <v>35.25</v>
      </c>
      <c r="G40" s="2" t="n">
        <v>36</v>
      </c>
      <c r="I40" s="2" t="n">
        <v>35.25</v>
      </c>
      <c r="R40" s="2" t="n">
        <v>46.0066451275372</v>
      </c>
      <c r="AI40" s="1"/>
      <c r="AJ40" s="15"/>
      <c r="AL40" s="1" t="n">
        <v>38078</v>
      </c>
      <c r="AM40" s="2" t="n">
        <v>3.149</v>
      </c>
      <c r="AN40" s="2" t="n">
        <v>0.36</v>
      </c>
      <c r="AO40" s="2" t="n">
        <v>3.509</v>
      </c>
      <c r="AP40" s="2" t="n">
        <v>0.035</v>
      </c>
      <c r="AQ40" s="2" t="n">
        <v>3.184</v>
      </c>
      <c r="AR40" s="2" t="n">
        <v>0.36</v>
      </c>
      <c r="AS40" s="2" t="n">
        <v>3.509</v>
      </c>
      <c r="AT40" s="2" t="n">
        <v>0.38</v>
      </c>
      <c r="AU40" s="2" t="n">
        <v>3.529</v>
      </c>
    </row>
    <row r="41" customFormat="false" ht="12.75" hidden="false" customHeight="false" outlineLevel="0" collapsed="false">
      <c r="A41" s="1" t="n">
        <v>37561</v>
      </c>
      <c r="B41" s="2" t="n">
        <v>31</v>
      </c>
      <c r="C41" s="2" t="n">
        <v>32</v>
      </c>
      <c r="D41" s="2" t="n">
        <v>33</v>
      </c>
      <c r="E41" s="2" t="n">
        <v>34.75</v>
      </c>
      <c r="F41" s="2" t="n">
        <v>34.5</v>
      </c>
      <c r="G41" s="2" t="n">
        <v>33</v>
      </c>
      <c r="I41" s="2" t="n">
        <v>34.5</v>
      </c>
      <c r="R41" s="2" t="n">
        <v>50.2333003558341</v>
      </c>
      <c r="AI41" s="1"/>
      <c r="AJ41" s="15"/>
      <c r="AL41" s="1" t="n">
        <v>38108</v>
      </c>
      <c r="AM41" s="2" t="n">
        <v>3.316</v>
      </c>
      <c r="AN41" s="2" t="n">
        <v>0.325</v>
      </c>
      <c r="AO41" s="2" t="n">
        <v>3.641</v>
      </c>
      <c r="AP41" s="2" t="n">
        <v>0.035</v>
      </c>
      <c r="AQ41" s="2" t="n">
        <v>3.351</v>
      </c>
      <c r="AR41" s="2" t="n">
        <v>0.325</v>
      </c>
      <c r="AS41" s="2" t="n">
        <v>3.641</v>
      </c>
      <c r="AT41" s="2" t="n">
        <v>0.33</v>
      </c>
      <c r="AU41" s="2" t="n">
        <v>3.646</v>
      </c>
    </row>
    <row r="42" customFormat="false" ht="12.75" hidden="false" customHeight="false" outlineLevel="0" collapsed="false">
      <c r="A42" s="1" t="n">
        <v>37591</v>
      </c>
      <c r="B42" s="2" t="n">
        <v>32.5</v>
      </c>
      <c r="C42" s="2" t="n">
        <v>34</v>
      </c>
      <c r="D42" s="2" t="n">
        <v>35</v>
      </c>
      <c r="E42" s="2" t="n">
        <v>37</v>
      </c>
      <c r="F42" s="2" t="n">
        <v>36.75</v>
      </c>
      <c r="G42" s="2" t="n">
        <v>34.5</v>
      </c>
      <c r="I42" s="2" t="n">
        <v>36.75</v>
      </c>
      <c r="R42" s="2" t="n">
        <v>53.989842117119</v>
      </c>
      <c r="AI42" s="1"/>
      <c r="AJ42" s="15"/>
      <c r="AL42" s="1" t="n">
        <v>38139</v>
      </c>
      <c r="AM42" s="2" t="n">
        <v>3.483</v>
      </c>
      <c r="AN42" s="2" t="n">
        <v>0.335</v>
      </c>
      <c r="AO42" s="2" t="n">
        <v>3.818</v>
      </c>
      <c r="AP42" s="2" t="n">
        <v>0.035</v>
      </c>
      <c r="AQ42" s="2" t="n">
        <v>3.518</v>
      </c>
      <c r="AR42" s="2" t="n">
        <v>0.335</v>
      </c>
      <c r="AS42" s="2" t="n">
        <v>3.818</v>
      </c>
      <c r="AT42" s="2" t="n">
        <v>0.37</v>
      </c>
      <c r="AU42" s="2" t="n">
        <v>3.853</v>
      </c>
    </row>
    <row r="43" customFormat="false" ht="12.75" hidden="false" customHeight="false" outlineLevel="0" collapsed="false">
      <c r="A43" s="1" t="n">
        <v>37622</v>
      </c>
      <c r="B43" s="2" t="n">
        <v>33.75</v>
      </c>
      <c r="C43" s="2" t="n">
        <v>36.5</v>
      </c>
      <c r="D43" s="2" t="n">
        <v>37.5</v>
      </c>
      <c r="E43" s="2" t="n">
        <v>38.5</v>
      </c>
      <c r="F43" s="2" t="n">
        <v>37.5</v>
      </c>
      <c r="G43" s="2" t="n">
        <v>35.75</v>
      </c>
      <c r="I43" s="2" t="n">
        <v>27.5</v>
      </c>
      <c r="R43" s="2" t="n">
        <v>46.9336667858358</v>
      </c>
      <c r="AI43" s="1"/>
      <c r="AJ43" s="15"/>
      <c r="AL43" s="1" t="n">
        <v>38169</v>
      </c>
      <c r="AM43" s="2" t="n">
        <v>3.538</v>
      </c>
      <c r="AN43" s="2" t="n">
        <v>0.45</v>
      </c>
      <c r="AO43" s="2" t="n">
        <v>3.988</v>
      </c>
      <c r="AP43" s="2" t="n">
        <v>0.035</v>
      </c>
      <c r="AQ43" s="2" t="n">
        <v>3.573</v>
      </c>
      <c r="AR43" s="2" t="n">
        <v>0.35</v>
      </c>
      <c r="AS43" s="2" t="n">
        <v>3.888</v>
      </c>
      <c r="AT43" s="2" t="n">
        <v>0.41</v>
      </c>
      <c r="AU43" s="2" t="n">
        <v>3.948</v>
      </c>
    </row>
    <row r="44" customFormat="false" ht="12.75" hidden="false" customHeight="false" outlineLevel="0" collapsed="false">
      <c r="A44" s="1" t="n">
        <v>37653</v>
      </c>
      <c r="B44" s="2" t="n">
        <v>33.25</v>
      </c>
      <c r="C44" s="2" t="n">
        <v>34</v>
      </c>
      <c r="D44" s="2" t="n">
        <v>35</v>
      </c>
      <c r="E44" s="2" t="n">
        <v>37.5</v>
      </c>
      <c r="F44" s="2" t="n">
        <v>36.5</v>
      </c>
      <c r="G44" s="2" t="n">
        <v>35.25</v>
      </c>
      <c r="I44" s="2" t="n">
        <v>26.5</v>
      </c>
      <c r="R44" s="2" t="n">
        <v>45.4437660865379</v>
      </c>
      <c r="AI44" s="1"/>
      <c r="AJ44" s="15"/>
      <c r="AL44" s="1" t="n">
        <v>38200</v>
      </c>
      <c r="AM44" s="2" t="n">
        <v>3.424</v>
      </c>
      <c r="AN44" s="2" t="n">
        <v>0.45</v>
      </c>
      <c r="AO44" s="2" t="n">
        <v>3.874</v>
      </c>
      <c r="AP44" s="2" t="n">
        <v>0.035</v>
      </c>
      <c r="AQ44" s="2" t="n">
        <v>3.459</v>
      </c>
      <c r="AR44" s="2" t="n">
        <v>0.35</v>
      </c>
      <c r="AS44" s="2" t="n">
        <v>3.774</v>
      </c>
      <c r="AT44" s="2" t="n">
        <v>0.41</v>
      </c>
      <c r="AU44" s="2" t="n">
        <v>3.834</v>
      </c>
    </row>
    <row r="45" customFormat="false" ht="12.75" hidden="false" customHeight="false" outlineLevel="0" collapsed="false">
      <c r="A45" s="1" t="n">
        <v>37681</v>
      </c>
      <c r="B45" s="2" t="n">
        <v>33.25</v>
      </c>
      <c r="C45" s="2" t="n">
        <v>31</v>
      </c>
      <c r="D45" s="2" t="n">
        <v>31</v>
      </c>
      <c r="E45" s="2" t="n">
        <v>35.5</v>
      </c>
      <c r="F45" s="2" t="n">
        <v>34.5</v>
      </c>
      <c r="G45" s="2" t="n">
        <v>35.25</v>
      </c>
      <c r="I45" s="2" t="n">
        <v>24.5</v>
      </c>
      <c r="R45" s="2" t="n">
        <v>43.6367865455693</v>
      </c>
      <c r="AI45" s="1"/>
      <c r="AJ45" s="15"/>
      <c r="AL45" s="1" t="n">
        <v>38231</v>
      </c>
      <c r="AM45" s="2" t="n">
        <v>3.292</v>
      </c>
      <c r="AN45" s="2" t="n">
        <v>0.415</v>
      </c>
      <c r="AO45" s="2" t="n">
        <v>3.707</v>
      </c>
      <c r="AP45" s="2" t="n">
        <v>0.13</v>
      </c>
      <c r="AQ45" s="2" t="n">
        <v>3.422</v>
      </c>
      <c r="AR45" s="2" t="n">
        <v>0.315</v>
      </c>
      <c r="AS45" s="2" t="n">
        <v>3.607</v>
      </c>
      <c r="AT45" s="2" t="n">
        <v>0.36</v>
      </c>
      <c r="AU45" s="2" t="n">
        <v>3.652</v>
      </c>
    </row>
    <row r="46" customFormat="false" ht="12.75" hidden="false" customHeight="false" outlineLevel="0" collapsed="false">
      <c r="A46" s="1" t="n">
        <v>37712</v>
      </c>
      <c r="B46" s="2" t="n">
        <v>32.75</v>
      </c>
      <c r="C46" s="2" t="n">
        <v>33</v>
      </c>
      <c r="D46" s="2" t="n">
        <v>30</v>
      </c>
      <c r="E46" s="2" t="n">
        <v>32.5</v>
      </c>
      <c r="F46" s="2" t="n">
        <v>32.5</v>
      </c>
      <c r="G46" s="2" t="n">
        <v>34.75</v>
      </c>
      <c r="I46" s="2" t="n">
        <v>22.5</v>
      </c>
      <c r="R46" s="2" t="n">
        <v>40.7253611391858</v>
      </c>
      <c r="AI46" s="1"/>
      <c r="AJ46" s="15"/>
      <c r="AL46" s="1" t="n">
        <v>38261</v>
      </c>
      <c r="AM46" s="2" t="n">
        <v>3.122</v>
      </c>
      <c r="AN46" s="2" t="n">
        <v>0.46</v>
      </c>
      <c r="AO46" s="2" t="n">
        <v>3.582</v>
      </c>
      <c r="AP46" s="2" t="n">
        <v>0.13</v>
      </c>
      <c r="AQ46" s="2" t="n">
        <v>3.252</v>
      </c>
      <c r="AR46" s="2" t="n">
        <v>0.36</v>
      </c>
      <c r="AS46" s="2" t="n">
        <v>3.482</v>
      </c>
      <c r="AT46" s="2" t="n">
        <v>0.4</v>
      </c>
      <c r="AU46" s="2" t="n">
        <v>3.522</v>
      </c>
    </row>
    <row r="47" customFormat="false" ht="12.75" hidden="false" customHeight="false" outlineLevel="0" collapsed="false">
      <c r="A47" s="1" t="n">
        <v>37742</v>
      </c>
      <c r="B47" s="2" t="n">
        <v>32.75</v>
      </c>
      <c r="C47" s="2" t="n">
        <v>28.25</v>
      </c>
      <c r="D47" s="2" t="n">
        <v>25</v>
      </c>
      <c r="E47" s="2" t="n">
        <v>33.5</v>
      </c>
      <c r="F47" s="2" t="n">
        <v>33.5</v>
      </c>
      <c r="G47" s="2" t="n">
        <v>34.75</v>
      </c>
      <c r="I47" s="2" t="n">
        <v>23.5</v>
      </c>
      <c r="R47" s="2" t="n">
        <v>40.9363789195289</v>
      </c>
      <c r="AI47" s="1"/>
      <c r="AJ47" s="15"/>
      <c r="AL47" s="1" t="n">
        <v>38292</v>
      </c>
      <c r="AM47" s="2" t="n">
        <v>3.122</v>
      </c>
      <c r="AN47" s="2" t="n">
        <v>0.56</v>
      </c>
      <c r="AO47" s="2" t="n">
        <v>3.682</v>
      </c>
      <c r="AP47" s="2" t="n">
        <v>0.13</v>
      </c>
      <c r="AQ47" s="2" t="n">
        <v>3.252</v>
      </c>
      <c r="AR47" s="2" t="n">
        <v>0.46</v>
      </c>
      <c r="AS47" s="2" t="n">
        <v>3.582</v>
      </c>
      <c r="AT47" s="2" t="n">
        <v>0.725</v>
      </c>
      <c r="AU47" s="2" t="n">
        <v>3.847</v>
      </c>
    </row>
    <row r="48" customFormat="false" ht="12.75" hidden="false" customHeight="false" outlineLevel="0" collapsed="false">
      <c r="A48" s="1" t="n">
        <v>37773</v>
      </c>
      <c r="B48" s="2" t="n">
        <v>37.25</v>
      </c>
      <c r="C48" s="2" t="n">
        <v>29.5</v>
      </c>
      <c r="D48" s="2" t="n">
        <v>26.25</v>
      </c>
      <c r="E48" s="2" t="n">
        <v>37.5</v>
      </c>
      <c r="F48" s="2" t="n">
        <v>42.5</v>
      </c>
      <c r="G48" s="2" t="n">
        <v>41.75</v>
      </c>
      <c r="I48" s="2" t="n">
        <v>27.5</v>
      </c>
      <c r="R48" s="2" t="n">
        <v>41.4312435253456</v>
      </c>
      <c r="AI48" s="1"/>
      <c r="AJ48" s="15"/>
      <c r="AL48" s="1" t="n">
        <v>38322</v>
      </c>
      <c r="AM48" s="2" t="n">
        <v>3.154</v>
      </c>
      <c r="AN48" s="2" t="n">
        <v>0.77</v>
      </c>
      <c r="AO48" s="2" t="n">
        <v>3.924</v>
      </c>
      <c r="AP48" s="2" t="n">
        <v>0.13</v>
      </c>
      <c r="AQ48" s="2" t="n">
        <v>3.284</v>
      </c>
      <c r="AR48" s="2" t="n">
        <v>0.77</v>
      </c>
      <c r="AS48" s="2" t="n">
        <v>3.924</v>
      </c>
      <c r="AT48" s="2" t="n">
        <v>0.98</v>
      </c>
      <c r="AU48" s="2" t="n">
        <v>4.134</v>
      </c>
    </row>
    <row r="49" customFormat="false" ht="12.75" hidden="false" customHeight="false" outlineLevel="0" collapsed="false">
      <c r="A49" s="1" t="n">
        <v>37803</v>
      </c>
      <c r="B49" s="2" t="n">
        <v>51</v>
      </c>
      <c r="C49" s="2" t="n">
        <v>49.5</v>
      </c>
      <c r="D49" s="2" t="n">
        <v>45</v>
      </c>
      <c r="E49" s="2" t="n">
        <v>46.5</v>
      </c>
      <c r="F49" s="2" t="n">
        <v>52.5</v>
      </c>
      <c r="G49" s="2" t="n">
        <v>57</v>
      </c>
      <c r="I49" s="2" t="n">
        <v>36.5</v>
      </c>
      <c r="R49" s="2" t="n">
        <v>41.8471649208096</v>
      </c>
      <c r="AI49" s="1"/>
      <c r="AJ49" s="15"/>
      <c r="AL49" s="1" t="n">
        <v>38353</v>
      </c>
      <c r="AM49" s="2" t="n">
        <v>3.201</v>
      </c>
      <c r="AN49" s="2" t="n">
        <v>1.04</v>
      </c>
      <c r="AO49" s="2" t="n">
        <v>4.241</v>
      </c>
      <c r="AP49" s="2" t="n">
        <v>0.13</v>
      </c>
      <c r="AQ49" s="2" t="n">
        <v>3.331</v>
      </c>
      <c r="AR49" s="2" t="n">
        <v>1.04</v>
      </c>
      <c r="AS49" s="2" t="n">
        <v>4.241</v>
      </c>
      <c r="AT49" s="2" t="n">
        <v>1.615</v>
      </c>
      <c r="AU49" s="2" t="n">
        <v>4.816</v>
      </c>
    </row>
    <row r="50" customFormat="false" ht="12.75" hidden="false" customHeight="false" outlineLevel="0" collapsed="false">
      <c r="A50" s="1" t="n">
        <v>37834</v>
      </c>
      <c r="B50" s="2" t="n">
        <v>56</v>
      </c>
      <c r="C50" s="2" t="n">
        <v>56.5</v>
      </c>
      <c r="D50" s="2" t="n">
        <v>53</v>
      </c>
      <c r="E50" s="2" t="n">
        <v>55.5</v>
      </c>
      <c r="F50" s="2" t="n">
        <v>56.5</v>
      </c>
      <c r="G50" s="2" t="n">
        <v>64</v>
      </c>
      <c r="I50" s="2" t="n">
        <v>45.5</v>
      </c>
      <c r="R50" s="2" t="n">
        <v>42.2005012000877</v>
      </c>
      <c r="AI50" s="1"/>
      <c r="AJ50" s="15"/>
      <c r="AL50" s="1" t="n">
        <v>38384</v>
      </c>
      <c r="AM50" s="2" t="n">
        <v>3.233</v>
      </c>
      <c r="AN50" s="2" t="n">
        <v>1.04</v>
      </c>
      <c r="AO50" s="2" t="n">
        <v>4.273</v>
      </c>
      <c r="AP50" s="2" t="n">
        <v>0.045</v>
      </c>
      <c r="AQ50" s="2" t="n">
        <v>3.278</v>
      </c>
      <c r="AR50" s="2" t="n">
        <v>1.04</v>
      </c>
      <c r="AS50" s="2" t="n">
        <v>4.273</v>
      </c>
      <c r="AT50" s="2" t="n">
        <v>1.615</v>
      </c>
      <c r="AU50" s="2" t="n">
        <v>4.848</v>
      </c>
    </row>
    <row r="51" customFormat="false" ht="12.75" hidden="false" customHeight="false" outlineLevel="0" collapsed="false">
      <c r="A51" s="1" t="n">
        <v>37865</v>
      </c>
      <c r="B51" s="2" t="n">
        <v>44.5</v>
      </c>
      <c r="C51" s="2" t="n">
        <v>45.5</v>
      </c>
      <c r="D51" s="2" t="n">
        <v>42</v>
      </c>
      <c r="E51" s="2" t="n">
        <v>50.5</v>
      </c>
      <c r="F51" s="2" t="n">
        <v>45.5</v>
      </c>
      <c r="G51" s="2" t="n">
        <v>50.5</v>
      </c>
      <c r="I51" s="2" t="n">
        <v>35.5</v>
      </c>
      <c r="R51" s="2" t="n">
        <v>42.2852845621656</v>
      </c>
      <c r="AI51" s="1"/>
      <c r="AJ51" s="15"/>
      <c r="AL51" s="1" t="n">
        <v>38412</v>
      </c>
      <c r="AM51" s="2" t="n">
        <v>3.244</v>
      </c>
      <c r="AN51" s="2" t="n">
        <v>0.54</v>
      </c>
      <c r="AO51" s="2" t="n">
        <v>3.784</v>
      </c>
      <c r="AP51" s="2" t="n">
        <v>0.045</v>
      </c>
      <c r="AQ51" s="2" t="n">
        <v>3.289</v>
      </c>
      <c r="AR51" s="2" t="n">
        <v>0.54</v>
      </c>
      <c r="AS51" s="2" t="n">
        <v>3.784</v>
      </c>
      <c r="AT51" s="2" t="n">
        <v>0.715</v>
      </c>
      <c r="AU51" s="2" t="n">
        <v>3.959</v>
      </c>
    </row>
    <row r="52" customFormat="false" ht="12.75" hidden="false" customHeight="false" outlineLevel="0" collapsed="false">
      <c r="A52" s="1" t="n">
        <v>37895</v>
      </c>
      <c r="B52" s="2" t="n">
        <v>33.75</v>
      </c>
      <c r="C52" s="2" t="n">
        <v>36</v>
      </c>
      <c r="D52" s="2" t="n">
        <v>36.75</v>
      </c>
      <c r="E52" s="2" t="n">
        <v>36.5</v>
      </c>
      <c r="F52" s="2" t="n">
        <v>35.5</v>
      </c>
      <c r="G52" s="2" t="n">
        <v>36</v>
      </c>
      <c r="I52" s="2" t="n">
        <v>25.5</v>
      </c>
      <c r="R52" s="2" t="n">
        <v>42.4494096763038</v>
      </c>
      <c r="AI52" s="1"/>
      <c r="AJ52" s="15"/>
      <c r="AL52" s="1" t="n">
        <v>38443</v>
      </c>
      <c r="AM52" s="2" t="n">
        <v>3.254</v>
      </c>
      <c r="AN52" s="2" t="n">
        <v>0.36</v>
      </c>
      <c r="AO52" s="2" t="n">
        <v>3.614</v>
      </c>
      <c r="AP52" s="2" t="n">
        <v>0.045</v>
      </c>
      <c r="AQ52" s="2" t="n">
        <v>3.299</v>
      </c>
      <c r="AR52" s="2" t="n">
        <v>0.36</v>
      </c>
      <c r="AS52" s="2" t="n">
        <v>3.614</v>
      </c>
      <c r="AT52" s="2" t="n">
        <v>0.38</v>
      </c>
      <c r="AU52" s="2" t="n">
        <v>3.634</v>
      </c>
    </row>
    <row r="53" customFormat="false" ht="12.75" hidden="false" customHeight="false" outlineLevel="0" collapsed="false">
      <c r="A53" s="1" t="n">
        <v>37926</v>
      </c>
      <c r="B53" s="2" t="n">
        <v>32.25</v>
      </c>
      <c r="C53" s="2" t="n">
        <v>33.75</v>
      </c>
      <c r="D53" s="2" t="n">
        <v>34.25</v>
      </c>
      <c r="E53" s="2" t="n">
        <v>35.5</v>
      </c>
      <c r="F53" s="2" t="n">
        <v>34.5</v>
      </c>
      <c r="G53" s="2" t="n">
        <v>34</v>
      </c>
      <c r="I53" s="2" t="n">
        <v>24.5</v>
      </c>
      <c r="R53" s="2" t="n">
        <v>45.7174856764546</v>
      </c>
      <c r="AI53" s="1"/>
      <c r="AJ53" s="15"/>
      <c r="AL53" s="1" t="n">
        <v>38473</v>
      </c>
      <c r="AM53" s="2" t="n">
        <v>3.411</v>
      </c>
      <c r="AN53" s="2" t="n">
        <v>0.325</v>
      </c>
      <c r="AO53" s="2" t="n">
        <v>3.736</v>
      </c>
      <c r="AP53" s="2" t="n">
        <v>0.045</v>
      </c>
      <c r="AQ53" s="2" t="n">
        <v>3.456</v>
      </c>
      <c r="AR53" s="2" t="n">
        <v>0.325</v>
      </c>
      <c r="AS53" s="2" t="n">
        <v>3.736</v>
      </c>
      <c r="AT53" s="2" t="n">
        <v>0.33</v>
      </c>
      <c r="AU53" s="2" t="n">
        <v>3.741</v>
      </c>
    </row>
    <row r="54" customFormat="false" ht="12.75" hidden="false" customHeight="false" outlineLevel="0" collapsed="false">
      <c r="A54" s="1" t="n">
        <v>37956</v>
      </c>
      <c r="B54" s="2" t="n">
        <v>32.25</v>
      </c>
      <c r="C54" s="2" t="n">
        <v>36.5</v>
      </c>
      <c r="D54" s="2" t="n">
        <v>37</v>
      </c>
      <c r="E54" s="2" t="n">
        <v>37.5</v>
      </c>
      <c r="F54" s="2" t="n">
        <v>38.5</v>
      </c>
      <c r="G54" s="2" t="n">
        <v>33.75</v>
      </c>
      <c r="I54" s="2" t="n">
        <v>27.5</v>
      </c>
      <c r="R54" s="2" t="n">
        <v>48.3533418143636</v>
      </c>
      <c r="AI54" s="1"/>
      <c r="AJ54" s="15"/>
      <c r="AL54" s="1" t="n">
        <v>38504</v>
      </c>
      <c r="AM54" s="2" t="n">
        <v>3.588</v>
      </c>
      <c r="AN54" s="2" t="n">
        <v>0.335</v>
      </c>
      <c r="AO54" s="2" t="n">
        <v>3.923</v>
      </c>
      <c r="AP54" s="2" t="n">
        <v>0.045</v>
      </c>
      <c r="AQ54" s="2" t="n">
        <v>3.633</v>
      </c>
      <c r="AR54" s="2" t="n">
        <v>0.335</v>
      </c>
      <c r="AS54" s="2" t="n">
        <v>3.923</v>
      </c>
      <c r="AT54" s="2" t="n">
        <v>0.37</v>
      </c>
      <c r="AU54" s="2" t="n">
        <v>3.958</v>
      </c>
    </row>
    <row r="55" customFormat="false" ht="12.75" hidden="false" customHeight="false" outlineLevel="0" collapsed="false">
      <c r="A55" s="1" t="n">
        <v>37987</v>
      </c>
      <c r="B55" s="2" t="n">
        <v>34.43</v>
      </c>
      <c r="C55" s="2" t="n">
        <v>36.37</v>
      </c>
      <c r="D55" s="2" t="n">
        <v>36.7</v>
      </c>
      <c r="E55" s="2" t="n">
        <v>38.79</v>
      </c>
      <c r="F55" s="2" t="n">
        <v>39.5</v>
      </c>
      <c r="G55" s="2" t="n">
        <v>36.63</v>
      </c>
      <c r="I55" s="2" t="n">
        <v>18.5</v>
      </c>
      <c r="R55" s="2" t="n">
        <v>46.8778797622673</v>
      </c>
      <c r="AI55" s="1"/>
      <c r="AJ55" s="15"/>
      <c r="AL55" s="1" t="n">
        <v>38534</v>
      </c>
      <c r="AM55" s="2" t="n">
        <v>3.623</v>
      </c>
      <c r="AN55" s="2" t="n">
        <v>0.45</v>
      </c>
      <c r="AO55" s="2" t="n">
        <v>4.073</v>
      </c>
      <c r="AP55" s="2" t="n">
        <v>0.045</v>
      </c>
      <c r="AQ55" s="2" t="n">
        <v>3.668</v>
      </c>
      <c r="AR55" s="2" t="n">
        <v>0.35</v>
      </c>
      <c r="AS55" s="2" t="n">
        <v>3.973</v>
      </c>
      <c r="AT55" s="2" t="n">
        <v>0.41</v>
      </c>
      <c r="AU55" s="2" t="n">
        <v>4.033</v>
      </c>
    </row>
    <row r="56" customFormat="false" ht="12.75" hidden="false" customHeight="false" outlineLevel="0" collapsed="false">
      <c r="A56" s="1" t="n">
        <v>38018</v>
      </c>
      <c r="B56" s="2" t="n">
        <v>34</v>
      </c>
      <c r="C56" s="2" t="n">
        <v>34.26</v>
      </c>
      <c r="D56" s="2" t="n">
        <v>34.62</v>
      </c>
      <c r="E56" s="2" t="n">
        <v>38.26</v>
      </c>
      <c r="F56" s="2" t="n">
        <v>37.5</v>
      </c>
      <c r="G56" s="2" t="n">
        <v>36.2</v>
      </c>
      <c r="I56" s="2" t="n">
        <v>20.75</v>
      </c>
      <c r="R56" s="2" t="n">
        <v>45.1649798719733</v>
      </c>
      <c r="AI56" s="1"/>
      <c r="AJ56" s="15"/>
      <c r="AL56" s="1" t="n">
        <v>38565</v>
      </c>
      <c r="AM56" s="2" t="n">
        <v>3.509</v>
      </c>
      <c r="AN56" s="2" t="n">
        <v>0.45</v>
      </c>
      <c r="AO56" s="2" t="n">
        <v>3.959</v>
      </c>
      <c r="AP56" s="2" t="n">
        <v>0.045</v>
      </c>
      <c r="AQ56" s="2" t="n">
        <v>3.554</v>
      </c>
      <c r="AR56" s="2" t="n">
        <v>0.35</v>
      </c>
      <c r="AS56" s="2" t="n">
        <v>3.859</v>
      </c>
      <c r="AT56" s="2" t="n">
        <v>0.41</v>
      </c>
      <c r="AU56" s="2" t="n">
        <v>3.919</v>
      </c>
    </row>
    <row r="57" customFormat="false" ht="12.75" hidden="false" customHeight="false" outlineLevel="0" collapsed="false">
      <c r="A57" s="1" t="n">
        <v>38047</v>
      </c>
      <c r="B57" s="2" t="n">
        <v>34.01</v>
      </c>
      <c r="C57" s="2" t="n">
        <v>31.74</v>
      </c>
      <c r="D57" s="2" t="n">
        <v>31.28</v>
      </c>
      <c r="E57" s="2" t="n">
        <v>36.73</v>
      </c>
      <c r="F57" s="2" t="n">
        <v>35.75</v>
      </c>
      <c r="G57" s="2" t="n">
        <v>36.21</v>
      </c>
      <c r="I57" s="2" t="n">
        <v>18.25</v>
      </c>
      <c r="R57" s="2" t="n">
        <v>43.1808160197199</v>
      </c>
      <c r="AI57" s="1"/>
      <c r="AJ57" s="15"/>
      <c r="AL57" s="1" t="n">
        <v>38596</v>
      </c>
      <c r="AM57" s="2" t="n">
        <v>3.377</v>
      </c>
      <c r="AN57" s="2" t="n">
        <v>0.415</v>
      </c>
      <c r="AO57" s="2" t="n">
        <v>3.792</v>
      </c>
      <c r="AP57" s="2" t="n">
        <v>0.13</v>
      </c>
      <c r="AQ57" s="2" t="n">
        <v>3.507</v>
      </c>
      <c r="AR57" s="2" t="n">
        <v>0.315</v>
      </c>
      <c r="AS57" s="2" t="n">
        <v>3.692</v>
      </c>
      <c r="AT57" s="2" t="n">
        <v>0.36</v>
      </c>
      <c r="AU57" s="2" t="n">
        <v>3.737</v>
      </c>
    </row>
    <row r="58" customFormat="false" ht="12.75" hidden="false" customHeight="false" outlineLevel="0" collapsed="false">
      <c r="A58" s="1" t="n">
        <v>38078</v>
      </c>
      <c r="B58" s="2" t="n">
        <v>33.58</v>
      </c>
      <c r="C58" s="2" t="n">
        <v>33.43</v>
      </c>
      <c r="D58" s="2" t="n">
        <v>30.45</v>
      </c>
      <c r="E58" s="2" t="n">
        <v>35.01</v>
      </c>
      <c r="F58" s="2" t="n">
        <v>34</v>
      </c>
      <c r="G58" s="2" t="n">
        <v>35.78</v>
      </c>
      <c r="I58" s="2" t="n">
        <v>25.25</v>
      </c>
      <c r="R58" s="2" t="n">
        <v>40.0268143980302</v>
      </c>
      <c r="AI58" s="1"/>
      <c r="AJ58" s="15"/>
      <c r="AL58" s="1" t="n">
        <v>38626</v>
      </c>
      <c r="AM58" s="2" t="n">
        <v>3.207</v>
      </c>
      <c r="AN58" s="2" t="n">
        <v>0.46</v>
      </c>
      <c r="AO58" s="2" t="n">
        <v>3.667</v>
      </c>
      <c r="AP58" s="2" t="n">
        <v>0.13</v>
      </c>
      <c r="AQ58" s="2" t="n">
        <v>3.337</v>
      </c>
      <c r="AR58" s="2" t="n">
        <v>0.36</v>
      </c>
      <c r="AS58" s="2" t="n">
        <v>3.567</v>
      </c>
      <c r="AT58" s="2" t="n">
        <v>0.4</v>
      </c>
      <c r="AU58" s="2" t="n">
        <v>3.607</v>
      </c>
    </row>
    <row r="59" customFormat="false" ht="12.75" hidden="false" customHeight="false" outlineLevel="0" collapsed="false">
      <c r="A59" s="1" t="n">
        <v>38108</v>
      </c>
      <c r="B59" s="2" t="n">
        <v>33.58</v>
      </c>
      <c r="C59" s="2" t="n">
        <v>29.43</v>
      </c>
      <c r="D59" s="2" t="n">
        <v>26.27</v>
      </c>
      <c r="E59" s="2" t="n">
        <v>36.67</v>
      </c>
      <c r="F59" s="2" t="n">
        <v>34.75</v>
      </c>
      <c r="G59" s="2" t="n">
        <v>35.78</v>
      </c>
      <c r="I59" s="2" t="n">
        <v>25.25</v>
      </c>
      <c r="R59" s="2" t="n">
        <v>40.0334516473477</v>
      </c>
      <c r="AI59" s="1"/>
      <c r="AJ59" s="15"/>
      <c r="AL59" s="1" t="n">
        <v>38657</v>
      </c>
      <c r="AM59" s="2" t="n">
        <v>3.207</v>
      </c>
      <c r="AN59" s="2" t="n">
        <v>0.56</v>
      </c>
      <c r="AO59" s="2" t="n">
        <v>3.767</v>
      </c>
      <c r="AP59" s="2" t="n">
        <v>0.13</v>
      </c>
      <c r="AQ59" s="2" t="n">
        <v>3.337</v>
      </c>
      <c r="AR59" s="2" t="n">
        <v>0.46</v>
      </c>
      <c r="AS59" s="2" t="n">
        <v>3.667</v>
      </c>
      <c r="AT59" s="2" t="n">
        <v>0.73</v>
      </c>
      <c r="AU59" s="2" t="n">
        <v>3.937</v>
      </c>
    </row>
    <row r="60" customFormat="false" ht="12.75" hidden="false" customHeight="false" outlineLevel="0" collapsed="false">
      <c r="A60" s="1" t="n">
        <v>38139</v>
      </c>
      <c r="B60" s="2" t="n">
        <v>37.42</v>
      </c>
      <c r="C60" s="2" t="n">
        <v>30.49</v>
      </c>
      <c r="D60" s="2" t="n">
        <v>27.32</v>
      </c>
      <c r="E60" s="2" t="n">
        <v>41.15</v>
      </c>
      <c r="F60" s="2" t="n">
        <v>43.25</v>
      </c>
      <c r="G60" s="2" t="n">
        <v>41.75</v>
      </c>
      <c r="I60" s="2" t="n">
        <v>31.25</v>
      </c>
      <c r="R60" s="2" t="n">
        <v>40.5216145358924</v>
      </c>
      <c r="AI60" s="1"/>
      <c r="AJ60" s="15"/>
      <c r="AL60" s="1" t="n">
        <v>38687</v>
      </c>
      <c r="AM60" s="2" t="n">
        <v>3.239</v>
      </c>
      <c r="AN60" s="2" t="n">
        <v>0.77</v>
      </c>
      <c r="AO60" s="2" t="n">
        <v>4.009</v>
      </c>
      <c r="AP60" s="2" t="n">
        <v>0.13</v>
      </c>
      <c r="AQ60" s="2" t="n">
        <v>3.369</v>
      </c>
      <c r="AR60" s="2" t="n">
        <v>0.77</v>
      </c>
      <c r="AS60" s="2" t="n">
        <v>4.009</v>
      </c>
      <c r="AT60" s="2" t="n">
        <v>0.98</v>
      </c>
      <c r="AU60" s="2" t="n">
        <v>4.219</v>
      </c>
    </row>
    <row r="61" customFormat="false" ht="12.75" hidden="false" customHeight="false" outlineLevel="0" collapsed="false">
      <c r="A61" s="1" t="n">
        <v>38169</v>
      </c>
      <c r="B61" s="2" t="n">
        <v>49.14</v>
      </c>
      <c r="C61" s="2" t="n">
        <v>47.38</v>
      </c>
      <c r="D61" s="2" t="n">
        <v>43.05</v>
      </c>
      <c r="E61" s="2" t="n">
        <v>43.23</v>
      </c>
      <c r="F61" s="2" t="n">
        <v>49.25</v>
      </c>
      <c r="G61" s="2" t="n">
        <v>54.74</v>
      </c>
      <c r="I61" s="2" t="n">
        <v>35.25</v>
      </c>
      <c r="R61" s="2" t="n">
        <v>41.2372248545828</v>
      </c>
      <c r="AI61" s="1"/>
      <c r="AJ61" s="15"/>
      <c r="AL61" s="1" t="n">
        <v>38718</v>
      </c>
      <c r="AM61" s="2" t="n">
        <v>3.286</v>
      </c>
      <c r="AN61" s="2" t="n">
        <v>1.04</v>
      </c>
      <c r="AO61" s="2" t="n">
        <v>4.326</v>
      </c>
      <c r="AP61" s="2" t="n">
        <v>0.13</v>
      </c>
      <c r="AQ61" s="2" t="n">
        <v>3.416</v>
      </c>
      <c r="AR61" s="2" t="n">
        <v>1.04</v>
      </c>
      <c r="AS61" s="2" t="n">
        <v>4.326</v>
      </c>
      <c r="AT61" s="2" t="n">
        <v>1.6</v>
      </c>
      <c r="AU61" s="2" t="n">
        <v>4.886</v>
      </c>
    </row>
    <row r="62" customFormat="false" ht="12.75" hidden="false" customHeight="false" outlineLevel="0" collapsed="false">
      <c r="A62" s="1" t="n">
        <v>38200</v>
      </c>
      <c r="B62" s="2" t="n">
        <v>53.41</v>
      </c>
      <c r="C62" s="2" t="n">
        <v>53.3</v>
      </c>
      <c r="D62" s="2" t="n">
        <v>49.77</v>
      </c>
      <c r="E62" s="2" t="n">
        <v>50.66</v>
      </c>
      <c r="F62" s="2" t="n">
        <v>51.75</v>
      </c>
      <c r="G62" s="2" t="n">
        <v>60.71</v>
      </c>
      <c r="I62" s="2" t="n">
        <v>44.25</v>
      </c>
      <c r="R62" s="2" t="n">
        <v>41.7299461254875</v>
      </c>
      <c r="AI62" s="1"/>
      <c r="AJ62" s="15"/>
      <c r="AL62" s="1" t="n">
        <v>38749</v>
      </c>
      <c r="AM62" s="2" t="n">
        <v>3.318</v>
      </c>
      <c r="AN62" s="2" t="n">
        <v>1.04</v>
      </c>
      <c r="AO62" s="2" t="n">
        <v>4.358</v>
      </c>
      <c r="AP62" s="2" t="n">
        <v>0.045</v>
      </c>
      <c r="AQ62" s="2" t="n">
        <v>3.363</v>
      </c>
      <c r="AR62" s="2" t="n">
        <v>1.04</v>
      </c>
      <c r="AS62" s="2" t="n">
        <v>4.358</v>
      </c>
      <c r="AT62" s="2" t="n">
        <v>1.6</v>
      </c>
      <c r="AU62" s="2" t="n">
        <v>4.918</v>
      </c>
    </row>
    <row r="63" customFormat="false" ht="12.75" hidden="false" customHeight="false" outlineLevel="0" collapsed="false">
      <c r="A63" s="1" t="n">
        <v>38231</v>
      </c>
      <c r="B63" s="2" t="n">
        <v>43.61</v>
      </c>
      <c r="C63" s="2" t="n">
        <v>44.02</v>
      </c>
      <c r="D63" s="2" t="n">
        <v>40.56</v>
      </c>
      <c r="E63" s="2" t="n">
        <v>46.58</v>
      </c>
      <c r="F63" s="2" t="n">
        <v>42.75</v>
      </c>
      <c r="G63" s="2" t="n">
        <v>49.21</v>
      </c>
      <c r="I63" s="2" t="n">
        <v>28</v>
      </c>
      <c r="R63" s="2" t="n">
        <v>41.9070473490901</v>
      </c>
      <c r="AI63" s="1"/>
      <c r="AJ63" s="15"/>
      <c r="AL63" s="1" t="n">
        <v>38777</v>
      </c>
      <c r="AM63" s="2" t="n">
        <v>3.329</v>
      </c>
      <c r="AN63" s="2" t="n">
        <v>0.54</v>
      </c>
      <c r="AO63" s="2" t="n">
        <v>3.869</v>
      </c>
      <c r="AP63" s="2" t="n">
        <v>0.045</v>
      </c>
      <c r="AQ63" s="2" t="n">
        <v>3.374</v>
      </c>
      <c r="AR63" s="2" t="n">
        <v>0.54</v>
      </c>
      <c r="AS63" s="2" t="n">
        <v>3.869</v>
      </c>
      <c r="AT63" s="2" t="n">
        <v>0.72</v>
      </c>
      <c r="AU63" s="2" t="n">
        <v>4.049</v>
      </c>
    </row>
    <row r="64" customFormat="false" ht="12.75" hidden="false" customHeight="false" outlineLevel="0" collapsed="false">
      <c r="A64" s="1" t="n">
        <v>38261</v>
      </c>
      <c r="B64" s="2" t="n">
        <v>34.45</v>
      </c>
      <c r="C64" s="2" t="n">
        <v>36.08</v>
      </c>
      <c r="D64" s="2" t="n">
        <v>36.28</v>
      </c>
      <c r="E64" s="2" t="n">
        <v>38.28</v>
      </c>
      <c r="F64" s="2" t="n">
        <v>37</v>
      </c>
      <c r="G64" s="2" t="n">
        <v>36.86</v>
      </c>
      <c r="I64" s="2" t="n">
        <v>28.25</v>
      </c>
      <c r="R64" s="2" t="n">
        <v>42.0695138752727</v>
      </c>
      <c r="AI64" s="1"/>
      <c r="AJ64" s="15"/>
      <c r="AL64" s="1" t="n">
        <v>38808</v>
      </c>
      <c r="AM64" s="2" t="n">
        <v>3.339</v>
      </c>
      <c r="AN64" s="2" t="n">
        <v>0.36</v>
      </c>
      <c r="AO64" s="2" t="n">
        <v>3.699</v>
      </c>
      <c r="AP64" s="2" t="n">
        <v>0.045</v>
      </c>
      <c r="AQ64" s="2" t="n">
        <v>3.384</v>
      </c>
      <c r="AR64" s="2" t="n">
        <v>0.36</v>
      </c>
      <c r="AS64" s="2" t="n">
        <v>3.699</v>
      </c>
      <c r="AT64" s="2" t="n">
        <v>0.38</v>
      </c>
      <c r="AU64" s="2" t="n">
        <v>3.719</v>
      </c>
    </row>
    <row r="65" customFormat="false" ht="12.75" hidden="false" customHeight="false" outlineLevel="0" collapsed="false">
      <c r="A65" s="1" t="n">
        <v>38292</v>
      </c>
      <c r="B65" s="2" t="n">
        <v>33.17</v>
      </c>
      <c r="C65" s="2" t="n">
        <v>34.1</v>
      </c>
      <c r="D65" s="2" t="n">
        <v>34.07</v>
      </c>
      <c r="E65" s="2" t="n">
        <v>36.5</v>
      </c>
      <c r="F65" s="2" t="n">
        <v>36.75</v>
      </c>
      <c r="G65" s="2" t="n">
        <v>35.15</v>
      </c>
      <c r="I65" s="2" t="n">
        <v>24.75</v>
      </c>
      <c r="R65" s="2" t="n">
        <v>45.0363353127366</v>
      </c>
      <c r="AI65" s="1"/>
      <c r="AJ65" s="15"/>
      <c r="AL65" s="1" t="n">
        <v>38838</v>
      </c>
      <c r="AM65" s="2" t="n">
        <v>3.496</v>
      </c>
      <c r="AN65" s="2" t="n">
        <v>0.325</v>
      </c>
      <c r="AO65" s="2" t="n">
        <v>3.821</v>
      </c>
      <c r="AP65" s="2" t="n">
        <v>0.045</v>
      </c>
      <c r="AQ65" s="2" t="n">
        <v>3.541</v>
      </c>
      <c r="AR65" s="2" t="n">
        <v>0.325</v>
      </c>
      <c r="AS65" s="2" t="n">
        <v>3.821</v>
      </c>
      <c r="AT65" s="2" t="n">
        <v>0.33</v>
      </c>
      <c r="AU65" s="2" t="n">
        <v>3.826</v>
      </c>
    </row>
    <row r="66" customFormat="false" ht="12.75" hidden="false" customHeight="false" outlineLevel="0" collapsed="false">
      <c r="A66" s="1" t="n">
        <v>38322</v>
      </c>
      <c r="B66" s="2" t="n">
        <v>33.17</v>
      </c>
      <c r="C66" s="2" t="n">
        <v>36.43</v>
      </c>
      <c r="D66" s="2" t="n">
        <v>36.39</v>
      </c>
      <c r="E66" s="2" t="n">
        <v>38.16</v>
      </c>
      <c r="F66" s="2" t="n">
        <v>40.75</v>
      </c>
      <c r="G66" s="2" t="n">
        <v>34.94</v>
      </c>
      <c r="I66" s="2" t="n">
        <v>28</v>
      </c>
      <c r="R66" s="2" t="n">
        <v>47.7016269363225</v>
      </c>
      <c r="AI66" s="1"/>
      <c r="AJ66" s="15"/>
      <c r="AL66" s="1" t="n">
        <v>38869</v>
      </c>
      <c r="AM66" s="2" t="n">
        <v>3.673</v>
      </c>
      <c r="AN66" s="2" t="n">
        <v>0.335</v>
      </c>
      <c r="AO66" s="2" t="n">
        <v>4.008</v>
      </c>
      <c r="AP66" s="2" t="n">
        <v>0.045</v>
      </c>
      <c r="AQ66" s="2" t="n">
        <v>3.718</v>
      </c>
      <c r="AR66" s="2" t="n">
        <v>0.335</v>
      </c>
      <c r="AS66" s="2" t="n">
        <v>4.008</v>
      </c>
      <c r="AT66" s="2" t="n">
        <v>0.37</v>
      </c>
      <c r="AU66" s="2" t="n">
        <v>4.043</v>
      </c>
    </row>
    <row r="67" customFormat="false" ht="12.75" hidden="false" customHeight="false" outlineLevel="0" collapsed="false">
      <c r="A67" s="1" t="n">
        <v>38353</v>
      </c>
      <c r="B67" s="2" t="n">
        <v>35.17</v>
      </c>
      <c r="C67" s="2" t="n">
        <v>36.7</v>
      </c>
      <c r="D67" s="2" t="n">
        <v>36.78</v>
      </c>
      <c r="E67" s="2" t="n">
        <v>39</v>
      </c>
      <c r="F67" s="2" t="n">
        <v>40.25</v>
      </c>
      <c r="G67" s="2" t="n">
        <v>37.49</v>
      </c>
      <c r="I67" s="2" t="n">
        <v>18.5</v>
      </c>
      <c r="R67" s="2" t="n">
        <v>45.8181685782102</v>
      </c>
      <c r="AI67" s="1"/>
      <c r="AJ67" s="15"/>
      <c r="AL67" s="1" t="n">
        <v>38899</v>
      </c>
      <c r="AM67" s="2" t="n">
        <v>3.7105</v>
      </c>
      <c r="AN67" s="2" t="n">
        <v>0.45</v>
      </c>
      <c r="AO67" s="2" t="n">
        <v>4.1605</v>
      </c>
      <c r="AP67" s="2" t="n">
        <v>0.045</v>
      </c>
      <c r="AQ67" s="2" t="n">
        <v>3.7555</v>
      </c>
      <c r="AR67" s="2" t="n">
        <v>0.35</v>
      </c>
      <c r="AS67" s="2" t="n">
        <v>4.0605</v>
      </c>
      <c r="AT67" s="2" t="n">
        <v>0.41</v>
      </c>
      <c r="AU67" s="2" t="n">
        <v>4.1205</v>
      </c>
    </row>
    <row r="68" customFormat="false" ht="12.75" hidden="false" customHeight="false" outlineLevel="0" collapsed="false">
      <c r="A68" s="1" t="n">
        <v>38384</v>
      </c>
      <c r="B68" s="2" t="n">
        <v>34.8</v>
      </c>
      <c r="C68" s="2" t="n">
        <v>34.91</v>
      </c>
      <c r="D68" s="2" t="n">
        <v>35</v>
      </c>
      <c r="E68" s="2" t="n">
        <v>38.75</v>
      </c>
      <c r="F68" s="2" t="n">
        <v>38.25</v>
      </c>
      <c r="G68" s="2" t="n">
        <v>37.12</v>
      </c>
      <c r="I68" s="2" t="n">
        <v>20.75</v>
      </c>
      <c r="R68" s="2" t="n">
        <v>44.1890126635202</v>
      </c>
      <c r="AI68" s="1"/>
      <c r="AJ68" s="15"/>
      <c r="AL68" s="1" t="n">
        <v>38930</v>
      </c>
      <c r="AM68" s="2" t="n">
        <v>3.5965</v>
      </c>
      <c r="AN68" s="2" t="n">
        <v>0.45</v>
      </c>
      <c r="AO68" s="2" t="n">
        <v>4.0465</v>
      </c>
      <c r="AP68" s="2" t="n">
        <v>0.045</v>
      </c>
      <c r="AQ68" s="2" t="n">
        <v>3.6415</v>
      </c>
      <c r="AR68" s="2" t="n">
        <v>0.35</v>
      </c>
      <c r="AS68" s="2" t="n">
        <v>3.9465</v>
      </c>
      <c r="AT68" s="2" t="n">
        <v>0.41</v>
      </c>
      <c r="AU68" s="2" t="n">
        <v>4.0065</v>
      </c>
    </row>
    <row r="69" customFormat="false" ht="12.75" hidden="false" customHeight="false" outlineLevel="0" collapsed="false">
      <c r="A69" s="1" t="n">
        <v>38412</v>
      </c>
      <c r="B69" s="2" t="n">
        <v>34.81</v>
      </c>
      <c r="C69" s="2" t="n">
        <v>32.76</v>
      </c>
      <c r="D69" s="2" t="n">
        <v>32.14</v>
      </c>
      <c r="E69" s="2" t="n">
        <v>37.5</v>
      </c>
      <c r="F69" s="2" t="n">
        <v>36.75</v>
      </c>
      <c r="G69" s="2" t="n">
        <v>37.13</v>
      </c>
      <c r="I69" s="2" t="n">
        <v>18.25</v>
      </c>
      <c r="R69" s="2" t="n">
        <v>42.3018327833711</v>
      </c>
      <c r="AI69" s="1"/>
      <c r="AJ69" s="15"/>
      <c r="AL69" s="1" t="n">
        <v>38961</v>
      </c>
      <c r="AM69" s="2" t="n">
        <v>3.4645</v>
      </c>
      <c r="AN69" s="2" t="n">
        <v>0.415</v>
      </c>
      <c r="AO69" s="2" t="n">
        <v>3.8795</v>
      </c>
      <c r="AP69" s="2" t="n">
        <v>0.13</v>
      </c>
      <c r="AQ69" s="2" t="n">
        <v>3.5945</v>
      </c>
      <c r="AR69" s="2" t="n">
        <v>0.315</v>
      </c>
      <c r="AS69" s="2" t="n">
        <v>3.7795</v>
      </c>
      <c r="AT69" s="2" t="n">
        <v>0.36</v>
      </c>
      <c r="AU69" s="2" t="n">
        <v>3.8245</v>
      </c>
    </row>
    <row r="70" customFormat="false" ht="12.75" hidden="false" customHeight="false" outlineLevel="0" collapsed="false">
      <c r="A70" s="1" t="n">
        <v>38443</v>
      </c>
      <c r="B70" s="2" t="n">
        <v>34.44</v>
      </c>
      <c r="C70" s="2" t="n">
        <v>34.21</v>
      </c>
      <c r="D70" s="2" t="n">
        <v>31.43</v>
      </c>
      <c r="E70" s="2" t="n">
        <v>36.5</v>
      </c>
      <c r="F70" s="2" t="n">
        <v>35.5</v>
      </c>
      <c r="G70" s="2" t="n">
        <v>36.76</v>
      </c>
      <c r="I70" s="2" t="n">
        <v>24.25</v>
      </c>
      <c r="R70" s="2" t="n">
        <v>39.2302034165336</v>
      </c>
      <c r="AI70" s="1"/>
      <c r="AJ70" s="15"/>
      <c r="AL70" s="1" t="n">
        <v>38991</v>
      </c>
      <c r="AM70" s="2" t="n">
        <v>3.2945</v>
      </c>
      <c r="AN70" s="2" t="n">
        <v>0.46</v>
      </c>
      <c r="AO70" s="2" t="n">
        <v>3.7545</v>
      </c>
      <c r="AP70" s="2" t="n">
        <v>0.13</v>
      </c>
      <c r="AQ70" s="2" t="n">
        <v>3.4245</v>
      </c>
      <c r="AR70" s="2" t="n">
        <v>0.36</v>
      </c>
      <c r="AS70" s="2" t="n">
        <v>3.6545</v>
      </c>
      <c r="AT70" s="2" t="n">
        <v>0.4</v>
      </c>
      <c r="AU70" s="2" t="n">
        <v>3.6945</v>
      </c>
    </row>
    <row r="71" customFormat="false" ht="12.75" hidden="false" customHeight="false" outlineLevel="0" collapsed="false">
      <c r="A71" s="1" t="n">
        <v>38473</v>
      </c>
      <c r="B71" s="2" t="n">
        <v>34.45</v>
      </c>
      <c r="C71" s="2" t="n">
        <v>30.79</v>
      </c>
      <c r="D71" s="2" t="n">
        <v>27.85</v>
      </c>
      <c r="E71" s="2" t="n">
        <v>38</v>
      </c>
      <c r="F71" s="2" t="n">
        <v>36</v>
      </c>
      <c r="G71" s="2" t="n">
        <v>36.77</v>
      </c>
      <c r="I71" s="2" t="n">
        <v>24.25</v>
      </c>
      <c r="R71" s="2" t="n">
        <v>39.2369080811849</v>
      </c>
      <c r="AI71" s="1"/>
      <c r="AJ71" s="15"/>
      <c r="AL71" s="1" t="n">
        <v>39022</v>
      </c>
      <c r="AM71" s="2" t="n">
        <v>3.2945</v>
      </c>
      <c r="AN71" s="2" t="n">
        <v>0.56</v>
      </c>
      <c r="AO71" s="2" t="n">
        <v>3.8545</v>
      </c>
      <c r="AP71" s="2" t="n">
        <v>0.13</v>
      </c>
      <c r="AQ71" s="2" t="n">
        <v>3.4245</v>
      </c>
      <c r="AR71" s="2" t="n">
        <v>0.46</v>
      </c>
      <c r="AS71" s="2" t="n">
        <v>3.7545</v>
      </c>
      <c r="AT71" s="2" t="n">
        <v>0.73</v>
      </c>
      <c r="AU71" s="2" t="n">
        <v>4.0245</v>
      </c>
    </row>
    <row r="72" customFormat="false" ht="12.75" hidden="false" customHeight="false" outlineLevel="0" collapsed="false">
      <c r="A72" s="1" t="n">
        <v>38504</v>
      </c>
      <c r="B72" s="2" t="n">
        <v>37.73</v>
      </c>
      <c r="C72" s="2" t="n">
        <v>31.71</v>
      </c>
      <c r="D72" s="2" t="n">
        <v>28.75</v>
      </c>
      <c r="E72" s="2" t="n">
        <v>42.25</v>
      </c>
      <c r="F72" s="2" t="n">
        <v>43.5</v>
      </c>
      <c r="G72" s="2" t="n">
        <v>41.86</v>
      </c>
      <c r="I72" s="2" t="n">
        <v>29.25</v>
      </c>
      <c r="R72" s="2" t="n">
        <v>39.7018428184617</v>
      </c>
      <c r="AI72" s="1"/>
      <c r="AJ72" s="15"/>
      <c r="AL72" s="1" t="n">
        <v>39052</v>
      </c>
      <c r="AM72" s="2" t="n">
        <v>3.3265</v>
      </c>
      <c r="AN72" s="2" t="n">
        <v>0.77</v>
      </c>
      <c r="AO72" s="2" t="n">
        <v>4.0965</v>
      </c>
      <c r="AP72" s="2" t="n">
        <v>0.13</v>
      </c>
      <c r="AQ72" s="2" t="n">
        <v>3.4565</v>
      </c>
      <c r="AR72" s="2" t="n">
        <v>0.77</v>
      </c>
      <c r="AS72" s="2" t="n">
        <v>4.0965</v>
      </c>
      <c r="AT72" s="2" t="n">
        <v>0.98</v>
      </c>
      <c r="AU72" s="2" t="n">
        <v>4.3065</v>
      </c>
    </row>
    <row r="73" customFormat="false" ht="12.75" hidden="false" customHeight="false" outlineLevel="0" collapsed="false">
      <c r="A73" s="1" t="n">
        <v>38534</v>
      </c>
      <c r="B73" s="2" t="n">
        <v>47.76</v>
      </c>
      <c r="C73" s="2" t="n">
        <v>46.17</v>
      </c>
      <c r="D73" s="2" t="n">
        <v>42.21</v>
      </c>
      <c r="E73" s="2" t="n">
        <v>41.75</v>
      </c>
      <c r="F73" s="2" t="n">
        <v>47.25</v>
      </c>
      <c r="G73" s="2" t="n">
        <v>52.96</v>
      </c>
      <c r="I73" s="2" t="n">
        <v>26.25</v>
      </c>
      <c r="R73" s="2" t="n">
        <v>40.3830983078848</v>
      </c>
      <c r="AI73" s="1"/>
      <c r="AJ73" s="15"/>
      <c r="AL73" s="1" t="n">
        <v>39083</v>
      </c>
      <c r="AM73" s="2" t="n">
        <v>3.3735</v>
      </c>
      <c r="AN73" s="2" t="n">
        <v>1.04</v>
      </c>
      <c r="AO73" s="2" t="n">
        <v>4.4135</v>
      </c>
      <c r="AP73" s="2" t="n">
        <v>0.13</v>
      </c>
      <c r="AQ73" s="2" t="n">
        <v>3.5035</v>
      </c>
      <c r="AR73" s="2" t="n">
        <v>1.04</v>
      </c>
      <c r="AS73" s="2" t="n">
        <v>4.4135</v>
      </c>
      <c r="AT73" s="2" t="n">
        <v>1.6</v>
      </c>
      <c r="AU73" s="2" t="n">
        <v>4.9735</v>
      </c>
    </row>
    <row r="74" customFormat="false" ht="12.75" hidden="false" customHeight="false" outlineLevel="0" collapsed="false">
      <c r="A74" s="1" t="n">
        <v>38565</v>
      </c>
      <c r="B74" s="2" t="n">
        <v>51.41</v>
      </c>
      <c r="C74" s="2" t="n">
        <v>51.25</v>
      </c>
      <c r="D74" s="2" t="n">
        <v>47.97</v>
      </c>
      <c r="E74" s="2" t="n">
        <v>48</v>
      </c>
      <c r="F74" s="2" t="n">
        <v>48.75</v>
      </c>
      <c r="G74" s="2" t="n">
        <v>58.05</v>
      </c>
      <c r="I74" s="2" t="n">
        <v>35.25</v>
      </c>
      <c r="R74" s="2" t="n">
        <v>40.8518953462632</v>
      </c>
      <c r="AI74" s="1"/>
      <c r="AJ74" s="15"/>
      <c r="AL74" s="1" t="n">
        <v>39114</v>
      </c>
      <c r="AM74" s="2" t="n">
        <v>3.4055</v>
      </c>
      <c r="AN74" s="2" t="n">
        <v>1.04</v>
      </c>
      <c r="AO74" s="2" t="n">
        <v>4.4455</v>
      </c>
      <c r="AP74" s="2" t="n">
        <v>0.045</v>
      </c>
      <c r="AQ74" s="2" t="n">
        <v>3.4505</v>
      </c>
      <c r="AR74" s="2" t="n">
        <v>1.04</v>
      </c>
      <c r="AS74" s="2" t="n">
        <v>4.4455</v>
      </c>
      <c r="AT74" s="2" t="n">
        <v>1.6</v>
      </c>
      <c r="AU74" s="2" t="n">
        <v>5.0055</v>
      </c>
    </row>
    <row r="75" customFormat="false" ht="12.75" hidden="false" customHeight="false" outlineLevel="0" collapsed="false">
      <c r="A75" s="1" t="n">
        <v>38596</v>
      </c>
      <c r="B75" s="2" t="n">
        <v>43.03</v>
      </c>
      <c r="C75" s="2" t="n">
        <v>43.31</v>
      </c>
      <c r="D75" s="2" t="n">
        <v>40.08</v>
      </c>
      <c r="E75" s="2" t="n">
        <v>44.5</v>
      </c>
      <c r="F75" s="2" t="n">
        <v>41.25</v>
      </c>
      <c r="G75" s="2" t="n">
        <v>48.23</v>
      </c>
      <c r="I75" s="2" t="n">
        <v>22</v>
      </c>
      <c r="R75" s="2" t="n">
        <v>41.0203276950746</v>
      </c>
      <c r="AI75" s="1"/>
      <c r="AJ75" s="15"/>
      <c r="AL75" s="1" t="n">
        <v>39142</v>
      </c>
      <c r="AM75" s="2" t="n">
        <v>3.4165</v>
      </c>
      <c r="AN75" s="2" t="n">
        <v>0.54</v>
      </c>
      <c r="AO75" s="2" t="n">
        <v>3.9565</v>
      </c>
      <c r="AP75" s="2" t="n">
        <v>0.045</v>
      </c>
      <c r="AQ75" s="2" t="n">
        <v>3.4615</v>
      </c>
      <c r="AR75" s="2" t="n">
        <v>0.54</v>
      </c>
      <c r="AS75" s="2" t="n">
        <v>3.9565</v>
      </c>
      <c r="AT75" s="2" t="n">
        <v>0.72</v>
      </c>
      <c r="AU75" s="2" t="n">
        <v>4.1365</v>
      </c>
    </row>
    <row r="76" customFormat="false" ht="12.75" hidden="false" customHeight="false" outlineLevel="0" collapsed="false">
      <c r="A76" s="1" t="n">
        <v>38626</v>
      </c>
      <c r="B76" s="2" t="n">
        <v>35.19</v>
      </c>
      <c r="C76" s="2" t="n">
        <v>36.59</v>
      </c>
      <c r="D76" s="2" t="n">
        <v>36.53</v>
      </c>
      <c r="E76" s="2" t="n">
        <v>40</v>
      </c>
      <c r="F76" s="2" t="n">
        <v>38.5</v>
      </c>
      <c r="G76" s="2" t="n">
        <v>37.69</v>
      </c>
      <c r="I76" s="2" t="n">
        <v>25.25</v>
      </c>
      <c r="R76" s="2" t="n">
        <v>41.1753691106783</v>
      </c>
      <c r="AI76" s="1"/>
      <c r="AJ76" s="15"/>
      <c r="AL76" s="1" t="n">
        <v>39173</v>
      </c>
      <c r="AM76" s="2" t="n">
        <v>3.4265</v>
      </c>
      <c r="AN76" s="2" t="n">
        <v>0.36</v>
      </c>
      <c r="AO76" s="2" t="n">
        <v>3.7865</v>
      </c>
      <c r="AP76" s="2" t="n">
        <v>0.045</v>
      </c>
      <c r="AQ76" s="2" t="n">
        <v>3.4715</v>
      </c>
      <c r="AR76" s="2" t="n">
        <v>0.36</v>
      </c>
      <c r="AS76" s="2" t="n">
        <v>3.7865</v>
      </c>
      <c r="AT76" s="2" t="n">
        <v>0.38</v>
      </c>
      <c r="AU76" s="2" t="n">
        <v>3.8065</v>
      </c>
    </row>
    <row r="77" customFormat="false" ht="12.75" hidden="false" customHeight="false" outlineLevel="0" collapsed="false">
      <c r="A77" s="1" t="n">
        <v>38657</v>
      </c>
      <c r="B77" s="2" t="n">
        <v>34.1</v>
      </c>
      <c r="C77" s="2" t="n">
        <v>34.84</v>
      </c>
      <c r="D77" s="2" t="n">
        <v>34.53</v>
      </c>
      <c r="E77" s="2" t="n">
        <v>37.75</v>
      </c>
      <c r="F77" s="2" t="n">
        <v>38</v>
      </c>
      <c r="G77" s="2" t="n">
        <v>36.24</v>
      </c>
      <c r="I77" s="2" t="n">
        <v>22.25</v>
      </c>
      <c r="R77" s="2" t="n">
        <v>44.0854514337186</v>
      </c>
      <c r="AI77" s="1"/>
      <c r="AJ77" s="15"/>
      <c r="AL77" s="1" t="n">
        <v>39203</v>
      </c>
      <c r="AM77" s="2" t="n">
        <v>3.5835</v>
      </c>
      <c r="AN77" s="2" t="n">
        <v>0.325</v>
      </c>
      <c r="AO77" s="2" t="n">
        <v>3.9085</v>
      </c>
      <c r="AP77" s="2" t="n">
        <v>0.045</v>
      </c>
      <c r="AQ77" s="2" t="n">
        <v>3.6285</v>
      </c>
      <c r="AR77" s="2" t="n">
        <v>0.325</v>
      </c>
      <c r="AS77" s="2" t="n">
        <v>3.9085</v>
      </c>
      <c r="AT77" s="2" t="n">
        <v>0.33</v>
      </c>
      <c r="AU77" s="2" t="n">
        <v>3.9135</v>
      </c>
    </row>
    <row r="78" customFormat="false" ht="12.75" hidden="false" customHeight="false" outlineLevel="0" collapsed="false">
      <c r="A78" s="1" t="n">
        <v>38687</v>
      </c>
      <c r="B78" s="2" t="n">
        <v>34.1</v>
      </c>
      <c r="C78" s="2" t="n">
        <v>36.84</v>
      </c>
      <c r="D78" s="2" t="n">
        <v>36.52</v>
      </c>
      <c r="E78" s="2" t="n">
        <v>39</v>
      </c>
      <c r="F78" s="2" t="n">
        <v>42</v>
      </c>
      <c r="G78" s="2" t="n">
        <v>36.06</v>
      </c>
      <c r="I78" s="2" t="n">
        <v>25.5</v>
      </c>
      <c r="R78" s="2" t="n">
        <v>46.6390142465019</v>
      </c>
      <c r="AI78" s="1"/>
      <c r="AJ78" s="15"/>
      <c r="AL78" s="1" t="n">
        <v>39234</v>
      </c>
      <c r="AM78" s="2" t="n">
        <v>3.7605</v>
      </c>
      <c r="AN78" s="2" t="n">
        <v>0.335</v>
      </c>
      <c r="AO78" s="2" t="n">
        <v>4.0955</v>
      </c>
      <c r="AP78" s="2" t="n">
        <v>0.045</v>
      </c>
      <c r="AQ78" s="2" t="n">
        <v>3.8055</v>
      </c>
      <c r="AR78" s="2" t="n">
        <v>0.335</v>
      </c>
      <c r="AS78" s="2" t="n">
        <v>4.0955</v>
      </c>
      <c r="AT78" s="2" t="n">
        <v>0.37</v>
      </c>
      <c r="AU78" s="2" t="n">
        <v>4.1305</v>
      </c>
    </row>
    <row r="79" customFormat="false" ht="12.75" hidden="false" customHeight="false" outlineLevel="0" collapsed="false">
      <c r="A79" s="1" t="n">
        <v>38718</v>
      </c>
      <c r="B79" s="2" t="n">
        <v>35.83</v>
      </c>
      <c r="C79" s="2" t="n">
        <v>37.5</v>
      </c>
      <c r="D79" s="2" t="n">
        <v>36.93</v>
      </c>
      <c r="E79" s="2" t="n">
        <v>39.21</v>
      </c>
      <c r="F79" s="2" t="n">
        <v>40.75</v>
      </c>
      <c r="G79" s="2" t="n">
        <v>38.25</v>
      </c>
      <c r="I79" s="2" t="n">
        <v>18.75</v>
      </c>
      <c r="R79" s="2" t="n">
        <v>41.4813709568775</v>
      </c>
      <c r="AI79" s="1"/>
      <c r="AJ79" s="15"/>
      <c r="AL79" s="1" t="n">
        <v>39264</v>
      </c>
      <c r="AM79" s="2" t="n">
        <v>3.8005</v>
      </c>
      <c r="AN79" s="2" t="n">
        <v>0.45</v>
      </c>
      <c r="AO79" s="2" t="n">
        <v>4.2505</v>
      </c>
      <c r="AP79" s="2" t="n">
        <v>0.045</v>
      </c>
      <c r="AQ79" s="2" t="n">
        <v>3.8455</v>
      </c>
      <c r="AR79" s="2" t="n">
        <v>0.35</v>
      </c>
      <c r="AS79" s="2" t="n">
        <v>4.1505</v>
      </c>
      <c r="AT79" s="2" t="n">
        <v>0.41</v>
      </c>
      <c r="AU79" s="2" t="n">
        <v>4.2105</v>
      </c>
    </row>
    <row r="80" customFormat="false" ht="12.75" hidden="false" customHeight="false" outlineLevel="0" collapsed="false">
      <c r="A80" s="1" t="n">
        <v>38749</v>
      </c>
      <c r="B80" s="2" t="n">
        <v>35.53</v>
      </c>
      <c r="C80" s="2" t="n">
        <v>35.86</v>
      </c>
      <c r="D80" s="2" t="n">
        <v>35.32</v>
      </c>
      <c r="E80" s="2" t="n">
        <v>39.2</v>
      </c>
      <c r="F80" s="2" t="n">
        <v>38.84</v>
      </c>
      <c r="G80" s="2" t="n">
        <v>37.95</v>
      </c>
      <c r="I80" s="2" t="n">
        <v>21</v>
      </c>
      <c r="R80" s="2" t="n">
        <v>40.0592672402988</v>
      </c>
      <c r="AI80" s="1"/>
      <c r="AJ80" s="15"/>
      <c r="AL80" s="1" t="n">
        <v>39295</v>
      </c>
      <c r="AM80" s="2" t="n">
        <v>3.6865</v>
      </c>
      <c r="AN80" s="2" t="n">
        <v>0.45</v>
      </c>
      <c r="AO80" s="2" t="n">
        <v>4.1365</v>
      </c>
      <c r="AP80" s="2" t="n">
        <v>0.045</v>
      </c>
      <c r="AQ80" s="2" t="n">
        <v>3.7315</v>
      </c>
      <c r="AR80" s="2" t="n">
        <v>0.35</v>
      </c>
      <c r="AS80" s="2" t="n">
        <v>4.0365</v>
      </c>
      <c r="AT80" s="2" t="n">
        <v>0.41</v>
      </c>
      <c r="AU80" s="2" t="n">
        <v>4.0965</v>
      </c>
    </row>
    <row r="81" customFormat="false" ht="12.75" hidden="false" customHeight="false" outlineLevel="0" collapsed="false">
      <c r="A81" s="1" t="n">
        <v>38777</v>
      </c>
      <c r="B81" s="2" t="n">
        <v>35.53</v>
      </c>
      <c r="C81" s="2" t="n">
        <v>33.88</v>
      </c>
      <c r="D81" s="2" t="n">
        <v>32.72</v>
      </c>
      <c r="E81" s="2" t="n">
        <v>38.2</v>
      </c>
      <c r="F81" s="2" t="n">
        <v>37.72</v>
      </c>
      <c r="G81" s="2" t="n">
        <v>37.95</v>
      </c>
      <c r="I81" s="2" t="n">
        <v>18.5</v>
      </c>
      <c r="R81" s="2" t="n">
        <v>38.4078513686445</v>
      </c>
      <c r="AI81" s="1"/>
      <c r="AJ81" s="15"/>
      <c r="AL81" s="1" t="n">
        <v>39326</v>
      </c>
      <c r="AM81" s="2" t="n">
        <v>3.5545</v>
      </c>
      <c r="AN81" s="2" t="n">
        <v>0.415</v>
      </c>
      <c r="AO81" s="2" t="n">
        <v>3.9695</v>
      </c>
      <c r="AP81" s="2" t="n">
        <v>0.13</v>
      </c>
      <c r="AQ81" s="2" t="n">
        <v>3.6845</v>
      </c>
      <c r="AR81" s="2" t="n">
        <v>0.315</v>
      </c>
      <c r="AS81" s="2" t="n">
        <v>3.8695</v>
      </c>
      <c r="AT81" s="2" t="n">
        <v>0.36</v>
      </c>
      <c r="AU81" s="2" t="n">
        <v>3.9145</v>
      </c>
    </row>
    <row r="82" customFormat="false" ht="12.75" hidden="false" customHeight="false" outlineLevel="0" collapsed="false">
      <c r="A82" s="1" t="n">
        <v>38808</v>
      </c>
      <c r="B82" s="2" t="n">
        <v>35.22</v>
      </c>
      <c r="C82" s="2" t="n">
        <v>35.22</v>
      </c>
      <c r="D82" s="2" t="n">
        <v>32.08</v>
      </c>
      <c r="E82" s="2" t="n">
        <v>37.88</v>
      </c>
      <c r="F82" s="2" t="n">
        <v>36.7</v>
      </c>
      <c r="G82" s="2" t="n">
        <v>37.64</v>
      </c>
      <c r="I82" s="2" t="n">
        <v>24.5</v>
      </c>
      <c r="R82" s="2" t="n">
        <v>35.7094121603135</v>
      </c>
      <c r="AI82" s="1"/>
      <c r="AJ82" s="15"/>
      <c r="AL82" s="1" t="n">
        <v>39356</v>
      </c>
      <c r="AM82" s="2" t="n">
        <v>3.3845</v>
      </c>
      <c r="AN82" s="2" t="n">
        <v>0.46</v>
      </c>
      <c r="AO82" s="2" t="n">
        <v>3.8445</v>
      </c>
      <c r="AP82" s="2" t="n">
        <v>0.13</v>
      </c>
      <c r="AQ82" s="2" t="n">
        <v>3.5145</v>
      </c>
      <c r="AR82" s="2" t="n">
        <v>0.36</v>
      </c>
      <c r="AS82" s="2" t="n">
        <v>3.7445</v>
      </c>
      <c r="AT82" s="2" t="n">
        <v>0.4</v>
      </c>
      <c r="AU82" s="2" t="n">
        <v>3.7845</v>
      </c>
    </row>
    <row r="83" customFormat="false" ht="12.75" hidden="false" customHeight="false" outlineLevel="0" collapsed="false">
      <c r="A83" s="1" t="n">
        <v>38838</v>
      </c>
      <c r="B83" s="2" t="n">
        <v>35.22</v>
      </c>
      <c r="C83" s="2" t="n">
        <v>32.09</v>
      </c>
      <c r="D83" s="2" t="n">
        <v>28.84</v>
      </c>
      <c r="E83" s="2" t="n">
        <v>39.19</v>
      </c>
      <c r="F83" s="2" t="n">
        <v>37.2</v>
      </c>
      <c r="G83" s="2" t="n">
        <v>37.64</v>
      </c>
      <c r="I83" s="2" t="n">
        <v>24.5</v>
      </c>
      <c r="R83" s="2" t="n">
        <v>35.7231079376129</v>
      </c>
      <c r="AI83" s="1"/>
      <c r="AJ83" s="15"/>
      <c r="AL83" s="1" t="n">
        <v>39387</v>
      </c>
      <c r="AM83" s="2" t="n">
        <v>3.3845</v>
      </c>
      <c r="AN83" s="2" t="n">
        <v>0.56</v>
      </c>
      <c r="AO83" s="2" t="n">
        <v>3.9445</v>
      </c>
      <c r="AP83" s="2" t="n">
        <v>0.13</v>
      </c>
      <c r="AQ83" s="2" t="n">
        <v>3.5145</v>
      </c>
      <c r="AR83" s="2" t="n">
        <v>0.46</v>
      </c>
      <c r="AS83" s="2" t="n">
        <v>3.8445</v>
      </c>
      <c r="AT83" s="2" t="n">
        <v>0.73</v>
      </c>
      <c r="AU83" s="2" t="n">
        <v>4.1145</v>
      </c>
    </row>
    <row r="84" customFormat="false" ht="12.75" hidden="false" customHeight="false" outlineLevel="0" collapsed="false">
      <c r="A84" s="1" t="n">
        <v>38869</v>
      </c>
      <c r="B84" s="2" t="n">
        <v>38.03</v>
      </c>
      <c r="C84" s="2" t="n">
        <v>32.93</v>
      </c>
      <c r="D84" s="2" t="n">
        <v>29.66</v>
      </c>
      <c r="E84" s="2" t="n">
        <v>43.13</v>
      </c>
      <c r="F84" s="2" t="n">
        <v>43.85</v>
      </c>
      <c r="G84" s="2" t="n">
        <v>41.99</v>
      </c>
      <c r="I84" s="2" t="n">
        <v>29.5</v>
      </c>
      <c r="R84" s="2" t="n">
        <v>36.1416927546462</v>
      </c>
      <c r="AI84" s="1"/>
      <c r="AJ84" s="15"/>
      <c r="AL84" s="1" t="n">
        <v>39417</v>
      </c>
      <c r="AM84" s="2" t="n">
        <v>3.4165</v>
      </c>
      <c r="AN84" s="2" t="n">
        <v>0.77</v>
      </c>
      <c r="AO84" s="2" t="n">
        <v>4.1865</v>
      </c>
      <c r="AP84" s="2" t="n">
        <v>0.13</v>
      </c>
      <c r="AQ84" s="2" t="n">
        <v>3.5465</v>
      </c>
      <c r="AR84" s="2" t="n">
        <v>0.77</v>
      </c>
      <c r="AS84" s="2" t="n">
        <v>4.1865</v>
      </c>
      <c r="AT84" s="2" t="n">
        <v>0.98</v>
      </c>
      <c r="AU84" s="2" t="n">
        <v>4.3965</v>
      </c>
    </row>
    <row r="85" customFormat="false" ht="12.75" hidden="false" customHeight="false" outlineLevel="0" collapsed="false">
      <c r="A85" s="1" t="n">
        <v>38899</v>
      </c>
      <c r="B85" s="2" t="n">
        <v>46.61</v>
      </c>
      <c r="C85" s="2" t="n">
        <v>46.21</v>
      </c>
      <c r="D85" s="2" t="n">
        <v>41.86</v>
      </c>
      <c r="E85" s="2" t="n">
        <v>40.47</v>
      </c>
      <c r="F85" s="2" t="n">
        <v>45.7</v>
      </c>
      <c r="G85" s="2" t="n">
        <v>51.47</v>
      </c>
      <c r="I85" s="2" t="n">
        <v>26.5</v>
      </c>
      <c r="R85" s="2" t="n">
        <v>36.749917768287</v>
      </c>
      <c r="AI85" s="1"/>
      <c r="AJ85" s="15"/>
      <c r="AL85" s="1" t="n">
        <v>39448</v>
      </c>
      <c r="AM85" s="2" t="n">
        <v>3.4635</v>
      </c>
      <c r="AN85" s="2" t="n">
        <v>1.04</v>
      </c>
      <c r="AO85" s="2" t="n">
        <v>4.5035</v>
      </c>
      <c r="AP85" s="2" t="n">
        <v>0.13</v>
      </c>
      <c r="AQ85" s="2" t="n">
        <v>3.5935</v>
      </c>
      <c r="AR85" s="2" t="n">
        <v>1.04</v>
      </c>
      <c r="AS85" s="2" t="n">
        <v>4.5035</v>
      </c>
      <c r="AT85" s="2" t="n">
        <v>1.6</v>
      </c>
      <c r="AU85" s="2" t="n">
        <v>5.0635</v>
      </c>
    </row>
    <row r="86" customFormat="false" ht="12.75" hidden="false" customHeight="false" outlineLevel="0" collapsed="false">
      <c r="A86" s="1" t="n">
        <v>38930</v>
      </c>
      <c r="B86" s="2" t="n">
        <v>49.74</v>
      </c>
      <c r="C86" s="2" t="n">
        <v>50.88</v>
      </c>
      <c r="D86" s="2" t="n">
        <v>47.07</v>
      </c>
      <c r="E86" s="2" t="n">
        <v>45.83</v>
      </c>
      <c r="F86" s="2" t="n">
        <v>46.25</v>
      </c>
      <c r="G86" s="2" t="n">
        <v>55.82</v>
      </c>
      <c r="I86" s="2" t="n">
        <v>35.5</v>
      </c>
      <c r="R86" s="2" t="n">
        <v>37.1697736758693</v>
      </c>
      <c r="AI86" s="1"/>
      <c r="AJ86" s="15"/>
      <c r="AL86" s="1" t="n">
        <v>39479</v>
      </c>
      <c r="AM86" s="2" t="n">
        <v>3.4955</v>
      </c>
      <c r="AN86" s="2" t="n">
        <v>1.04</v>
      </c>
      <c r="AO86" s="2" t="n">
        <v>4.5355</v>
      </c>
      <c r="AP86" s="2" t="n">
        <v>0.045</v>
      </c>
      <c r="AQ86" s="2" t="n">
        <v>3.5405</v>
      </c>
      <c r="AR86" s="2" t="n">
        <v>1.04</v>
      </c>
      <c r="AS86" s="2" t="n">
        <v>4.5355</v>
      </c>
      <c r="AT86" s="2" t="n">
        <v>1.6</v>
      </c>
      <c r="AU86" s="2" t="n">
        <v>5.0955</v>
      </c>
    </row>
    <row r="87" customFormat="false" ht="12.75" hidden="false" customHeight="false" outlineLevel="0" collapsed="false">
      <c r="A87" s="1" t="n">
        <v>38961</v>
      </c>
      <c r="B87" s="2" t="n">
        <v>42.56</v>
      </c>
      <c r="C87" s="2" t="n">
        <v>43.59</v>
      </c>
      <c r="D87" s="2" t="n">
        <v>39.93</v>
      </c>
      <c r="E87" s="2" t="n">
        <v>42.83</v>
      </c>
      <c r="F87" s="2" t="n">
        <v>40.16</v>
      </c>
      <c r="G87" s="2" t="n">
        <v>47.42</v>
      </c>
      <c r="I87" s="2" t="n">
        <v>22.25</v>
      </c>
      <c r="R87" s="2" t="n">
        <v>37.3246817028344</v>
      </c>
      <c r="AI87" s="1"/>
      <c r="AJ87" s="15"/>
      <c r="AL87" s="1" t="n">
        <v>39508</v>
      </c>
      <c r="AM87" s="2" t="n">
        <v>3.5065</v>
      </c>
      <c r="AN87" s="2" t="n">
        <v>0.54</v>
      </c>
      <c r="AO87" s="2" t="n">
        <v>4.0465</v>
      </c>
      <c r="AP87" s="2" t="n">
        <v>0.045</v>
      </c>
      <c r="AQ87" s="2" t="n">
        <v>3.5515</v>
      </c>
      <c r="AR87" s="2" t="n">
        <v>0.54</v>
      </c>
      <c r="AS87" s="2" t="n">
        <v>4.0465</v>
      </c>
      <c r="AT87" s="2" t="n">
        <v>0.72</v>
      </c>
      <c r="AU87" s="2" t="n">
        <v>4.2265</v>
      </c>
    </row>
    <row r="88" customFormat="false" ht="12.75" hidden="false" customHeight="false" outlineLevel="0" collapsed="false">
      <c r="A88" s="1" t="n">
        <v>38991</v>
      </c>
      <c r="B88" s="2" t="n">
        <v>35.86</v>
      </c>
      <c r="C88" s="2" t="n">
        <v>37.47</v>
      </c>
      <c r="D88" s="2" t="n">
        <v>36.78</v>
      </c>
      <c r="E88" s="2" t="n">
        <v>41.47</v>
      </c>
      <c r="F88" s="2" t="n">
        <v>39.68</v>
      </c>
      <c r="G88" s="2" t="n">
        <v>38.43</v>
      </c>
      <c r="I88" s="2" t="n">
        <v>25.5</v>
      </c>
      <c r="R88" s="2" t="n">
        <v>37.4641871114437</v>
      </c>
      <c r="AI88" s="1"/>
      <c r="AJ88" s="15"/>
      <c r="AL88" s="1" t="n">
        <v>39539</v>
      </c>
      <c r="AM88" s="2" t="n">
        <v>3.5165</v>
      </c>
      <c r="AN88" s="2" t="n">
        <v>0.36</v>
      </c>
      <c r="AO88" s="2" t="n">
        <v>3.8765</v>
      </c>
      <c r="AP88" s="2" t="n">
        <v>0.045</v>
      </c>
      <c r="AQ88" s="2" t="n">
        <v>3.5615</v>
      </c>
      <c r="AR88" s="2" t="n">
        <v>0.36</v>
      </c>
      <c r="AS88" s="2" t="n">
        <v>3.8765</v>
      </c>
      <c r="AT88" s="2" t="n">
        <v>0.38</v>
      </c>
      <c r="AU88" s="2" t="n">
        <v>3.8965</v>
      </c>
    </row>
    <row r="89" customFormat="false" ht="12.75" hidden="false" customHeight="false" outlineLevel="0" collapsed="false">
      <c r="A89" s="1" t="n">
        <v>39022</v>
      </c>
      <c r="B89" s="2" t="n">
        <v>34.92</v>
      </c>
      <c r="C89" s="2" t="n">
        <v>35.82</v>
      </c>
      <c r="D89" s="2" t="n">
        <v>34.9</v>
      </c>
      <c r="E89" s="2" t="n">
        <v>38.78</v>
      </c>
      <c r="F89" s="2" t="n">
        <v>39.13</v>
      </c>
      <c r="G89" s="2" t="n">
        <v>37.18</v>
      </c>
      <c r="I89" s="2" t="n">
        <v>22.5</v>
      </c>
      <c r="R89" s="2" t="n">
        <v>39.9633053877916</v>
      </c>
      <c r="AI89" s="1"/>
      <c r="AJ89" s="15"/>
      <c r="AL89" s="1" t="n">
        <v>39569</v>
      </c>
      <c r="AM89" s="2" t="n">
        <v>3.6735</v>
      </c>
      <c r="AN89" s="2" t="n">
        <v>0.325</v>
      </c>
      <c r="AO89" s="2" t="n">
        <v>3.9985</v>
      </c>
      <c r="AP89" s="2" t="n">
        <v>0.045</v>
      </c>
      <c r="AQ89" s="2" t="n">
        <v>3.7185</v>
      </c>
      <c r="AR89" s="2" t="n">
        <v>0.325</v>
      </c>
      <c r="AS89" s="2" t="n">
        <v>3.9985</v>
      </c>
      <c r="AT89" s="2" t="n">
        <v>0.33</v>
      </c>
      <c r="AU89" s="2" t="n">
        <v>4.0035</v>
      </c>
    </row>
    <row r="90" customFormat="false" ht="12.75" hidden="false" customHeight="false" outlineLevel="0" collapsed="false">
      <c r="A90" s="1" t="n">
        <v>39052</v>
      </c>
      <c r="B90" s="2" t="n">
        <v>34.93</v>
      </c>
      <c r="C90" s="2" t="n">
        <v>37.66</v>
      </c>
      <c r="D90" s="2" t="n">
        <v>36.7</v>
      </c>
      <c r="E90" s="2" t="n">
        <v>39.83</v>
      </c>
      <c r="F90" s="2" t="n">
        <v>43.03</v>
      </c>
      <c r="G90" s="2" t="n">
        <v>37.04</v>
      </c>
      <c r="I90" s="2" t="n">
        <v>25.75</v>
      </c>
      <c r="R90" s="2" t="n">
        <v>42.2105574417436</v>
      </c>
      <c r="AI90" s="1"/>
      <c r="AJ90" s="15"/>
      <c r="AL90" s="1" t="n">
        <v>39600</v>
      </c>
      <c r="AM90" s="2" t="n">
        <v>3.8505</v>
      </c>
      <c r="AN90" s="2" t="n">
        <v>0.335</v>
      </c>
      <c r="AO90" s="2" t="n">
        <v>4.1855</v>
      </c>
      <c r="AP90" s="2" t="n">
        <v>0.045</v>
      </c>
      <c r="AQ90" s="2" t="n">
        <v>3.8955</v>
      </c>
      <c r="AR90" s="2" t="n">
        <v>0.335</v>
      </c>
      <c r="AS90" s="2" t="n">
        <v>4.1855</v>
      </c>
      <c r="AT90" s="2" t="n">
        <v>0.37</v>
      </c>
      <c r="AU90" s="2" t="n">
        <v>4.2205</v>
      </c>
    </row>
    <row r="91" customFormat="false" ht="12.75" hidden="false" customHeight="false" outlineLevel="0" collapsed="false">
      <c r="A91" s="1" t="n">
        <v>39083</v>
      </c>
      <c r="B91" s="2" t="n">
        <v>36.32</v>
      </c>
      <c r="C91" s="2" t="n">
        <v>38.5</v>
      </c>
      <c r="D91" s="2" t="n">
        <v>37.07</v>
      </c>
      <c r="E91" s="2" t="n">
        <v>39.44</v>
      </c>
      <c r="F91" s="2" t="n">
        <v>41.15</v>
      </c>
      <c r="G91" s="2" t="n">
        <v>38.77</v>
      </c>
      <c r="I91" s="2" t="n">
        <v>28.1</v>
      </c>
      <c r="R91" s="2" t="n">
        <v>42.7248102451276</v>
      </c>
      <c r="AI91" s="1"/>
      <c r="AJ91" s="15"/>
      <c r="AL91" s="1" t="n">
        <v>39630</v>
      </c>
      <c r="AM91" s="2" t="n">
        <v>3.893</v>
      </c>
      <c r="AN91" s="2" t="n">
        <v>0.45</v>
      </c>
      <c r="AO91" s="2" t="n">
        <v>4.343</v>
      </c>
      <c r="AP91" s="2" t="n">
        <v>0.045</v>
      </c>
      <c r="AQ91" s="2" t="n">
        <v>3.938</v>
      </c>
      <c r="AR91" s="2" t="n">
        <v>0.35</v>
      </c>
      <c r="AS91" s="2" t="n">
        <v>4.243</v>
      </c>
      <c r="AT91" s="2" t="n">
        <v>0.41</v>
      </c>
      <c r="AU91" s="2" t="n">
        <v>4.303</v>
      </c>
    </row>
    <row r="92" customFormat="false" ht="12.75" hidden="false" customHeight="false" outlineLevel="0" collapsed="false">
      <c r="A92" s="1" t="n">
        <v>39114</v>
      </c>
      <c r="B92" s="2" t="n">
        <v>36.04</v>
      </c>
      <c r="C92" s="2" t="n">
        <v>36.98</v>
      </c>
      <c r="D92" s="2" t="n">
        <v>35.61</v>
      </c>
      <c r="E92" s="2" t="n">
        <v>39.56</v>
      </c>
      <c r="F92" s="2" t="n">
        <v>39.28</v>
      </c>
      <c r="G92" s="2" t="n">
        <v>38.49</v>
      </c>
      <c r="I92" s="2" t="n">
        <v>30.35</v>
      </c>
      <c r="R92" s="2" t="n">
        <v>41.2896219043151</v>
      </c>
      <c r="AI92" s="1"/>
      <c r="AJ92" s="15"/>
      <c r="AL92" s="1" t="n">
        <v>39661</v>
      </c>
      <c r="AM92" s="2" t="n">
        <v>3.779</v>
      </c>
      <c r="AN92" s="2" t="n">
        <v>0.45</v>
      </c>
      <c r="AO92" s="2" t="n">
        <v>4.229</v>
      </c>
      <c r="AP92" s="2" t="n">
        <v>0.045</v>
      </c>
      <c r="AQ92" s="2" t="n">
        <v>3.824</v>
      </c>
      <c r="AR92" s="2" t="n">
        <v>0.35</v>
      </c>
      <c r="AS92" s="2" t="n">
        <v>4.129</v>
      </c>
      <c r="AT92" s="2" t="n">
        <v>0.41</v>
      </c>
      <c r="AU92" s="2" t="n">
        <v>4.189</v>
      </c>
    </row>
    <row r="93" customFormat="false" ht="12.75" hidden="false" customHeight="false" outlineLevel="0" collapsed="false">
      <c r="A93" s="1" t="n">
        <v>39142</v>
      </c>
      <c r="B93" s="2" t="n">
        <v>36.04</v>
      </c>
      <c r="C93" s="2" t="n">
        <v>35.17</v>
      </c>
      <c r="D93" s="2" t="n">
        <v>33.27</v>
      </c>
      <c r="E93" s="2" t="n">
        <v>38.69</v>
      </c>
      <c r="F93" s="2" t="n">
        <v>38.37</v>
      </c>
      <c r="G93" s="2" t="n">
        <v>38.49</v>
      </c>
      <c r="I93" s="2" t="n">
        <v>27.85</v>
      </c>
      <c r="R93" s="2" t="n">
        <v>39.62522546235</v>
      </c>
      <c r="AI93" s="1"/>
      <c r="AJ93" s="15"/>
      <c r="AL93" s="1" t="n">
        <v>39692</v>
      </c>
      <c r="AM93" s="2" t="n">
        <v>3.647</v>
      </c>
      <c r="AN93" s="2" t="n">
        <v>0.415</v>
      </c>
      <c r="AO93" s="2" t="n">
        <v>4.062</v>
      </c>
      <c r="AP93" s="2" t="n">
        <v>0.13</v>
      </c>
      <c r="AQ93" s="2" t="n">
        <v>3.777</v>
      </c>
      <c r="AR93" s="2" t="n">
        <v>0.315</v>
      </c>
      <c r="AS93" s="2" t="n">
        <v>3.962</v>
      </c>
      <c r="AT93" s="2" t="n">
        <v>0.36</v>
      </c>
      <c r="AU93" s="2" t="n">
        <v>4.007</v>
      </c>
    </row>
    <row r="94" customFormat="false" ht="12.75" hidden="false" customHeight="false" outlineLevel="0" collapsed="false">
      <c r="A94" s="1" t="n">
        <v>39173</v>
      </c>
      <c r="B94" s="2" t="n">
        <v>35.76</v>
      </c>
      <c r="C94" s="2" t="n">
        <v>36.4</v>
      </c>
      <c r="D94" s="2" t="n">
        <v>32.69</v>
      </c>
      <c r="E94" s="2" t="n">
        <v>38.75</v>
      </c>
      <c r="F94" s="2" t="n">
        <v>37.47</v>
      </c>
      <c r="G94" s="2" t="n">
        <v>38.22</v>
      </c>
      <c r="I94" s="2" t="n">
        <v>33.85</v>
      </c>
      <c r="R94" s="2" t="n">
        <v>36.9097915062405</v>
      </c>
      <c r="AI94" s="1"/>
      <c r="AJ94" s="15"/>
      <c r="AL94" s="1" t="n">
        <v>39722</v>
      </c>
      <c r="AM94" s="2" t="n">
        <v>3.477</v>
      </c>
      <c r="AN94" s="2" t="n">
        <v>0.46</v>
      </c>
      <c r="AO94" s="2" t="n">
        <v>3.937</v>
      </c>
      <c r="AP94" s="2" t="n">
        <v>0.13</v>
      </c>
      <c r="AQ94" s="2" t="n">
        <v>3.607</v>
      </c>
      <c r="AR94" s="2" t="n">
        <v>0.36</v>
      </c>
      <c r="AS94" s="2" t="n">
        <v>3.837</v>
      </c>
      <c r="AT94" s="2" t="n">
        <v>0.4</v>
      </c>
      <c r="AU94" s="2" t="n">
        <v>3.877</v>
      </c>
    </row>
    <row r="95" customFormat="false" ht="12.75" hidden="false" customHeight="false" outlineLevel="0" collapsed="false">
      <c r="A95" s="1" t="n">
        <v>39203</v>
      </c>
      <c r="B95" s="2" t="n">
        <v>35.76</v>
      </c>
      <c r="C95" s="2" t="n">
        <v>33.51</v>
      </c>
      <c r="D95" s="2" t="n">
        <v>29.76</v>
      </c>
      <c r="E95" s="2" t="n">
        <v>39.95</v>
      </c>
      <c r="F95" s="2" t="n">
        <v>37.97</v>
      </c>
      <c r="G95" s="2" t="n">
        <v>38.21</v>
      </c>
      <c r="I95" s="2" t="n">
        <v>33.85</v>
      </c>
      <c r="R95" s="2" t="n">
        <v>36.9164009100188</v>
      </c>
      <c r="AI95" s="1"/>
      <c r="AJ95" s="15"/>
      <c r="AL95" s="1" t="n">
        <v>39753</v>
      </c>
      <c r="AM95" s="2" t="n">
        <v>3.477</v>
      </c>
      <c r="AN95" s="2" t="n">
        <v>0.56</v>
      </c>
      <c r="AO95" s="2" t="n">
        <v>4.037</v>
      </c>
      <c r="AP95" s="2" t="n">
        <v>0.13</v>
      </c>
      <c r="AQ95" s="2" t="n">
        <v>3.607</v>
      </c>
      <c r="AR95" s="2" t="n">
        <v>0.46</v>
      </c>
      <c r="AS95" s="2" t="n">
        <v>3.937</v>
      </c>
      <c r="AT95" s="2" t="n">
        <v>0.73</v>
      </c>
      <c r="AU95" s="2" t="n">
        <v>4.207</v>
      </c>
    </row>
    <row r="96" customFormat="false" ht="12.75" hidden="false" customHeight="false" outlineLevel="0" collapsed="false">
      <c r="A96" s="1" t="n">
        <v>39234</v>
      </c>
      <c r="B96" s="2" t="n">
        <v>38.31</v>
      </c>
      <c r="C96" s="2" t="n">
        <v>34.29</v>
      </c>
      <c r="D96" s="2" t="n">
        <v>30.5</v>
      </c>
      <c r="E96" s="2" t="n">
        <v>43.73</v>
      </c>
      <c r="F96" s="2" t="n">
        <v>44.15</v>
      </c>
      <c r="G96" s="2" t="n">
        <v>42.15</v>
      </c>
      <c r="I96" s="2" t="n">
        <v>39.85</v>
      </c>
      <c r="R96" s="2" t="n">
        <v>37.3286002791294</v>
      </c>
      <c r="AI96" s="1"/>
      <c r="AJ96" s="15"/>
      <c r="AL96" s="1" t="n">
        <v>39783</v>
      </c>
      <c r="AM96" s="2" t="n">
        <v>3.509</v>
      </c>
      <c r="AN96" s="2" t="n">
        <v>0.77</v>
      </c>
      <c r="AO96" s="2" t="n">
        <v>4.279</v>
      </c>
      <c r="AP96" s="2" t="n">
        <v>0.13</v>
      </c>
      <c r="AQ96" s="2" t="n">
        <v>3.639</v>
      </c>
      <c r="AR96" s="2" t="n">
        <v>0.77</v>
      </c>
      <c r="AS96" s="2" t="n">
        <v>4.279</v>
      </c>
      <c r="AT96" s="2" t="n">
        <v>0.98</v>
      </c>
      <c r="AU96" s="2" t="n">
        <v>4.489</v>
      </c>
    </row>
    <row r="97" customFormat="false" ht="12.75" hidden="false" customHeight="false" outlineLevel="0" collapsed="false">
      <c r="A97" s="1" t="n">
        <v>39264</v>
      </c>
      <c r="B97" s="2" t="n">
        <v>46.08</v>
      </c>
      <c r="C97" s="2" t="n">
        <v>46.54</v>
      </c>
      <c r="D97" s="2" t="n">
        <v>41.56</v>
      </c>
      <c r="E97" s="2" t="n">
        <v>39.87</v>
      </c>
      <c r="F97" s="2" t="n">
        <v>44.96</v>
      </c>
      <c r="G97" s="2" t="n">
        <v>50.72</v>
      </c>
      <c r="I97" s="2" t="n">
        <v>46.85</v>
      </c>
      <c r="R97" s="2" t="n">
        <v>37.930759022607</v>
      </c>
      <c r="AI97" s="1"/>
      <c r="AJ97" s="15"/>
      <c r="AL97" s="1" t="n">
        <v>39814</v>
      </c>
      <c r="AM97" s="2" t="n">
        <v>3.556</v>
      </c>
      <c r="AN97" s="2" t="n">
        <v>1.04</v>
      </c>
      <c r="AO97" s="2" t="n">
        <v>4.596</v>
      </c>
      <c r="AP97" s="2" t="n">
        <v>0.13</v>
      </c>
      <c r="AQ97" s="2" t="n">
        <v>3.686</v>
      </c>
      <c r="AR97" s="2" t="n">
        <v>1.04</v>
      </c>
      <c r="AS97" s="2" t="n">
        <v>4.596</v>
      </c>
      <c r="AT97" s="2" t="n">
        <v>1.6</v>
      </c>
      <c r="AU97" s="2" t="n">
        <v>5.156</v>
      </c>
    </row>
    <row r="98" customFormat="false" ht="12.75" hidden="false" customHeight="false" outlineLevel="0" collapsed="false">
      <c r="A98" s="1" t="n">
        <v>39295</v>
      </c>
      <c r="B98" s="2" t="n">
        <v>48.91</v>
      </c>
      <c r="C98" s="2" t="n">
        <v>50.85</v>
      </c>
      <c r="D98" s="2" t="n">
        <v>46.29</v>
      </c>
      <c r="E98" s="2" t="n">
        <v>44.75</v>
      </c>
      <c r="F98" s="2" t="n">
        <v>44.99</v>
      </c>
      <c r="G98" s="2" t="n">
        <v>54.65</v>
      </c>
      <c r="I98" s="2" t="n">
        <v>55.85</v>
      </c>
      <c r="R98" s="2" t="n">
        <v>38.343223257027</v>
      </c>
      <c r="AI98" s="1"/>
      <c r="AJ98" s="15"/>
      <c r="AL98" s="1" t="n">
        <v>39845</v>
      </c>
      <c r="AM98" s="2" t="n">
        <v>3.588</v>
      </c>
      <c r="AN98" s="2" t="n">
        <v>1.04</v>
      </c>
      <c r="AO98" s="2" t="n">
        <v>4.628</v>
      </c>
      <c r="AP98" s="2" t="n">
        <v>0.045</v>
      </c>
      <c r="AQ98" s="2" t="n">
        <v>3.633</v>
      </c>
      <c r="AR98" s="2" t="n">
        <v>1.04</v>
      </c>
      <c r="AS98" s="2" t="n">
        <v>4.628</v>
      </c>
      <c r="AT98" s="2" t="n">
        <v>1.6</v>
      </c>
      <c r="AU98" s="2" t="n">
        <v>5.188</v>
      </c>
    </row>
    <row r="99" customFormat="false" ht="12.75" hidden="false" customHeight="false" outlineLevel="0" collapsed="false">
      <c r="A99" s="1" t="n">
        <v>39326</v>
      </c>
      <c r="B99" s="2" t="n">
        <v>42.42</v>
      </c>
      <c r="C99" s="2" t="n">
        <v>44.13</v>
      </c>
      <c r="D99" s="2" t="n">
        <v>39.82</v>
      </c>
      <c r="E99" s="2" t="n">
        <v>42.01</v>
      </c>
      <c r="F99" s="2" t="n">
        <v>39.67</v>
      </c>
      <c r="G99" s="2" t="n">
        <v>47.06</v>
      </c>
      <c r="I99" s="2" t="n">
        <v>38.6</v>
      </c>
      <c r="R99" s="2" t="n">
        <v>38.4896128375331</v>
      </c>
      <c r="AI99" s="1"/>
      <c r="AJ99" s="15"/>
      <c r="AL99" s="1" t="n">
        <v>39873</v>
      </c>
      <c r="AM99" s="2" t="n">
        <v>3.599</v>
      </c>
      <c r="AN99" s="2" t="n">
        <v>0.54</v>
      </c>
      <c r="AO99" s="2" t="n">
        <v>4.139</v>
      </c>
      <c r="AP99" s="2" t="n">
        <v>0.045</v>
      </c>
      <c r="AQ99" s="2" t="n">
        <v>3.644</v>
      </c>
      <c r="AR99" s="2" t="n">
        <v>0.54</v>
      </c>
      <c r="AS99" s="2" t="n">
        <v>4.139</v>
      </c>
      <c r="AT99" s="2" t="n">
        <v>0.72</v>
      </c>
      <c r="AU99" s="2" t="n">
        <v>4.319</v>
      </c>
    </row>
    <row r="100" customFormat="false" ht="12.75" hidden="false" customHeight="false" outlineLevel="0" collapsed="false">
      <c r="A100" s="1" t="n">
        <v>39356</v>
      </c>
      <c r="B100" s="2" t="n">
        <v>36.34</v>
      </c>
      <c r="C100" s="2" t="n">
        <v>38.52</v>
      </c>
      <c r="D100" s="2" t="n">
        <v>37.04</v>
      </c>
      <c r="E100" s="2" t="n">
        <v>42.39</v>
      </c>
      <c r="F100" s="2" t="n">
        <v>40.44</v>
      </c>
      <c r="G100" s="2" t="n">
        <v>38.92</v>
      </c>
      <c r="I100" s="2" t="n">
        <v>37.85</v>
      </c>
      <c r="R100" s="2" t="n">
        <v>38.6231169204654</v>
      </c>
      <c r="AI100" s="1"/>
      <c r="AJ100" s="15"/>
      <c r="AL100" s="1" t="n">
        <v>39904</v>
      </c>
      <c r="AM100" s="2" t="n">
        <v>3.609</v>
      </c>
      <c r="AN100" s="2" t="n">
        <v>0.36</v>
      </c>
      <c r="AO100" s="2" t="n">
        <v>3.969</v>
      </c>
      <c r="AP100" s="2" t="n">
        <v>0.045</v>
      </c>
      <c r="AQ100" s="2" t="n">
        <v>3.654</v>
      </c>
      <c r="AR100" s="2" t="n">
        <v>0.36</v>
      </c>
      <c r="AS100" s="2" t="n">
        <v>3.969</v>
      </c>
      <c r="AT100" s="2" t="n">
        <v>0.38</v>
      </c>
      <c r="AU100" s="2" t="n">
        <v>3.989</v>
      </c>
    </row>
    <row r="101" customFormat="false" ht="12.75" hidden="false" customHeight="false" outlineLevel="0" collapsed="false">
      <c r="A101" s="1" t="n">
        <v>39387</v>
      </c>
      <c r="B101" s="2" t="n">
        <v>35.5</v>
      </c>
      <c r="C101" s="2" t="n">
        <v>36.96</v>
      </c>
      <c r="D101" s="2" t="n">
        <v>35.27</v>
      </c>
      <c r="E101" s="2" t="n">
        <v>39.46</v>
      </c>
      <c r="F101" s="2" t="n">
        <v>39.86</v>
      </c>
      <c r="G101" s="2" t="n">
        <v>37.81</v>
      </c>
      <c r="I101" s="2" t="n">
        <v>34.85</v>
      </c>
      <c r="R101" s="2" t="n">
        <v>40.557437951395</v>
      </c>
      <c r="AI101" s="1"/>
      <c r="AJ101" s="15"/>
      <c r="AL101" s="1" t="n">
        <v>39934</v>
      </c>
      <c r="AM101" s="2" t="n">
        <v>3.766</v>
      </c>
      <c r="AN101" s="2" t="n">
        <v>0.325</v>
      </c>
      <c r="AO101" s="2" t="n">
        <v>4.091</v>
      </c>
      <c r="AP101" s="2" t="n">
        <v>0.045</v>
      </c>
      <c r="AQ101" s="2" t="n">
        <v>3.811</v>
      </c>
      <c r="AR101" s="2" t="n">
        <v>0.325</v>
      </c>
      <c r="AS101" s="2" t="n">
        <v>4.091</v>
      </c>
      <c r="AT101" s="2" t="n">
        <v>0.33</v>
      </c>
      <c r="AU101" s="2" t="n">
        <v>4.096</v>
      </c>
    </row>
    <row r="102" customFormat="false" ht="12.75" hidden="false" customHeight="false" outlineLevel="0" collapsed="false">
      <c r="A102" s="1" t="n">
        <v>39417</v>
      </c>
      <c r="B102" s="2" t="n">
        <v>35.5</v>
      </c>
      <c r="C102" s="2" t="n">
        <v>38.66</v>
      </c>
      <c r="D102" s="2" t="n">
        <v>36.9</v>
      </c>
      <c r="E102" s="2" t="n">
        <v>40.4</v>
      </c>
      <c r="F102" s="2" t="n">
        <v>43.71</v>
      </c>
      <c r="G102" s="2" t="n">
        <v>37.67</v>
      </c>
      <c r="I102" s="2" t="n">
        <v>38.1</v>
      </c>
      <c r="R102" s="2" t="n">
        <v>42.8092282916325</v>
      </c>
      <c r="AI102" s="1"/>
      <c r="AJ102" s="15"/>
      <c r="AL102" s="1" t="n">
        <v>39965</v>
      </c>
      <c r="AM102" s="2" t="n">
        <v>3.943</v>
      </c>
      <c r="AN102" s="2" t="n">
        <v>0.335</v>
      </c>
      <c r="AO102" s="2" t="n">
        <v>4.278</v>
      </c>
      <c r="AP102" s="2" t="n">
        <v>0.045</v>
      </c>
      <c r="AQ102" s="2" t="n">
        <v>3.988</v>
      </c>
      <c r="AR102" s="2" t="n">
        <v>0.335</v>
      </c>
      <c r="AS102" s="2" t="n">
        <v>4.278</v>
      </c>
      <c r="AT102" s="2" t="n">
        <v>0.37</v>
      </c>
      <c r="AU102" s="2" t="n">
        <v>4.313</v>
      </c>
    </row>
    <row r="103" customFormat="false" ht="12.75" hidden="false" customHeight="false" outlineLevel="0" collapsed="false">
      <c r="A103" s="1" t="n">
        <v>39448</v>
      </c>
      <c r="B103" s="2" t="n">
        <v>36.73</v>
      </c>
      <c r="C103" s="2" t="n">
        <v>39.47</v>
      </c>
      <c r="D103" s="2" t="n">
        <v>37.52</v>
      </c>
      <c r="E103" s="2" t="n">
        <v>39.67</v>
      </c>
      <c r="F103" s="2" t="n">
        <v>41.38</v>
      </c>
      <c r="G103" s="2" t="n">
        <v>39.19</v>
      </c>
      <c r="I103" s="2" t="n">
        <v>28.45</v>
      </c>
      <c r="R103" s="2" t="n">
        <v>43.3559384823693</v>
      </c>
      <c r="AI103" s="1"/>
      <c r="AJ103" s="15"/>
      <c r="AL103" s="1" t="n">
        <v>39995</v>
      </c>
      <c r="AM103" s="2" t="n">
        <v>3.988</v>
      </c>
      <c r="AN103" s="2" t="n">
        <v>0.45</v>
      </c>
      <c r="AO103" s="2" t="n">
        <v>4.438</v>
      </c>
      <c r="AP103" s="2" t="n">
        <v>0.045</v>
      </c>
      <c r="AQ103" s="2" t="n">
        <v>4.033</v>
      </c>
      <c r="AR103" s="2" t="n">
        <v>0.35</v>
      </c>
      <c r="AS103" s="2" t="n">
        <v>4.338</v>
      </c>
      <c r="AT103" s="2" t="n">
        <v>0.41</v>
      </c>
      <c r="AU103" s="2" t="n">
        <v>4.398</v>
      </c>
    </row>
    <row r="104" customFormat="false" ht="12.75" hidden="false" customHeight="false" outlineLevel="0" collapsed="false">
      <c r="A104" s="1" t="n">
        <v>39479</v>
      </c>
      <c r="B104" s="2" t="n">
        <v>36.48</v>
      </c>
      <c r="C104" s="2" t="n">
        <v>38.05</v>
      </c>
      <c r="D104" s="2" t="n">
        <v>36.16</v>
      </c>
      <c r="E104" s="2" t="n">
        <v>39.89</v>
      </c>
      <c r="F104" s="2" t="n">
        <v>39.51</v>
      </c>
      <c r="G104" s="2" t="n">
        <v>38.94</v>
      </c>
      <c r="I104" s="2" t="n">
        <v>30.7</v>
      </c>
      <c r="R104" s="2" t="n">
        <v>41.9173119262707</v>
      </c>
      <c r="AI104" s="1"/>
      <c r="AJ104" s="15"/>
      <c r="AL104" s="1" t="n">
        <v>40026</v>
      </c>
      <c r="AM104" s="2" t="n">
        <v>3.874</v>
      </c>
      <c r="AN104" s="2" t="n">
        <v>0.45</v>
      </c>
      <c r="AO104" s="2" t="n">
        <v>4.324</v>
      </c>
      <c r="AP104" s="2" t="n">
        <v>0.045</v>
      </c>
      <c r="AQ104" s="2" t="n">
        <v>3.919</v>
      </c>
      <c r="AR104" s="2" t="n">
        <v>0.35</v>
      </c>
      <c r="AS104" s="2" t="n">
        <v>4.224</v>
      </c>
      <c r="AT104" s="2" t="n">
        <v>0.41</v>
      </c>
      <c r="AU104" s="2" t="n">
        <v>4.284</v>
      </c>
    </row>
    <row r="105" customFormat="false" ht="12.75" hidden="false" customHeight="false" outlineLevel="0" collapsed="false">
      <c r="A105" s="1" t="n">
        <v>39508</v>
      </c>
      <c r="B105" s="2" t="n">
        <v>36.48</v>
      </c>
      <c r="C105" s="2" t="n">
        <v>36.34</v>
      </c>
      <c r="D105" s="2" t="n">
        <v>33.97</v>
      </c>
      <c r="E105" s="2" t="n">
        <v>39.11</v>
      </c>
      <c r="F105" s="2" t="n">
        <v>38.58</v>
      </c>
      <c r="G105" s="2" t="n">
        <v>38.94</v>
      </c>
      <c r="I105" s="2" t="n">
        <v>28.2</v>
      </c>
      <c r="R105" s="2" t="n">
        <v>40.2492787826953</v>
      </c>
      <c r="AI105" s="1"/>
      <c r="AJ105" s="15"/>
      <c r="AL105" s="1" t="n">
        <v>40057</v>
      </c>
      <c r="AM105" s="2" t="n">
        <v>3.742</v>
      </c>
      <c r="AN105" s="2" t="n">
        <v>0.415</v>
      </c>
      <c r="AO105" s="2" t="n">
        <v>4.157</v>
      </c>
      <c r="AP105" s="2" t="n">
        <v>0.13</v>
      </c>
      <c r="AQ105" s="2" t="n">
        <v>3.872</v>
      </c>
      <c r="AR105" s="2" t="n">
        <v>0.315</v>
      </c>
      <c r="AS105" s="2" t="n">
        <v>4.057</v>
      </c>
      <c r="AT105" s="2" t="n">
        <v>0.36</v>
      </c>
      <c r="AU105" s="2" t="n">
        <v>4.102</v>
      </c>
    </row>
    <row r="106" customFormat="false" ht="12.75" hidden="false" customHeight="false" outlineLevel="0" collapsed="false">
      <c r="A106" s="1" t="n">
        <v>39539</v>
      </c>
      <c r="B106" s="2" t="n">
        <v>36.22</v>
      </c>
      <c r="C106" s="2" t="n">
        <v>37.51</v>
      </c>
      <c r="D106" s="2" t="n">
        <v>33.43</v>
      </c>
      <c r="E106" s="2" t="n">
        <v>39.44</v>
      </c>
      <c r="F106" s="2" t="n">
        <v>37.67</v>
      </c>
      <c r="G106" s="2" t="n">
        <v>38.69</v>
      </c>
      <c r="I106" s="2" t="n">
        <v>34.2</v>
      </c>
      <c r="R106" s="2" t="n">
        <v>37.527733856646</v>
      </c>
      <c r="AI106" s="1"/>
      <c r="AJ106" s="15"/>
      <c r="AL106" s="1" t="n">
        <v>40087</v>
      </c>
      <c r="AM106" s="2" t="n">
        <v>3.572</v>
      </c>
      <c r="AN106" s="2" t="n">
        <v>0.46</v>
      </c>
      <c r="AO106" s="2" t="n">
        <v>4.032</v>
      </c>
      <c r="AP106" s="2" t="n">
        <v>0.13</v>
      </c>
      <c r="AQ106" s="2" t="n">
        <v>3.702</v>
      </c>
      <c r="AR106" s="2" t="n">
        <v>0.36</v>
      </c>
      <c r="AS106" s="2" t="n">
        <v>3.932</v>
      </c>
      <c r="AT106" s="2" t="n">
        <v>0.4</v>
      </c>
      <c r="AU106" s="2" t="n">
        <v>3.972</v>
      </c>
    </row>
    <row r="107" customFormat="false" ht="12.75" hidden="false" customHeight="false" outlineLevel="0" collapsed="false">
      <c r="A107" s="1" t="n">
        <v>39569</v>
      </c>
      <c r="B107" s="2" t="n">
        <v>36.22</v>
      </c>
      <c r="C107" s="2" t="n">
        <v>34.78</v>
      </c>
      <c r="D107" s="2" t="n">
        <v>30.69</v>
      </c>
      <c r="E107" s="2" t="n">
        <v>40.56</v>
      </c>
      <c r="F107" s="2" t="n">
        <v>38.17</v>
      </c>
      <c r="G107" s="2" t="n">
        <v>38.69</v>
      </c>
      <c r="I107" s="2" t="n">
        <v>34.2</v>
      </c>
      <c r="R107" s="2" t="n">
        <v>37.5340650483824</v>
      </c>
      <c r="AI107" s="1"/>
      <c r="AJ107" s="15"/>
      <c r="AL107" s="1" t="n">
        <v>40118</v>
      </c>
      <c r="AM107" s="2" t="n">
        <v>3.572</v>
      </c>
      <c r="AN107" s="2" t="n">
        <v>0.56</v>
      </c>
      <c r="AO107" s="2" t="n">
        <v>4.132</v>
      </c>
      <c r="AP107" s="2" t="n">
        <v>0.13</v>
      </c>
      <c r="AQ107" s="2" t="n">
        <v>3.702</v>
      </c>
      <c r="AR107" s="2" t="n">
        <v>0.46</v>
      </c>
      <c r="AS107" s="2" t="n">
        <v>4.032</v>
      </c>
      <c r="AT107" s="2" t="n">
        <v>0.73</v>
      </c>
      <c r="AU107" s="2" t="n">
        <v>4.302</v>
      </c>
    </row>
    <row r="108" customFormat="false" ht="12.75" hidden="false" customHeight="false" outlineLevel="0" collapsed="false">
      <c r="A108" s="1" t="n">
        <v>39600</v>
      </c>
      <c r="B108" s="2" t="n">
        <v>38.58</v>
      </c>
      <c r="C108" s="2" t="n">
        <v>35.52</v>
      </c>
      <c r="D108" s="2" t="n">
        <v>31.39</v>
      </c>
      <c r="E108" s="2" t="n">
        <v>44.23</v>
      </c>
      <c r="F108" s="2" t="n">
        <v>44.42</v>
      </c>
      <c r="G108" s="2" t="n">
        <v>42.32</v>
      </c>
      <c r="I108" s="2" t="n">
        <v>40.2</v>
      </c>
      <c r="R108" s="2" t="n">
        <v>37.9468307645788</v>
      </c>
      <c r="AI108" s="1"/>
      <c r="AJ108" s="15"/>
      <c r="AL108" s="1" t="n">
        <v>40148</v>
      </c>
      <c r="AM108" s="2" t="n">
        <v>3.604</v>
      </c>
      <c r="AN108" s="2" t="n">
        <v>0.77</v>
      </c>
      <c r="AO108" s="2" t="n">
        <v>4.374</v>
      </c>
      <c r="AP108" s="2" t="n">
        <v>0.13</v>
      </c>
      <c r="AQ108" s="2" t="n">
        <v>3.734</v>
      </c>
      <c r="AR108" s="2" t="n">
        <v>0.77</v>
      </c>
      <c r="AS108" s="2" t="n">
        <v>4.374</v>
      </c>
      <c r="AT108" s="2" t="n">
        <v>0.98</v>
      </c>
      <c r="AU108" s="2" t="n">
        <v>4.584</v>
      </c>
    </row>
    <row r="109" customFormat="false" ht="12.75" hidden="false" customHeight="false" outlineLevel="0" collapsed="false">
      <c r="A109" s="1" t="n">
        <v>39630</v>
      </c>
      <c r="B109" s="2" t="n">
        <v>45.78</v>
      </c>
      <c r="C109" s="2" t="n">
        <v>47.07</v>
      </c>
      <c r="D109" s="2" t="n">
        <v>41.71</v>
      </c>
      <c r="E109" s="2" t="n">
        <v>39.53</v>
      </c>
      <c r="F109" s="2" t="n">
        <v>45.29</v>
      </c>
      <c r="G109" s="2" t="n">
        <v>50.25</v>
      </c>
      <c r="I109" s="2" t="n">
        <v>47.2</v>
      </c>
      <c r="R109" s="2" t="n">
        <v>38.5499550835668</v>
      </c>
      <c r="AI109" s="1"/>
      <c r="AJ109" s="15"/>
      <c r="AL109" s="1" t="n">
        <v>40179</v>
      </c>
      <c r="AM109" s="2" t="n">
        <v>3.651</v>
      </c>
      <c r="AN109" s="2" t="n">
        <v>1.04</v>
      </c>
      <c r="AO109" s="2" t="n">
        <v>4.691</v>
      </c>
      <c r="AP109" s="2" t="n">
        <v>0.13</v>
      </c>
      <c r="AQ109" s="2" t="n">
        <v>3.781</v>
      </c>
      <c r="AR109" s="2" t="n">
        <v>1.04</v>
      </c>
      <c r="AS109" s="2" t="n">
        <v>4.691</v>
      </c>
      <c r="AT109" s="2" t="n">
        <v>1.6</v>
      </c>
      <c r="AU109" s="2" t="n">
        <v>5.251</v>
      </c>
    </row>
    <row r="110" customFormat="false" ht="12.75" hidden="false" customHeight="false" outlineLevel="0" collapsed="false">
      <c r="A110" s="1" t="n">
        <v>39661</v>
      </c>
      <c r="B110" s="2" t="n">
        <v>48.4</v>
      </c>
      <c r="C110" s="2" t="n">
        <v>51.13</v>
      </c>
      <c r="D110" s="2" t="n">
        <v>46.12</v>
      </c>
      <c r="E110" s="2" t="n">
        <v>44.06</v>
      </c>
      <c r="F110" s="2" t="n">
        <v>45.35</v>
      </c>
      <c r="G110" s="2" t="n">
        <v>53.88</v>
      </c>
      <c r="I110" s="2" t="n">
        <v>56.2</v>
      </c>
      <c r="R110" s="2" t="n">
        <v>38.9629659252481</v>
      </c>
      <c r="AI110" s="1"/>
      <c r="AJ110" s="15"/>
      <c r="AL110" s="1" t="n">
        <v>40210</v>
      </c>
      <c r="AM110" s="2" t="n">
        <v>3.683</v>
      </c>
      <c r="AN110" s="2" t="n">
        <v>1.04</v>
      </c>
      <c r="AO110" s="2" t="n">
        <v>4.723</v>
      </c>
      <c r="AP110" s="2" t="n">
        <v>0.045</v>
      </c>
      <c r="AQ110" s="2" t="n">
        <v>3.728</v>
      </c>
      <c r="AR110" s="2" t="n">
        <v>1.04</v>
      </c>
      <c r="AS110" s="2" t="n">
        <v>4.723</v>
      </c>
      <c r="AT110" s="2" t="n">
        <v>1.6</v>
      </c>
      <c r="AU110" s="2" t="n">
        <v>5.283</v>
      </c>
    </row>
    <row r="111" customFormat="false" ht="12.75" hidden="false" customHeight="false" outlineLevel="0" collapsed="false">
      <c r="A111" s="1" t="n">
        <v>39692</v>
      </c>
      <c r="B111" s="2" t="n">
        <v>42.38</v>
      </c>
      <c r="C111" s="2" t="n">
        <v>44.8</v>
      </c>
      <c r="D111" s="2" t="n">
        <v>40.08</v>
      </c>
      <c r="E111" s="2" t="n">
        <v>41.51</v>
      </c>
      <c r="F111" s="2" t="n">
        <v>39.96</v>
      </c>
      <c r="G111" s="2" t="n">
        <v>46.85</v>
      </c>
      <c r="I111" s="2" t="n">
        <v>38.95</v>
      </c>
      <c r="R111" s="2" t="n">
        <v>39.109340606124</v>
      </c>
      <c r="AI111" s="1"/>
      <c r="AJ111" s="15"/>
      <c r="AL111" s="1" t="n">
        <v>40238</v>
      </c>
      <c r="AM111" s="2" t="n">
        <v>3.694</v>
      </c>
      <c r="AN111" s="2" t="n">
        <v>0.54</v>
      </c>
      <c r="AO111" s="2" t="n">
        <v>4.234</v>
      </c>
      <c r="AP111" s="2" t="n">
        <v>0.045</v>
      </c>
      <c r="AQ111" s="2" t="n">
        <v>3.739</v>
      </c>
      <c r="AR111" s="2" t="n">
        <v>0.54</v>
      </c>
      <c r="AS111" s="2" t="n">
        <v>4.234</v>
      </c>
      <c r="AT111" s="2" t="n">
        <v>0.72</v>
      </c>
      <c r="AU111" s="2" t="n">
        <v>4.414</v>
      </c>
    </row>
    <row r="112" customFormat="false" ht="12.75" hidden="false" customHeight="false" outlineLevel="0" collapsed="false">
      <c r="A112" s="1" t="n">
        <v>39722</v>
      </c>
      <c r="B112" s="2" t="n">
        <v>36.76</v>
      </c>
      <c r="C112" s="2" t="n">
        <v>39.54</v>
      </c>
      <c r="D112" s="2" t="n">
        <v>37.54</v>
      </c>
      <c r="E112" s="2" t="n">
        <v>43.12</v>
      </c>
      <c r="F112" s="2" t="n">
        <v>40.66</v>
      </c>
      <c r="G112" s="2" t="n">
        <v>39.34</v>
      </c>
      <c r="I112" s="2" t="n">
        <v>38.2</v>
      </c>
      <c r="R112" s="2" t="n">
        <v>39.2428100770542</v>
      </c>
      <c r="AI112" s="1"/>
      <c r="AJ112" s="15"/>
      <c r="AL112" s="1" t="n">
        <v>40269</v>
      </c>
      <c r="AM112" s="2" t="n">
        <v>3.704</v>
      </c>
      <c r="AN112" s="2" t="n">
        <v>0.36</v>
      </c>
      <c r="AO112" s="2" t="n">
        <v>4.064</v>
      </c>
      <c r="AP112" s="2" t="n">
        <v>0.045</v>
      </c>
      <c r="AQ112" s="2" t="n">
        <v>3.749</v>
      </c>
      <c r="AR112" s="2" t="n">
        <v>0.36</v>
      </c>
      <c r="AS112" s="2" t="n">
        <v>4.064</v>
      </c>
      <c r="AT112" s="2" t="n">
        <v>0.38</v>
      </c>
      <c r="AU112" s="2" t="n">
        <v>4.084</v>
      </c>
    </row>
    <row r="113" customFormat="false" ht="12.75" hidden="false" customHeight="false" outlineLevel="0" collapsed="false">
      <c r="A113" s="1" t="n">
        <v>39753</v>
      </c>
      <c r="B113" s="2" t="n">
        <v>35.98</v>
      </c>
      <c r="C113" s="2" t="n">
        <v>38.05</v>
      </c>
      <c r="D113" s="2" t="n">
        <v>35.84</v>
      </c>
      <c r="E113" s="2" t="n">
        <v>40.01</v>
      </c>
      <c r="F113" s="2" t="n">
        <v>40.08</v>
      </c>
      <c r="G113" s="2" t="n">
        <v>38.31</v>
      </c>
      <c r="I113" s="2" t="n">
        <v>35.2</v>
      </c>
      <c r="R113" s="2" t="n">
        <v>41.7712359425592</v>
      </c>
      <c r="AI113" s="1"/>
      <c r="AJ113" s="15"/>
      <c r="AL113" s="1" t="n">
        <v>40299</v>
      </c>
      <c r="AM113" s="2" t="n">
        <v>3.861</v>
      </c>
      <c r="AN113" s="2" t="n">
        <v>0.325</v>
      </c>
      <c r="AO113" s="2" t="n">
        <v>4.186</v>
      </c>
      <c r="AP113" s="2" t="n">
        <v>0.045</v>
      </c>
      <c r="AQ113" s="2" t="n">
        <v>3.906</v>
      </c>
      <c r="AR113" s="2" t="n">
        <v>0.325</v>
      </c>
      <c r="AS113" s="2" t="n">
        <v>4.186</v>
      </c>
      <c r="AT113" s="2" t="n">
        <v>0.33</v>
      </c>
      <c r="AU113" s="2" t="n">
        <v>4.191</v>
      </c>
    </row>
    <row r="114" customFormat="false" ht="12.75" hidden="false" customHeight="false" outlineLevel="0" collapsed="false">
      <c r="A114" s="1" t="n">
        <v>39783</v>
      </c>
      <c r="B114" s="2" t="n">
        <v>35.98</v>
      </c>
      <c r="C114" s="2" t="n">
        <v>39.65</v>
      </c>
      <c r="D114" s="2" t="n">
        <v>37.36</v>
      </c>
      <c r="E114" s="2" t="n">
        <v>40.87</v>
      </c>
      <c r="F114" s="2" t="n">
        <v>43.95</v>
      </c>
      <c r="G114" s="2" t="n">
        <v>38.18</v>
      </c>
      <c r="I114" s="2" t="n">
        <v>38.45</v>
      </c>
      <c r="R114" s="2" t="n">
        <v>44.048544624854</v>
      </c>
      <c r="AI114" s="1"/>
      <c r="AJ114" s="15"/>
      <c r="AL114" s="1" t="n">
        <v>40330</v>
      </c>
      <c r="AM114" s="2" t="n">
        <v>4.038</v>
      </c>
      <c r="AN114" s="2" t="n">
        <v>0.335</v>
      </c>
      <c r="AO114" s="2" t="n">
        <v>4.373</v>
      </c>
      <c r="AP114" s="2" t="n">
        <v>0.045</v>
      </c>
      <c r="AQ114" s="2" t="n">
        <v>4.083</v>
      </c>
      <c r="AR114" s="2" t="n">
        <v>0.335</v>
      </c>
      <c r="AS114" s="2" t="n">
        <v>4.373</v>
      </c>
      <c r="AT114" s="2" t="n">
        <v>0.37</v>
      </c>
      <c r="AU114" s="2" t="n">
        <v>4.408</v>
      </c>
    </row>
    <row r="115" customFormat="false" ht="12.75" hidden="false" customHeight="false" outlineLevel="0" collapsed="false">
      <c r="A115" s="1" t="n">
        <v>39814</v>
      </c>
      <c r="B115" s="2" t="n">
        <v>37.14</v>
      </c>
      <c r="C115" s="2" t="n">
        <v>40.55</v>
      </c>
      <c r="D115" s="2" t="n">
        <v>37.96</v>
      </c>
      <c r="E115" s="2" t="n">
        <v>39.91</v>
      </c>
      <c r="F115" s="2" t="n">
        <v>41.62</v>
      </c>
      <c r="G115" s="2" t="n">
        <v>39.61</v>
      </c>
      <c r="I115" s="2" t="n">
        <v>28.95</v>
      </c>
      <c r="R115" s="2" t="n">
        <v>44.6499779723175</v>
      </c>
      <c r="AI115" s="1"/>
      <c r="AJ115" s="15"/>
      <c r="AL115" s="1" t="n">
        <v>40360</v>
      </c>
      <c r="AM115" s="2" t="n">
        <v>4.0855</v>
      </c>
      <c r="AN115" s="2" t="n">
        <v>0.45</v>
      </c>
      <c r="AO115" s="2" t="n">
        <v>4.5355</v>
      </c>
      <c r="AP115" s="2" t="n">
        <v>0.045</v>
      </c>
      <c r="AQ115" s="2" t="n">
        <v>4.1305</v>
      </c>
      <c r="AR115" s="2" t="n">
        <v>0.35</v>
      </c>
      <c r="AS115" s="2" t="n">
        <v>4.4355</v>
      </c>
      <c r="AT115" s="2" t="n">
        <v>0.41</v>
      </c>
      <c r="AU115" s="2" t="n">
        <v>4.4955</v>
      </c>
    </row>
    <row r="116" customFormat="false" ht="12.75" hidden="false" customHeight="false" outlineLevel="0" collapsed="false">
      <c r="A116" s="1" t="n">
        <v>39845</v>
      </c>
      <c r="B116" s="2" t="n">
        <v>36.9</v>
      </c>
      <c r="C116" s="2" t="n">
        <v>39.21</v>
      </c>
      <c r="D116" s="2" t="n">
        <v>36.69</v>
      </c>
      <c r="E116" s="2" t="n">
        <v>40.22</v>
      </c>
      <c r="F116" s="2" t="n">
        <v>39.73</v>
      </c>
      <c r="G116" s="2" t="n">
        <v>39.37</v>
      </c>
      <c r="I116" s="2" t="n">
        <v>31.2</v>
      </c>
      <c r="R116" s="2" t="n">
        <v>43.2275352302741</v>
      </c>
      <c r="AI116" s="1"/>
      <c r="AJ116" s="15"/>
      <c r="AL116" s="1" t="n">
        <v>40391</v>
      </c>
      <c r="AM116" s="2" t="n">
        <v>3.9715</v>
      </c>
      <c r="AN116" s="2" t="n">
        <v>0.45</v>
      </c>
      <c r="AO116" s="2" t="n">
        <v>4.4215</v>
      </c>
      <c r="AP116" s="2" t="n">
        <v>0.045</v>
      </c>
      <c r="AQ116" s="2" t="n">
        <v>4.0165</v>
      </c>
      <c r="AR116" s="2" t="n">
        <v>0.35</v>
      </c>
      <c r="AS116" s="2" t="n">
        <v>4.3215</v>
      </c>
      <c r="AT116" s="2" t="n">
        <v>0.41</v>
      </c>
      <c r="AU116" s="2" t="n">
        <v>4.3815</v>
      </c>
    </row>
    <row r="117" customFormat="false" ht="12.75" hidden="false" customHeight="false" outlineLevel="0" collapsed="false">
      <c r="A117" s="1" t="n">
        <v>39873</v>
      </c>
      <c r="B117" s="2" t="n">
        <v>36.9</v>
      </c>
      <c r="C117" s="2" t="n">
        <v>37.6</v>
      </c>
      <c r="D117" s="2" t="n">
        <v>34.66</v>
      </c>
      <c r="E117" s="2" t="n">
        <v>39.53</v>
      </c>
      <c r="F117" s="2" t="n">
        <v>38.8</v>
      </c>
      <c r="G117" s="2" t="n">
        <v>39.37</v>
      </c>
      <c r="I117" s="2" t="n">
        <v>28.7</v>
      </c>
      <c r="R117" s="2" t="n">
        <v>41.5714865900305</v>
      </c>
      <c r="AI117" s="1"/>
      <c r="AJ117" s="15"/>
      <c r="AL117" s="1" t="n">
        <v>40422</v>
      </c>
      <c r="AM117" s="2" t="n">
        <v>3.8395</v>
      </c>
      <c r="AN117" s="2" t="n">
        <v>0.415</v>
      </c>
      <c r="AO117" s="2" t="n">
        <v>4.2545</v>
      </c>
      <c r="AP117" s="2" t="n">
        <v>0.13</v>
      </c>
      <c r="AQ117" s="2" t="n">
        <v>3.9695</v>
      </c>
      <c r="AR117" s="2" t="n">
        <v>0.315</v>
      </c>
      <c r="AS117" s="2" t="n">
        <v>4.1545</v>
      </c>
      <c r="AT117" s="2" t="n">
        <v>0.36</v>
      </c>
      <c r="AU117" s="2" t="n">
        <v>4.1995</v>
      </c>
    </row>
    <row r="118" customFormat="false" ht="12.75" hidden="false" customHeight="false" outlineLevel="0" collapsed="false">
      <c r="A118" s="1" t="n">
        <v>39904</v>
      </c>
      <c r="B118" s="2" t="n">
        <v>36.66</v>
      </c>
      <c r="C118" s="2" t="n">
        <v>38.7</v>
      </c>
      <c r="D118" s="2" t="n">
        <v>34.15</v>
      </c>
      <c r="E118" s="2" t="n">
        <v>40.1</v>
      </c>
      <c r="F118" s="2" t="n">
        <v>37.87</v>
      </c>
      <c r="G118" s="2" t="n">
        <v>39.13</v>
      </c>
      <c r="I118" s="2" t="n">
        <v>34.75</v>
      </c>
      <c r="R118" s="2" t="n">
        <v>37.9652038529211</v>
      </c>
      <c r="AI118" s="1"/>
      <c r="AJ118" s="15"/>
      <c r="AL118" s="1" t="n">
        <v>40452</v>
      </c>
      <c r="AM118" s="2" t="n">
        <v>3.6695</v>
      </c>
      <c r="AN118" s="2" t="n">
        <v>0.46</v>
      </c>
      <c r="AO118" s="2" t="n">
        <v>4.1295</v>
      </c>
      <c r="AP118" s="2" t="n">
        <v>0.13</v>
      </c>
      <c r="AQ118" s="2" t="n">
        <v>3.7995</v>
      </c>
      <c r="AR118" s="2" t="n">
        <v>0.36</v>
      </c>
      <c r="AS118" s="2" t="n">
        <v>4.0295</v>
      </c>
      <c r="AT118" s="2" t="n">
        <v>0.4</v>
      </c>
      <c r="AU118" s="2" t="n">
        <v>4.0695</v>
      </c>
    </row>
    <row r="119" customFormat="false" ht="12.75" hidden="false" customHeight="false" outlineLevel="0" collapsed="false">
      <c r="A119" s="1" t="n">
        <v>39934</v>
      </c>
      <c r="B119" s="2" t="n">
        <v>36.66</v>
      </c>
      <c r="C119" s="2" t="n">
        <v>36.13</v>
      </c>
      <c r="D119" s="2" t="n">
        <v>31.6</v>
      </c>
      <c r="E119" s="2" t="n">
        <v>41.15</v>
      </c>
      <c r="F119" s="2" t="n">
        <v>38.38</v>
      </c>
      <c r="G119" s="2" t="n">
        <v>39.13</v>
      </c>
      <c r="I119" s="2" t="n">
        <v>34.75</v>
      </c>
      <c r="R119" s="2" t="n">
        <v>37.990558693477</v>
      </c>
      <c r="AI119" s="1"/>
      <c r="AJ119" s="15"/>
      <c r="AL119" s="1" t="n">
        <v>40483</v>
      </c>
      <c r="AM119" s="2" t="n">
        <v>3.6695</v>
      </c>
      <c r="AN119" s="2" t="n">
        <v>0.56</v>
      </c>
      <c r="AO119" s="2" t="n">
        <v>4.2295</v>
      </c>
      <c r="AP119" s="2" t="n">
        <v>0.13</v>
      </c>
      <c r="AQ119" s="2" t="n">
        <v>3.7995</v>
      </c>
      <c r="AR119" s="2" t="n">
        <v>0.46</v>
      </c>
      <c r="AS119" s="2" t="n">
        <v>4.1295</v>
      </c>
      <c r="AT119" s="2" t="n">
        <v>0.73</v>
      </c>
      <c r="AU119" s="2" t="n">
        <v>4.3995</v>
      </c>
    </row>
    <row r="120" customFormat="false" ht="12.75" hidden="false" customHeight="false" outlineLevel="0" collapsed="false">
      <c r="A120" s="1" t="n">
        <v>39965</v>
      </c>
      <c r="B120" s="2" t="n">
        <v>38.85</v>
      </c>
      <c r="C120" s="2" t="n">
        <v>36.83</v>
      </c>
      <c r="D120" s="2" t="n">
        <v>32.25</v>
      </c>
      <c r="E120" s="2" t="n">
        <v>44.71</v>
      </c>
      <c r="F120" s="2" t="n">
        <v>44.69</v>
      </c>
      <c r="G120" s="2" t="n">
        <v>42.5</v>
      </c>
      <c r="I120" s="2" t="n">
        <v>40.75</v>
      </c>
      <c r="R120" s="2" t="n">
        <v>38.425802617001</v>
      </c>
      <c r="AI120" s="1"/>
      <c r="AJ120" s="15"/>
      <c r="AL120" s="1" t="n">
        <v>40513</v>
      </c>
      <c r="AM120" s="2" t="n">
        <v>3.7015</v>
      </c>
      <c r="AN120" s="2" t="n">
        <v>0.77</v>
      </c>
      <c r="AO120" s="2" t="n">
        <v>4.4715</v>
      </c>
      <c r="AP120" s="2" t="n">
        <v>0.13</v>
      </c>
      <c r="AQ120" s="2" t="n">
        <v>3.8315</v>
      </c>
      <c r="AR120" s="2" t="n">
        <v>0.77</v>
      </c>
      <c r="AS120" s="2" t="n">
        <v>4.4715</v>
      </c>
      <c r="AT120" s="2" t="n">
        <v>0.98</v>
      </c>
      <c r="AU120" s="2" t="n">
        <v>4.6815</v>
      </c>
    </row>
    <row r="121" customFormat="false" ht="12.75" hidden="false" customHeight="false" outlineLevel="0" collapsed="false">
      <c r="A121" s="1" t="n">
        <v>39995</v>
      </c>
      <c r="B121" s="2" t="n">
        <v>45.51</v>
      </c>
      <c r="C121" s="2" t="n">
        <v>47.73</v>
      </c>
      <c r="D121" s="2" t="n">
        <v>41.87</v>
      </c>
      <c r="E121" s="2" t="n">
        <v>39.23</v>
      </c>
      <c r="F121" s="2" t="n">
        <v>45.62</v>
      </c>
      <c r="G121" s="2" t="n">
        <v>49.81</v>
      </c>
      <c r="I121" s="2" t="n">
        <v>47.75</v>
      </c>
      <c r="R121" s="2" t="n">
        <v>39.0528187211227</v>
      </c>
      <c r="AI121" s="1"/>
      <c r="AJ121" s="15"/>
      <c r="AL121" s="1" t="n">
        <v>40544</v>
      </c>
      <c r="AM121" s="2" t="n">
        <v>3.7485</v>
      </c>
      <c r="AN121" s="2" t="n">
        <v>1.04</v>
      </c>
      <c r="AO121" s="2" t="n">
        <v>4.7885</v>
      </c>
      <c r="AP121" s="2" t="n">
        <v>0.13</v>
      </c>
      <c r="AQ121" s="2" t="n">
        <v>3.8785</v>
      </c>
      <c r="AR121" s="2" t="n">
        <v>1.04</v>
      </c>
      <c r="AS121" s="2" t="n">
        <v>4.7885</v>
      </c>
      <c r="AT121" s="2" t="n">
        <v>1.6</v>
      </c>
      <c r="AU121" s="2" t="n">
        <v>5.3485</v>
      </c>
    </row>
    <row r="122" customFormat="false" ht="12.75" hidden="false" customHeight="false" outlineLevel="0" collapsed="false">
      <c r="A122" s="1" t="n">
        <v>40026</v>
      </c>
      <c r="B122" s="2" t="n">
        <v>47.94</v>
      </c>
      <c r="C122" s="2" t="n">
        <v>51.56</v>
      </c>
      <c r="D122" s="2" t="n">
        <v>45.99</v>
      </c>
      <c r="E122" s="2" t="n">
        <v>43.43</v>
      </c>
      <c r="F122" s="2" t="n">
        <v>45.72</v>
      </c>
      <c r="G122" s="2" t="n">
        <v>53.17</v>
      </c>
      <c r="I122" s="2" t="n">
        <v>56.75</v>
      </c>
      <c r="R122" s="2" t="n">
        <v>39.4901559514222</v>
      </c>
      <c r="AI122" s="1"/>
      <c r="AJ122" s="15"/>
      <c r="AL122" s="1" t="n">
        <v>40575</v>
      </c>
      <c r="AM122" s="2" t="n">
        <v>3.7805</v>
      </c>
      <c r="AN122" s="2" t="n">
        <v>1.04</v>
      </c>
      <c r="AO122" s="2" t="n">
        <v>4.8205</v>
      </c>
      <c r="AP122" s="2" t="n">
        <v>0.045</v>
      </c>
      <c r="AQ122" s="2" t="n">
        <v>3.8255</v>
      </c>
      <c r="AR122" s="2" t="n">
        <v>1.04</v>
      </c>
      <c r="AS122" s="2" t="n">
        <v>4.8205</v>
      </c>
      <c r="AT122" s="2" t="n">
        <v>1.6</v>
      </c>
      <c r="AU122" s="2" t="n">
        <v>5.3805</v>
      </c>
    </row>
    <row r="123" customFormat="false" ht="12.75" hidden="false" customHeight="false" outlineLevel="0" collapsed="false">
      <c r="A123" s="1" t="n">
        <v>40057</v>
      </c>
      <c r="B123" s="2" t="n">
        <v>42.37</v>
      </c>
      <c r="C123" s="2" t="n">
        <v>45.59</v>
      </c>
      <c r="D123" s="2" t="n">
        <v>40.36</v>
      </c>
      <c r="E123" s="2" t="n">
        <v>41.07</v>
      </c>
      <c r="F123" s="2" t="n">
        <v>40.26</v>
      </c>
      <c r="G123" s="2" t="n">
        <v>46.68</v>
      </c>
      <c r="I123" s="2" t="n">
        <v>39.45</v>
      </c>
      <c r="R123" s="2" t="n">
        <v>39.6597550854782</v>
      </c>
      <c r="AI123" s="1"/>
      <c r="AJ123" s="15"/>
      <c r="AL123" s="1" t="n">
        <v>40603</v>
      </c>
      <c r="AM123" s="2" t="n">
        <v>3.7915</v>
      </c>
      <c r="AN123" s="2" t="n">
        <v>0.54</v>
      </c>
      <c r="AO123" s="2" t="n">
        <v>4.3315</v>
      </c>
      <c r="AP123" s="2" t="n">
        <v>0.045</v>
      </c>
      <c r="AQ123" s="2" t="n">
        <v>3.8365</v>
      </c>
      <c r="AR123" s="2" t="n">
        <v>0.54</v>
      </c>
      <c r="AS123" s="2" t="n">
        <v>4.3315</v>
      </c>
      <c r="AT123" s="2" t="n">
        <v>0.72</v>
      </c>
      <c r="AU123" s="2" t="n">
        <v>4.5115</v>
      </c>
    </row>
    <row r="124" customFormat="false" ht="12.75" hidden="false" customHeight="false" outlineLevel="0" collapsed="false">
      <c r="A124" s="1" t="n">
        <v>40087</v>
      </c>
      <c r="B124" s="2" t="n">
        <v>37.16</v>
      </c>
      <c r="C124" s="2" t="n">
        <v>40.66</v>
      </c>
      <c r="D124" s="2" t="n">
        <v>38.04</v>
      </c>
      <c r="E124" s="2" t="n">
        <v>43.81</v>
      </c>
      <c r="F124" s="2" t="n">
        <v>40.88</v>
      </c>
      <c r="G124" s="2" t="n">
        <v>39.73</v>
      </c>
      <c r="I124" s="2" t="n">
        <v>38.75</v>
      </c>
      <c r="R124" s="2" t="n">
        <v>39.8162182845495</v>
      </c>
      <c r="AI124" s="1"/>
      <c r="AJ124" s="15"/>
      <c r="AL124" s="1" t="n">
        <v>40634</v>
      </c>
      <c r="AM124" s="2" t="n">
        <v>3.8015</v>
      </c>
      <c r="AN124" s="2" t="n">
        <v>0.36</v>
      </c>
      <c r="AO124" s="2" t="n">
        <v>4.1615</v>
      </c>
      <c r="AP124" s="2" t="n">
        <v>0.045</v>
      </c>
      <c r="AQ124" s="2" t="n">
        <v>3.8465</v>
      </c>
      <c r="AR124" s="2" t="n">
        <v>0.36</v>
      </c>
      <c r="AS124" s="2" t="n">
        <v>4.1615</v>
      </c>
      <c r="AT124" s="2" t="n">
        <v>0.38</v>
      </c>
      <c r="AU124" s="2" t="n">
        <v>4.1815</v>
      </c>
    </row>
    <row r="125" customFormat="false" ht="12.75" hidden="false" customHeight="false" outlineLevel="0" collapsed="false">
      <c r="A125" s="1" t="n">
        <v>40118</v>
      </c>
      <c r="B125" s="2" t="n">
        <v>36.44</v>
      </c>
      <c r="C125" s="2" t="n">
        <v>39.22</v>
      </c>
      <c r="D125" s="2" t="n">
        <v>36.4</v>
      </c>
      <c r="E125" s="2" t="n">
        <v>40.54</v>
      </c>
      <c r="F125" s="2" t="n">
        <v>40.29</v>
      </c>
      <c r="G125" s="2" t="n">
        <v>38.78</v>
      </c>
      <c r="I125" s="2" t="n">
        <v>35.75</v>
      </c>
      <c r="R125" s="2" t="n">
        <v>43.3321216967882</v>
      </c>
      <c r="AI125" s="1"/>
      <c r="AJ125" s="15"/>
      <c r="AL125" s="1" t="n">
        <v>40664</v>
      </c>
      <c r="AM125" s="2" t="n">
        <v>3.9585</v>
      </c>
      <c r="AN125" s="2" t="n">
        <v>0.325</v>
      </c>
      <c r="AO125" s="2" t="n">
        <v>4.2835</v>
      </c>
      <c r="AP125" s="2" t="n">
        <v>0.045</v>
      </c>
      <c r="AQ125" s="2" t="n">
        <v>4.0035</v>
      </c>
      <c r="AR125" s="2" t="n">
        <v>0.325</v>
      </c>
      <c r="AS125" s="2" t="n">
        <v>4.2835</v>
      </c>
      <c r="AT125" s="2" t="n">
        <v>0.33</v>
      </c>
      <c r="AU125" s="2" t="n">
        <v>4.2885</v>
      </c>
    </row>
    <row r="126" customFormat="false" ht="12.75" hidden="false" customHeight="false" outlineLevel="0" collapsed="false">
      <c r="A126" s="1" t="n">
        <v>40148</v>
      </c>
      <c r="B126" s="2" t="n">
        <v>36.44</v>
      </c>
      <c r="C126" s="2" t="n">
        <v>40.73</v>
      </c>
      <c r="D126" s="2" t="n">
        <v>37.82</v>
      </c>
      <c r="E126" s="2" t="n">
        <v>41.33</v>
      </c>
      <c r="F126" s="2" t="n">
        <v>44.19</v>
      </c>
      <c r="G126" s="2" t="n">
        <v>38.66</v>
      </c>
      <c r="I126" s="2" t="n">
        <v>38.95</v>
      </c>
      <c r="R126" s="2" t="n">
        <v>45.6341415472471</v>
      </c>
      <c r="AI126" s="1"/>
      <c r="AJ126" s="15"/>
      <c r="AL126" s="1" t="n">
        <v>40695</v>
      </c>
      <c r="AM126" s="2" t="n">
        <v>4.1355</v>
      </c>
      <c r="AN126" s="2" t="n">
        <v>0.335</v>
      </c>
      <c r="AO126" s="2" t="n">
        <v>4.4705</v>
      </c>
      <c r="AP126" s="2" t="n">
        <v>0.045</v>
      </c>
      <c r="AQ126" s="2" t="n">
        <v>4.1805</v>
      </c>
      <c r="AR126" s="2" t="n">
        <v>0.335</v>
      </c>
      <c r="AS126" s="2" t="n">
        <v>4.4705</v>
      </c>
      <c r="AT126" s="2" t="n">
        <v>0.37</v>
      </c>
      <c r="AU126" s="2" t="n">
        <v>4.5055</v>
      </c>
    </row>
    <row r="127" customFormat="false" ht="12.75" hidden="false" customHeight="false" outlineLevel="0" collapsed="false">
      <c r="A127" s="1" t="n">
        <v>40179</v>
      </c>
      <c r="B127" s="2" t="n">
        <v>37.53</v>
      </c>
      <c r="C127" s="2" t="n">
        <v>41.63</v>
      </c>
      <c r="D127" s="2" t="n">
        <v>38.41</v>
      </c>
      <c r="E127" s="2" t="n">
        <v>40.39</v>
      </c>
      <c r="F127" s="2" t="n">
        <v>41.85</v>
      </c>
      <c r="G127" s="2" t="n">
        <v>39.95</v>
      </c>
      <c r="I127" s="2" t="n">
        <v>29.45</v>
      </c>
      <c r="R127" s="2" t="n">
        <v>46.2789542559222</v>
      </c>
      <c r="AI127" s="1"/>
      <c r="AJ127" s="15"/>
      <c r="AL127" s="1" t="n">
        <v>40725</v>
      </c>
      <c r="AM127" s="2" t="n">
        <v>4.1855</v>
      </c>
      <c r="AN127" s="2" t="n">
        <v>0.45</v>
      </c>
      <c r="AO127" s="2" t="n">
        <v>4.6355</v>
      </c>
      <c r="AP127" s="2" t="n">
        <v>0.045</v>
      </c>
      <c r="AQ127" s="2" t="n">
        <v>4.2305</v>
      </c>
      <c r="AR127" s="2" t="n">
        <v>0.35</v>
      </c>
      <c r="AS127" s="2" t="n">
        <v>4.5355</v>
      </c>
      <c r="AT127" s="2" t="n">
        <v>0.41</v>
      </c>
      <c r="AU127" s="2" t="n">
        <v>4.5955</v>
      </c>
    </row>
    <row r="128" customFormat="false" ht="12.75" hidden="false" customHeight="false" outlineLevel="0" collapsed="false">
      <c r="A128" s="1" t="n">
        <v>40210</v>
      </c>
      <c r="B128" s="2" t="n">
        <v>37.31</v>
      </c>
      <c r="C128" s="2" t="n">
        <v>40.37</v>
      </c>
      <c r="D128" s="2" t="n">
        <v>37.23</v>
      </c>
      <c r="E128" s="2" t="n">
        <v>40.78</v>
      </c>
      <c r="F128" s="2" t="n">
        <v>39.96</v>
      </c>
      <c r="G128" s="2" t="n">
        <v>39.73</v>
      </c>
      <c r="I128" s="2" t="n">
        <v>31.7</v>
      </c>
      <c r="R128" s="2" t="n">
        <v>44.8506299574947</v>
      </c>
      <c r="AI128" s="1"/>
      <c r="AJ128" s="15"/>
      <c r="AL128" s="1" t="n">
        <v>40756</v>
      </c>
      <c r="AM128" s="2" t="n">
        <v>4.0715</v>
      </c>
      <c r="AN128" s="2" t="n">
        <v>0.45</v>
      </c>
      <c r="AO128" s="2" t="n">
        <v>4.5215</v>
      </c>
      <c r="AP128" s="2" t="n">
        <v>0.045</v>
      </c>
      <c r="AQ128" s="2" t="n">
        <v>4.1165</v>
      </c>
      <c r="AR128" s="2" t="n">
        <v>0.35</v>
      </c>
      <c r="AS128" s="2" t="n">
        <v>4.4215</v>
      </c>
      <c r="AT128" s="2" t="n">
        <v>0.41</v>
      </c>
      <c r="AU128" s="2" t="n">
        <v>4.4815</v>
      </c>
    </row>
    <row r="129" customFormat="false" ht="12.75" hidden="false" customHeight="false" outlineLevel="0" collapsed="false">
      <c r="A129" s="1" t="n">
        <v>40238</v>
      </c>
      <c r="B129" s="2" t="n">
        <v>37.31</v>
      </c>
      <c r="C129" s="2" t="n">
        <v>38.85</v>
      </c>
      <c r="D129" s="2" t="n">
        <v>35.33</v>
      </c>
      <c r="E129" s="2" t="n">
        <v>40.18</v>
      </c>
      <c r="F129" s="2" t="n">
        <v>39.01</v>
      </c>
      <c r="G129" s="2" t="n">
        <v>39.74</v>
      </c>
      <c r="I129" s="2" t="n">
        <v>29.2</v>
      </c>
      <c r="R129" s="2" t="n">
        <v>43.185764287655</v>
      </c>
      <c r="AI129" s="1"/>
      <c r="AJ129" s="15"/>
      <c r="AL129" s="1"/>
    </row>
    <row r="130" customFormat="false" ht="12.75" hidden="false" customHeight="false" outlineLevel="0" collapsed="false">
      <c r="A130" s="1" t="n">
        <v>40269</v>
      </c>
      <c r="B130" s="2" t="n">
        <v>37.09</v>
      </c>
      <c r="C130" s="2" t="n">
        <v>39.89</v>
      </c>
      <c r="D130" s="2" t="n">
        <v>34.86</v>
      </c>
      <c r="E130" s="2" t="n">
        <v>40.98</v>
      </c>
      <c r="F130" s="2" t="n">
        <v>38.06</v>
      </c>
      <c r="G130" s="2" t="n">
        <v>39.52</v>
      </c>
      <c r="I130" s="2" t="n">
        <v>35.5</v>
      </c>
      <c r="R130" s="2" t="n">
        <v>39.425060290648</v>
      </c>
      <c r="AI130" s="1"/>
      <c r="AJ130" s="15"/>
      <c r="AL130" s="1"/>
    </row>
    <row r="131" customFormat="false" ht="12.75" hidden="false" customHeight="false" outlineLevel="0" collapsed="false">
      <c r="A131" s="1" t="n">
        <v>40299</v>
      </c>
      <c r="B131" s="2" t="n">
        <v>37.09</v>
      </c>
      <c r="C131" s="2" t="n">
        <v>37.46</v>
      </c>
      <c r="D131" s="2" t="n">
        <v>32.48</v>
      </c>
      <c r="E131" s="2" t="n">
        <v>41.96</v>
      </c>
      <c r="F131" s="2" t="n">
        <v>38.58</v>
      </c>
      <c r="G131" s="2" t="n">
        <v>39.52</v>
      </c>
      <c r="I131" s="2" t="n">
        <v>35.5</v>
      </c>
      <c r="R131" s="2" t="n">
        <v>39.4559143947038</v>
      </c>
      <c r="AI131" s="1"/>
      <c r="AJ131" s="15"/>
      <c r="AL131" s="1"/>
    </row>
    <row r="132" customFormat="false" ht="12.75" hidden="false" customHeight="false" outlineLevel="0" collapsed="false">
      <c r="A132" s="1" t="n">
        <v>40330</v>
      </c>
      <c r="B132" s="2" t="n">
        <v>39.11</v>
      </c>
      <c r="C132" s="2" t="n">
        <v>38.12</v>
      </c>
      <c r="D132" s="2" t="n">
        <v>33.09</v>
      </c>
      <c r="E132" s="2" t="n">
        <v>45.42</v>
      </c>
      <c r="F132" s="2" t="n">
        <v>44.95</v>
      </c>
      <c r="G132" s="2" t="n">
        <v>42.61</v>
      </c>
      <c r="I132" s="2" t="n">
        <v>41.5</v>
      </c>
      <c r="R132" s="2" t="n">
        <v>39.9005550695741</v>
      </c>
      <c r="AI132" s="1"/>
      <c r="AJ132" s="15"/>
      <c r="AL132" s="1"/>
    </row>
    <row r="133" customFormat="false" ht="12.75" hidden="false" customHeight="false" outlineLevel="0" collapsed="false">
      <c r="A133" s="1" t="n">
        <v>40360</v>
      </c>
      <c r="B133" s="2" t="n">
        <v>45.29</v>
      </c>
      <c r="C133" s="2" t="n">
        <v>48.41</v>
      </c>
      <c r="D133" s="2" t="n">
        <v>42.06</v>
      </c>
      <c r="E133" s="2" t="n">
        <v>39.21</v>
      </c>
      <c r="F133" s="2" t="n">
        <v>45.95</v>
      </c>
      <c r="G133" s="2" t="n">
        <v>49.38</v>
      </c>
      <c r="I133" s="2" t="n">
        <v>48.5</v>
      </c>
      <c r="R133" s="2" t="n">
        <v>40.5386587408566</v>
      </c>
      <c r="AI133" s="1"/>
      <c r="AJ133" s="15"/>
      <c r="AL133" s="1"/>
    </row>
    <row r="134" customFormat="false" ht="12.75" hidden="false" customHeight="false" outlineLevel="0" collapsed="false">
      <c r="A134" s="1" t="n">
        <v>40391</v>
      </c>
      <c r="B134" s="2" t="n">
        <v>47.53</v>
      </c>
      <c r="C134" s="2" t="n">
        <v>52.03</v>
      </c>
      <c r="D134" s="2" t="n">
        <v>45.9</v>
      </c>
      <c r="E134" s="2" t="n">
        <v>43.12</v>
      </c>
      <c r="F134" s="2" t="n">
        <v>46.08</v>
      </c>
      <c r="G134" s="2" t="n">
        <v>52.47</v>
      </c>
      <c r="I134" s="2" t="n">
        <v>57.5</v>
      </c>
      <c r="R134" s="2" t="n">
        <v>40.9856644970204</v>
      </c>
      <c r="AI134" s="1"/>
      <c r="AJ134" s="15"/>
      <c r="AL134" s="1"/>
    </row>
    <row r="135" customFormat="false" ht="12.75" hidden="false" customHeight="false" outlineLevel="0" collapsed="false">
      <c r="A135" s="1" t="n">
        <v>40422</v>
      </c>
      <c r="B135" s="2" t="n">
        <v>42.38</v>
      </c>
      <c r="C135" s="2" t="n">
        <v>46.39</v>
      </c>
      <c r="D135" s="2" t="n">
        <v>40.65</v>
      </c>
      <c r="E135" s="2" t="n">
        <v>40.92</v>
      </c>
      <c r="F135" s="2" t="n">
        <v>40.56</v>
      </c>
      <c r="G135" s="2" t="n">
        <v>46.48</v>
      </c>
      <c r="I135" s="2" t="n">
        <v>39.95</v>
      </c>
      <c r="R135" s="2" t="n">
        <v>41.1625339107015</v>
      </c>
      <c r="AI135" s="1"/>
      <c r="AJ135" s="15"/>
      <c r="AL135" s="1"/>
    </row>
    <row r="136" customFormat="false" ht="12.75" hidden="false" customHeight="false" outlineLevel="0" collapsed="false">
      <c r="A136" s="1" t="n">
        <v>40452</v>
      </c>
      <c r="B136" s="2" t="n">
        <v>37.56</v>
      </c>
      <c r="C136" s="2" t="n">
        <v>41.77</v>
      </c>
      <c r="D136" s="2" t="n">
        <v>38.54</v>
      </c>
      <c r="E136" s="2" t="n">
        <v>44.72</v>
      </c>
      <c r="F136" s="2" t="n">
        <v>41.09</v>
      </c>
      <c r="G136" s="2" t="n">
        <v>40.08</v>
      </c>
      <c r="I136" s="2" t="n">
        <v>39.5</v>
      </c>
      <c r="R136" s="2" t="n">
        <v>41.3260097823247</v>
      </c>
      <c r="AI136" s="1"/>
      <c r="AJ136" s="15"/>
      <c r="AL136" s="1"/>
    </row>
    <row r="137" customFormat="false" ht="12.75" hidden="false" customHeight="false" outlineLevel="0" collapsed="false">
      <c r="A137" s="1" t="n">
        <v>40483</v>
      </c>
      <c r="B137" s="2" t="n">
        <v>36.88</v>
      </c>
      <c r="C137" s="2" t="n">
        <v>40.38</v>
      </c>
      <c r="D137" s="2" t="n">
        <v>36.96</v>
      </c>
      <c r="E137" s="2" t="n">
        <v>41.3</v>
      </c>
      <c r="F137" s="2" t="n">
        <v>40.5</v>
      </c>
      <c r="G137" s="2" t="n">
        <v>39.19</v>
      </c>
      <c r="I137" s="2" t="n">
        <v>36.5</v>
      </c>
      <c r="R137" s="2" t="n">
        <v>43.9110190001201</v>
      </c>
      <c r="AI137" s="1"/>
      <c r="AJ137" s="15"/>
      <c r="AL137" s="1"/>
    </row>
    <row r="138" customFormat="false" ht="12.75" hidden="false" customHeight="false" outlineLevel="0" collapsed="false">
      <c r="A138" s="1" t="n">
        <v>40513</v>
      </c>
      <c r="B138" s="2" t="n">
        <v>36.89</v>
      </c>
      <c r="C138" s="2" t="n">
        <v>41.81</v>
      </c>
      <c r="D138" s="2" t="n">
        <v>38.29</v>
      </c>
      <c r="E138" s="2" t="n">
        <v>42.02</v>
      </c>
      <c r="F138" s="2" t="n">
        <v>44.43</v>
      </c>
      <c r="G138" s="2" t="n">
        <v>39.09</v>
      </c>
      <c r="I138" s="2" t="n">
        <v>39.45</v>
      </c>
      <c r="R138" s="2" t="n">
        <v>46.2406136626109</v>
      </c>
      <c r="AI138" s="1"/>
      <c r="AJ138" s="15"/>
      <c r="AL138" s="1"/>
    </row>
    <row r="139" customFormat="false" ht="12.75" hidden="false" customHeight="false" outlineLevel="0" collapsed="false">
      <c r="A139" s="1" t="n">
        <v>40544</v>
      </c>
      <c r="B139" s="2" t="n">
        <v>37.91</v>
      </c>
      <c r="C139" s="2" t="n">
        <v>42.71</v>
      </c>
      <c r="D139" s="2" t="n">
        <v>38.86</v>
      </c>
      <c r="E139" s="2" t="n">
        <v>40.88</v>
      </c>
      <c r="F139" s="2" t="n">
        <v>42.08</v>
      </c>
      <c r="G139" s="2" t="n">
        <v>40.28</v>
      </c>
      <c r="I139" s="2" t="n">
        <v>29.95</v>
      </c>
      <c r="R139" s="2" t="n">
        <v>43.1202308142929</v>
      </c>
      <c r="AI139" s="1"/>
      <c r="AJ139" s="15"/>
      <c r="AL139" s="1"/>
    </row>
    <row r="140" customFormat="false" ht="12.75" hidden="false" customHeight="false" outlineLevel="0" collapsed="false">
      <c r="A140" s="1" t="n">
        <v>40575</v>
      </c>
      <c r="B140" s="2" t="n">
        <v>37.71</v>
      </c>
      <c r="C140" s="2" t="n">
        <v>41.52</v>
      </c>
      <c r="D140" s="2" t="n">
        <v>37.76</v>
      </c>
      <c r="E140" s="2" t="n">
        <v>41.35</v>
      </c>
      <c r="F140" s="2" t="n">
        <v>40.18</v>
      </c>
      <c r="G140" s="2" t="n">
        <v>40.08</v>
      </c>
      <c r="I140" s="2" t="n">
        <v>32.2</v>
      </c>
      <c r="R140" s="2" t="n">
        <v>41.7465222002583</v>
      </c>
      <c r="AI140" s="1"/>
      <c r="AJ140" s="15"/>
      <c r="AL140" s="1"/>
    </row>
    <row r="141" customFormat="false" ht="12.75" hidden="false" customHeight="false" outlineLevel="0" collapsed="false">
      <c r="A141" s="1" t="n">
        <v>40603</v>
      </c>
      <c r="B141" s="2" t="n">
        <v>37.71</v>
      </c>
      <c r="C141" s="2" t="n">
        <v>40.08</v>
      </c>
      <c r="D141" s="2" t="n">
        <v>35.99</v>
      </c>
      <c r="E141" s="2" t="n">
        <v>40.81</v>
      </c>
      <c r="F141" s="2" t="n">
        <v>39.22</v>
      </c>
      <c r="G141" s="2" t="n">
        <v>40.09</v>
      </c>
      <c r="I141" s="2" t="n">
        <v>29.7</v>
      </c>
      <c r="R141" s="2" t="n">
        <v>40.1472112296846</v>
      </c>
      <c r="AI141" s="1"/>
      <c r="AJ141" s="15"/>
      <c r="AL141" s="1"/>
    </row>
    <row r="142" customFormat="false" ht="12.75" hidden="false" customHeight="false" outlineLevel="0" collapsed="false">
      <c r="A142" s="1" t="n">
        <v>40634</v>
      </c>
      <c r="B142" s="2" t="n">
        <v>37.51</v>
      </c>
      <c r="C142" s="2" t="n">
        <v>41.07</v>
      </c>
      <c r="D142" s="2" t="n">
        <v>35.56</v>
      </c>
      <c r="E142" s="2" t="n">
        <v>41.83</v>
      </c>
      <c r="F142" s="2" t="n">
        <v>38.26</v>
      </c>
      <c r="G142" s="2" t="n">
        <v>39.89</v>
      </c>
      <c r="I142" s="2" t="n">
        <v>36</v>
      </c>
      <c r="R142" s="2" t="n">
        <v>36.6644828820432</v>
      </c>
      <c r="AI142" s="1"/>
      <c r="AJ142" s="15"/>
      <c r="AL142" s="1"/>
    </row>
    <row r="143" customFormat="false" ht="12.75" hidden="false" customHeight="false" outlineLevel="0" collapsed="false">
      <c r="A143" s="1" t="n">
        <v>40664</v>
      </c>
      <c r="B143" s="2" t="n">
        <v>37.51</v>
      </c>
      <c r="C143" s="2" t="n">
        <v>38.78</v>
      </c>
      <c r="D143" s="2" t="n">
        <v>33.34</v>
      </c>
      <c r="E143" s="2" t="n">
        <v>42.76</v>
      </c>
      <c r="F143" s="2" t="n">
        <v>38.79</v>
      </c>
      <c r="G143" s="2" t="n">
        <v>39.89</v>
      </c>
      <c r="I143" s="2" t="n">
        <v>36</v>
      </c>
      <c r="R143" s="2" t="n">
        <v>36.6889690436648</v>
      </c>
      <c r="AI143" s="1"/>
      <c r="AJ143" s="15"/>
      <c r="AL143" s="1"/>
    </row>
    <row r="144" customFormat="false" ht="12.75" hidden="false" customHeight="false" outlineLevel="0" collapsed="false">
      <c r="A144" s="1" t="n">
        <v>40695</v>
      </c>
      <c r="B144" s="2" t="n">
        <v>39.38</v>
      </c>
      <c r="C144" s="2" t="n">
        <v>39.4</v>
      </c>
      <c r="D144" s="2" t="n">
        <v>33.91</v>
      </c>
      <c r="E144" s="2" t="n">
        <v>46.12</v>
      </c>
      <c r="F144" s="2" t="n">
        <v>45.22</v>
      </c>
      <c r="G144" s="2" t="n">
        <v>42.74</v>
      </c>
      <c r="I144" s="2" t="n">
        <v>42</v>
      </c>
      <c r="R144" s="2" t="n">
        <v>37.1093011310514</v>
      </c>
      <c r="AI144" s="1"/>
      <c r="AJ144" s="15"/>
      <c r="AL144" s="1"/>
    </row>
    <row r="145" customFormat="false" ht="12.75" hidden="false" customHeight="false" outlineLevel="0" collapsed="false">
      <c r="A145" s="1" t="n">
        <v>40725</v>
      </c>
      <c r="B145" s="2" t="n">
        <v>45.1</v>
      </c>
      <c r="C145" s="2" t="n">
        <v>49.11</v>
      </c>
      <c r="D145" s="2" t="n">
        <v>42.27</v>
      </c>
      <c r="E145" s="2" t="n">
        <v>39.23</v>
      </c>
      <c r="F145" s="2" t="n">
        <v>46.28</v>
      </c>
      <c r="G145" s="2" t="n">
        <v>48.99</v>
      </c>
      <c r="I145" s="2" t="n">
        <v>49</v>
      </c>
      <c r="R145" s="2" t="n">
        <v>37.7148351169981</v>
      </c>
      <c r="AI145" s="1"/>
      <c r="AJ145" s="15"/>
      <c r="AL145" s="1"/>
    </row>
    <row r="146" customFormat="false" ht="12.75" hidden="false" customHeight="false" outlineLevel="0" collapsed="false">
      <c r="A146" s="1" t="n">
        <v>40756</v>
      </c>
      <c r="B146" s="2" t="n">
        <v>47.18</v>
      </c>
      <c r="C146" s="2" t="n">
        <v>52.52</v>
      </c>
      <c r="D146" s="2" t="n">
        <v>45.85</v>
      </c>
      <c r="E146" s="2" t="n">
        <v>42.86</v>
      </c>
      <c r="F146" s="2" t="n">
        <v>46.44</v>
      </c>
      <c r="G146" s="2" t="n">
        <v>51.85</v>
      </c>
      <c r="I146" s="2" t="n">
        <v>58</v>
      </c>
      <c r="R146" s="2" t="n">
        <v>38.1371887926458</v>
      </c>
      <c r="AI146" s="1"/>
      <c r="AJ146" s="15"/>
      <c r="AL146" s="1"/>
    </row>
    <row r="147" customFormat="false" ht="12.75" hidden="false" customHeight="false" outlineLevel="0" collapsed="false">
      <c r="A147" s="1" t="n">
        <v>40787</v>
      </c>
      <c r="B147" s="2" t="n">
        <v>42.4</v>
      </c>
      <c r="C147" s="2" t="n">
        <v>47.21</v>
      </c>
      <c r="D147" s="2" t="n">
        <v>40.95</v>
      </c>
      <c r="E147" s="2" t="n">
        <v>40.81</v>
      </c>
      <c r="F147" s="2" t="n">
        <v>40.85</v>
      </c>
      <c r="G147" s="2" t="n">
        <v>46.3</v>
      </c>
      <c r="I147" s="2" t="n">
        <v>40.45</v>
      </c>
      <c r="R147" s="2" t="n">
        <v>38.3009773125625</v>
      </c>
      <c r="AI147" s="1"/>
      <c r="AJ147" s="15"/>
      <c r="AL147" s="1"/>
    </row>
    <row r="148" customFormat="false" ht="12.75" hidden="false" customHeight="false" outlineLevel="0" collapsed="false">
      <c r="A148" s="1" t="n">
        <v>40817</v>
      </c>
      <c r="B148" s="2" t="n">
        <v>37.94</v>
      </c>
      <c r="C148" s="2" t="n">
        <v>42.88</v>
      </c>
      <c r="D148" s="2" t="n">
        <v>39.04</v>
      </c>
      <c r="E148" s="2" t="n">
        <v>45.6</v>
      </c>
      <c r="F148" s="2" t="n">
        <v>41.31</v>
      </c>
      <c r="G148" s="2" t="n">
        <v>40.4</v>
      </c>
      <c r="I148" s="2" t="n">
        <v>40</v>
      </c>
      <c r="R148" s="2" t="n">
        <v>38.4520799460751</v>
      </c>
      <c r="AI148" s="1"/>
      <c r="AJ148" s="15"/>
      <c r="AL148" s="1"/>
    </row>
    <row r="149" customFormat="false" ht="12.75" hidden="false" customHeight="false" outlineLevel="0" collapsed="false">
      <c r="A149" s="1" t="n">
        <v>40848</v>
      </c>
      <c r="B149" s="2" t="n">
        <v>37.32</v>
      </c>
      <c r="C149" s="2" t="n">
        <v>41.54</v>
      </c>
      <c r="D149" s="2" t="n">
        <v>37.52</v>
      </c>
      <c r="E149" s="2" t="n">
        <v>42.04</v>
      </c>
      <c r="F149" s="2" t="n">
        <v>40.71</v>
      </c>
      <c r="G149" s="2" t="n">
        <v>39.59</v>
      </c>
      <c r="I149" s="2" t="n">
        <v>37</v>
      </c>
      <c r="R149" s="2" t="n">
        <v>41.8475254432819</v>
      </c>
      <c r="AI149" s="1"/>
      <c r="AJ149" s="15"/>
      <c r="AL149" s="1"/>
    </row>
    <row r="150" customFormat="false" ht="12.75" hidden="false" customHeight="false" outlineLevel="0" collapsed="false">
      <c r="A150" s="1" t="n">
        <v>40878</v>
      </c>
      <c r="B150" s="2" t="n">
        <v>37.32</v>
      </c>
      <c r="C150" s="2" t="n">
        <v>42.89</v>
      </c>
      <c r="D150" s="2" t="n">
        <v>38.75</v>
      </c>
      <c r="E150" s="2" t="n">
        <v>42.7</v>
      </c>
      <c r="F150" s="2" t="n">
        <v>44.67</v>
      </c>
      <c r="G150" s="2" t="n">
        <v>39.48</v>
      </c>
      <c r="I150" s="2" t="n">
        <v>39.95</v>
      </c>
      <c r="R150" s="2" t="n">
        <v>44.0706760874416</v>
      </c>
      <c r="AI150" s="1"/>
      <c r="AJ150" s="15"/>
      <c r="AL150" s="1"/>
    </row>
    <row r="151" customFormat="false" ht="12.75" hidden="false" customHeight="false" outlineLevel="0" collapsed="false">
      <c r="A151" s="1" t="n">
        <v>40909</v>
      </c>
      <c r="B151" s="2" t="n">
        <v>38.28</v>
      </c>
      <c r="C151" s="2" t="n">
        <v>43.84</v>
      </c>
      <c r="D151" s="2" t="n">
        <v>39.32</v>
      </c>
      <c r="E151" s="2" t="n">
        <v>41.37</v>
      </c>
      <c r="F151" s="2" t="n">
        <v>42.31</v>
      </c>
      <c r="G151" s="2" t="n">
        <v>40.6</v>
      </c>
      <c r="I151" s="2" t="n">
        <v>30.2</v>
      </c>
      <c r="R151" s="2" t="n">
        <v>43.1202308142929</v>
      </c>
      <c r="AI151" s="1"/>
      <c r="AJ151" s="15"/>
      <c r="AL151" s="1"/>
    </row>
    <row r="152" customFormat="false" ht="12.75" hidden="false" customHeight="false" outlineLevel="0" collapsed="false"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21" activeCellId="0" sqref="B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90</v>
      </c>
      <c r="C5" s="12" t="s">
        <v>91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62" t="n">
        <f aca="false">[4]Curves!$B13</f>
        <v>0.36</v>
      </c>
      <c r="D7" s="2" t="n">
        <f aca="false">B7+C7</f>
        <v>10.34</v>
      </c>
      <c r="E7" s="2" t="n">
        <f aca="false">[4]Curves!$J13</f>
        <v>0.04499999</v>
      </c>
      <c r="F7" s="2" t="n">
        <f aca="false">B7+E7</f>
        <v>10.02499999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62" t="n">
        <f aca="false">[4]Curves!$B14</f>
        <v>0.36</v>
      </c>
      <c r="D8" s="2" t="n">
        <f aca="false">B8+C8</f>
        <v>6.653</v>
      </c>
      <c r="E8" s="2" t="n">
        <f aca="false">[4]Curves!$J14</f>
        <v>0.055</v>
      </c>
      <c r="F8" s="2" t="n">
        <f aca="false">B8+E8</f>
        <v>6.348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62" t="n">
        <f aca="false">[4]Curves!$B15</f>
        <v>0.34</v>
      </c>
      <c r="D9" s="2" t="n">
        <f aca="false">B9+C9</f>
        <v>5.338</v>
      </c>
      <c r="E9" s="2" t="n">
        <f aca="false">[4]Curves!$J15</f>
        <v>0.055</v>
      </c>
      <c r="F9" s="2" t="n">
        <f aca="false">B9+E9</f>
        <v>5.053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62" t="n">
        <f aca="false">[4]Curves!$B16</f>
        <v>0.3625</v>
      </c>
      <c r="D10" s="2" t="n">
        <f aca="false">B10+C10</f>
        <v>5.7465</v>
      </c>
      <c r="E10" s="2" t="n">
        <f aca="false">[4]Curves!$J16</f>
        <v>0.08</v>
      </c>
      <c r="F10" s="2" t="n">
        <f aca="false">B10+E10</f>
        <v>5.464</v>
      </c>
      <c r="G10" s="2" t="n">
        <f aca="false">[4]Curves!$K16</f>
        <v>0.28</v>
      </c>
      <c r="H10" s="2" t="n">
        <f aca="false">B10+G10</f>
        <v>5.664</v>
      </c>
      <c r="I10" s="2" t="n">
        <f aca="false">[4]Curves!$G16</f>
        <v>0.3</v>
      </c>
      <c r="J10" s="2" t="n">
        <f aca="false">B10+I10</f>
        <v>5.684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62" t="n">
        <f aca="false">[4]Curves!$B17</f>
        <v>0.49</v>
      </c>
      <c r="D11" s="2" t="n">
        <f aca="false">B11+C11</f>
        <v>5.381</v>
      </c>
      <c r="E11" s="2" t="n">
        <f aca="false">[4]Curves!$J17</f>
        <v>0.14</v>
      </c>
      <c r="F11" s="2" t="n">
        <f aca="false">B11+E11</f>
        <v>5.031</v>
      </c>
      <c r="G11" s="2" t="n">
        <f aca="false">[4]Curves!$K17</f>
        <v>0.41</v>
      </c>
      <c r="H11" s="2" t="n">
        <f aca="false">B11+G11</f>
        <v>5.301</v>
      </c>
      <c r="I11" s="2" t="n">
        <f aca="false">[4]Curves!$G17</f>
        <v>0.48</v>
      </c>
      <c r="J11" s="2" t="n">
        <f aca="false">B11+I11</f>
        <v>5.371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62" t="n">
        <f aca="false">[4]Curves!$B18</f>
        <v>0.79</v>
      </c>
      <c r="D12" s="2" t="n">
        <f aca="false">B12+C12</f>
        <v>4.528</v>
      </c>
      <c r="E12" s="2" t="n">
        <f aca="false">[4]Curves!$J18</f>
        <v>0.145</v>
      </c>
      <c r="F12" s="2" t="n">
        <f aca="false">B12+E12</f>
        <v>3.883</v>
      </c>
      <c r="G12" s="2" t="n">
        <f aca="false">[4]Curves!$K18</f>
        <v>0.665</v>
      </c>
      <c r="H12" s="2" t="n">
        <f aca="false">B12+G12</f>
        <v>4.403</v>
      </c>
      <c r="I12" s="2" t="n">
        <f aca="false">[4]Curves!$G18</f>
        <v>0.84</v>
      </c>
      <c r="J12" s="2" t="n">
        <f aca="false">B12+I12</f>
        <v>4.578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62" t="n">
        <f aca="false">[4]Curves!$B19</f>
        <v>1.16</v>
      </c>
      <c r="D13" s="2" t="n">
        <f aca="false">B13+C13</f>
        <v>4.342</v>
      </c>
      <c r="E13" s="2" t="n">
        <f aca="false">[4]Curves!$J19</f>
        <v>0.13</v>
      </c>
      <c r="F13" s="2" t="n">
        <f aca="false">B13+E13</f>
        <v>3.312</v>
      </c>
      <c r="G13" s="2" t="n">
        <f aca="false">[4]Curves!$K19</f>
        <v>1.02</v>
      </c>
      <c r="H13" s="2" t="n">
        <f aca="false">B13+G13</f>
        <v>4.202</v>
      </c>
      <c r="I13" s="2" t="n">
        <f aca="false">[4]Curves!$G19</f>
        <v>1.83</v>
      </c>
      <c r="J13" s="2" t="n">
        <f aca="false">B13+I13</f>
        <v>5.012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62" t="n">
        <f aca="false">[4]Curves!$B20</f>
        <v>1.16</v>
      </c>
      <c r="D14" s="2" t="n">
        <f aca="false">B14+C14</f>
        <v>4.327</v>
      </c>
      <c r="E14" s="2" t="n">
        <f aca="false">[4]Curves!$J20</f>
        <v>0.03</v>
      </c>
      <c r="F14" s="2" t="n">
        <f aca="false">B14+E14</f>
        <v>3.197</v>
      </c>
      <c r="G14" s="2" t="n">
        <f aca="false">[4]Curves!$K20</f>
        <v>1.02</v>
      </c>
      <c r="H14" s="2" t="n">
        <f aca="false">B14+G14</f>
        <v>4.187</v>
      </c>
      <c r="I14" s="2" t="n">
        <f aca="false">[4]Curves!$G20</f>
        <v>1.83</v>
      </c>
      <c r="J14" s="2" t="n">
        <f aca="false">B14+I14</f>
        <v>4.997</v>
      </c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  <c r="EG14" s="263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3"/>
      <c r="EX14" s="263"/>
      <c r="EY14" s="263"/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  <c r="FL14" s="263"/>
      <c r="FM14" s="263"/>
      <c r="FN14" s="263"/>
      <c r="FO14" s="263"/>
      <c r="FP14" s="263"/>
      <c r="FQ14" s="263"/>
      <c r="FR14" s="263"/>
      <c r="FS14" s="263"/>
      <c r="FT14" s="263"/>
      <c r="FU14" s="263"/>
      <c r="FV14" s="263"/>
      <c r="FW14" s="263"/>
      <c r="FX14" s="263"/>
      <c r="FY14" s="263"/>
      <c r="FZ14" s="263"/>
      <c r="GA14" s="263"/>
      <c r="GB14" s="263"/>
      <c r="GC14" s="263"/>
      <c r="GD14" s="263"/>
      <c r="GE14" s="263"/>
      <c r="GF14" s="263"/>
      <c r="GG14" s="263"/>
      <c r="GH14" s="263"/>
      <c r="GI14" s="263"/>
      <c r="GJ14" s="263"/>
      <c r="GK14" s="263"/>
      <c r="GL14" s="263"/>
      <c r="GM14" s="263"/>
      <c r="GN14" s="263"/>
      <c r="GO14" s="263"/>
      <c r="GP14" s="263"/>
      <c r="GQ14" s="263"/>
      <c r="GR14" s="263"/>
      <c r="GS14" s="263"/>
      <c r="GT14" s="263"/>
      <c r="GU14" s="263"/>
      <c r="GV14" s="263"/>
      <c r="GW14" s="263"/>
      <c r="GX14" s="263"/>
      <c r="GY14" s="263"/>
      <c r="GZ14" s="263"/>
      <c r="HA14" s="263"/>
      <c r="HB14" s="263"/>
      <c r="HC14" s="263"/>
      <c r="HD14" s="263"/>
      <c r="HE14" s="263"/>
      <c r="HF14" s="263"/>
      <c r="HG14" s="263"/>
      <c r="HH14" s="263"/>
      <c r="HI14" s="263"/>
      <c r="HJ14" s="263"/>
      <c r="HK14" s="263"/>
      <c r="HL14" s="263"/>
      <c r="HM14" s="263"/>
      <c r="HN14" s="263"/>
      <c r="HO14" s="263"/>
      <c r="HP14" s="263"/>
      <c r="HQ14" s="263"/>
      <c r="HR14" s="263"/>
      <c r="HS14" s="263"/>
      <c r="HT14" s="263"/>
      <c r="HU14" s="263"/>
      <c r="HV14" s="263"/>
      <c r="HW14" s="263"/>
      <c r="HX14" s="263"/>
      <c r="HY14" s="263"/>
      <c r="HZ14" s="263"/>
      <c r="IA14" s="263"/>
      <c r="IB14" s="263"/>
      <c r="IC14" s="263"/>
      <c r="ID14" s="263"/>
      <c r="IE14" s="263"/>
      <c r="IF14" s="263"/>
      <c r="IG14" s="263"/>
      <c r="IH14" s="263"/>
      <c r="II14" s="263"/>
      <c r="IJ14" s="263"/>
      <c r="IK14" s="263"/>
      <c r="IL14" s="263"/>
      <c r="IM14" s="263"/>
      <c r="IN14" s="263"/>
      <c r="IO14" s="263"/>
      <c r="IP14" s="263"/>
      <c r="IQ14" s="263"/>
      <c r="IR14" s="263"/>
      <c r="IS14" s="263"/>
      <c r="IT14" s="263"/>
      <c r="IU14" s="263"/>
      <c r="IV14" s="263"/>
      <c r="IW14" s="263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62" t="n">
        <f aca="false">[4]Curves!$B21</f>
        <v>0.53</v>
      </c>
      <c r="D15" s="2" t="n">
        <f aca="false">B15+C15</f>
        <v>2.825</v>
      </c>
      <c r="E15" s="2" t="n">
        <f aca="false">[4]Curves!$J21</f>
        <v>0.03</v>
      </c>
      <c r="F15" s="2" t="n">
        <f aca="false">B15+E15</f>
        <v>2.325</v>
      </c>
      <c r="G15" s="2" t="n">
        <f aca="false">[4]Curves!$K21</f>
        <v>0.56</v>
      </c>
      <c r="H15" s="2" t="n">
        <f aca="false">B15+G15</f>
        <v>2.855</v>
      </c>
      <c r="I15" s="2" t="n">
        <f aca="false">[4]Curves!$G21</f>
        <v>0.675</v>
      </c>
      <c r="J15" s="2" t="n">
        <f aca="false">B15+I15</f>
        <v>2.97</v>
      </c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3"/>
      <c r="AN15" s="263"/>
      <c r="AO15" s="263"/>
      <c r="AP15" s="263"/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  <c r="EG15" s="263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3"/>
      <c r="EX15" s="263"/>
      <c r="EY15" s="263"/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  <c r="FL15" s="263"/>
      <c r="FM15" s="263"/>
      <c r="FN15" s="263"/>
      <c r="FO15" s="263"/>
      <c r="FP15" s="263"/>
      <c r="FQ15" s="263"/>
      <c r="FR15" s="263"/>
      <c r="FS15" s="263"/>
      <c r="FT15" s="263"/>
      <c r="FU15" s="263"/>
      <c r="FV15" s="263"/>
      <c r="FW15" s="263"/>
      <c r="FX15" s="263"/>
      <c r="FY15" s="263"/>
      <c r="FZ15" s="263"/>
      <c r="GA15" s="263"/>
      <c r="GB15" s="263"/>
      <c r="GC15" s="263"/>
      <c r="GD15" s="263"/>
      <c r="GE15" s="263"/>
      <c r="GF15" s="263"/>
      <c r="GG15" s="263"/>
      <c r="GH15" s="263"/>
      <c r="GI15" s="263"/>
      <c r="GJ15" s="263"/>
      <c r="GK15" s="263"/>
      <c r="GL15" s="263"/>
      <c r="GM15" s="263"/>
      <c r="GN15" s="263"/>
      <c r="GO15" s="263"/>
      <c r="GP15" s="263"/>
      <c r="GQ15" s="263"/>
      <c r="GR15" s="263"/>
      <c r="GS15" s="263"/>
      <c r="GT15" s="263"/>
      <c r="GU15" s="263"/>
      <c r="GV15" s="263"/>
      <c r="GW15" s="263"/>
      <c r="GX15" s="263"/>
      <c r="GY15" s="263"/>
      <c r="GZ15" s="263"/>
      <c r="HA15" s="263"/>
      <c r="HB15" s="263"/>
      <c r="HC15" s="263"/>
      <c r="HD15" s="263"/>
      <c r="HE15" s="263"/>
      <c r="HF15" s="263"/>
      <c r="HG15" s="263"/>
      <c r="HH15" s="263"/>
      <c r="HI15" s="263"/>
      <c r="HJ15" s="263"/>
      <c r="HK15" s="263"/>
      <c r="HL15" s="263"/>
      <c r="HM15" s="263"/>
      <c r="HN15" s="263"/>
      <c r="HO15" s="263"/>
      <c r="HP15" s="263"/>
      <c r="HQ15" s="263"/>
      <c r="HR15" s="263"/>
      <c r="HS15" s="263"/>
      <c r="HT15" s="263"/>
      <c r="HU15" s="263"/>
      <c r="HV15" s="263"/>
      <c r="HW15" s="263"/>
      <c r="HX15" s="263"/>
      <c r="HY15" s="263"/>
      <c r="HZ15" s="263"/>
      <c r="IA15" s="263"/>
      <c r="IB15" s="263"/>
      <c r="IC15" s="263"/>
      <c r="ID15" s="263"/>
      <c r="IE15" s="263"/>
      <c r="IF15" s="263"/>
      <c r="IG15" s="263"/>
      <c r="IH15" s="263"/>
      <c r="II15" s="263"/>
      <c r="IJ15" s="263"/>
      <c r="IK15" s="263"/>
      <c r="IL15" s="263"/>
      <c r="IM15" s="263"/>
      <c r="IN15" s="263"/>
      <c r="IO15" s="263"/>
      <c r="IP15" s="263"/>
      <c r="IQ15" s="263"/>
      <c r="IR15" s="263"/>
      <c r="IS15" s="263"/>
      <c r="IT15" s="263"/>
      <c r="IU15" s="263"/>
      <c r="IV15" s="263"/>
      <c r="IW15" s="263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62" t="n">
        <f aca="false">[4]Curves!$B22</f>
        <v>0.39</v>
      </c>
      <c r="D16" s="2" t="n">
        <f aca="false">B16+C16</f>
        <v>2.22</v>
      </c>
      <c r="E16" s="2" t="n">
        <f aca="false">[4]Curves!$J22</f>
        <v>0.03</v>
      </c>
      <c r="F16" s="2" t="n">
        <f aca="false">B16+E16</f>
        <v>1.86</v>
      </c>
      <c r="G16" s="2" t="n">
        <f aca="false">[4]Curves!$K22</f>
        <v>0.35</v>
      </c>
      <c r="H16" s="2" t="n">
        <f aca="false">B16+G16</f>
        <v>2.18</v>
      </c>
      <c r="I16" s="2" t="n">
        <f aca="false">[4]Curves!$G22</f>
        <v>0.4</v>
      </c>
      <c r="J16" s="2" t="n">
        <f aca="false">B16+I16</f>
        <v>2.23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2.253</v>
      </c>
      <c r="C17" s="262" t="n">
        <f aca="false">[4]Curves!$B23</f>
        <v>0.34</v>
      </c>
      <c r="D17" s="2" t="n">
        <f aca="false">B17+C17</f>
        <v>2.593</v>
      </c>
      <c r="E17" s="2" t="n">
        <f aca="false">[4]Curves!$J23</f>
        <v>0.03</v>
      </c>
      <c r="F17" s="2" t="n">
        <f aca="false">B17+E17</f>
        <v>2.283</v>
      </c>
      <c r="G17" s="2" t="n">
        <f aca="false">[4]Curves!$K23</f>
        <v>0.3</v>
      </c>
      <c r="H17" s="2" t="n">
        <f aca="false">B17+G17</f>
        <v>2.553</v>
      </c>
      <c r="I17" s="2" t="n">
        <f aca="false">[4]Curves!$G23</f>
        <v>0.35</v>
      </c>
      <c r="J17" s="2" t="n">
        <f aca="false">B17+I17</f>
        <v>2.603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2.633</v>
      </c>
      <c r="C18" s="262" t="n">
        <f aca="false">[4]Curves!$B24</f>
        <v>0.365</v>
      </c>
      <c r="D18" s="2" t="n">
        <f aca="false">B18+C18</f>
        <v>2.998</v>
      </c>
      <c r="E18" s="2" t="n">
        <f aca="false">[4]Curves!$J24</f>
        <v>0.03</v>
      </c>
      <c r="F18" s="2" t="n">
        <f aca="false">B18+E18</f>
        <v>2.663</v>
      </c>
      <c r="G18" s="2" t="n">
        <f aca="false">[4]Curves!$K24</f>
        <v>0.31</v>
      </c>
      <c r="H18" s="2" t="n">
        <f aca="false">B18+G18</f>
        <v>2.943</v>
      </c>
      <c r="I18" s="2" t="n">
        <f aca="false">[4]Curves!$G24</f>
        <v>0.35</v>
      </c>
      <c r="J18" s="2" t="n">
        <f aca="false">B18+I18</f>
        <v>2.983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2.835</v>
      </c>
      <c r="C19" s="262" t="n">
        <f aca="false">[4]Curves!$B25</f>
        <v>0.36</v>
      </c>
      <c r="D19" s="2" t="n">
        <f aca="false">B19+C19</f>
        <v>3.195</v>
      </c>
      <c r="E19" s="2" t="n">
        <f aca="false">[4]Curves!$J25</f>
        <v>0.03</v>
      </c>
      <c r="F19" s="2" t="n">
        <f aca="false">B19+E19</f>
        <v>2.865</v>
      </c>
      <c r="G19" s="2" t="n">
        <f aca="false">[4]Curves!$K25</f>
        <v>0.32</v>
      </c>
      <c r="H19" s="2" t="n">
        <f aca="false">B19+G19</f>
        <v>3.155</v>
      </c>
      <c r="I19" s="2" t="n">
        <f aca="false">[4]Curves!$G25</f>
        <v>0.41</v>
      </c>
      <c r="J19" s="2" t="n">
        <f aca="false">B19+I19</f>
        <v>3.245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2.835</v>
      </c>
      <c r="C20" s="262" t="n">
        <f aca="false">[4]Curves!$B26</f>
        <v>0.36</v>
      </c>
      <c r="D20" s="2" t="n">
        <f aca="false">B20+C20</f>
        <v>3.195</v>
      </c>
      <c r="E20" s="2" t="n">
        <f aca="false">[4]Curves!$J26</f>
        <v>0.03</v>
      </c>
      <c r="F20" s="2" t="n">
        <f aca="false">B20+E20</f>
        <v>2.865</v>
      </c>
      <c r="G20" s="2" t="n">
        <f aca="false">[4]Curves!$K26</f>
        <v>0.32</v>
      </c>
      <c r="H20" s="2" t="n">
        <f aca="false">B20+G20</f>
        <v>3.155</v>
      </c>
      <c r="I20" s="2" t="n">
        <f aca="false">[4]Curves!$G26</f>
        <v>0.41</v>
      </c>
      <c r="J20" s="2" t="n">
        <f aca="false">B20+I20</f>
        <v>3.245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2.805</v>
      </c>
      <c r="C21" s="262" t="n">
        <f aca="false">[4]Curves!$B27</f>
        <v>0.35</v>
      </c>
      <c r="D21" s="2" t="n">
        <f aca="false">B21+C21</f>
        <v>3.155</v>
      </c>
      <c r="E21" s="2" t="n">
        <f aca="false">[4]Curves!$J27</f>
        <v>0.08</v>
      </c>
      <c r="F21" s="2" t="n">
        <f aca="false">B21+E21</f>
        <v>2.885</v>
      </c>
      <c r="G21" s="2" t="n">
        <f aca="false">[4]Curves!$K27</f>
        <v>0.31</v>
      </c>
      <c r="H21" s="2" t="n">
        <f aca="false">B21+G21</f>
        <v>3.115</v>
      </c>
      <c r="I21" s="2" t="n">
        <f aca="false">[4]Curves!$G27</f>
        <v>0.37</v>
      </c>
      <c r="J21" s="2" t="n">
        <f aca="false">B21+I21</f>
        <v>3.175</v>
      </c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  <c r="EG21" s="263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3"/>
      <c r="EX21" s="263"/>
      <c r="EY21" s="263"/>
      <c r="EZ21" s="263"/>
      <c r="FA21" s="263"/>
      <c r="FB21" s="263"/>
      <c r="FC21" s="263"/>
      <c r="FD21" s="263"/>
      <c r="FE21" s="263"/>
      <c r="FF21" s="263"/>
      <c r="FG21" s="263"/>
      <c r="FH21" s="263"/>
      <c r="FI21" s="263"/>
      <c r="FJ21" s="263"/>
      <c r="FK21" s="263"/>
      <c r="FL21" s="263"/>
      <c r="FM21" s="263"/>
      <c r="FN21" s="263"/>
      <c r="FO21" s="263"/>
      <c r="FP21" s="263"/>
      <c r="FQ21" s="263"/>
      <c r="FR21" s="263"/>
      <c r="FS21" s="263"/>
      <c r="FT21" s="263"/>
      <c r="FU21" s="263"/>
      <c r="FV21" s="263"/>
      <c r="FW21" s="263"/>
      <c r="FX21" s="263"/>
      <c r="FY21" s="263"/>
      <c r="FZ21" s="263"/>
      <c r="GA21" s="263"/>
      <c r="GB21" s="263"/>
      <c r="GC21" s="263"/>
      <c r="GD21" s="263"/>
      <c r="GE21" s="263"/>
      <c r="GF21" s="263"/>
      <c r="GG21" s="263"/>
      <c r="GH21" s="263"/>
      <c r="GI21" s="263"/>
      <c r="GJ21" s="263"/>
      <c r="GK21" s="263"/>
      <c r="GL21" s="263"/>
      <c r="GM21" s="263"/>
      <c r="GN21" s="263"/>
      <c r="GO21" s="263"/>
      <c r="GP21" s="263"/>
      <c r="GQ21" s="263"/>
      <c r="GR21" s="263"/>
      <c r="GS21" s="263"/>
      <c r="GT21" s="263"/>
      <c r="GU21" s="263"/>
      <c r="GV21" s="263"/>
      <c r="GW21" s="263"/>
      <c r="GX21" s="263"/>
      <c r="GY21" s="263"/>
      <c r="GZ21" s="263"/>
      <c r="HA21" s="263"/>
      <c r="HB21" s="263"/>
      <c r="HC21" s="263"/>
      <c r="HD21" s="263"/>
      <c r="HE21" s="263"/>
      <c r="HF21" s="263"/>
      <c r="HG21" s="263"/>
      <c r="HH21" s="263"/>
      <c r="HI21" s="263"/>
      <c r="HJ21" s="263"/>
      <c r="HK21" s="263"/>
      <c r="HL21" s="263"/>
      <c r="HM21" s="263"/>
      <c r="HN21" s="263"/>
      <c r="HO21" s="263"/>
      <c r="HP21" s="263"/>
      <c r="HQ21" s="263"/>
      <c r="HR21" s="263"/>
      <c r="HS21" s="263"/>
      <c r="HT21" s="263"/>
      <c r="HU21" s="263"/>
      <c r="HV21" s="263"/>
      <c r="HW21" s="263"/>
      <c r="HX21" s="263"/>
      <c r="HY21" s="263"/>
      <c r="HZ21" s="263"/>
      <c r="IA21" s="263"/>
      <c r="IB21" s="263"/>
      <c r="IC21" s="263"/>
      <c r="ID21" s="263"/>
      <c r="IE21" s="263"/>
      <c r="IF21" s="263"/>
      <c r="IG21" s="263"/>
      <c r="IH21" s="263"/>
      <c r="II21" s="263"/>
      <c r="IJ21" s="263"/>
      <c r="IK21" s="263"/>
      <c r="IL21" s="263"/>
      <c r="IM21" s="263"/>
      <c r="IN21" s="263"/>
      <c r="IO21" s="263"/>
      <c r="IP21" s="263"/>
      <c r="IQ21" s="263"/>
      <c r="IR21" s="263"/>
      <c r="IS21" s="263"/>
      <c r="IT21" s="263"/>
      <c r="IU21" s="263"/>
      <c r="IV21" s="263"/>
      <c r="IW21" s="263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2.75</v>
      </c>
      <c r="C22" s="262" t="n">
        <f aca="false">[4]Curves!$B28</f>
        <v>0.38</v>
      </c>
      <c r="D22" s="2" t="n">
        <f aca="false">B22+C22</f>
        <v>3.13</v>
      </c>
      <c r="E22" s="2" t="n">
        <f aca="false">[4]Curves!$J28</f>
        <v>0.115</v>
      </c>
      <c r="F22" s="2" t="n">
        <f aca="false">B22+E22</f>
        <v>2.865</v>
      </c>
      <c r="G22" s="2" t="n">
        <f aca="false">[4]Curves!$K28</f>
        <v>0.34</v>
      </c>
      <c r="H22" s="2" t="n">
        <f aca="false">B22+G22</f>
        <v>3.09</v>
      </c>
      <c r="I22" s="2" t="n">
        <f aca="false">[4]Curves!$G28</f>
        <v>0.38</v>
      </c>
      <c r="J22" s="2" t="n">
        <f aca="false">B22+I22</f>
        <v>3.13</v>
      </c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3"/>
      <c r="EE22" s="263"/>
      <c r="EF22" s="263"/>
      <c r="EG22" s="263"/>
      <c r="EH22" s="263"/>
      <c r="EI22" s="263"/>
      <c r="EJ22" s="263"/>
      <c r="EK22" s="263"/>
      <c r="EL22" s="263"/>
      <c r="EM22" s="263"/>
      <c r="EN22" s="263"/>
      <c r="EO22" s="263"/>
      <c r="EP22" s="263"/>
      <c r="EQ22" s="263"/>
      <c r="ER22" s="263"/>
      <c r="ES22" s="263"/>
      <c r="ET22" s="263"/>
      <c r="EU22" s="263"/>
      <c r="EV22" s="263"/>
      <c r="EW22" s="263"/>
      <c r="EX22" s="263"/>
      <c r="EY22" s="263"/>
      <c r="EZ22" s="263"/>
      <c r="FA22" s="263"/>
      <c r="FB22" s="263"/>
      <c r="FC22" s="263"/>
      <c r="FD22" s="263"/>
      <c r="FE22" s="263"/>
      <c r="FF22" s="263"/>
      <c r="FG22" s="263"/>
      <c r="FH22" s="263"/>
      <c r="FI22" s="263"/>
      <c r="FJ22" s="263"/>
      <c r="FK22" s="263"/>
      <c r="FL22" s="263"/>
      <c r="FM22" s="263"/>
      <c r="FN22" s="263"/>
      <c r="FO22" s="263"/>
      <c r="FP22" s="263"/>
      <c r="FQ22" s="263"/>
      <c r="FR22" s="263"/>
      <c r="FS22" s="263"/>
      <c r="FT22" s="263"/>
      <c r="FU22" s="263"/>
      <c r="FV22" s="263"/>
      <c r="FW22" s="263"/>
      <c r="FX22" s="263"/>
      <c r="FY22" s="263"/>
      <c r="FZ22" s="263"/>
      <c r="GA22" s="263"/>
      <c r="GB22" s="263"/>
      <c r="GC22" s="263"/>
      <c r="GD22" s="263"/>
      <c r="GE22" s="263"/>
      <c r="GF22" s="263"/>
      <c r="GG22" s="263"/>
      <c r="GH22" s="263"/>
      <c r="GI22" s="263"/>
      <c r="GJ22" s="263"/>
      <c r="GK22" s="263"/>
      <c r="GL22" s="263"/>
      <c r="GM22" s="263"/>
      <c r="GN22" s="263"/>
      <c r="GO22" s="263"/>
      <c r="GP22" s="263"/>
      <c r="GQ22" s="263"/>
      <c r="GR22" s="263"/>
      <c r="GS22" s="263"/>
      <c r="GT22" s="263"/>
      <c r="GU22" s="263"/>
      <c r="GV22" s="263"/>
      <c r="GW22" s="263"/>
      <c r="GX22" s="263"/>
      <c r="GY22" s="263"/>
      <c r="GZ22" s="263"/>
      <c r="HA22" s="263"/>
      <c r="HB22" s="263"/>
      <c r="HC22" s="263"/>
      <c r="HD22" s="263"/>
      <c r="HE22" s="263"/>
      <c r="HF22" s="263"/>
      <c r="HG22" s="263"/>
      <c r="HH22" s="263"/>
      <c r="HI22" s="263"/>
      <c r="HJ22" s="263"/>
      <c r="HK22" s="263"/>
      <c r="HL22" s="263"/>
      <c r="HM22" s="263"/>
      <c r="HN22" s="263"/>
      <c r="HO22" s="263"/>
      <c r="HP22" s="263"/>
      <c r="HQ22" s="263"/>
      <c r="HR22" s="263"/>
      <c r="HS22" s="263"/>
      <c r="HT22" s="263"/>
      <c r="HU22" s="263"/>
      <c r="HV22" s="263"/>
      <c r="HW22" s="263"/>
      <c r="HX22" s="263"/>
      <c r="HY22" s="263"/>
      <c r="HZ22" s="263"/>
      <c r="IA22" s="263"/>
      <c r="IB22" s="263"/>
      <c r="IC22" s="263"/>
      <c r="ID22" s="263"/>
      <c r="IE22" s="263"/>
      <c r="IF22" s="263"/>
      <c r="IG22" s="263"/>
      <c r="IH22" s="263"/>
      <c r="II22" s="263"/>
      <c r="IJ22" s="263"/>
      <c r="IK22" s="263"/>
      <c r="IL22" s="263"/>
      <c r="IM22" s="263"/>
      <c r="IN22" s="263"/>
      <c r="IO22" s="263"/>
      <c r="IP22" s="263"/>
      <c r="IQ22" s="263"/>
      <c r="IR22" s="263"/>
      <c r="IS22" s="263"/>
      <c r="IT22" s="263"/>
      <c r="IU22" s="263"/>
      <c r="IV22" s="263"/>
      <c r="IW22" s="263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2.775</v>
      </c>
      <c r="C23" s="262" t="n">
        <f aca="false">[4]Curves!$B29</f>
        <v>0.38</v>
      </c>
      <c r="D23" s="2" t="n">
        <f aca="false">B23+C23</f>
        <v>3.155</v>
      </c>
      <c r="E23" s="2" t="n">
        <f aca="false">[4]Curves!$J29</f>
        <v>0.14</v>
      </c>
      <c r="F23" s="2" t="n">
        <f aca="false">B23+E23</f>
        <v>2.915</v>
      </c>
      <c r="G23" s="2" t="n">
        <f aca="false">[4]Curves!$K29</f>
        <v>0.43</v>
      </c>
      <c r="H23" s="2" t="n">
        <f aca="false">B23+G23</f>
        <v>3.205</v>
      </c>
      <c r="I23" s="2" t="n">
        <f aca="false">[4]Curves!$G29</f>
        <v>0.58</v>
      </c>
      <c r="J23" s="2" t="n">
        <f aca="false">B23+I23</f>
        <v>3.355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2.827</v>
      </c>
      <c r="C24" s="262" t="n">
        <f aca="false">[4]Curves!$B30</f>
        <v>0.9</v>
      </c>
      <c r="D24" s="2" t="n">
        <f aca="false">B24+C24</f>
        <v>3.727</v>
      </c>
      <c r="E24" s="2" t="n">
        <f aca="false">[4]Curves!$J30</f>
        <v>0.135</v>
      </c>
      <c r="F24" s="2" t="n">
        <f aca="false">B24+E24</f>
        <v>2.962</v>
      </c>
      <c r="G24" s="2" t="n">
        <f aca="false">[4]Curves!$K30</f>
        <v>0.75</v>
      </c>
      <c r="H24" s="2" t="n">
        <f aca="false">B24+G24</f>
        <v>3.577</v>
      </c>
      <c r="I24" s="2" t="n">
        <f aca="false">[4]Curves!$G30</f>
        <v>0.87</v>
      </c>
      <c r="J24" s="2" t="n">
        <f aca="false">B24+I24</f>
        <v>3.697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2.873</v>
      </c>
      <c r="C25" s="262" t="n">
        <f aca="false">[4]Curves!$B31</f>
        <v>1.15</v>
      </c>
      <c r="D25" s="2" t="n">
        <f aca="false">B25+C25</f>
        <v>4.023</v>
      </c>
      <c r="E25" s="2" t="n">
        <f aca="false">[4]Curves!$J31</f>
        <v>0.13</v>
      </c>
      <c r="F25" s="2" t="n">
        <f aca="false">B25+E25</f>
        <v>3.003</v>
      </c>
      <c r="G25" s="2" t="n">
        <f aca="false">[4]Curves!$K31</f>
        <v>1.02</v>
      </c>
      <c r="H25" s="2" t="n">
        <f aca="false">B25+G25</f>
        <v>3.893</v>
      </c>
      <c r="I25" s="2" t="n">
        <f aca="false">[4]Curves!$G31</f>
        <v>1.64</v>
      </c>
      <c r="J25" s="2" t="n">
        <f aca="false">B25+I25</f>
        <v>4.513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2.913</v>
      </c>
      <c r="C26" s="262" t="n">
        <f aca="false">[4]Curves!$B32</f>
        <v>1.15</v>
      </c>
      <c r="D26" s="2" t="n">
        <f aca="false">B26+C26</f>
        <v>4.063</v>
      </c>
      <c r="E26" s="2" t="n">
        <f aca="false">[4]Curves!$J32</f>
        <v>0.035</v>
      </c>
      <c r="F26" s="2" t="n">
        <f aca="false">B26+E26</f>
        <v>2.948</v>
      </c>
      <c r="G26" s="2" t="n">
        <f aca="false">[4]Curves!$K32</f>
        <v>1.02</v>
      </c>
      <c r="H26" s="2" t="n">
        <f aca="false">B26+G26</f>
        <v>3.933</v>
      </c>
      <c r="I26" s="2" t="n">
        <f aca="false">[4]Curves!$G32</f>
        <v>1.64</v>
      </c>
      <c r="J26" s="2" t="n">
        <f aca="false">B26+I26</f>
        <v>4.553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2.911</v>
      </c>
      <c r="C27" s="262" t="n">
        <f aca="false">[4]Curves!$B33</f>
        <v>0.65</v>
      </c>
      <c r="D27" s="2" t="n">
        <f aca="false">B27+C27</f>
        <v>3.561</v>
      </c>
      <c r="E27" s="2" t="n">
        <f aca="false">[4]Curves!$J33</f>
        <v>0.035</v>
      </c>
      <c r="F27" s="2" t="n">
        <f aca="false">B27+E27</f>
        <v>2.946</v>
      </c>
      <c r="G27" s="2" t="n">
        <f aca="false">[4]Curves!$K33</f>
        <v>0.53</v>
      </c>
      <c r="H27" s="2" t="n">
        <f aca="false">B27+G27</f>
        <v>3.441</v>
      </c>
      <c r="I27" s="2" t="n">
        <f aca="false">[4]Curves!$G33</f>
        <v>0.67</v>
      </c>
      <c r="J27" s="2" t="n">
        <f aca="false">B27+I27</f>
        <v>3.581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2.931</v>
      </c>
      <c r="C28" s="262" t="n">
        <f aca="false">[4]Curves!$B34</f>
        <v>0.435</v>
      </c>
      <c r="D28" s="2" t="n">
        <f aca="false">B28+C28</f>
        <v>3.366</v>
      </c>
      <c r="E28" s="2" t="n">
        <f aca="false">[4]Curves!$J34</f>
        <v>0.035</v>
      </c>
      <c r="F28" s="2" t="n">
        <f aca="false">B28+E28</f>
        <v>2.966</v>
      </c>
      <c r="G28" s="2" t="n">
        <f aca="false">[4]Curves!$K34</f>
        <v>0.36</v>
      </c>
      <c r="H28" s="2" t="n">
        <f aca="false">B28+G28</f>
        <v>3.291</v>
      </c>
      <c r="I28" s="2" t="n">
        <f aca="false">[4]Curves!$G34</f>
        <v>0.38</v>
      </c>
      <c r="J28" s="2" t="n">
        <f aca="false">B28+I28</f>
        <v>3.311</v>
      </c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3"/>
      <c r="AK28" s="263"/>
      <c r="AL28" s="263"/>
      <c r="AM28" s="263"/>
      <c r="AN28" s="263"/>
      <c r="AO28" s="263"/>
      <c r="AP28" s="263"/>
      <c r="AQ28" s="263"/>
      <c r="AR28" s="263"/>
      <c r="AS28" s="263"/>
      <c r="AT28" s="263"/>
      <c r="AU28" s="263"/>
      <c r="AV28" s="263"/>
      <c r="AW28" s="263"/>
      <c r="AX28" s="263"/>
      <c r="AY28" s="263"/>
      <c r="AZ28" s="263"/>
      <c r="BA28" s="263"/>
      <c r="BB28" s="263"/>
      <c r="BC28" s="263"/>
      <c r="BD28" s="263"/>
      <c r="BE28" s="263"/>
      <c r="BF28" s="263"/>
      <c r="BG28" s="263"/>
      <c r="BH28" s="263"/>
      <c r="BI28" s="263"/>
      <c r="BJ28" s="263"/>
      <c r="BK28" s="263"/>
      <c r="BL28" s="263"/>
      <c r="BM28" s="263"/>
      <c r="BN28" s="263"/>
      <c r="BO28" s="263"/>
      <c r="BP28" s="263"/>
      <c r="BQ28" s="263"/>
      <c r="BR28" s="263"/>
      <c r="BS28" s="263"/>
      <c r="BT28" s="263"/>
      <c r="BU28" s="263"/>
      <c r="BV28" s="263"/>
      <c r="BW28" s="263"/>
      <c r="BX28" s="263"/>
      <c r="BY28" s="263"/>
      <c r="BZ28" s="263"/>
      <c r="CA28" s="263"/>
      <c r="CB28" s="263"/>
      <c r="CC28" s="263"/>
      <c r="CD28" s="263"/>
      <c r="CE28" s="263"/>
      <c r="CF28" s="263"/>
      <c r="CG28" s="263"/>
      <c r="CH28" s="263"/>
      <c r="CI28" s="263"/>
      <c r="CJ28" s="263"/>
      <c r="CK28" s="263"/>
      <c r="CL28" s="263"/>
      <c r="CM28" s="263"/>
      <c r="CN28" s="263"/>
      <c r="CO28" s="263"/>
      <c r="CP28" s="263"/>
      <c r="CQ28" s="263"/>
      <c r="CR28" s="263"/>
      <c r="CS28" s="263"/>
      <c r="CT28" s="263"/>
      <c r="CU28" s="263"/>
      <c r="CV28" s="263"/>
      <c r="CW28" s="263"/>
      <c r="CX28" s="263"/>
      <c r="CY28" s="263"/>
      <c r="CZ28" s="263"/>
      <c r="DA28" s="263"/>
      <c r="DB28" s="263"/>
      <c r="DC28" s="263"/>
      <c r="DD28" s="263"/>
      <c r="DE28" s="263"/>
      <c r="DF28" s="263"/>
      <c r="DG28" s="263"/>
      <c r="DH28" s="263"/>
      <c r="DI28" s="263"/>
      <c r="DJ28" s="263"/>
      <c r="DK28" s="263"/>
      <c r="DL28" s="263"/>
      <c r="DM28" s="263"/>
      <c r="DN28" s="263"/>
      <c r="DO28" s="263"/>
      <c r="DP28" s="263"/>
      <c r="DQ28" s="263"/>
      <c r="DR28" s="263"/>
      <c r="DS28" s="263"/>
      <c r="DT28" s="263"/>
      <c r="DU28" s="263"/>
      <c r="DV28" s="263"/>
      <c r="DW28" s="263"/>
      <c r="DX28" s="263"/>
      <c r="DY28" s="263"/>
      <c r="DZ28" s="263"/>
      <c r="EA28" s="263"/>
      <c r="EB28" s="263"/>
      <c r="EC28" s="263"/>
      <c r="ED28" s="263"/>
      <c r="EE28" s="263"/>
      <c r="EF28" s="263"/>
      <c r="EG28" s="263"/>
      <c r="EH28" s="263"/>
      <c r="EI28" s="263"/>
      <c r="EJ28" s="263"/>
      <c r="EK28" s="263"/>
      <c r="EL28" s="263"/>
      <c r="EM28" s="263"/>
      <c r="EN28" s="263"/>
      <c r="EO28" s="263"/>
      <c r="EP28" s="263"/>
      <c r="EQ28" s="263"/>
      <c r="ER28" s="263"/>
      <c r="ES28" s="263"/>
      <c r="ET28" s="263"/>
      <c r="EU28" s="263"/>
      <c r="EV28" s="263"/>
      <c r="EW28" s="263"/>
      <c r="EX28" s="263"/>
      <c r="EY28" s="263"/>
      <c r="EZ28" s="263"/>
      <c r="FA28" s="263"/>
      <c r="FB28" s="263"/>
      <c r="FC28" s="263"/>
      <c r="FD28" s="263"/>
      <c r="FE28" s="263"/>
      <c r="FF28" s="263"/>
      <c r="FG28" s="263"/>
      <c r="FH28" s="263"/>
      <c r="FI28" s="263"/>
      <c r="FJ28" s="263"/>
      <c r="FK28" s="263"/>
      <c r="FL28" s="263"/>
      <c r="FM28" s="263"/>
      <c r="FN28" s="263"/>
      <c r="FO28" s="263"/>
      <c r="FP28" s="263"/>
      <c r="FQ28" s="263"/>
      <c r="FR28" s="263"/>
      <c r="FS28" s="263"/>
      <c r="FT28" s="263"/>
      <c r="FU28" s="263"/>
      <c r="FV28" s="263"/>
      <c r="FW28" s="263"/>
      <c r="FX28" s="263"/>
      <c r="FY28" s="263"/>
      <c r="FZ28" s="263"/>
      <c r="GA28" s="263"/>
      <c r="GB28" s="263"/>
      <c r="GC28" s="263"/>
      <c r="GD28" s="263"/>
      <c r="GE28" s="263"/>
      <c r="GF28" s="263"/>
      <c r="GG28" s="263"/>
      <c r="GH28" s="263"/>
      <c r="GI28" s="263"/>
      <c r="GJ28" s="263"/>
      <c r="GK28" s="263"/>
      <c r="GL28" s="263"/>
      <c r="GM28" s="263"/>
      <c r="GN28" s="263"/>
      <c r="GO28" s="263"/>
      <c r="GP28" s="263"/>
      <c r="GQ28" s="263"/>
      <c r="GR28" s="263"/>
      <c r="GS28" s="263"/>
      <c r="GT28" s="263"/>
      <c r="GU28" s="263"/>
      <c r="GV28" s="263"/>
      <c r="GW28" s="263"/>
      <c r="GX28" s="263"/>
      <c r="GY28" s="263"/>
      <c r="GZ28" s="263"/>
      <c r="HA28" s="263"/>
      <c r="HB28" s="263"/>
      <c r="HC28" s="263"/>
      <c r="HD28" s="263"/>
      <c r="HE28" s="263"/>
      <c r="HF28" s="263"/>
      <c r="HG28" s="263"/>
      <c r="HH28" s="263"/>
      <c r="HI28" s="263"/>
      <c r="HJ28" s="263"/>
      <c r="HK28" s="263"/>
      <c r="HL28" s="263"/>
      <c r="HM28" s="263"/>
      <c r="HN28" s="263"/>
      <c r="HO28" s="263"/>
      <c r="HP28" s="263"/>
      <c r="HQ28" s="263"/>
      <c r="HR28" s="263"/>
      <c r="HS28" s="263"/>
      <c r="HT28" s="263"/>
      <c r="HU28" s="263"/>
      <c r="HV28" s="263"/>
      <c r="HW28" s="263"/>
      <c r="HX28" s="263"/>
      <c r="HY28" s="263"/>
      <c r="HZ28" s="263"/>
      <c r="IA28" s="263"/>
      <c r="IB28" s="263"/>
      <c r="IC28" s="263"/>
      <c r="ID28" s="263"/>
      <c r="IE28" s="263"/>
      <c r="IF28" s="263"/>
      <c r="IG28" s="263"/>
      <c r="IH28" s="263"/>
      <c r="II28" s="263"/>
      <c r="IJ28" s="263"/>
      <c r="IK28" s="263"/>
      <c r="IL28" s="263"/>
      <c r="IM28" s="263"/>
      <c r="IN28" s="263"/>
      <c r="IO28" s="263"/>
      <c r="IP28" s="263"/>
      <c r="IQ28" s="263"/>
      <c r="IR28" s="263"/>
      <c r="IS28" s="263"/>
      <c r="IT28" s="263"/>
      <c r="IU28" s="263"/>
      <c r="IV28" s="263"/>
      <c r="IW28" s="263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3.101</v>
      </c>
      <c r="C29" s="262" t="n">
        <f aca="false">[4]Curves!$B35</f>
        <v>0.385</v>
      </c>
      <c r="D29" s="2" t="n">
        <f aca="false">B29+C29</f>
        <v>3.486</v>
      </c>
      <c r="E29" s="2" t="n">
        <f aca="false">[4]Curves!$J35</f>
        <v>0.035</v>
      </c>
      <c r="F29" s="2" t="n">
        <f aca="false">B29+E29</f>
        <v>3.136</v>
      </c>
      <c r="G29" s="2" t="n">
        <f aca="false">[4]Curves!$K35</f>
        <v>0.325</v>
      </c>
      <c r="H29" s="2" t="n">
        <f aca="false">B29+G29</f>
        <v>3.426</v>
      </c>
      <c r="I29" s="2" t="n">
        <f aca="false">[4]Curves!$G35</f>
        <v>0.33</v>
      </c>
      <c r="J29" s="2" t="n">
        <f aca="false">B29+I29</f>
        <v>3.431</v>
      </c>
      <c r="K29" s="263"/>
      <c r="L29" s="263"/>
      <c r="M29" s="263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263"/>
      <c r="AA29" s="263"/>
      <c r="AB29" s="263"/>
      <c r="AC29" s="263"/>
      <c r="AD29" s="263"/>
      <c r="AE29" s="263"/>
      <c r="AF29" s="263"/>
      <c r="AG29" s="263"/>
      <c r="AH29" s="263"/>
      <c r="AI29" s="263"/>
      <c r="AJ29" s="263"/>
      <c r="AK29" s="263"/>
      <c r="AL29" s="263"/>
      <c r="AM29" s="263"/>
      <c r="AN29" s="263"/>
      <c r="AO29" s="263"/>
      <c r="AP29" s="263"/>
      <c r="AQ29" s="263"/>
      <c r="AR29" s="263"/>
      <c r="AS29" s="263"/>
      <c r="AT29" s="263"/>
      <c r="AU29" s="263"/>
      <c r="AV29" s="263"/>
      <c r="AW29" s="263"/>
      <c r="AX29" s="263"/>
      <c r="AY29" s="263"/>
      <c r="AZ29" s="263"/>
      <c r="BA29" s="263"/>
      <c r="BB29" s="263"/>
      <c r="BC29" s="263"/>
      <c r="BD29" s="263"/>
      <c r="BE29" s="263"/>
      <c r="BF29" s="263"/>
      <c r="BG29" s="263"/>
      <c r="BH29" s="263"/>
      <c r="BI29" s="263"/>
      <c r="BJ29" s="263"/>
      <c r="BK29" s="263"/>
      <c r="BL29" s="263"/>
      <c r="BM29" s="263"/>
      <c r="BN29" s="263"/>
      <c r="BO29" s="263"/>
      <c r="BP29" s="263"/>
      <c r="BQ29" s="263"/>
      <c r="BR29" s="263"/>
      <c r="BS29" s="263"/>
      <c r="BT29" s="263"/>
      <c r="BU29" s="263"/>
      <c r="BV29" s="263"/>
      <c r="BW29" s="263"/>
      <c r="BX29" s="263"/>
      <c r="BY29" s="263"/>
      <c r="BZ29" s="263"/>
      <c r="CA29" s="263"/>
      <c r="CB29" s="263"/>
      <c r="CC29" s="263"/>
      <c r="CD29" s="263"/>
      <c r="CE29" s="263"/>
      <c r="CF29" s="263"/>
      <c r="CG29" s="263"/>
      <c r="CH29" s="263"/>
      <c r="CI29" s="263"/>
      <c r="CJ29" s="263"/>
      <c r="CK29" s="263"/>
      <c r="CL29" s="263"/>
      <c r="CM29" s="263"/>
      <c r="CN29" s="263"/>
      <c r="CO29" s="263"/>
      <c r="CP29" s="263"/>
      <c r="CQ29" s="263"/>
      <c r="CR29" s="263"/>
      <c r="CS29" s="263"/>
      <c r="CT29" s="263"/>
      <c r="CU29" s="263"/>
      <c r="CV29" s="263"/>
      <c r="CW29" s="263"/>
      <c r="CX29" s="263"/>
      <c r="CY29" s="263"/>
      <c r="CZ29" s="263"/>
      <c r="DA29" s="263"/>
      <c r="DB29" s="263"/>
      <c r="DC29" s="263"/>
      <c r="DD29" s="263"/>
      <c r="DE29" s="263"/>
      <c r="DF29" s="263"/>
      <c r="DG29" s="263"/>
      <c r="DH29" s="263"/>
      <c r="DI29" s="263"/>
      <c r="DJ29" s="263"/>
      <c r="DK29" s="263"/>
      <c r="DL29" s="263"/>
      <c r="DM29" s="263"/>
      <c r="DN29" s="263"/>
      <c r="DO29" s="263"/>
      <c r="DP29" s="263"/>
      <c r="DQ29" s="263"/>
      <c r="DR29" s="263"/>
      <c r="DS29" s="263"/>
      <c r="DT29" s="263"/>
      <c r="DU29" s="263"/>
      <c r="DV29" s="263"/>
      <c r="DW29" s="263"/>
      <c r="DX29" s="263"/>
      <c r="DY29" s="263"/>
      <c r="DZ29" s="263"/>
      <c r="EA29" s="263"/>
      <c r="EB29" s="263"/>
      <c r="EC29" s="263"/>
      <c r="ED29" s="263"/>
      <c r="EE29" s="263"/>
      <c r="EF29" s="263"/>
      <c r="EG29" s="263"/>
      <c r="EH29" s="263"/>
      <c r="EI29" s="263"/>
      <c r="EJ29" s="263"/>
      <c r="EK29" s="263"/>
      <c r="EL29" s="263"/>
      <c r="EM29" s="263"/>
      <c r="EN29" s="263"/>
      <c r="EO29" s="263"/>
      <c r="EP29" s="263"/>
      <c r="EQ29" s="263"/>
      <c r="ER29" s="263"/>
      <c r="ES29" s="263"/>
      <c r="ET29" s="263"/>
      <c r="EU29" s="263"/>
      <c r="EV29" s="263"/>
      <c r="EW29" s="263"/>
      <c r="EX29" s="263"/>
      <c r="EY29" s="263"/>
      <c r="EZ29" s="263"/>
      <c r="FA29" s="263"/>
      <c r="FB29" s="263"/>
      <c r="FC29" s="263"/>
      <c r="FD29" s="263"/>
      <c r="FE29" s="263"/>
      <c r="FF29" s="263"/>
      <c r="FG29" s="263"/>
      <c r="FH29" s="263"/>
      <c r="FI29" s="263"/>
      <c r="FJ29" s="263"/>
      <c r="FK29" s="263"/>
      <c r="FL29" s="263"/>
      <c r="FM29" s="263"/>
      <c r="FN29" s="263"/>
      <c r="FO29" s="263"/>
      <c r="FP29" s="263"/>
      <c r="FQ29" s="263"/>
      <c r="FR29" s="263"/>
      <c r="FS29" s="263"/>
      <c r="FT29" s="263"/>
      <c r="FU29" s="263"/>
      <c r="FV29" s="263"/>
      <c r="FW29" s="263"/>
      <c r="FX29" s="263"/>
      <c r="FY29" s="263"/>
      <c r="FZ29" s="263"/>
      <c r="GA29" s="263"/>
      <c r="GB29" s="263"/>
      <c r="GC29" s="263"/>
      <c r="GD29" s="263"/>
      <c r="GE29" s="263"/>
      <c r="GF29" s="263"/>
      <c r="GG29" s="263"/>
      <c r="GH29" s="263"/>
      <c r="GI29" s="263"/>
      <c r="GJ29" s="263"/>
      <c r="GK29" s="263"/>
      <c r="GL29" s="263"/>
      <c r="GM29" s="263"/>
      <c r="GN29" s="263"/>
      <c r="GO29" s="263"/>
      <c r="GP29" s="263"/>
      <c r="GQ29" s="263"/>
      <c r="GR29" s="263"/>
      <c r="GS29" s="263"/>
      <c r="GT29" s="263"/>
      <c r="GU29" s="263"/>
      <c r="GV29" s="263"/>
      <c r="GW29" s="263"/>
      <c r="GX29" s="263"/>
      <c r="GY29" s="263"/>
      <c r="GZ29" s="263"/>
      <c r="HA29" s="263"/>
      <c r="HB29" s="263"/>
      <c r="HC29" s="263"/>
      <c r="HD29" s="263"/>
      <c r="HE29" s="263"/>
      <c r="HF29" s="263"/>
      <c r="HG29" s="263"/>
      <c r="HH29" s="263"/>
      <c r="HI29" s="263"/>
      <c r="HJ29" s="263"/>
      <c r="HK29" s="263"/>
      <c r="HL29" s="263"/>
      <c r="HM29" s="263"/>
      <c r="HN29" s="263"/>
      <c r="HO29" s="263"/>
      <c r="HP29" s="263"/>
      <c r="HQ29" s="263"/>
      <c r="HR29" s="263"/>
      <c r="HS29" s="263"/>
      <c r="HT29" s="263"/>
      <c r="HU29" s="263"/>
      <c r="HV29" s="263"/>
      <c r="HW29" s="263"/>
      <c r="HX29" s="263"/>
      <c r="HY29" s="263"/>
      <c r="HZ29" s="263"/>
      <c r="IA29" s="263"/>
      <c r="IB29" s="263"/>
      <c r="IC29" s="263"/>
      <c r="ID29" s="263"/>
      <c r="IE29" s="263"/>
      <c r="IF29" s="263"/>
      <c r="IG29" s="263"/>
      <c r="IH29" s="263"/>
      <c r="II29" s="263"/>
      <c r="IJ29" s="263"/>
      <c r="IK29" s="263"/>
      <c r="IL29" s="263"/>
      <c r="IM29" s="263"/>
      <c r="IN29" s="263"/>
      <c r="IO29" s="263"/>
      <c r="IP29" s="263"/>
      <c r="IQ29" s="263"/>
      <c r="IR29" s="263"/>
      <c r="IS29" s="263"/>
      <c r="IT29" s="263"/>
      <c r="IU29" s="263"/>
      <c r="IV29" s="263"/>
      <c r="IW29" s="263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3.291</v>
      </c>
      <c r="C30" s="262" t="n">
        <f aca="false">[4]Curves!$B36</f>
        <v>0.385</v>
      </c>
      <c r="D30" s="2" t="n">
        <f aca="false">B30+C30</f>
        <v>3.676</v>
      </c>
      <c r="E30" s="2" t="n">
        <f aca="false">[4]Curves!$J36</f>
        <v>0.035</v>
      </c>
      <c r="F30" s="2" t="n">
        <f aca="false">B30+E30</f>
        <v>3.326</v>
      </c>
      <c r="G30" s="2" t="n">
        <f aca="false">[4]Curves!$K36</f>
        <v>0.335</v>
      </c>
      <c r="H30" s="2" t="n">
        <f aca="false">B30+G30</f>
        <v>3.626</v>
      </c>
      <c r="I30" s="2" t="n">
        <f aca="false">[4]Curves!$G36</f>
        <v>0.37</v>
      </c>
      <c r="J30" s="2" t="n">
        <f aca="false">B30+I30</f>
        <v>3.661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3.381</v>
      </c>
      <c r="C31" s="262" t="n">
        <f aca="false">[4]Curves!$B37</f>
        <v>0.3975</v>
      </c>
      <c r="D31" s="2" t="n">
        <f aca="false">B31+C31</f>
        <v>3.7785</v>
      </c>
      <c r="E31" s="2" t="n">
        <f aca="false">[4]Curves!$J37</f>
        <v>0.035</v>
      </c>
      <c r="F31" s="2" t="n">
        <f aca="false">B31+E31</f>
        <v>3.416</v>
      </c>
      <c r="G31" s="2" t="n">
        <f aca="false">[4]Curves!$K37</f>
        <v>0.35</v>
      </c>
      <c r="H31" s="2" t="n">
        <f aca="false">B31+G31</f>
        <v>3.731</v>
      </c>
      <c r="I31" s="2" t="n">
        <f aca="false">[4]Curves!$G37</f>
        <v>0.41</v>
      </c>
      <c r="J31" s="2" t="n">
        <f aca="false">B31+I31</f>
        <v>3.791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3.284</v>
      </c>
      <c r="C32" s="262" t="n">
        <f aca="false">[4]Curves!$B38</f>
        <v>0.4</v>
      </c>
      <c r="D32" s="2" t="n">
        <f aca="false">B32+C32</f>
        <v>3.684</v>
      </c>
      <c r="E32" s="2" t="n">
        <f aca="false">[4]Curves!$J38</f>
        <v>0.035</v>
      </c>
      <c r="F32" s="2" t="n">
        <f aca="false">B32+E32</f>
        <v>3.319</v>
      </c>
      <c r="G32" s="2" t="n">
        <f aca="false">[4]Curves!$K38</f>
        <v>0.35</v>
      </c>
      <c r="H32" s="2" t="n">
        <f aca="false">B32+G32</f>
        <v>3.634</v>
      </c>
      <c r="I32" s="2" t="n">
        <f aca="false">[4]Curves!$G38</f>
        <v>0.41</v>
      </c>
      <c r="J32" s="2" t="n">
        <f aca="false">B32+I32</f>
        <v>3.694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3.159</v>
      </c>
      <c r="C33" s="262" t="n">
        <f aca="false">[4]Curves!$B39</f>
        <v>0.3975</v>
      </c>
      <c r="D33" s="2" t="n">
        <f aca="false">B33+C33</f>
        <v>3.5565</v>
      </c>
      <c r="E33" s="2" t="n">
        <f aca="false">[4]Curves!$J39</f>
        <v>0.13</v>
      </c>
      <c r="F33" s="2" t="n">
        <f aca="false">B33+E33</f>
        <v>3.289</v>
      </c>
      <c r="G33" s="2" t="n">
        <f aca="false">[4]Curves!$K39</f>
        <v>0.315</v>
      </c>
      <c r="H33" s="2" t="n">
        <f aca="false">B33+G33</f>
        <v>3.474</v>
      </c>
      <c r="I33" s="2" t="n">
        <f aca="false">[4]Curves!$G39</f>
        <v>0.36</v>
      </c>
      <c r="J33" s="2" t="n">
        <f aca="false">B33+I33</f>
        <v>3.519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2.999</v>
      </c>
      <c r="C34" s="262" t="n">
        <f aca="false">[4]Curves!$B40</f>
        <v>0.4</v>
      </c>
      <c r="D34" s="2" t="n">
        <f aca="false">B34+C34</f>
        <v>3.399</v>
      </c>
      <c r="E34" s="2" t="n">
        <f aca="false">[4]Curves!$J40</f>
        <v>0.13</v>
      </c>
      <c r="F34" s="2" t="n">
        <f aca="false">B34+E34</f>
        <v>3.129</v>
      </c>
      <c r="G34" s="2" t="n">
        <f aca="false">[4]Curves!$K40</f>
        <v>0.36</v>
      </c>
      <c r="H34" s="2" t="n">
        <f aca="false">B34+G34</f>
        <v>3.359</v>
      </c>
      <c r="I34" s="2" t="n">
        <f aca="false">[4]Curves!$G40</f>
        <v>0.4</v>
      </c>
      <c r="J34" s="2" t="n">
        <f aca="false">B34+I34</f>
        <v>3.399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3.01</v>
      </c>
      <c r="C35" s="262" t="n">
        <f aca="false">[4]Curves!$B41</f>
        <v>0.55</v>
      </c>
      <c r="D35" s="2" t="n">
        <f aca="false">B35+C35</f>
        <v>3.56</v>
      </c>
      <c r="E35" s="2" t="n">
        <f aca="false">[4]Curves!$J41</f>
        <v>0.13</v>
      </c>
      <c r="F35" s="2" t="n">
        <f aca="false">B35+E35</f>
        <v>3.14</v>
      </c>
      <c r="G35" s="2" t="n">
        <f aca="false">[4]Curves!$K41</f>
        <v>0.46</v>
      </c>
      <c r="H35" s="2" t="n">
        <f aca="false">B35+G35</f>
        <v>3.47</v>
      </c>
      <c r="I35" s="2" t="n">
        <f aca="false">[4]Curves!$G41</f>
        <v>0.72</v>
      </c>
      <c r="J35" s="2" t="n">
        <f aca="false">B35+I35</f>
        <v>3.73</v>
      </c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  <c r="V35" s="263"/>
      <c r="W35" s="263"/>
      <c r="X35" s="263"/>
      <c r="Y35" s="263"/>
      <c r="Z35" s="263"/>
      <c r="AA35" s="263"/>
      <c r="AB35" s="263"/>
      <c r="AC35" s="263"/>
      <c r="AD35" s="263"/>
      <c r="AE35" s="263"/>
      <c r="AF35" s="263"/>
      <c r="AG35" s="263"/>
      <c r="AH35" s="263"/>
      <c r="AI35" s="263"/>
      <c r="AJ35" s="263"/>
      <c r="AK35" s="263"/>
      <c r="AL35" s="263"/>
      <c r="AM35" s="263"/>
      <c r="AN35" s="263"/>
      <c r="AO35" s="263"/>
      <c r="AP35" s="263"/>
      <c r="AQ35" s="263"/>
      <c r="AR35" s="263"/>
      <c r="AS35" s="263"/>
      <c r="AT35" s="263"/>
      <c r="AU35" s="263"/>
      <c r="AV35" s="263"/>
      <c r="AW35" s="263"/>
      <c r="AX35" s="263"/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3"/>
      <c r="BK35" s="263"/>
      <c r="BL35" s="263"/>
      <c r="BM35" s="263"/>
      <c r="BN35" s="263"/>
      <c r="BO35" s="263"/>
      <c r="BP35" s="263"/>
      <c r="BQ35" s="263"/>
      <c r="BR35" s="263"/>
      <c r="BS35" s="263"/>
      <c r="BT35" s="263"/>
      <c r="BU35" s="263"/>
      <c r="BV35" s="263"/>
      <c r="BW35" s="263"/>
      <c r="BX35" s="263"/>
      <c r="BY35" s="263"/>
      <c r="BZ35" s="263"/>
      <c r="CA35" s="263"/>
      <c r="CB35" s="263"/>
      <c r="CC35" s="263"/>
      <c r="CD35" s="263"/>
      <c r="CE35" s="263"/>
      <c r="CF35" s="263"/>
      <c r="CG35" s="263"/>
      <c r="CH35" s="263"/>
      <c r="CI35" s="263"/>
      <c r="CJ35" s="263"/>
      <c r="CK35" s="263"/>
      <c r="CL35" s="263"/>
      <c r="CM35" s="263"/>
      <c r="CN35" s="263"/>
      <c r="CO35" s="263"/>
      <c r="CP35" s="263"/>
      <c r="CQ35" s="263"/>
      <c r="CR35" s="263"/>
      <c r="CS35" s="263"/>
      <c r="CT35" s="263"/>
      <c r="CU35" s="263"/>
      <c r="CV35" s="263"/>
      <c r="CW35" s="263"/>
      <c r="CX35" s="263"/>
      <c r="CY35" s="263"/>
      <c r="CZ35" s="263"/>
      <c r="DA35" s="263"/>
      <c r="DB35" s="263"/>
      <c r="DC35" s="263"/>
      <c r="DD35" s="263"/>
      <c r="DE35" s="263"/>
      <c r="DF35" s="263"/>
      <c r="DG35" s="263"/>
      <c r="DH35" s="263"/>
      <c r="DI35" s="263"/>
      <c r="DJ35" s="263"/>
      <c r="DK35" s="263"/>
      <c r="DL35" s="263"/>
      <c r="DM35" s="263"/>
      <c r="DN35" s="263"/>
      <c r="DO35" s="263"/>
      <c r="DP35" s="263"/>
      <c r="DQ35" s="263"/>
      <c r="DR35" s="263"/>
      <c r="DS35" s="263"/>
      <c r="DT35" s="263"/>
      <c r="DU35" s="263"/>
      <c r="DV35" s="263"/>
      <c r="DW35" s="263"/>
      <c r="DX35" s="263"/>
      <c r="DY35" s="263"/>
      <c r="DZ35" s="263"/>
      <c r="EA35" s="263"/>
      <c r="EB35" s="263"/>
      <c r="EC35" s="263"/>
      <c r="ED35" s="263"/>
      <c r="EE35" s="263"/>
      <c r="EF35" s="263"/>
      <c r="EG35" s="263"/>
      <c r="EH35" s="263"/>
      <c r="EI35" s="263"/>
      <c r="EJ35" s="263"/>
      <c r="EK35" s="263"/>
      <c r="EL35" s="263"/>
      <c r="EM35" s="263"/>
      <c r="EN35" s="263"/>
      <c r="EO35" s="263"/>
      <c r="EP35" s="263"/>
      <c r="EQ35" s="263"/>
      <c r="ER35" s="263"/>
      <c r="ES35" s="263"/>
      <c r="ET35" s="263"/>
      <c r="EU35" s="263"/>
      <c r="EV35" s="263"/>
      <c r="EW35" s="263"/>
      <c r="EX35" s="263"/>
      <c r="EY35" s="263"/>
      <c r="EZ35" s="263"/>
      <c r="FA35" s="263"/>
      <c r="FB35" s="263"/>
      <c r="FC35" s="263"/>
      <c r="FD35" s="263"/>
      <c r="FE35" s="263"/>
      <c r="FF35" s="263"/>
      <c r="FG35" s="263"/>
      <c r="FH35" s="263"/>
      <c r="FI35" s="263"/>
      <c r="FJ35" s="263"/>
      <c r="FK35" s="263"/>
      <c r="FL35" s="263"/>
      <c r="FM35" s="263"/>
      <c r="FN35" s="263"/>
      <c r="FO35" s="263"/>
      <c r="FP35" s="263"/>
      <c r="FQ35" s="263"/>
      <c r="FR35" s="263"/>
      <c r="FS35" s="263"/>
      <c r="FT35" s="263"/>
      <c r="FU35" s="263"/>
      <c r="FV35" s="263"/>
      <c r="FW35" s="263"/>
      <c r="FX35" s="263"/>
      <c r="FY35" s="263"/>
      <c r="FZ35" s="263"/>
      <c r="GA35" s="263"/>
      <c r="GB35" s="263"/>
      <c r="GC35" s="263"/>
      <c r="GD35" s="263"/>
      <c r="GE35" s="263"/>
      <c r="GF35" s="263"/>
      <c r="GG35" s="263"/>
      <c r="GH35" s="263"/>
      <c r="GI35" s="263"/>
      <c r="GJ35" s="263"/>
      <c r="GK35" s="263"/>
      <c r="GL35" s="263"/>
      <c r="GM35" s="263"/>
      <c r="GN35" s="263"/>
      <c r="GO35" s="263"/>
      <c r="GP35" s="263"/>
      <c r="GQ35" s="263"/>
      <c r="GR35" s="263"/>
      <c r="GS35" s="263"/>
      <c r="GT35" s="263"/>
      <c r="GU35" s="263"/>
      <c r="GV35" s="263"/>
      <c r="GW35" s="263"/>
      <c r="GX35" s="263"/>
      <c r="GY35" s="263"/>
      <c r="GZ35" s="263"/>
      <c r="HA35" s="263"/>
      <c r="HB35" s="263"/>
      <c r="HC35" s="263"/>
      <c r="HD35" s="263"/>
      <c r="HE35" s="263"/>
      <c r="HF35" s="263"/>
      <c r="HG35" s="263"/>
      <c r="HH35" s="263"/>
      <c r="HI35" s="263"/>
      <c r="HJ35" s="263"/>
      <c r="HK35" s="263"/>
      <c r="HL35" s="263"/>
      <c r="HM35" s="263"/>
      <c r="HN35" s="263"/>
      <c r="HO35" s="263"/>
      <c r="HP35" s="263"/>
      <c r="HQ35" s="263"/>
      <c r="HR35" s="263"/>
      <c r="HS35" s="263"/>
      <c r="HT35" s="263"/>
      <c r="HU35" s="263"/>
      <c r="HV35" s="263"/>
      <c r="HW35" s="263"/>
      <c r="HX35" s="263"/>
      <c r="HY35" s="263"/>
      <c r="HZ35" s="263"/>
      <c r="IA35" s="263"/>
      <c r="IB35" s="263"/>
      <c r="IC35" s="263"/>
      <c r="ID35" s="263"/>
      <c r="IE35" s="263"/>
      <c r="IF35" s="263"/>
      <c r="IG35" s="263"/>
      <c r="IH35" s="263"/>
      <c r="II35" s="263"/>
      <c r="IJ35" s="263"/>
      <c r="IK35" s="263"/>
      <c r="IL35" s="263"/>
      <c r="IM35" s="263"/>
      <c r="IN35" s="263"/>
      <c r="IO35" s="263"/>
      <c r="IP35" s="263"/>
      <c r="IQ35" s="263"/>
      <c r="IR35" s="263"/>
      <c r="IS35" s="263"/>
      <c r="IT35" s="263"/>
      <c r="IU35" s="263"/>
      <c r="IV35" s="263"/>
      <c r="IW35" s="263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3.038</v>
      </c>
      <c r="C36" s="262" t="n">
        <f aca="false">[4]Curves!$B42</f>
        <v>0.9</v>
      </c>
      <c r="D36" s="2" t="n">
        <f aca="false">B36+C36</f>
        <v>3.938</v>
      </c>
      <c r="E36" s="2" t="n">
        <f aca="false">[4]Curves!$J42</f>
        <v>0.13</v>
      </c>
      <c r="F36" s="2" t="n">
        <f aca="false">B36+E36</f>
        <v>3.168</v>
      </c>
      <c r="G36" s="2" t="n">
        <f aca="false">[4]Curves!$K42</f>
        <v>0.77</v>
      </c>
      <c r="H36" s="2" t="n">
        <f aca="false">B36+G36</f>
        <v>3.808</v>
      </c>
      <c r="I36" s="2" t="n">
        <f aca="false">[4]Curves!$G42</f>
        <v>0.97</v>
      </c>
      <c r="J36" s="2" t="n">
        <f aca="false">B36+I36</f>
        <v>4.008</v>
      </c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263"/>
      <c r="AA36" s="263"/>
      <c r="AB36" s="263"/>
      <c r="AC36" s="263"/>
      <c r="AD36" s="263"/>
      <c r="AE36" s="263"/>
      <c r="AF36" s="263"/>
      <c r="AG36" s="263"/>
      <c r="AH36" s="263"/>
      <c r="AI36" s="263"/>
      <c r="AJ36" s="263"/>
      <c r="AK36" s="263"/>
      <c r="AL36" s="263"/>
      <c r="AM36" s="263"/>
      <c r="AN36" s="263"/>
      <c r="AO36" s="263"/>
      <c r="AP36" s="263"/>
      <c r="AQ36" s="263"/>
      <c r="AR36" s="263"/>
      <c r="AS36" s="263"/>
      <c r="AT36" s="263"/>
      <c r="AU36" s="263"/>
      <c r="AV36" s="263"/>
      <c r="AW36" s="263"/>
      <c r="AX36" s="263"/>
      <c r="AY36" s="263"/>
      <c r="AZ36" s="263"/>
      <c r="BA36" s="263"/>
      <c r="BB36" s="263"/>
      <c r="BC36" s="263"/>
      <c r="BD36" s="263"/>
      <c r="BE36" s="263"/>
      <c r="BF36" s="263"/>
      <c r="BG36" s="263"/>
      <c r="BH36" s="263"/>
      <c r="BI36" s="263"/>
      <c r="BJ36" s="263"/>
      <c r="BK36" s="263"/>
      <c r="BL36" s="263"/>
      <c r="BM36" s="263"/>
      <c r="BN36" s="263"/>
      <c r="BO36" s="263"/>
      <c r="BP36" s="263"/>
      <c r="BQ36" s="263"/>
      <c r="BR36" s="263"/>
      <c r="BS36" s="263"/>
      <c r="BT36" s="263"/>
      <c r="BU36" s="263"/>
      <c r="BV36" s="263"/>
      <c r="BW36" s="263"/>
      <c r="BX36" s="263"/>
      <c r="BY36" s="263"/>
      <c r="BZ36" s="263"/>
      <c r="CA36" s="263"/>
      <c r="CB36" s="263"/>
      <c r="CC36" s="263"/>
      <c r="CD36" s="263"/>
      <c r="CE36" s="263"/>
      <c r="CF36" s="263"/>
      <c r="CG36" s="263"/>
      <c r="CH36" s="263"/>
      <c r="CI36" s="263"/>
      <c r="CJ36" s="263"/>
      <c r="CK36" s="263"/>
      <c r="CL36" s="263"/>
      <c r="CM36" s="263"/>
      <c r="CN36" s="263"/>
      <c r="CO36" s="263"/>
      <c r="CP36" s="263"/>
      <c r="CQ36" s="263"/>
      <c r="CR36" s="263"/>
      <c r="CS36" s="263"/>
      <c r="CT36" s="263"/>
      <c r="CU36" s="263"/>
      <c r="CV36" s="263"/>
      <c r="CW36" s="263"/>
      <c r="CX36" s="263"/>
      <c r="CY36" s="263"/>
      <c r="CZ36" s="263"/>
      <c r="DA36" s="263"/>
      <c r="DB36" s="263"/>
      <c r="DC36" s="263"/>
      <c r="DD36" s="263"/>
      <c r="DE36" s="263"/>
      <c r="DF36" s="263"/>
      <c r="DG36" s="263"/>
      <c r="DH36" s="263"/>
      <c r="DI36" s="263"/>
      <c r="DJ36" s="263"/>
      <c r="DK36" s="263"/>
      <c r="DL36" s="263"/>
      <c r="DM36" s="263"/>
      <c r="DN36" s="263"/>
      <c r="DO36" s="263"/>
      <c r="DP36" s="263"/>
      <c r="DQ36" s="263"/>
      <c r="DR36" s="263"/>
      <c r="DS36" s="263"/>
      <c r="DT36" s="263"/>
      <c r="DU36" s="263"/>
      <c r="DV36" s="263"/>
      <c r="DW36" s="263"/>
      <c r="DX36" s="263"/>
      <c r="DY36" s="263"/>
      <c r="DZ36" s="263"/>
      <c r="EA36" s="263"/>
      <c r="EB36" s="263"/>
      <c r="EC36" s="263"/>
      <c r="ED36" s="263"/>
      <c r="EE36" s="263"/>
      <c r="EF36" s="263"/>
      <c r="EG36" s="263"/>
      <c r="EH36" s="263"/>
      <c r="EI36" s="263"/>
      <c r="EJ36" s="263"/>
      <c r="EK36" s="263"/>
      <c r="EL36" s="263"/>
      <c r="EM36" s="263"/>
      <c r="EN36" s="263"/>
      <c r="EO36" s="263"/>
      <c r="EP36" s="263"/>
      <c r="EQ36" s="263"/>
      <c r="ER36" s="263"/>
      <c r="ES36" s="263"/>
      <c r="ET36" s="263"/>
      <c r="EU36" s="263"/>
      <c r="EV36" s="263"/>
      <c r="EW36" s="263"/>
      <c r="EX36" s="263"/>
      <c r="EY36" s="263"/>
      <c r="EZ36" s="263"/>
      <c r="FA36" s="263"/>
      <c r="FB36" s="263"/>
      <c r="FC36" s="263"/>
      <c r="FD36" s="263"/>
      <c r="FE36" s="263"/>
      <c r="FF36" s="263"/>
      <c r="FG36" s="263"/>
      <c r="FH36" s="263"/>
      <c r="FI36" s="263"/>
      <c r="FJ36" s="263"/>
      <c r="FK36" s="263"/>
      <c r="FL36" s="263"/>
      <c r="FM36" s="263"/>
      <c r="FN36" s="263"/>
      <c r="FO36" s="263"/>
      <c r="FP36" s="263"/>
      <c r="FQ36" s="263"/>
      <c r="FR36" s="263"/>
      <c r="FS36" s="263"/>
      <c r="FT36" s="263"/>
      <c r="FU36" s="263"/>
      <c r="FV36" s="263"/>
      <c r="FW36" s="263"/>
      <c r="FX36" s="263"/>
      <c r="FY36" s="263"/>
      <c r="FZ36" s="263"/>
      <c r="GA36" s="263"/>
      <c r="GB36" s="263"/>
      <c r="GC36" s="263"/>
      <c r="GD36" s="263"/>
      <c r="GE36" s="263"/>
      <c r="GF36" s="263"/>
      <c r="GG36" s="263"/>
      <c r="GH36" s="263"/>
      <c r="GI36" s="263"/>
      <c r="GJ36" s="263"/>
      <c r="GK36" s="263"/>
      <c r="GL36" s="263"/>
      <c r="GM36" s="263"/>
      <c r="GN36" s="263"/>
      <c r="GO36" s="263"/>
      <c r="GP36" s="263"/>
      <c r="GQ36" s="263"/>
      <c r="GR36" s="263"/>
      <c r="GS36" s="263"/>
      <c r="GT36" s="263"/>
      <c r="GU36" s="263"/>
      <c r="GV36" s="263"/>
      <c r="GW36" s="263"/>
      <c r="GX36" s="263"/>
      <c r="GY36" s="263"/>
      <c r="GZ36" s="263"/>
      <c r="HA36" s="263"/>
      <c r="HB36" s="263"/>
      <c r="HC36" s="263"/>
      <c r="HD36" s="263"/>
      <c r="HE36" s="263"/>
      <c r="HF36" s="263"/>
      <c r="HG36" s="263"/>
      <c r="HH36" s="263"/>
      <c r="HI36" s="263"/>
      <c r="HJ36" s="263"/>
      <c r="HK36" s="263"/>
      <c r="HL36" s="263"/>
      <c r="HM36" s="263"/>
      <c r="HN36" s="263"/>
      <c r="HO36" s="263"/>
      <c r="HP36" s="263"/>
      <c r="HQ36" s="263"/>
      <c r="HR36" s="263"/>
      <c r="HS36" s="263"/>
      <c r="HT36" s="263"/>
      <c r="HU36" s="263"/>
      <c r="HV36" s="263"/>
      <c r="HW36" s="263"/>
      <c r="HX36" s="263"/>
      <c r="HY36" s="263"/>
      <c r="HZ36" s="263"/>
      <c r="IA36" s="263"/>
      <c r="IB36" s="263"/>
      <c r="IC36" s="263"/>
      <c r="ID36" s="263"/>
      <c r="IE36" s="263"/>
      <c r="IF36" s="263"/>
      <c r="IG36" s="263"/>
      <c r="IH36" s="263"/>
      <c r="II36" s="263"/>
      <c r="IJ36" s="263"/>
      <c r="IK36" s="263"/>
      <c r="IL36" s="263"/>
      <c r="IM36" s="263"/>
      <c r="IN36" s="263"/>
      <c r="IO36" s="263"/>
      <c r="IP36" s="263"/>
      <c r="IQ36" s="263"/>
      <c r="IR36" s="263"/>
      <c r="IS36" s="263"/>
      <c r="IT36" s="263"/>
      <c r="IU36" s="263"/>
      <c r="IV36" s="263"/>
      <c r="IW36" s="263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3.058</v>
      </c>
      <c r="C37" s="262" t="n">
        <f aca="false">[4]Curves!$B43</f>
        <v>1.2</v>
      </c>
      <c r="D37" s="2" t="n">
        <f aca="false">B37+C37</f>
        <v>4.258</v>
      </c>
      <c r="E37" s="2" t="n">
        <f aca="false">[4]Curves!$J43</f>
        <v>0.13</v>
      </c>
      <c r="F37" s="2" t="n">
        <f aca="false">B37+E37</f>
        <v>3.188</v>
      </c>
      <c r="G37" s="2" t="n">
        <f aca="false">[4]Curves!$K43</f>
        <v>1.04</v>
      </c>
      <c r="H37" s="2" t="n">
        <f aca="false">B37+G37</f>
        <v>4.098</v>
      </c>
      <c r="I37" s="2" t="n">
        <f aca="false">[4]Curves!$G43</f>
        <v>1.6</v>
      </c>
      <c r="J37" s="2" t="n">
        <f aca="false">B37+I37</f>
        <v>4.658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3.078</v>
      </c>
      <c r="C38" s="262" t="n">
        <f aca="false">[4]Curves!$B44</f>
        <v>1.2</v>
      </c>
      <c r="D38" s="2" t="n">
        <f aca="false">B38+C38</f>
        <v>4.278</v>
      </c>
      <c r="E38" s="2" t="n">
        <f aca="false">[4]Curves!$J44</f>
        <v>0.035</v>
      </c>
      <c r="F38" s="2" t="n">
        <f aca="false">B38+E38</f>
        <v>3.113</v>
      </c>
      <c r="G38" s="2" t="n">
        <f aca="false">[4]Curves!$K44</f>
        <v>1.04</v>
      </c>
      <c r="H38" s="2" t="n">
        <f aca="false">B38+G38</f>
        <v>4.118</v>
      </c>
      <c r="I38" s="2" t="n">
        <f aca="false">[4]Curves!$G44</f>
        <v>1.6</v>
      </c>
      <c r="J38" s="2" t="n">
        <f aca="false">B38+I38</f>
        <v>4.678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3.083</v>
      </c>
      <c r="C39" s="262" t="n">
        <f aca="false">[4]Curves!$B45</f>
        <v>0.65</v>
      </c>
      <c r="D39" s="2" t="n">
        <f aca="false">B39+C39</f>
        <v>3.733</v>
      </c>
      <c r="E39" s="2" t="n">
        <f aca="false">[4]Curves!$J45</f>
        <v>0.035</v>
      </c>
      <c r="F39" s="2" t="n">
        <f aca="false">B39+E39</f>
        <v>3.118</v>
      </c>
      <c r="G39" s="2" t="n">
        <f aca="false">[4]Curves!$K45</f>
        <v>0.54</v>
      </c>
      <c r="H39" s="2" t="n">
        <f aca="false">B39+G39</f>
        <v>3.623</v>
      </c>
      <c r="I39" s="2" t="n">
        <f aca="false">[4]Curves!$G45</f>
        <v>0.71</v>
      </c>
      <c r="J39" s="2" t="n">
        <f aca="false">B39+I39</f>
        <v>3.793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3.093</v>
      </c>
      <c r="C40" s="262" t="n">
        <f aca="false">[4]Curves!$B46</f>
        <v>0.435</v>
      </c>
      <c r="D40" s="2" t="n">
        <f aca="false">B40+C40</f>
        <v>3.528</v>
      </c>
      <c r="E40" s="2" t="n">
        <f aca="false">[4]Curves!$J46</f>
        <v>0.035</v>
      </c>
      <c r="F40" s="2" t="n">
        <f aca="false">B40+E40</f>
        <v>3.128</v>
      </c>
      <c r="G40" s="2" t="n">
        <f aca="false">[4]Curves!$K46</f>
        <v>0.36</v>
      </c>
      <c r="H40" s="2" t="n">
        <f aca="false">B40+G40</f>
        <v>3.453</v>
      </c>
      <c r="I40" s="2" t="n">
        <f aca="false">[4]Curves!$G46</f>
        <v>0.38</v>
      </c>
      <c r="J40" s="2" t="n">
        <f aca="false">B40+I40</f>
        <v>3.473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3.258</v>
      </c>
      <c r="C41" s="262" t="n">
        <f aca="false">[4]Curves!$B47</f>
        <v>0.385</v>
      </c>
      <c r="D41" s="2" t="n">
        <f aca="false">B41+C41</f>
        <v>3.643</v>
      </c>
      <c r="E41" s="2" t="n">
        <f aca="false">[4]Curves!$J47</f>
        <v>0.035</v>
      </c>
      <c r="F41" s="2" t="n">
        <f aca="false">B41+E41</f>
        <v>3.293</v>
      </c>
      <c r="G41" s="2" t="n">
        <f aca="false">[4]Curves!$K47</f>
        <v>0.325</v>
      </c>
      <c r="H41" s="2" t="n">
        <f aca="false">B41+G41</f>
        <v>3.583</v>
      </c>
      <c r="I41" s="2" t="n">
        <f aca="false">[4]Curves!$G47</f>
        <v>0.33</v>
      </c>
      <c r="J41" s="2" t="n">
        <f aca="false">B41+I41</f>
        <v>3.588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3.423</v>
      </c>
      <c r="C42" s="262" t="n">
        <f aca="false">[4]Curves!$B48</f>
        <v>0.385</v>
      </c>
      <c r="D42" s="2" t="n">
        <f aca="false">B42+C42</f>
        <v>3.808</v>
      </c>
      <c r="E42" s="2" t="n">
        <f aca="false">[4]Curves!$J48</f>
        <v>0.035</v>
      </c>
      <c r="F42" s="2" t="n">
        <f aca="false">B42+E42</f>
        <v>3.458</v>
      </c>
      <c r="G42" s="2" t="n">
        <f aca="false">[4]Curves!$K48</f>
        <v>0.335</v>
      </c>
      <c r="H42" s="2" t="n">
        <f aca="false">B42+G42</f>
        <v>3.758</v>
      </c>
      <c r="I42" s="2" t="n">
        <f aca="false">[4]Curves!$G48</f>
        <v>0.37</v>
      </c>
      <c r="J42" s="2" t="n">
        <f aca="false">B42+I42</f>
        <v>3.793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3.478</v>
      </c>
      <c r="C43" s="262" t="n">
        <f aca="false">[4]Curves!$B49</f>
        <v>0.3975</v>
      </c>
      <c r="D43" s="2" t="n">
        <f aca="false">B43+C43</f>
        <v>3.8755</v>
      </c>
      <c r="E43" s="2" t="n">
        <f aca="false">[4]Curves!$J49</f>
        <v>0.035</v>
      </c>
      <c r="F43" s="2" t="n">
        <f aca="false">B43+E43</f>
        <v>3.513</v>
      </c>
      <c r="G43" s="2" t="n">
        <f aca="false">[4]Curves!$K49</f>
        <v>0.35</v>
      </c>
      <c r="H43" s="2" t="n">
        <f aca="false">B43+G43</f>
        <v>3.828</v>
      </c>
      <c r="I43" s="2" t="n">
        <f aca="false">[4]Curves!$G49</f>
        <v>0.41</v>
      </c>
      <c r="J43" s="2" t="n">
        <f aca="false">B43+I43</f>
        <v>3.888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3.364</v>
      </c>
      <c r="C44" s="262" t="n">
        <f aca="false">[4]Curves!$B50</f>
        <v>0.4</v>
      </c>
      <c r="D44" s="2" t="n">
        <f aca="false">B44+C44</f>
        <v>3.764</v>
      </c>
      <c r="E44" s="2" t="n">
        <f aca="false">[4]Curves!$J50</f>
        <v>0.035</v>
      </c>
      <c r="F44" s="2" t="n">
        <f aca="false">B44+E44</f>
        <v>3.399</v>
      </c>
      <c r="G44" s="2" t="n">
        <f aca="false">[4]Curves!$K50</f>
        <v>0.35</v>
      </c>
      <c r="H44" s="2" t="n">
        <f aca="false">B44+G44</f>
        <v>3.714</v>
      </c>
      <c r="I44" s="2" t="n">
        <f aca="false">[4]Curves!$G50</f>
        <v>0.41</v>
      </c>
      <c r="J44" s="2" t="n">
        <f aca="false">B44+I44</f>
        <v>3.774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3.232</v>
      </c>
      <c r="C45" s="262" t="n">
        <f aca="false">[4]Curves!$B51</f>
        <v>0.3975</v>
      </c>
      <c r="D45" s="2" t="n">
        <f aca="false">B45+C45</f>
        <v>3.6295</v>
      </c>
      <c r="E45" s="2" t="n">
        <f aca="false">[4]Curves!$J51</f>
        <v>0.13</v>
      </c>
      <c r="F45" s="2" t="n">
        <f aca="false">B45+E45</f>
        <v>3.362</v>
      </c>
      <c r="G45" s="2" t="n">
        <f aca="false">[4]Curves!$K51</f>
        <v>0.315</v>
      </c>
      <c r="H45" s="2" t="n">
        <f aca="false">B45+G45</f>
        <v>3.547</v>
      </c>
      <c r="I45" s="2" t="n">
        <f aca="false">[4]Curves!$G51</f>
        <v>0.36</v>
      </c>
      <c r="J45" s="2" t="n">
        <f aca="false">B45+I45</f>
        <v>3.592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3.062</v>
      </c>
      <c r="C46" s="262" t="n">
        <f aca="false">[4]Curves!$B52</f>
        <v>0.4</v>
      </c>
      <c r="D46" s="2" t="n">
        <f aca="false">B46+C46</f>
        <v>3.462</v>
      </c>
      <c r="E46" s="2" t="n">
        <f aca="false">[4]Curves!$J52</f>
        <v>0.13</v>
      </c>
      <c r="F46" s="2" t="n">
        <f aca="false">B46+E46</f>
        <v>3.192</v>
      </c>
      <c r="G46" s="2" t="n">
        <f aca="false">[4]Curves!$K52</f>
        <v>0.36</v>
      </c>
      <c r="H46" s="2" t="n">
        <f aca="false">B46+G46</f>
        <v>3.422</v>
      </c>
      <c r="I46" s="2" t="n">
        <f aca="false">[4]Curves!$G52</f>
        <v>0.4</v>
      </c>
      <c r="J46" s="2" t="n">
        <f aca="false">B46+I46</f>
        <v>3.462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3.062</v>
      </c>
      <c r="C47" s="262" t="n">
        <f aca="false">[4]Curves!$B53</f>
        <v>0.55</v>
      </c>
      <c r="D47" s="2" t="n">
        <f aca="false">B47+C47</f>
        <v>3.612</v>
      </c>
      <c r="E47" s="2" t="n">
        <f aca="false">[4]Curves!$J53</f>
        <v>0.13</v>
      </c>
      <c r="F47" s="2" t="n">
        <f aca="false">B47+E47</f>
        <v>3.192</v>
      </c>
      <c r="G47" s="2" t="n">
        <f aca="false">[4]Curves!$K53</f>
        <v>0.46</v>
      </c>
      <c r="H47" s="2" t="n">
        <f aca="false">B47+G47</f>
        <v>3.522</v>
      </c>
      <c r="I47" s="2" t="n">
        <f aca="false">[4]Curves!$G53</f>
        <v>0.725</v>
      </c>
      <c r="J47" s="2" t="n">
        <f aca="false">B47+I47</f>
        <v>3.787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3.094</v>
      </c>
      <c r="C48" s="262" t="n">
        <f aca="false">[4]Curves!$B54</f>
        <v>0.9</v>
      </c>
      <c r="D48" s="2" t="n">
        <f aca="false">B48+C48</f>
        <v>3.994</v>
      </c>
      <c r="E48" s="2" t="n">
        <f aca="false">[4]Curves!$J54</f>
        <v>0.13</v>
      </c>
      <c r="F48" s="2" t="n">
        <f aca="false">B48+E48</f>
        <v>3.224</v>
      </c>
      <c r="G48" s="2" t="n">
        <f aca="false">[4]Curves!$K54</f>
        <v>0.77</v>
      </c>
      <c r="H48" s="2" t="n">
        <f aca="false">B48+G48</f>
        <v>3.864</v>
      </c>
      <c r="I48" s="2" t="n">
        <f aca="false">[4]Curves!$G54</f>
        <v>0.98</v>
      </c>
      <c r="J48" s="2" t="n">
        <f aca="false">B48+I48</f>
        <v>4.074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3.144</v>
      </c>
      <c r="C49" s="262" t="n">
        <f aca="false">[4]Curves!$B55</f>
        <v>1.2</v>
      </c>
      <c r="D49" s="2" t="n">
        <f aca="false">B49+C49</f>
        <v>4.344</v>
      </c>
      <c r="E49" s="2" t="n">
        <f aca="false">[4]Curves!$J55</f>
        <v>0.13</v>
      </c>
      <c r="F49" s="2" t="n">
        <f aca="false">B49+E49</f>
        <v>3.274</v>
      </c>
      <c r="G49" s="2" t="n">
        <f aca="false">[4]Curves!$K55</f>
        <v>1.04</v>
      </c>
      <c r="H49" s="2" t="n">
        <f aca="false">B49+G49</f>
        <v>4.184</v>
      </c>
      <c r="I49" s="2" t="n">
        <f aca="false">[4]Curves!$G55</f>
        <v>1.615</v>
      </c>
      <c r="J49" s="2" t="n">
        <f aca="false">B49+I49</f>
        <v>4.759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3.178</v>
      </c>
      <c r="C50" s="262" t="n">
        <f aca="false">[4]Curves!$B56</f>
        <v>1.2</v>
      </c>
      <c r="D50" s="2" t="n">
        <f aca="false">B50+C50</f>
        <v>4.378</v>
      </c>
      <c r="E50" s="2" t="n">
        <f aca="false">[4]Curves!$J56</f>
        <v>0.045</v>
      </c>
      <c r="F50" s="2" t="n">
        <f aca="false">B50+E50</f>
        <v>3.223</v>
      </c>
      <c r="G50" s="2" t="n">
        <f aca="false">[4]Curves!$K56</f>
        <v>1.04</v>
      </c>
      <c r="H50" s="2" t="n">
        <f aca="false">B50+G50</f>
        <v>4.218</v>
      </c>
      <c r="I50" s="2" t="n">
        <f aca="false">[4]Curves!$G56</f>
        <v>1.615</v>
      </c>
      <c r="J50" s="2" t="n">
        <f aca="false">B50+I50</f>
        <v>4.793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3.191</v>
      </c>
      <c r="C51" s="262" t="n">
        <f aca="false">[4]Curves!$B57</f>
        <v>0.65</v>
      </c>
      <c r="D51" s="2" t="n">
        <f aca="false">B51+C51</f>
        <v>3.841</v>
      </c>
      <c r="E51" s="2" t="n">
        <f aca="false">[4]Curves!$J57</f>
        <v>0.045</v>
      </c>
      <c r="F51" s="2" t="n">
        <f aca="false">B51+E51</f>
        <v>3.236</v>
      </c>
      <c r="G51" s="2" t="n">
        <f aca="false">[4]Curves!$K57</f>
        <v>0.54</v>
      </c>
      <c r="H51" s="2" t="n">
        <f aca="false">B51+G51</f>
        <v>3.731</v>
      </c>
      <c r="I51" s="2" t="n">
        <f aca="false">[4]Curves!$G57</f>
        <v>0.715</v>
      </c>
      <c r="J51" s="2" t="n">
        <f aca="false">B51+I51</f>
        <v>3.906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3.183</v>
      </c>
      <c r="C52" s="262" t="n">
        <f aca="false">[4]Curves!$B58</f>
        <v>0.435</v>
      </c>
      <c r="D52" s="2" t="n">
        <f aca="false">B52+C52</f>
        <v>3.618</v>
      </c>
      <c r="E52" s="2" t="n">
        <f aca="false">[4]Curves!$J58</f>
        <v>0.045</v>
      </c>
      <c r="F52" s="2" t="n">
        <f aca="false">B52+E52</f>
        <v>3.228</v>
      </c>
      <c r="G52" s="2" t="n">
        <f aca="false">[4]Curves!$K58</f>
        <v>0.36</v>
      </c>
      <c r="H52" s="2" t="n">
        <f aca="false">B52+G52</f>
        <v>3.543</v>
      </c>
      <c r="I52" s="2" t="n">
        <f aca="false">[4]Curves!$G58</f>
        <v>0.38</v>
      </c>
      <c r="J52" s="2" t="n">
        <f aca="false">B52+I52</f>
        <v>3.563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3.353</v>
      </c>
      <c r="C53" s="262" t="n">
        <f aca="false">[4]Curves!$B59</f>
        <v>0.385</v>
      </c>
      <c r="D53" s="2" t="n">
        <f aca="false">B53+C53</f>
        <v>3.738</v>
      </c>
      <c r="E53" s="2" t="n">
        <f aca="false">[4]Curves!$J59</f>
        <v>0.045</v>
      </c>
      <c r="F53" s="2" t="n">
        <f aca="false">B53+E53</f>
        <v>3.398</v>
      </c>
      <c r="G53" s="2" t="n">
        <f aca="false">[4]Curves!$K59</f>
        <v>0.325</v>
      </c>
      <c r="H53" s="2" t="n">
        <f aca="false">B53+G53</f>
        <v>3.678</v>
      </c>
      <c r="I53" s="2" t="n">
        <f aca="false">[4]Curves!$G59</f>
        <v>0.33</v>
      </c>
      <c r="J53" s="2" t="n">
        <f aca="false">B53+I53</f>
        <v>3.683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3.528</v>
      </c>
      <c r="C54" s="262" t="n">
        <f aca="false">[4]Curves!$B60</f>
        <v>0.385</v>
      </c>
      <c r="D54" s="2" t="n">
        <f aca="false">B54+C54</f>
        <v>3.913</v>
      </c>
      <c r="E54" s="2" t="n">
        <f aca="false">[4]Curves!$J60</f>
        <v>0.045</v>
      </c>
      <c r="F54" s="2" t="n">
        <f aca="false">B54+E54</f>
        <v>3.573</v>
      </c>
      <c r="G54" s="2" t="n">
        <f aca="false">[4]Curves!$K60</f>
        <v>0.335</v>
      </c>
      <c r="H54" s="2" t="n">
        <f aca="false">B54+G54</f>
        <v>3.863</v>
      </c>
      <c r="I54" s="2" t="n">
        <f aca="false">[4]Curves!$G60</f>
        <v>0.37</v>
      </c>
      <c r="J54" s="2" t="n">
        <f aca="false">B54+I54</f>
        <v>3.898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3.563</v>
      </c>
      <c r="C55" s="262" t="n">
        <f aca="false">[4]Curves!$B61</f>
        <v>0.3975</v>
      </c>
      <c r="D55" s="2" t="n">
        <f aca="false">B55+C55</f>
        <v>3.9605</v>
      </c>
      <c r="E55" s="2" t="n">
        <f aca="false">[4]Curves!$J61</f>
        <v>0.045</v>
      </c>
      <c r="F55" s="2" t="n">
        <f aca="false">B55+E55</f>
        <v>3.608</v>
      </c>
      <c r="G55" s="2" t="n">
        <f aca="false">[4]Curves!$K61</f>
        <v>0.35</v>
      </c>
      <c r="H55" s="2" t="n">
        <f aca="false">B55+G55</f>
        <v>3.913</v>
      </c>
      <c r="I55" s="2" t="n">
        <f aca="false">[4]Curves!$G61</f>
        <v>0.41</v>
      </c>
      <c r="J55" s="2" t="n">
        <f aca="false">B55+I55</f>
        <v>3.973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3.449</v>
      </c>
      <c r="C56" s="262" t="n">
        <f aca="false">[4]Curves!$B62</f>
        <v>0.4</v>
      </c>
      <c r="D56" s="2" t="n">
        <f aca="false">B56+C56</f>
        <v>3.849</v>
      </c>
      <c r="E56" s="2" t="n">
        <f aca="false">[4]Curves!$J62</f>
        <v>0.045</v>
      </c>
      <c r="F56" s="2" t="n">
        <f aca="false">B56+E56</f>
        <v>3.494</v>
      </c>
      <c r="G56" s="2" t="n">
        <f aca="false">[4]Curves!$K62</f>
        <v>0.35</v>
      </c>
      <c r="H56" s="2" t="n">
        <f aca="false">B56+G56</f>
        <v>3.799</v>
      </c>
      <c r="I56" s="2" t="n">
        <f aca="false">[4]Curves!$G62</f>
        <v>0.41</v>
      </c>
      <c r="J56" s="2" t="n">
        <f aca="false">B56+I56</f>
        <v>3.859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3.317</v>
      </c>
      <c r="C57" s="262" t="n">
        <f aca="false">[4]Curves!$B63</f>
        <v>0.3975</v>
      </c>
      <c r="D57" s="2" t="n">
        <f aca="false">B57+C57</f>
        <v>3.7145</v>
      </c>
      <c r="E57" s="2" t="n">
        <f aca="false">[4]Curves!$J63</f>
        <v>0.13</v>
      </c>
      <c r="F57" s="2" t="n">
        <f aca="false">B57+E57</f>
        <v>3.447</v>
      </c>
      <c r="G57" s="2" t="n">
        <f aca="false">[4]Curves!$K63</f>
        <v>0.315</v>
      </c>
      <c r="H57" s="2" t="n">
        <f aca="false">B57+G57</f>
        <v>3.632</v>
      </c>
      <c r="I57" s="2" t="n">
        <f aca="false">[4]Curves!$G63</f>
        <v>0.36</v>
      </c>
      <c r="J57" s="2" t="n">
        <f aca="false">B57+I57</f>
        <v>3.677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3.147</v>
      </c>
      <c r="C58" s="262" t="n">
        <f aca="false">[4]Curves!$B64</f>
        <v>0.4</v>
      </c>
      <c r="D58" s="2" t="n">
        <f aca="false">B58+C58</f>
        <v>3.547</v>
      </c>
      <c r="E58" s="2" t="n">
        <f aca="false">[4]Curves!$J64</f>
        <v>0.13</v>
      </c>
      <c r="F58" s="2" t="n">
        <f aca="false">B58+E58</f>
        <v>3.277</v>
      </c>
      <c r="G58" s="2" t="n">
        <f aca="false">[4]Curves!$K64</f>
        <v>0.36</v>
      </c>
      <c r="H58" s="2" t="n">
        <f aca="false">B58+G58</f>
        <v>3.507</v>
      </c>
      <c r="I58" s="2" t="n">
        <f aca="false">[4]Curves!$G64</f>
        <v>0.4</v>
      </c>
      <c r="J58" s="2" t="n">
        <f aca="false">B58+I58</f>
        <v>3.547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3.147</v>
      </c>
      <c r="C59" s="262" t="n">
        <f aca="false">[4]Curves!$B65</f>
        <v>0.555</v>
      </c>
      <c r="D59" s="2" t="n">
        <f aca="false">B59+C59</f>
        <v>3.702</v>
      </c>
      <c r="E59" s="2" t="n">
        <f aca="false">[4]Curves!$J65</f>
        <v>0.13</v>
      </c>
      <c r="F59" s="2" t="n">
        <f aca="false">B59+E59</f>
        <v>3.277</v>
      </c>
      <c r="G59" s="2" t="n">
        <f aca="false">[4]Curves!$K65</f>
        <v>0.46</v>
      </c>
      <c r="H59" s="2" t="n">
        <f aca="false">B59+G59</f>
        <v>3.607</v>
      </c>
      <c r="I59" s="2" t="n">
        <f aca="false">[4]Curves!$G65</f>
        <v>0.73</v>
      </c>
      <c r="J59" s="2" t="n">
        <f aca="false">B59+I59</f>
        <v>3.877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3.179</v>
      </c>
      <c r="C60" s="262" t="n">
        <f aca="false">[4]Curves!$B66</f>
        <v>0.91</v>
      </c>
      <c r="D60" s="2" t="n">
        <f aca="false">B60+C60</f>
        <v>4.089</v>
      </c>
      <c r="E60" s="2" t="n">
        <f aca="false">[4]Curves!$J66</f>
        <v>0.13</v>
      </c>
      <c r="F60" s="2" t="n">
        <f aca="false">B60+E60</f>
        <v>3.309</v>
      </c>
      <c r="G60" s="2" t="n">
        <f aca="false">[4]Curves!$K66</f>
        <v>0.77</v>
      </c>
      <c r="H60" s="2" t="n">
        <f aca="false">B60+G60</f>
        <v>3.949</v>
      </c>
      <c r="I60" s="2" t="n">
        <f aca="false">[4]Curves!$G66</f>
        <v>0.98</v>
      </c>
      <c r="J60" s="2" t="n">
        <f aca="false">B60+I60</f>
        <v>4.159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3.229</v>
      </c>
      <c r="C61" s="262" t="n">
        <f aca="false">[4]Curves!$B67</f>
        <v>1.215</v>
      </c>
      <c r="D61" s="2" t="n">
        <f aca="false">B61+C61</f>
        <v>4.444</v>
      </c>
      <c r="E61" s="2" t="n">
        <f aca="false">[4]Curves!$J67</f>
        <v>0.13</v>
      </c>
      <c r="F61" s="2" t="n">
        <f aca="false">B61+E61</f>
        <v>3.359</v>
      </c>
      <c r="G61" s="2" t="n">
        <f aca="false">[4]Curves!$K67</f>
        <v>1.04</v>
      </c>
      <c r="H61" s="2" t="n">
        <f aca="false">B61+G61</f>
        <v>4.269</v>
      </c>
      <c r="I61" s="2" t="n">
        <f aca="false">[4]Curves!$G67</f>
        <v>1.6</v>
      </c>
      <c r="J61" s="2" t="n">
        <f aca="false">B61+I61</f>
        <v>4.829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3.263</v>
      </c>
      <c r="C62" s="262" t="n">
        <f aca="false">[4]Curves!$B68</f>
        <v>1.215</v>
      </c>
      <c r="D62" s="2" t="n">
        <f aca="false">B62+C62</f>
        <v>4.478</v>
      </c>
      <c r="E62" s="2" t="n">
        <f aca="false">[4]Curves!$J68</f>
        <v>0.045</v>
      </c>
      <c r="F62" s="2" t="n">
        <f aca="false">B62+E62</f>
        <v>3.308</v>
      </c>
      <c r="G62" s="2" t="n">
        <f aca="false">[4]Curves!$K68</f>
        <v>1.04</v>
      </c>
      <c r="H62" s="2" t="n">
        <f aca="false">B62+G62</f>
        <v>4.303</v>
      </c>
      <c r="I62" s="2" t="n">
        <f aca="false">[4]Curves!$G68</f>
        <v>1.6</v>
      </c>
      <c r="J62" s="2" t="n">
        <f aca="false">B62+I62</f>
        <v>4.863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3.276</v>
      </c>
      <c r="C63" s="262" t="n">
        <f aca="false">[4]Curves!$B69</f>
        <v>0.655</v>
      </c>
      <c r="D63" s="2" t="n">
        <f aca="false">B63+C63</f>
        <v>3.931</v>
      </c>
      <c r="E63" s="2" t="n">
        <f aca="false">[4]Curves!$J69</f>
        <v>0.045</v>
      </c>
      <c r="F63" s="2" t="n">
        <f aca="false">B63+E63</f>
        <v>3.321</v>
      </c>
      <c r="G63" s="2" t="n">
        <f aca="false">[4]Curves!$K69</f>
        <v>0.54</v>
      </c>
      <c r="H63" s="2" t="n">
        <f aca="false">B63+G63</f>
        <v>3.816</v>
      </c>
      <c r="I63" s="2" t="n">
        <f aca="false">[4]Curves!$G69</f>
        <v>0.72</v>
      </c>
      <c r="J63" s="2" t="n">
        <f aca="false">B63+I63</f>
        <v>3.996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3.268</v>
      </c>
      <c r="C64" s="262" t="n">
        <f aca="false">[4]Curves!$B70</f>
        <v>0.435</v>
      </c>
      <c r="D64" s="2" t="n">
        <f aca="false">B64+C64</f>
        <v>3.703</v>
      </c>
      <c r="E64" s="2" t="n">
        <f aca="false">[4]Curves!$J70</f>
        <v>0.045</v>
      </c>
      <c r="F64" s="2" t="n">
        <f aca="false">B64+E64</f>
        <v>3.313</v>
      </c>
      <c r="G64" s="2" t="n">
        <f aca="false">[4]Curves!$K70</f>
        <v>0.36</v>
      </c>
      <c r="H64" s="2" t="n">
        <f aca="false">B64+G64</f>
        <v>3.628</v>
      </c>
      <c r="I64" s="2" t="n">
        <f aca="false">[4]Curves!$G70</f>
        <v>0.38</v>
      </c>
      <c r="J64" s="2" t="n">
        <f aca="false">B64+I64</f>
        <v>3.648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3.438</v>
      </c>
      <c r="C65" s="262" t="n">
        <f aca="false">[4]Curves!$B71</f>
        <v>0.385</v>
      </c>
      <c r="D65" s="2" t="n">
        <f aca="false">B65+C65</f>
        <v>3.823</v>
      </c>
      <c r="E65" s="2" t="n">
        <f aca="false">[4]Curves!$J71</f>
        <v>0.045</v>
      </c>
      <c r="F65" s="2" t="n">
        <f aca="false">B65+E65</f>
        <v>3.483</v>
      </c>
      <c r="G65" s="2" t="n">
        <f aca="false">[4]Curves!$K71</f>
        <v>0.325</v>
      </c>
      <c r="H65" s="2" t="n">
        <f aca="false">B65+G65</f>
        <v>3.763</v>
      </c>
      <c r="I65" s="2" t="n">
        <f aca="false">[4]Curves!$G71</f>
        <v>0.33</v>
      </c>
      <c r="J65" s="2" t="n">
        <f aca="false">B65+I65</f>
        <v>3.768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3.613</v>
      </c>
      <c r="C66" s="262" t="n">
        <f aca="false">[4]Curves!$B72</f>
        <v>0.385</v>
      </c>
      <c r="D66" s="2" t="n">
        <f aca="false">B66+C66</f>
        <v>3.998</v>
      </c>
      <c r="E66" s="2" t="n">
        <f aca="false">[4]Curves!$J72</f>
        <v>0.045</v>
      </c>
      <c r="F66" s="2" t="n">
        <f aca="false">B66+E66</f>
        <v>3.658</v>
      </c>
      <c r="G66" s="2" t="n">
        <f aca="false">[4]Curves!$K72</f>
        <v>0.335</v>
      </c>
      <c r="H66" s="2" t="n">
        <f aca="false">B66+G66</f>
        <v>3.948</v>
      </c>
      <c r="I66" s="2" t="n">
        <f aca="false">[4]Curves!$G72</f>
        <v>0.37</v>
      </c>
      <c r="J66" s="2" t="n">
        <f aca="false">B66+I66</f>
        <v>3.983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3.6505</v>
      </c>
      <c r="C67" s="262" t="n">
        <f aca="false">[4]Curves!$B73</f>
        <v>0.3975</v>
      </c>
      <c r="D67" s="2" t="n">
        <f aca="false">B67+C67</f>
        <v>4.048</v>
      </c>
      <c r="E67" s="2" t="n">
        <f aca="false">[4]Curves!$J73</f>
        <v>0.045</v>
      </c>
      <c r="F67" s="2" t="n">
        <f aca="false">B67+E67</f>
        <v>3.6955</v>
      </c>
      <c r="G67" s="2" t="n">
        <f aca="false">[4]Curves!$K73</f>
        <v>0.35</v>
      </c>
      <c r="H67" s="2" t="n">
        <f aca="false">B67+G67</f>
        <v>4.0005</v>
      </c>
      <c r="I67" s="2" t="n">
        <f aca="false">[4]Curves!$G73</f>
        <v>0.41</v>
      </c>
      <c r="J67" s="2" t="n">
        <f aca="false">B67+I67</f>
        <v>4.0605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3.5365</v>
      </c>
      <c r="C68" s="262" t="n">
        <f aca="false">[4]Curves!$B74</f>
        <v>0.4</v>
      </c>
      <c r="D68" s="2" t="n">
        <f aca="false">B68+C68</f>
        <v>3.9365</v>
      </c>
      <c r="E68" s="2" t="n">
        <f aca="false">[4]Curves!$J74</f>
        <v>0.045</v>
      </c>
      <c r="F68" s="2" t="n">
        <f aca="false">B68+E68</f>
        <v>3.5815</v>
      </c>
      <c r="G68" s="2" t="n">
        <f aca="false">[4]Curves!$K74</f>
        <v>0.35</v>
      </c>
      <c r="H68" s="2" t="n">
        <f aca="false">B68+G68</f>
        <v>3.8865</v>
      </c>
      <c r="I68" s="2" t="n">
        <f aca="false">[4]Curves!$G74</f>
        <v>0.41</v>
      </c>
      <c r="J68" s="2" t="n">
        <f aca="false">B68+I68</f>
        <v>3.9465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3.4045</v>
      </c>
      <c r="C69" s="262" t="n">
        <f aca="false">[4]Curves!$B75</f>
        <v>0.3975</v>
      </c>
      <c r="D69" s="2" t="n">
        <f aca="false">B69+C69</f>
        <v>3.802</v>
      </c>
      <c r="E69" s="2" t="n">
        <f aca="false">[4]Curves!$J75</f>
        <v>0.13</v>
      </c>
      <c r="F69" s="2" t="n">
        <f aca="false">B69+E69</f>
        <v>3.5345</v>
      </c>
      <c r="G69" s="2" t="n">
        <f aca="false">[4]Curves!$K75</f>
        <v>0.315</v>
      </c>
      <c r="H69" s="2" t="n">
        <f aca="false">B69+G69</f>
        <v>3.7195</v>
      </c>
      <c r="I69" s="2" t="n">
        <f aca="false">[4]Curves!$G75</f>
        <v>0.36</v>
      </c>
      <c r="J69" s="2" t="n">
        <f aca="false">B69+I69</f>
        <v>3.7645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3.2345</v>
      </c>
      <c r="C70" s="262" t="n">
        <f aca="false">[4]Curves!$B76</f>
        <v>0.4</v>
      </c>
      <c r="D70" s="2" t="n">
        <f aca="false">B70+C70</f>
        <v>3.6345</v>
      </c>
      <c r="E70" s="2" t="n">
        <f aca="false">[4]Curves!$J76</f>
        <v>0.13</v>
      </c>
      <c r="F70" s="2" t="n">
        <f aca="false">B70+E70</f>
        <v>3.3645</v>
      </c>
      <c r="G70" s="2" t="n">
        <f aca="false">[4]Curves!$K76</f>
        <v>0.36</v>
      </c>
      <c r="H70" s="2" t="n">
        <f aca="false">B70+G70</f>
        <v>3.5945</v>
      </c>
      <c r="I70" s="2" t="n">
        <f aca="false">[4]Curves!$G76</f>
        <v>0.4</v>
      </c>
      <c r="J70" s="2" t="n">
        <f aca="false">B70+I70</f>
        <v>3.6345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3.2345</v>
      </c>
      <c r="C71" s="262" t="n">
        <f aca="false">[4]Curves!$B77</f>
        <v>0.555</v>
      </c>
      <c r="D71" s="2" t="n">
        <f aca="false">B71+C71</f>
        <v>3.7895</v>
      </c>
      <c r="E71" s="2" t="n">
        <f aca="false">[4]Curves!$J77</f>
        <v>0.13</v>
      </c>
      <c r="F71" s="2" t="n">
        <f aca="false">B71+E71</f>
        <v>3.3645</v>
      </c>
      <c r="G71" s="2" t="n">
        <f aca="false">[4]Curves!$K77</f>
        <v>0.46</v>
      </c>
      <c r="H71" s="2" t="n">
        <f aca="false">B71+G71</f>
        <v>3.6945</v>
      </c>
      <c r="I71" s="2" t="n">
        <f aca="false">[4]Curves!$G77</f>
        <v>0.73</v>
      </c>
      <c r="J71" s="2" t="n">
        <f aca="false">B71+I71</f>
        <v>3.9645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3.2665</v>
      </c>
      <c r="C72" s="262" t="n">
        <f aca="false">[4]Curves!$B78</f>
        <v>0.91</v>
      </c>
      <c r="D72" s="2" t="n">
        <f aca="false">B72+C72</f>
        <v>4.1765</v>
      </c>
      <c r="E72" s="2" t="n">
        <f aca="false">[4]Curves!$J78</f>
        <v>0.13</v>
      </c>
      <c r="F72" s="2" t="n">
        <f aca="false">B72+E72</f>
        <v>3.3965</v>
      </c>
      <c r="G72" s="2" t="n">
        <f aca="false">[4]Curves!$K78</f>
        <v>0.77</v>
      </c>
      <c r="H72" s="2" t="n">
        <f aca="false">B72+G72</f>
        <v>4.0365</v>
      </c>
      <c r="I72" s="2" t="n">
        <f aca="false">[4]Curves!$G78</f>
        <v>0.98</v>
      </c>
      <c r="J72" s="2" t="n">
        <f aca="false">B72+I72</f>
        <v>4.2465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3.3165</v>
      </c>
      <c r="C73" s="262" t="n">
        <f aca="false">[4]Curves!$B79</f>
        <v>1.215</v>
      </c>
      <c r="D73" s="2" t="n">
        <f aca="false">B73+C73</f>
        <v>4.5315</v>
      </c>
      <c r="E73" s="2" t="n">
        <f aca="false">[4]Curves!$J79</f>
        <v>0.13</v>
      </c>
      <c r="F73" s="2" t="n">
        <f aca="false">B73+E73</f>
        <v>3.4465</v>
      </c>
      <c r="G73" s="2" t="n">
        <f aca="false">[4]Curves!$K79</f>
        <v>1.04</v>
      </c>
      <c r="H73" s="2" t="n">
        <f aca="false">B73+G73</f>
        <v>4.3565</v>
      </c>
      <c r="I73" s="2" t="n">
        <f aca="false">[4]Curves!$G79</f>
        <v>1.6</v>
      </c>
      <c r="J73" s="2" t="n">
        <f aca="false">B73+I73</f>
        <v>4.9165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3.3505</v>
      </c>
      <c r="C74" s="262" t="n">
        <f aca="false">[4]Curves!$B80</f>
        <v>1.215</v>
      </c>
      <c r="D74" s="2" t="n">
        <f aca="false">B74+C74</f>
        <v>4.5655</v>
      </c>
      <c r="E74" s="2" t="n">
        <f aca="false">[4]Curves!$J80</f>
        <v>0.045</v>
      </c>
      <c r="F74" s="2" t="n">
        <f aca="false">B74+E74</f>
        <v>3.3955</v>
      </c>
      <c r="G74" s="2" t="n">
        <f aca="false">[4]Curves!$K80</f>
        <v>1.04</v>
      </c>
      <c r="H74" s="2" t="n">
        <f aca="false">B74+G74</f>
        <v>4.3905</v>
      </c>
      <c r="I74" s="2" t="n">
        <f aca="false">[4]Curves!$G80</f>
        <v>1.6</v>
      </c>
      <c r="J74" s="2" t="n">
        <f aca="false">B74+I74</f>
        <v>4.9505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3.3635</v>
      </c>
      <c r="C75" s="262" t="n">
        <f aca="false">[4]Curves!$B81</f>
        <v>0.655</v>
      </c>
      <c r="D75" s="2" t="n">
        <f aca="false">B75+C75</f>
        <v>4.0185</v>
      </c>
      <c r="E75" s="2" t="n">
        <f aca="false">[4]Curves!$J81</f>
        <v>0.045</v>
      </c>
      <c r="F75" s="2" t="n">
        <f aca="false">B75+E75</f>
        <v>3.4085</v>
      </c>
      <c r="G75" s="2" t="n">
        <f aca="false">[4]Curves!$K81</f>
        <v>0.54</v>
      </c>
      <c r="H75" s="2" t="n">
        <f aca="false">B75+G75</f>
        <v>3.9035</v>
      </c>
      <c r="I75" s="2" t="n">
        <f aca="false">[4]Curves!$G81</f>
        <v>0.72</v>
      </c>
      <c r="J75" s="2" t="n">
        <f aca="false">B75+I75</f>
        <v>4.0835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3.3555</v>
      </c>
      <c r="C76" s="262" t="n">
        <f aca="false">[4]Curves!$B82</f>
        <v>0.435</v>
      </c>
      <c r="D76" s="2" t="n">
        <f aca="false">B76+C76</f>
        <v>3.7905</v>
      </c>
      <c r="E76" s="2" t="n">
        <f aca="false">[4]Curves!$J82</f>
        <v>0.045</v>
      </c>
      <c r="F76" s="2" t="n">
        <f aca="false">B76+E76</f>
        <v>3.4005</v>
      </c>
      <c r="G76" s="2" t="n">
        <f aca="false">[4]Curves!$K82</f>
        <v>0.36</v>
      </c>
      <c r="H76" s="2" t="n">
        <f aca="false">B76+G76</f>
        <v>3.7155</v>
      </c>
      <c r="I76" s="2" t="n">
        <f aca="false">[4]Curves!$G82</f>
        <v>0.38</v>
      </c>
      <c r="J76" s="2" t="n">
        <f aca="false">B76+I76</f>
        <v>3.7355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3.5255</v>
      </c>
      <c r="C77" s="262" t="n">
        <f aca="false">[4]Curves!$B83</f>
        <v>0.385</v>
      </c>
      <c r="D77" s="2" t="n">
        <f aca="false">B77+C77</f>
        <v>3.9105</v>
      </c>
      <c r="E77" s="2" t="n">
        <f aca="false">[4]Curves!$J83</f>
        <v>0.045</v>
      </c>
      <c r="F77" s="2" t="n">
        <f aca="false">B77+E77</f>
        <v>3.5705</v>
      </c>
      <c r="G77" s="2" t="n">
        <f aca="false">[4]Curves!$K83</f>
        <v>0.325</v>
      </c>
      <c r="H77" s="2" t="n">
        <f aca="false">B77+G77</f>
        <v>3.8505</v>
      </c>
      <c r="I77" s="2" t="n">
        <f aca="false">[4]Curves!$G83</f>
        <v>0.33</v>
      </c>
      <c r="J77" s="2" t="n">
        <f aca="false">B77+I77</f>
        <v>3.8555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3.7005</v>
      </c>
      <c r="C78" s="262" t="n">
        <f aca="false">[4]Curves!$B84</f>
        <v>0.385</v>
      </c>
      <c r="D78" s="2" t="n">
        <f aca="false">B78+C78</f>
        <v>4.0855</v>
      </c>
      <c r="E78" s="2" t="n">
        <f aca="false">[4]Curves!$J84</f>
        <v>0.045</v>
      </c>
      <c r="F78" s="2" t="n">
        <f aca="false">B78+E78</f>
        <v>3.7455</v>
      </c>
      <c r="G78" s="2" t="n">
        <f aca="false">[4]Curves!$K84</f>
        <v>0.335</v>
      </c>
      <c r="H78" s="2" t="n">
        <f aca="false">B78+G78</f>
        <v>4.0355</v>
      </c>
      <c r="I78" s="2" t="n">
        <f aca="false">[4]Curves!$G84</f>
        <v>0.37</v>
      </c>
      <c r="J78" s="2" t="n">
        <f aca="false">B78+I78</f>
        <v>4.0705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3.7405</v>
      </c>
      <c r="C79" s="262" t="n">
        <f aca="false">[4]Curves!$B85</f>
        <v>0.3975</v>
      </c>
      <c r="D79" s="2" t="n">
        <f aca="false">B79+C79</f>
        <v>4.138</v>
      </c>
      <c r="E79" s="2" t="n">
        <f aca="false">[4]Curves!$J85</f>
        <v>0.045</v>
      </c>
      <c r="F79" s="2" t="n">
        <f aca="false">B79+E79</f>
        <v>3.7855</v>
      </c>
      <c r="G79" s="2" t="n">
        <f aca="false">[4]Curves!$K85</f>
        <v>0.35</v>
      </c>
      <c r="H79" s="2" t="n">
        <f aca="false">B79+G79</f>
        <v>4.0905</v>
      </c>
      <c r="I79" s="2" t="n">
        <f aca="false">[4]Curves!$G85</f>
        <v>0.41</v>
      </c>
      <c r="J79" s="2" t="n">
        <f aca="false">B79+I79</f>
        <v>4.1505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3.6265</v>
      </c>
      <c r="C80" s="262" t="n">
        <f aca="false">[4]Curves!$B86</f>
        <v>0.4</v>
      </c>
      <c r="D80" s="2" t="n">
        <f aca="false">B80+C80</f>
        <v>4.0265</v>
      </c>
      <c r="E80" s="2" t="n">
        <f aca="false">[4]Curves!$J86</f>
        <v>0.045</v>
      </c>
      <c r="F80" s="2" t="n">
        <f aca="false">B80+E80</f>
        <v>3.6715</v>
      </c>
      <c r="G80" s="2" t="n">
        <f aca="false">[4]Curves!$K86</f>
        <v>0.35</v>
      </c>
      <c r="H80" s="2" t="n">
        <f aca="false">B80+G80</f>
        <v>3.9765</v>
      </c>
      <c r="I80" s="2" t="n">
        <f aca="false">[4]Curves!$G86</f>
        <v>0.41</v>
      </c>
      <c r="J80" s="2" t="n">
        <f aca="false">B80+I80</f>
        <v>4.0365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3.4945</v>
      </c>
      <c r="C81" s="262" t="n">
        <f aca="false">[4]Curves!$B87</f>
        <v>0.3975</v>
      </c>
      <c r="D81" s="2" t="n">
        <f aca="false">B81+C81</f>
        <v>3.892</v>
      </c>
      <c r="E81" s="2" t="n">
        <f aca="false">[4]Curves!$J87</f>
        <v>0.13</v>
      </c>
      <c r="F81" s="2" t="n">
        <f aca="false">B81+E81</f>
        <v>3.6245</v>
      </c>
      <c r="G81" s="2" t="n">
        <f aca="false">[4]Curves!$K87</f>
        <v>0.315</v>
      </c>
      <c r="H81" s="2" t="n">
        <f aca="false">B81+G81</f>
        <v>3.8095</v>
      </c>
      <c r="I81" s="2" t="n">
        <f aca="false">[4]Curves!$G87</f>
        <v>0.36</v>
      </c>
      <c r="J81" s="2" t="n">
        <f aca="false">B81+I81</f>
        <v>3.8545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3.3245</v>
      </c>
      <c r="C82" s="262" t="n">
        <f aca="false">[4]Curves!$B88</f>
        <v>0.4</v>
      </c>
      <c r="D82" s="2" t="n">
        <f aca="false">B82+C82</f>
        <v>3.7245</v>
      </c>
      <c r="E82" s="2" t="n">
        <f aca="false">[4]Curves!$J88</f>
        <v>0.13</v>
      </c>
      <c r="F82" s="2" t="n">
        <f aca="false">B82+E82</f>
        <v>3.4545</v>
      </c>
      <c r="G82" s="2" t="n">
        <f aca="false">[4]Curves!$K88</f>
        <v>0.36</v>
      </c>
      <c r="H82" s="2" t="n">
        <f aca="false">B82+G82</f>
        <v>3.6845</v>
      </c>
      <c r="I82" s="2" t="n">
        <f aca="false">[4]Curves!$G88</f>
        <v>0.4</v>
      </c>
      <c r="J82" s="2" t="n">
        <f aca="false">B82+I82</f>
        <v>3.7245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3.3245</v>
      </c>
      <c r="C83" s="262" t="n">
        <f aca="false">[4]Curves!$B89</f>
        <v>0.555</v>
      </c>
      <c r="D83" s="2" t="n">
        <f aca="false">B83+C83</f>
        <v>3.8795</v>
      </c>
      <c r="E83" s="2" t="n">
        <f aca="false">[4]Curves!$J89</f>
        <v>0.13</v>
      </c>
      <c r="F83" s="2" t="n">
        <f aca="false">B83+E83</f>
        <v>3.4545</v>
      </c>
      <c r="G83" s="2" t="n">
        <f aca="false">[4]Curves!$K89</f>
        <v>0.46</v>
      </c>
      <c r="H83" s="2" t="n">
        <f aca="false">B83+G83</f>
        <v>3.7845</v>
      </c>
      <c r="I83" s="2" t="n">
        <f aca="false">[4]Curves!$G89</f>
        <v>0.73</v>
      </c>
      <c r="J83" s="2" t="n">
        <f aca="false">B83+I83</f>
        <v>4.0545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3.3565</v>
      </c>
      <c r="C84" s="262" t="n">
        <f aca="false">[4]Curves!$B90</f>
        <v>0.91</v>
      </c>
      <c r="D84" s="2" t="n">
        <f aca="false">B84+C84</f>
        <v>4.2665</v>
      </c>
      <c r="E84" s="2" t="n">
        <f aca="false">[4]Curves!$J90</f>
        <v>0.13</v>
      </c>
      <c r="F84" s="2" t="n">
        <f aca="false">B84+E84</f>
        <v>3.4865</v>
      </c>
      <c r="G84" s="2" t="n">
        <f aca="false">[4]Curves!$K90</f>
        <v>0.77</v>
      </c>
      <c r="H84" s="2" t="n">
        <f aca="false">B84+G84</f>
        <v>4.1265</v>
      </c>
      <c r="I84" s="2" t="n">
        <f aca="false">[4]Curves!$G90</f>
        <v>0.98</v>
      </c>
      <c r="J84" s="2" t="n">
        <f aca="false">B84+I84</f>
        <v>4.3365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3.4065</v>
      </c>
      <c r="C85" s="262" t="n">
        <f aca="false">[4]Curves!$B91</f>
        <v>1.215</v>
      </c>
      <c r="D85" s="2" t="n">
        <f aca="false">B85+C85</f>
        <v>4.6215</v>
      </c>
      <c r="E85" s="2" t="n">
        <f aca="false">[4]Curves!$J91</f>
        <v>0.13</v>
      </c>
      <c r="F85" s="2" t="n">
        <f aca="false">B85+E85</f>
        <v>3.5365</v>
      </c>
      <c r="G85" s="2" t="n">
        <f aca="false">[4]Curves!$K91</f>
        <v>1.04</v>
      </c>
      <c r="H85" s="2" t="n">
        <f aca="false">B85+G85</f>
        <v>4.4465</v>
      </c>
      <c r="I85" s="2" t="n">
        <f aca="false">[4]Curves!$G91</f>
        <v>1.6</v>
      </c>
      <c r="J85" s="2" t="n">
        <f aca="false">B85+I85</f>
        <v>5.0065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3.4405</v>
      </c>
      <c r="C86" s="262" t="n">
        <f aca="false">[4]Curves!$B92</f>
        <v>1.215</v>
      </c>
      <c r="D86" s="2" t="n">
        <f aca="false">B86+C86</f>
        <v>4.6555</v>
      </c>
      <c r="E86" s="2" t="n">
        <f aca="false">[4]Curves!$J92</f>
        <v>0.045</v>
      </c>
      <c r="F86" s="2" t="n">
        <f aca="false">B86+E86</f>
        <v>3.4855</v>
      </c>
      <c r="G86" s="2" t="n">
        <f aca="false">[4]Curves!$K92</f>
        <v>1.04</v>
      </c>
      <c r="H86" s="2" t="n">
        <f aca="false">B86+G86</f>
        <v>4.4805</v>
      </c>
      <c r="I86" s="2" t="n">
        <f aca="false">[4]Curves!$G92</f>
        <v>1.6</v>
      </c>
      <c r="J86" s="2" t="n">
        <f aca="false">B86+I86</f>
        <v>5.0405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3.4535</v>
      </c>
      <c r="C87" s="262" t="n">
        <f aca="false">[4]Curves!$B93</f>
        <v>0.655</v>
      </c>
      <c r="D87" s="2" t="n">
        <f aca="false">B87+C87</f>
        <v>4.1085</v>
      </c>
      <c r="E87" s="2" t="n">
        <f aca="false">[4]Curves!$J93</f>
        <v>0.045</v>
      </c>
      <c r="F87" s="2" t="n">
        <f aca="false">B87+E87</f>
        <v>3.4985</v>
      </c>
      <c r="G87" s="2" t="n">
        <f aca="false">[4]Curves!$K93</f>
        <v>0.54</v>
      </c>
      <c r="H87" s="2" t="n">
        <f aca="false">B87+G87</f>
        <v>3.9935</v>
      </c>
      <c r="I87" s="2" t="n">
        <f aca="false">[4]Curves!$G93</f>
        <v>0.72</v>
      </c>
      <c r="J87" s="2" t="n">
        <f aca="false">B87+I87</f>
        <v>4.1735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3.4455</v>
      </c>
      <c r="C88" s="262" t="n">
        <f aca="false">[4]Curves!$B94</f>
        <v>0.435</v>
      </c>
      <c r="D88" s="2" t="n">
        <f aca="false">B88+C88</f>
        <v>3.8805</v>
      </c>
      <c r="E88" s="2" t="n">
        <f aca="false">[4]Curves!$J94</f>
        <v>0.045</v>
      </c>
      <c r="F88" s="2" t="n">
        <f aca="false">B88+E88</f>
        <v>3.4905</v>
      </c>
      <c r="G88" s="2" t="n">
        <f aca="false">[4]Curves!$K94</f>
        <v>0.36</v>
      </c>
      <c r="H88" s="2" t="n">
        <f aca="false">B88+G88</f>
        <v>3.8055</v>
      </c>
      <c r="I88" s="2" t="n">
        <f aca="false">[4]Curves!$G94</f>
        <v>0.38</v>
      </c>
      <c r="J88" s="2" t="n">
        <f aca="false">B88+I88</f>
        <v>3.8255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3.6155</v>
      </c>
      <c r="C89" s="262" t="n">
        <f aca="false">[4]Curves!$B95</f>
        <v>0.385</v>
      </c>
      <c r="D89" s="2" t="n">
        <f aca="false">B89+C89</f>
        <v>4.0005</v>
      </c>
      <c r="E89" s="2" t="n">
        <f aca="false">[4]Curves!$J95</f>
        <v>0.045</v>
      </c>
      <c r="F89" s="2" t="n">
        <f aca="false">B89+E89</f>
        <v>3.6605</v>
      </c>
      <c r="G89" s="2" t="n">
        <f aca="false">[4]Curves!$K95</f>
        <v>0.325</v>
      </c>
      <c r="H89" s="2" t="n">
        <f aca="false">B89+G89</f>
        <v>3.9405</v>
      </c>
      <c r="I89" s="2" t="n">
        <f aca="false">[4]Curves!$G95</f>
        <v>0.33</v>
      </c>
      <c r="J89" s="2" t="n">
        <f aca="false">B89+I89</f>
        <v>3.9455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3.7905</v>
      </c>
      <c r="C90" s="262" t="n">
        <f aca="false">[4]Curves!$B96</f>
        <v>0.385</v>
      </c>
      <c r="D90" s="2" t="n">
        <f aca="false">B90+C90</f>
        <v>4.1755</v>
      </c>
      <c r="E90" s="2" t="n">
        <f aca="false">[4]Curves!$J96</f>
        <v>0.045</v>
      </c>
      <c r="F90" s="2" t="n">
        <f aca="false">B90+E90</f>
        <v>3.8355</v>
      </c>
      <c r="G90" s="2" t="n">
        <f aca="false">[4]Curves!$K96</f>
        <v>0.335</v>
      </c>
      <c r="H90" s="2" t="n">
        <f aca="false">B90+G90</f>
        <v>4.1255</v>
      </c>
      <c r="I90" s="2" t="n">
        <f aca="false">[4]Curves!$G96</f>
        <v>0.37</v>
      </c>
      <c r="J90" s="2" t="n">
        <f aca="false">B90+I90</f>
        <v>4.1605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3.833</v>
      </c>
      <c r="C91" s="262" t="n">
        <f aca="false">[4]Curves!$B97</f>
        <v>0.3975</v>
      </c>
      <c r="D91" s="2" t="n">
        <f aca="false">B91+C91</f>
        <v>4.2305</v>
      </c>
      <c r="E91" s="2" t="n">
        <f aca="false">[4]Curves!$J97</f>
        <v>0.045</v>
      </c>
      <c r="F91" s="2" t="n">
        <f aca="false">B91+E91</f>
        <v>3.878</v>
      </c>
      <c r="G91" s="2" t="n">
        <f aca="false">[4]Curves!$K97</f>
        <v>0.35</v>
      </c>
      <c r="H91" s="2" t="n">
        <f aca="false">B91+G91</f>
        <v>4.183</v>
      </c>
      <c r="I91" s="2" t="n">
        <f aca="false">[4]Curves!$G97</f>
        <v>0.41</v>
      </c>
      <c r="J91" s="2" t="n">
        <f aca="false">B91+I91</f>
        <v>4.243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3.719</v>
      </c>
      <c r="C92" s="262" t="n">
        <f aca="false">[4]Curves!$B98</f>
        <v>0.4</v>
      </c>
      <c r="D92" s="2" t="n">
        <f aca="false">B92+C92</f>
        <v>4.119</v>
      </c>
      <c r="E92" s="2" t="n">
        <f aca="false">[4]Curves!$J98</f>
        <v>0.045</v>
      </c>
      <c r="F92" s="2" t="n">
        <f aca="false">B92+E92</f>
        <v>3.764</v>
      </c>
      <c r="G92" s="2" t="n">
        <f aca="false">[4]Curves!$K98</f>
        <v>0.35</v>
      </c>
      <c r="H92" s="2" t="n">
        <f aca="false">B92+G92</f>
        <v>4.069</v>
      </c>
      <c r="I92" s="2" t="n">
        <f aca="false">[4]Curves!$G98</f>
        <v>0.41</v>
      </c>
      <c r="J92" s="2" t="n">
        <f aca="false">B92+I92</f>
        <v>4.129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3.587</v>
      </c>
      <c r="C93" s="262" t="n">
        <f aca="false">[4]Curves!$B99</f>
        <v>0.3975</v>
      </c>
      <c r="D93" s="2" t="n">
        <f aca="false">B93+C93</f>
        <v>3.9845</v>
      </c>
      <c r="E93" s="2" t="n">
        <f aca="false">[4]Curves!$J99</f>
        <v>0.13</v>
      </c>
      <c r="F93" s="2" t="n">
        <f aca="false">B93+E93</f>
        <v>3.717</v>
      </c>
      <c r="G93" s="2" t="n">
        <f aca="false">[4]Curves!$K99</f>
        <v>0.315</v>
      </c>
      <c r="H93" s="2" t="n">
        <f aca="false">B93+G93</f>
        <v>3.902</v>
      </c>
      <c r="I93" s="2" t="n">
        <f aca="false">[4]Curves!$G99</f>
        <v>0.36</v>
      </c>
      <c r="J93" s="2" t="n">
        <f aca="false">B93+I93</f>
        <v>3.947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3.417</v>
      </c>
      <c r="C94" s="262" t="n">
        <f aca="false">[4]Curves!$B100</f>
        <v>0.4</v>
      </c>
      <c r="D94" s="2" t="n">
        <f aca="false">B94+C94</f>
        <v>3.817</v>
      </c>
      <c r="E94" s="2" t="n">
        <f aca="false">[4]Curves!$J100</f>
        <v>0.13</v>
      </c>
      <c r="F94" s="2" t="n">
        <f aca="false">B94+E94</f>
        <v>3.547</v>
      </c>
      <c r="G94" s="2" t="n">
        <f aca="false">[4]Curves!$K100</f>
        <v>0.36</v>
      </c>
      <c r="H94" s="2" t="n">
        <f aca="false">B94+G94</f>
        <v>3.777</v>
      </c>
      <c r="I94" s="2" t="n">
        <f aca="false">[4]Curves!$G100</f>
        <v>0.4</v>
      </c>
      <c r="J94" s="2" t="n">
        <f aca="false">B94+I94</f>
        <v>3.817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3.417</v>
      </c>
      <c r="C95" s="262" t="n">
        <f aca="false">[4]Curves!$B101</f>
        <v>0.555</v>
      </c>
      <c r="D95" s="2" t="n">
        <f aca="false">B95+C95</f>
        <v>3.972</v>
      </c>
      <c r="E95" s="2" t="n">
        <f aca="false">[4]Curves!$J101</f>
        <v>0.13</v>
      </c>
      <c r="F95" s="2" t="n">
        <f aca="false">B95+E95</f>
        <v>3.547</v>
      </c>
      <c r="G95" s="2" t="n">
        <f aca="false">[4]Curves!$K101</f>
        <v>0.46</v>
      </c>
      <c r="H95" s="2" t="n">
        <f aca="false">B95+G95</f>
        <v>3.877</v>
      </c>
      <c r="I95" s="2" t="n">
        <f aca="false">[4]Curves!$G101</f>
        <v>0.73</v>
      </c>
      <c r="J95" s="2" t="n">
        <f aca="false">B95+I95</f>
        <v>4.147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3.449</v>
      </c>
      <c r="C96" s="262" t="n">
        <f aca="false">[4]Curves!$B102</f>
        <v>0.91</v>
      </c>
      <c r="D96" s="2" t="n">
        <f aca="false">B96+C96</f>
        <v>4.359</v>
      </c>
      <c r="E96" s="2" t="n">
        <f aca="false">[4]Curves!$J102</f>
        <v>0.13</v>
      </c>
      <c r="F96" s="2" t="n">
        <f aca="false">B96+E96</f>
        <v>3.579</v>
      </c>
      <c r="G96" s="2" t="n">
        <f aca="false">[4]Curves!$K102</f>
        <v>0.77</v>
      </c>
      <c r="H96" s="2" t="n">
        <f aca="false">B96+G96</f>
        <v>4.219</v>
      </c>
      <c r="I96" s="2" t="n">
        <f aca="false">[4]Curves!$G102</f>
        <v>0.98</v>
      </c>
      <c r="J96" s="2" t="n">
        <f aca="false">B96+I96</f>
        <v>4.429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3.499</v>
      </c>
      <c r="C97" s="262" t="n">
        <f aca="false">[4]Curves!$B103</f>
        <v>1.215</v>
      </c>
      <c r="D97" s="2" t="n">
        <f aca="false">B97+C97</f>
        <v>4.714</v>
      </c>
      <c r="E97" s="2" t="n">
        <f aca="false">[4]Curves!$J103</f>
        <v>0.13</v>
      </c>
      <c r="F97" s="2" t="n">
        <f aca="false">B97+E97</f>
        <v>3.629</v>
      </c>
      <c r="G97" s="2" t="n">
        <f aca="false">[4]Curves!$K103</f>
        <v>1.04</v>
      </c>
      <c r="H97" s="2" t="n">
        <f aca="false">B97+G97</f>
        <v>4.539</v>
      </c>
      <c r="I97" s="2" t="n">
        <f aca="false">[4]Curves!$G103</f>
        <v>1.6</v>
      </c>
      <c r="J97" s="2" t="n">
        <f aca="false">B97+I97</f>
        <v>5.099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3.533</v>
      </c>
      <c r="C98" s="262" t="n">
        <f aca="false">[4]Curves!$B104</f>
        <v>1.215</v>
      </c>
      <c r="D98" s="2" t="n">
        <f aca="false">B98+C98</f>
        <v>4.748</v>
      </c>
      <c r="E98" s="2" t="n">
        <f aca="false">[4]Curves!$J104</f>
        <v>0.045</v>
      </c>
      <c r="F98" s="2" t="n">
        <f aca="false">B98+E98</f>
        <v>3.578</v>
      </c>
      <c r="G98" s="2" t="n">
        <f aca="false">[4]Curves!$K104</f>
        <v>1.04</v>
      </c>
      <c r="H98" s="2" t="n">
        <f aca="false">B98+G98</f>
        <v>4.573</v>
      </c>
      <c r="I98" s="2" t="n">
        <f aca="false">[4]Curves!$G104</f>
        <v>1.6</v>
      </c>
      <c r="J98" s="2" t="n">
        <f aca="false">B98+I98</f>
        <v>5.133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3.546</v>
      </c>
      <c r="C99" s="262" t="n">
        <f aca="false">[4]Curves!$B105</f>
        <v>0.655</v>
      </c>
      <c r="D99" s="2" t="n">
        <f aca="false">B99+C99</f>
        <v>4.201</v>
      </c>
      <c r="E99" s="2" t="n">
        <f aca="false">[4]Curves!$J105</f>
        <v>0.045</v>
      </c>
      <c r="F99" s="2" t="n">
        <f aca="false">B99+E99</f>
        <v>3.591</v>
      </c>
      <c r="G99" s="2" t="n">
        <f aca="false">[4]Curves!$K105</f>
        <v>0.54</v>
      </c>
      <c r="H99" s="2" t="n">
        <f aca="false">B99+G99</f>
        <v>4.086</v>
      </c>
      <c r="I99" s="2" t="n">
        <f aca="false">[4]Curves!$G105</f>
        <v>0.72</v>
      </c>
      <c r="J99" s="2" t="n">
        <f aca="false">B99+I99</f>
        <v>4.266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3.538</v>
      </c>
      <c r="C100" s="262" t="n">
        <f aca="false">[4]Curves!$B106</f>
        <v>0.435</v>
      </c>
      <c r="D100" s="2" t="n">
        <f aca="false">B100+C100</f>
        <v>3.973</v>
      </c>
      <c r="E100" s="2" t="n">
        <f aca="false">[4]Curves!$J106</f>
        <v>0.045</v>
      </c>
      <c r="F100" s="2" t="n">
        <f aca="false">B100+E100</f>
        <v>3.583</v>
      </c>
      <c r="G100" s="2" t="n">
        <f aca="false">[4]Curves!$K106</f>
        <v>0.36</v>
      </c>
      <c r="H100" s="2" t="n">
        <f aca="false">B100+G100</f>
        <v>3.898</v>
      </c>
      <c r="I100" s="2" t="n">
        <f aca="false">[4]Curves!$G106</f>
        <v>0.38</v>
      </c>
      <c r="J100" s="2" t="n">
        <f aca="false">B100+I100</f>
        <v>3.918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3.708</v>
      </c>
      <c r="C101" s="262" t="n">
        <f aca="false">[4]Curves!$B107</f>
        <v>0.385</v>
      </c>
      <c r="D101" s="2" t="n">
        <f aca="false">B101+C101</f>
        <v>4.093</v>
      </c>
      <c r="E101" s="2" t="n">
        <f aca="false">[4]Curves!$J107</f>
        <v>0.045</v>
      </c>
      <c r="F101" s="2" t="n">
        <f aca="false">B101+E101</f>
        <v>3.753</v>
      </c>
      <c r="G101" s="2" t="n">
        <f aca="false">[4]Curves!$K107</f>
        <v>0.325</v>
      </c>
      <c r="H101" s="2" t="n">
        <f aca="false">B101+G101</f>
        <v>4.033</v>
      </c>
      <c r="I101" s="2" t="n">
        <f aca="false">[4]Curves!$G107</f>
        <v>0.33</v>
      </c>
      <c r="J101" s="2" t="n">
        <f aca="false">B101+I101</f>
        <v>4.038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3.883</v>
      </c>
      <c r="C102" s="262" t="n">
        <f aca="false">[4]Curves!$B108</f>
        <v>0.385</v>
      </c>
      <c r="D102" s="2" t="n">
        <f aca="false">B102+C102</f>
        <v>4.268</v>
      </c>
      <c r="E102" s="2" t="n">
        <f aca="false">[4]Curves!$J108</f>
        <v>0.045</v>
      </c>
      <c r="F102" s="2" t="n">
        <f aca="false">B102+E102</f>
        <v>3.928</v>
      </c>
      <c r="G102" s="2" t="n">
        <f aca="false">[4]Curves!$K108</f>
        <v>0.335</v>
      </c>
      <c r="H102" s="2" t="n">
        <f aca="false">B102+G102</f>
        <v>4.218</v>
      </c>
      <c r="I102" s="2" t="n">
        <f aca="false">[4]Curves!$G108</f>
        <v>0.37</v>
      </c>
      <c r="J102" s="2" t="n">
        <f aca="false">B102+I102</f>
        <v>4.253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3.928</v>
      </c>
      <c r="C103" s="262" t="n">
        <f aca="false">[4]Curves!$B109</f>
        <v>0.3975</v>
      </c>
      <c r="D103" s="2" t="n">
        <f aca="false">B103+C103</f>
        <v>4.3255</v>
      </c>
      <c r="E103" s="2" t="n">
        <f aca="false">[4]Curves!$J109</f>
        <v>0.045</v>
      </c>
      <c r="F103" s="2" t="n">
        <f aca="false">B103+E103</f>
        <v>3.973</v>
      </c>
      <c r="G103" s="2" t="n">
        <f aca="false">[4]Curves!$K109</f>
        <v>0.35</v>
      </c>
      <c r="H103" s="2" t="n">
        <f aca="false">B103+G103</f>
        <v>4.278</v>
      </c>
      <c r="I103" s="2" t="n">
        <f aca="false">[4]Curves!$G109</f>
        <v>0.41</v>
      </c>
      <c r="J103" s="2" t="n">
        <f aca="false">B103+I103</f>
        <v>4.338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3.814</v>
      </c>
      <c r="C104" s="262" t="n">
        <f aca="false">[4]Curves!$B110</f>
        <v>0.4</v>
      </c>
      <c r="D104" s="2" t="n">
        <f aca="false">B104+C104</f>
        <v>4.214</v>
      </c>
      <c r="E104" s="2" t="n">
        <f aca="false">[4]Curves!$J110</f>
        <v>0.045</v>
      </c>
      <c r="F104" s="2" t="n">
        <f aca="false">B104+E104</f>
        <v>3.859</v>
      </c>
      <c r="G104" s="2" t="n">
        <f aca="false">[4]Curves!$K110</f>
        <v>0.35</v>
      </c>
      <c r="H104" s="2" t="n">
        <f aca="false">B104+G104</f>
        <v>4.164</v>
      </c>
      <c r="I104" s="2" t="n">
        <f aca="false">[4]Curves!$G110</f>
        <v>0.41</v>
      </c>
      <c r="J104" s="2" t="n">
        <f aca="false">B104+I104</f>
        <v>4.224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3.682</v>
      </c>
      <c r="C105" s="262" t="n">
        <f aca="false">[4]Curves!$B111</f>
        <v>0.3975</v>
      </c>
      <c r="D105" s="2" t="n">
        <f aca="false">B105+C105</f>
        <v>4.0795</v>
      </c>
      <c r="E105" s="2" t="n">
        <f aca="false">[4]Curves!$J111</f>
        <v>0.13</v>
      </c>
      <c r="F105" s="2" t="n">
        <f aca="false">B105+E105</f>
        <v>3.812</v>
      </c>
      <c r="G105" s="2" t="n">
        <f aca="false">[4]Curves!$K111</f>
        <v>0.315</v>
      </c>
      <c r="H105" s="2" t="n">
        <f aca="false">B105+G105</f>
        <v>3.997</v>
      </c>
      <c r="I105" s="2" t="n">
        <f aca="false">[4]Curves!$G111</f>
        <v>0.36</v>
      </c>
      <c r="J105" s="2" t="n">
        <f aca="false">B105+I105</f>
        <v>4.042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3.512</v>
      </c>
      <c r="C106" s="262" t="n">
        <f aca="false">[4]Curves!$B112</f>
        <v>0.4</v>
      </c>
      <c r="D106" s="2" t="n">
        <f aca="false">B106+C106</f>
        <v>3.912</v>
      </c>
      <c r="E106" s="2" t="n">
        <f aca="false">[4]Curves!$J112</f>
        <v>0.13</v>
      </c>
      <c r="F106" s="2" t="n">
        <f aca="false">B106+E106</f>
        <v>3.642</v>
      </c>
      <c r="G106" s="2" t="n">
        <f aca="false">[4]Curves!$K112</f>
        <v>0.36</v>
      </c>
      <c r="H106" s="2" t="n">
        <f aca="false">B106+G106</f>
        <v>3.872</v>
      </c>
      <c r="I106" s="2" t="n">
        <f aca="false">[4]Curves!$G112</f>
        <v>0.4</v>
      </c>
      <c r="J106" s="2" t="n">
        <f aca="false">B106+I106</f>
        <v>3.912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3.512</v>
      </c>
      <c r="C107" s="262" t="n">
        <f aca="false">[4]Curves!$B113</f>
        <v>0.555</v>
      </c>
      <c r="D107" s="2" t="n">
        <f aca="false">B107+C107</f>
        <v>4.067</v>
      </c>
      <c r="E107" s="2" t="n">
        <f aca="false">[4]Curves!$J113</f>
        <v>0.13</v>
      </c>
      <c r="F107" s="2" t="n">
        <f aca="false">B107+E107</f>
        <v>3.642</v>
      </c>
      <c r="G107" s="2" t="n">
        <f aca="false">[4]Curves!$K113</f>
        <v>0.46</v>
      </c>
      <c r="H107" s="2" t="n">
        <f aca="false">B107+G107</f>
        <v>3.972</v>
      </c>
      <c r="I107" s="2" t="n">
        <f aca="false">[4]Curves!$G113</f>
        <v>0.73</v>
      </c>
      <c r="J107" s="2" t="n">
        <f aca="false">B107+I107</f>
        <v>4.242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3.544</v>
      </c>
      <c r="C108" s="262" t="n">
        <f aca="false">[4]Curves!$B114</f>
        <v>0.91</v>
      </c>
      <c r="D108" s="2" t="n">
        <f aca="false">B108+C108</f>
        <v>4.454</v>
      </c>
      <c r="E108" s="2" t="n">
        <f aca="false">[4]Curves!$J114</f>
        <v>0.13</v>
      </c>
      <c r="F108" s="2" t="n">
        <f aca="false">B108+E108</f>
        <v>3.674</v>
      </c>
      <c r="G108" s="2" t="n">
        <f aca="false">[4]Curves!$K114</f>
        <v>0.77</v>
      </c>
      <c r="H108" s="2" t="n">
        <f aca="false">B108+G108</f>
        <v>4.314</v>
      </c>
      <c r="I108" s="2" t="n">
        <f aca="false">[4]Curves!$G114</f>
        <v>0.98</v>
      </c>
      <c r="J108" s="2" t="n">
        <f aca="false">B108+I108</f>
        <v>4.524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3.594</v>
      </c>
      <c r="C109" s="262" t="n">
        <f aca="false">[4]Curves!$B115</f>
        <v>1.215</v>
      </c>
      <c r="D109" s="2" t="n">
        <f aca="false">B109+C109</f>
        <v>4.809</v>
      </c>
      <c r="E109" s="2" t="n">
        <f aca="false">[4]Curves!$J115</f>
        <v>0.13</v>
      </c>
      <c r="F109" s="2" t="n">
        <f aca="false">B109+E109</f>
        <v>3.724</v>
      </c>
      <c r="G109" s="2" t="n">
        <f aca="false">[4]Curves!$K115</f>
        <v>1.04</v>
      </c>
      <c r="H109" s="2" t="n">
        <f aca="false">B109+G109</f>
        <v>4.634</v>
      </c>
      <c r="I109" s="2" t="n">
        <f aca="false">[4]Curves!$G115</f>
        <v>1.6</v>
      </c>
      <c r="J109" s="2" t="n">
        <f aca="false">B109+I109</f>
        <v>5.194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3.628</v>
      </c>
      <c r="C110" s="262" t="n">
        <f aca="false">[4]Curves!$B116</f>
        <v>1.215</v>
      </c>
      <c r="D110" s="2" t="n">
        <f aca="false">B110+C110</f>
        <v>4.843</v>
      </c>
      <c r="E110" s="2" t="n">
        <f aca="false">[4]Curves!$J116</f>
        <v>0.045</v>
      </c>
      <c r="F110" s="2" t="n">
        <f aca="false">B110+E110</f>
        <v>3.673</v>
      </c>
      <c r="G110" s="2" t="n">
        <f aca="false">[4]Curves!$K116</f>
        <v>1.04</v>
      </c>
      <c r="H110" s="2" t="n">
        <f aca="false">B110+G110</f>
        <v>4.668</v>
      </c>
      <c r="I110" s="2" t="n">
        <f aca="false">[4]Curves!$G116</f>
        <v>1.6</v>
      </c>
      <c r="J110" s="2" t="n">
        <f aca="false">B110+I110</f>
        <v>5.228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3.641</v>
      </c>
      <c r="C111" s="262" t="n">
        <f aca="false">[4]Curves!$B117</f>
        <v>0.655</v>
      </c>
      <c r="D111" s="2" t="n">
        <f aca="false">B111+C111</f>
        <v>4.296</v>
      </c>
      <c r="E111" s="2" t="n">
        <f aca="false">[4]Curves!$J117</f>
        <v>0.045</v>
      </c>
      <c r="F111" s="2" t="n">
        <f aca="false">B111+E111</f>
        <v>3.686</v>
      </c>
      <c r="G111" s="2" t="n">
        <f aca="false">[4]Curves!$K117</f>
        <v>0.54</v>
      </c>
      <c r="H111" s="2" t="n">
        <f aca="false">B111+G111</f>
        <v>4.181</v>
      </c>
      <c r="I111" s="2" t="n">
        <f aca="false">[4]Curves!$G117</f>
        <v>0.72</v>
      </c>
      <c r="J111" s="2" t="n">
        <f aca="false">B111+I111</f>
        <v>4.361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3.633</v>
      </c>
      <c r="C112" s="262" t="n">
        <f aca="false">[4]Curves!$B118</f>
        <v>0.435</v>
      </c>
      <c r="D112" s="2" t="n">
        <f aca="false">B112+C112</f>
        <v>4.068</v>
      </c>
      <c r="E112" s="2" t="n">
        <f aca="false">[4]Curves!$J118</f>
        <v>0.045</v>
      </c>
      <c r="F112" s="2" t="n">
        <f aca="false">B112+E112</f>
        <v>3.678</v>
      </c>
      <c r="G112" s="2" t="n">
        <f aca="false">[4]Curves!$K118</f>
        <v>0.36</v>
      </c>
      <c r="H112" s="2" t="n">
        <f aca="false">B112+G112</f>
        <v>3.993</v>
      </c>
      <c r="I112" s="2" t="n">
        <f aca="false">[4]Curves!$G118</f>
        <v>0.38</v>
      </c>
      <c r="J112" s="2" t="n">
        <f aca="false">B112+I112</f>
        <v>4.013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3.803</v>
      </c>
      <c r="C113" s="262" t="n">
        <f aca="false">[4]Curves!$B119</f>
        <v>0.385</v>
      </c>
      <c r="D113" s="2" t="n">
        <f aca="false">B113+C113</f>
        <v>4.188</v>
      </c>
      <c r="E113" s="2" t="n">
        <f aca="false">[4]Curves!$J119</f>
        <v>0.045</v>
      </c>
      <c r="F113" s="2" t="n">
        <f aca="false">B113+E113</f>
        <v>3.848</v>
      </c>
      <c r="G113" s="2" t="n">
        <f aca="false">[4]Curves!$K119</f>
        <v>0.325</v>
      </c>
      <c r="H113" s="2" t="n">
        <f aca="false">B113+G113</f>
        <v>4.128</v>
      </c>
      <c r="I113" s="2" t="n">
        <f aca="false">[4]Curves!$G119</f>
        <v>0.33</v>
      </c>
      <c r="J113" s="2" t="n">
        <f aca="false">B113+I113</f>
        <v>4.133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3.978</v>
      </c>
      <c r="C114" s="262" t="n">
        <f aca="false">[4]Curves!$B120</f>
        <v>0.385</v>
      </c>
      <c r="D114" s="2" t="n">
        <f aca="false">B114+C114</f>
        <v>4.363</v>
      </c>
      <c r="E114" s="2" t="n">
        <f aca="false">[4]Curves!$J120</f>
        <v>0.045</v>
      </c>
      <c r="F114" s="2" t="n">
        <f aca="false">B114+E114</f>
        <v>4.023</v>
      </c>
      <c r="G114" s="2" t="n">
        <f aca="false">[4]Curves!$K120</f>
        <v>0.335</v>
      </c>
      <c r="H114" s="2" t="n">
        <f aca="false">B114+G114</f>
        <v>4.313</v>
      </c>
      <c r="I114" s="2" t="n">
        <f aca="false">[4]Curves!$G120</f>
        <v>0.37</v>
      </c>
      <c r="J114" s="2" t="n">
        <f aca="false">B114+I114</f>
        <v>4.348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4.0255</v>
      </c>
      <c r="C115" s="262" t="n">
        <f aca="false">[4]Curves!$B121</f>
        <v>0.3975</v>
      </c>
      <c r="D115" s="2" t="n">
        <f aca="false">B115+C115</f>
        <v>4.423</v>
      </c>
      <c r="E115" s="2" t="n">
        <f aca="false">[4]Curves!$J121</f>
        <v>0.045</v>
      </c>
      <c r="F115" s="2" t="n">
        <f aca="false">B115+E115</f>
        <v>4.0705</v>
      </c>
      <c r="G115" s="2" t="n">
        <f aca="false">[4]Curves!$K121</f>
        <v>0.35</v>
      </c>
      <c r="H115" s="2" t="n">
        <f aca="false">B115+G115</f>
        <v>4.3755</v>
      </c>
      <c r="I115" s="2" t="n">
        <f aca="false">[4]Curves!$G121</f>
        <v>0.41</v>
      </c>
      <c r="J115" s="2" t="n">
        <f aca="false">B115+I115</f>
        <v>4.4355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3.9115</v>
      </c>
      <c r="C116" s="262" t="n">
        <f aca="false">[4]Curves!$B122</f>
        <v>0.4</v>
      </c>
      <c r="D116" s="2" t="n">
        <f aca="false">B116+C116</f>
        <v>4.3115</v>
      </c>
      <c r="E116" s="2" t="n">
        <f aca="false">[4]Curves!$J122</f>
        <v>0.045</v>
      </c>
      <c r="F116" s="2" t="n">
        <f aca="false">B116+E116</f>
        <v>3.9565</v>
      </c>
      <c r="G116" s="2" t="n">
        <f aca="false">[4]Curves!$K122</f>
        <v>0.35</v>
      </c>
      <c r="H116" s="2" t="n">
        <f aca="false">B116+G116</f>
        <v>4.2615</v>
      </c>
      <c r="I116" s="2" t="n">
        <f aca="false">[4]Curves!$G122</f>
        <v>0.41</v>
      </c>
      <c r="J116" s="2" t="n">
        <f aca="false">B116+I116</f>
        <v>4.3215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3.7795</v>
      </c>
      <c r="C117" s="262" t="n">
        <f aca="false">[4]Curves!$B123</f>
        <v>0.3975</v>
      </c>
      <c r="D117" s="2" t="n">
        <f aca="false">B117+C117</f>
        <v>4.177</v>
      </c>
      <c r="E117" s="2" t="n">
        <f aca="false">[4]Curves!$J123</f>
        <v>0.13</v>
      </c>
      <c r="F117" s="2" t="n">
        <f aca="false">B117+E117</f>
        <v>3.9095</v>
      </c>
      <c r="G117" s="2" t="n">
        <f aca="false">[4]Curves!$K123</f>
        <v>0.315</v>
      </c>
      <c r="H117" s="2" t="n">
        <f aca="false">B117+G117</f>
        <v>4.0945</v>
      </c>
      <c r="I117" s="2" t="n">
        <f aca="false">[4]Curves!$G123</f>
        <v>0.36</v>
      </c>
      <c r="J117" s="2" t="n">
        <f aca="false">B117+I117</f>
        <v>4.1395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3.6095</v>
      </c>
      <c r="C118" s="262" t="n">
        <f aca="false">[4]Curves!$B124</f>
        <v>0.4</v>
      </c>
      <c r="D118" s="2" t="n">
        <f aca="false">B118+C118</f>
        <v>4.0095</v>
      </c>
      <c r="E118" s="2" t="n">
        <f aca="false">[4]Curves!$J124</f>
        <v>0.13</v>
      </c>
      <c r="F118" s="2" t="n">
        <f aca="false">B118+E118</f>
        <v>3.7395</v>
      </c>
      <c r="G118" s="2" t="n">
        <f aca="false">[4]Curves!$K124</f>
        <v>0.36</v>
      </c>
      <c r="H118" s="2" t="n">
        <f aca="false">B118+G118</f>
        <v>3.9695</v>
      </c>
      <c r="I118" s="2" t="n">
        <f aca="false">[4]Curves!$G124</f>
        <v>0.4</v>
      </c>
      <c r="J118" s="2" t="n">
        <f aca="false">B118+I118</f>
        <v>4.0095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3.6095</v>
      </c>
      <c r="C119" s="262" t="n">
        <f aca="false">[4]Curves!$B125</f>
        <v>0.555</v>
      </c>
      <c r="D119" s="2" t="n">
        <f aca="false">B119+C119</f>
        <v>4.1645</v>
      </c>
      <c r="E119" s="2" t="n">
        <f aca="false">[4]Curves!$J125</f>
        <v>0.13</v>
      </c>
      <c r="F119" s="2" t="n">
        <f aca="false">B119+E119</f>
        <v>3.7395</v>
      </c>
      <c r="G119" s="2" t="n">
        <f aca="false">[4]Curves!$K125</f>
        <v>0.46</v>
      </c>
      <c r="H119" s="2" t="n">
        <f aca="false">B119+G119</f>
        <v>4.0695</v>
      </c>
      <c r="I119" s="2" t="n">
        <f aca="false">[4]Curves!$G125</f>
        <v>0.73</v>
      </c>
      <c r="J119" s="2" t="n">
        <f aca="false">B119+I119</f>
        <v>4.3395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3.6415</v>
      </c>
      <c r="C120" s="262" t="n">
        <f aca="false">[4]Curves!$B126</f>
        <v>0.91</v>
      </c>
      <c r="D120" s="2" t="n">
        <f aca="false">B120+C120</f>
        <v>4.5515</v>
      </c>
      <c r="E120" s="2" t="n">
        <f aca="false">[4]Curves!$J126</f>
        <v>0.13</v>
      </c>
      <c r="F120" s="2" t="n">
        <f aca="false">B120+E120</f>
        <v>3.7715</v>
      </c>
      <c r="G120" s="2" t="n">
        <f aca="false">[4]Curves!$K126</f>
        <v>0.77</v>
      </c>
      <c r="H120" s="2" t="n">
        <f aca="false">B120+G120</f>
        <v>4.4115</v>
      </c>
      <c r="I120" s="2" t="n">
        <f aca="false">[4]Curves!$G126</f>
        <v>0.98</v>
      </c>
      <c r="J120" s="2" t="n">
        <f aca="false">B120+I120</f>
        <v>4.6215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3.6915</v>
      </c>
      <c r="C121" s="262" t="n">
        <f aca="false">[4]Curves!$B127</f>
        <v>1.215</v>
      </c>
      <c r="D121" s="2" t="n">
        <f aca="false">B121+C121</f>
        <v>4.9065</v>
      </c>
      <c r="E121" s="2" t="n">
        <f aca="false">[4]Curves!$J127</f>
        <v>0.13</v>
      </c>
      <c r="F121" s="2" t="n">
        <f aca="false">B121+E121</f>
        <v>3.8215</v>
      </c>
      <c r="G121" s="2" t="n">
        <f aca="false">[4]Curves!$K127</f>
        <v>1.04</v>
      </c>
      <c r="H121" s="2" t="n">
        <f aca="false">B121+G121</f>
        <v>4.7315</v>
      </c>
      <c r="I121" s="2" t="n">
        <f aca="false">[4]Curves!$G127</f>
        <v>1.6</v>
      </c>
      <c r="J121" s="2" t="n">
        <f aca="false">B121+I121</f>
        <v>5.2915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3.7255</v>
      </c>
      <c r="C122" s="262" t="n">
        <f aca="false">[4]Curves!$B128</f>
        <v>1.215</v>
      </c>
      <c r="D122" s="2" t="n">
        <f aca="false">B122+C122</f>
        <v>4.9405</v>
      </c>
      <c r="E122" s="2" t="n">
        <f aca="false">[4]Curves!$J128</f>
        <v>0.045</v>
      </c>
      <c r="F122" s="2" t="n">
        <f aca="false">B122+E122</f>
        <v>3.7705</v>
      </c>
      <c r="G122" s="2" t="n">
        <f aca="false">[4]Curves!$K128</f>
        <v>1.04</v>
      </c>
      <c r="H122" s="2" t="n">
        <f aca="false">B122+G122</f>
        <v>4.7655</v>
      </c>
      <c r="I122" s="2" t="n">
        <f aca="false">[4]Curves!$G128</f>
        <v>1.6</v>
      </c>
      <c r="J122" s="2" t="n">
        <f aca="false">B122+I122</f>
        <v>5.3255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3.7385</v>
      </c>
      <c r="C123" s="262" t="n">
        <f aca="false">[4]Curves!$B129</f>
        <v>0.655</v>
      </c>
      <c r="D123" s="2" t="n">
        <f aca="false">B123+C123</f>
        <v>4.3935</v>
      </c>
      <c r="E123" s="2" t="n">
        <f aca="false">[4]Curves!$J129</f>
        <v>0.045</v>
      </c>
      <c r="F123" s="2" t="n">
        <f aca="false">B123+E123</f>
        <v>3.7835</v>
      </c>
      <c r="G123" s="2" t="n">
        <f aca="false">[4]Curves!$K129</f>
        <v>0.54</v>
      </c>
      <c r="H123" s="2" t="n">
        <f aca="false">B123+G123</f>
        <v>4.2785</v>
      </c>
      <c r="I123" s="2" t="n">
        <f aca="false">[4]Curves!$G129</f>
        <v>0.72</v>
      </c>
      <c r="J123" s="2" t="n">
        <f aca="false">B123+I123</f>
        <v>4.4585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3.7305</v>
      </c>
      <c r="C124" s="262" t="n">
        <f aca="false">[4]Curves!$B130</f>
        <v>0.435</v>
      </c>
      <c r="D124" s="2" t="n">
        <f aca="false">B124+C124</f>
        <v>4.1655</v>
      </c>
      <c r="E124" s="2" t="n">
        <f aca="false">[4]Curves!$J130</f>
        <v>0.045</v>
      </c>
      <c r="F124" s="2" t="n">
        <f aca="false">B124+E124</f>
        <v>3.7755</v>
      </c>
      <c r="G124" s="2" t="n">
        <f aca="false">[4]Curves!$K130</f>
        <v>0.36</v>
      </c>
      <c r="H124" s="2" t="n">
        <f aca="false">B124+G124</f>
        <v>4.0905</v>
      </c>
      <c r="I124" s="2" t="n">
        <f aca="false">[4]Curves!$G130</f>
        <v>0.38</v>
      </c>
      <c r="J124" s="2" t="n">
        <f aca="false">B124+I124</f>
        <v>4.1105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37162</v>
      </c>
      <c r="B2" s="264"/>
    </row>
    <row r="3" customFormat="false" ht="10.5" hidden="false" customHeight="true" outlineLevel="0" collapsed="false">
      <c r="A3" s="18" t="s">
        <v>92</v>
      </c>
      <c r="B3" s="264"/>
    </row>
    <row r="4" customFormat="false" ht="11.25" hidden="false" customHeight="false" outlineLevel="0" collapsed="false">
      <c r="A4" s="19"/>
      <c r="B4" s="264"/>
    </row>
    <row r="5" customFormat="false" ht="11.25" hidden="false" customHeight="false" outlineLevel="0" collapsed="false">
      <c r="A5" s="19"/>
      <c r="B5" s="264"/>
    </row>
    <row r="6" customFormat="false" ht="11.25" hidden="true" customHeight="false" outlineLevel="0" collapsed="false">
      <c r="A6" s="265" t="s">
        <v>76</v>
      </c>
    </row>
    <row r="7" customFormat="false" ht="11.25" hidden="false" customHeight="false" outlineLevel="0" collapsed="false">
      <c r="C7" s="266"/>
      <c r="D7" s="266" t="n">
        <v>37165</v>
      </c>
      <c r="E7" s="266" t="n">
        <v>37196</v>
      </c>
      <c r="F7" s="266" t="n">
        <v>37226</v>
      </c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6"/>
      <c r="U7" s="266"/>
      <c r="V7" s="266"/>
      <c r="W7" s="268" t="n">
        <v>40544</v>
      </c>
      <c r="AB7" s="269" t="n">
        <v>37257</v>
      </c>
      <c r="AC7" s="269" t="n">
        <v>37288</v>
      </c>
      <c r="AD7" s="269" t="n">
        <v>37316</v>
      </c>
      <c r="AE7" s="269" t="n">
        <v>37347</v>
      </c>
      <c r="AF7" s="269" t="n">
        <v>37377</v>
      </c>
      <c r="AG7" s="269" t="n">
        <v>37408</v>
      </c>
      <c r="AH7" s="269" t="n">
        <v>37438</v>
      </c>
      <c r="AI7" s="269" t="n">
        <v>37469</v>
      </c>
      <c r="AJ7" s="269" t="n">
        <v>37500</v>
      </c>
      <c r="AK7" s="269" t="n">
        <v>37530</v>
      </c>
      <c r="AL7" s="269" t="n">
        <v>37561</v>
      </c>
      <c r="AM7" s="269" t="n">
        <v>37591</v>
      </c>
      <c r="AN7" s="269" t="n">
        <v>37622</v>
      </c>
      <c r="AO7" s="269" t="n">
        <v>37653</v>
      </c>
      <c r="AP7" s="269" t="n">
        <v>37681</v>
      </c>
      <c r="AQ7" s="269" t="n">
        <v>37712</v>
      </c>
      <c r="AR7" s="269" t="n">
        <v>37742</v>
      </c>
      <c r="AS7" s="269" t="n">
        <v>37773</v>
      </c>
      <c r="AT7" s="269" t="n">
        <v>37803</v>
      </c>
      <c r="AU7" s="269" t="n">
        <v>37834</v>
      </c>
      <c r="AV7" s="269" t="n">
        <v>37865</v>
      </c>
      <c r="AW7" s="269" t="n">
        <v>37895</v>
      </c>
      <c r="AX7" s="269" t="n">
        <v>37926</v>
      </c>
      <c r="AY7" s="269" t="n">
        <v>37956</v>
      </c>
      <c r="AZ7" s="269" t="n">
        <v>37987</v>
      </c>
      <c r="BA7" s="269" t="n">
        <v>38018</v>
      </c>
      <c r="BB7" s="269" t="n">
        <v>38047</v>
      </c>
      <c r="BC7" s="269" t="n">
        <v>38078</v>
      </c>
      <c r="BD7" s="269" t="n">
        <v>38108</v>
      </c>
      <c r="BE7" s="269" t="n">
        <v>38139</v>
      </c>
      <c r="BF7" s="269" t="n">
        <v>38169</v>
      </c>
      <c r="BG7" s="269" t="n">
        <v>38200</v>
      </c>
      <c r="BH7" s="269" t="n">
        <v>38231</v>
      </c>
      <c r="BI7" s="269" t="n">
        <v>38261</v>
      </c>
      <c r="BJ7" s="269" t="n">
        <v>38292</v>
      </c>
      <c r="BK7" s="269" t="n">
        <v>38322</v>
      </c>
      <c r="BL7" s="269" t="n">
        <v>38353</v>
      </c>
      <c r="BM7" s="269" t="n">
        <v>38384</v>
      </c>
      <c r="BN7" s="269" t="n">
        <v>38412</v>
      </c>
      <c r="BO7" s="269" t="n">
        <v>38443</v>
      </c>
      <c r="BP7" s="269" t="n">
        <v>38473</v>
      </c>
      <c r="BQ7" s="269" t="n">
        <v>38504</v>
      </c>
      <c r="BR7" s="269" t="n">
        <v>38534</v>
      </c>
      <c r="BS7" s="269" t="n">
        <v>38565</v>
      </c>
      <c r="BT7" s="269" t="n">
        <v>38596</v>
      </c>
      <c r="BU7" s="269" t="n">
        <v>38626</v>
      </c>
      <c r="BV7" s="269" t="n">
        <v>38657</v>
      </c>
      <c r="BW7" s="269" t="n">
        <v>38687</v>
      </c>
      <c r="BX7" s="269" t="n">
        <v>38718</v>
      </c>
      <c r="BY7" s="269" t="n">
        <v>38749</v>
      </c>
      <c r="BZ7" s="269" t="n">
        <v>38777</v>
      </c>
      <c r="CA7" s="269" t="n">
        <v>38808</v>
      </c>
      <c r="CB7" s="269" t="n">
        <v>38838</v>
      </c>
      <c r="CC7" s="269" t="n">
        <v>38869</v>
      </c>
      <c r="CD7" s="269" t="n">
        <v>38899</v>
      </c>
      <c r="CE7" s="269" t="n">
        <v>38930</v>
      </c>
      <c r="CF7" s="269" t="n">
        <v>38961</v>
      </c>
      <c r="CG7" s="269" t="n">
        <v>38991</v>
      </c>
      <c r="CH7" s="269" t="n">
        <v>39022</v>
      </c>
      <c r="CI7" s="269" t="n">
        <v>39052</v>
      </c>
      <c r="CJ7" s="269" t="n">
        <v>39083</v>
      </c>
      <c r="CK7" s="269" t="n">
        <v>39114</v>
      </c>
      <c r="CL7" s="269" t="n">
        <v>39142</v>
      </c>
      <c r="CM7" s="269" t="n">
        <v>39173</v>
      </c>
      <c r="CN7" s="269" t="n">
        <v>39203</v>
      </c>
      <c r="CO7" s="269" t="n">
        <v>39234</v>
      </c>
      <c r="CP7" s="269" t="n">
        <v>39264</v>
      </c>
      <c r="CQ7" s="269" t="n">
        <v>39295</v>
      </c>
      <c r="CR7" s="269" t="n">
        <v>39326</v>
      </c>
      <c r="CS7" s="269" t="n">
        <v>39356</v>
      </c>
      <c r="CT7" s="269" t="n">
        <v>39387</v>
      </c>
      <c r="CU7" s="269" t="n">
        <v>39417</v>
      </c>
      <c r="CV7" s="269" t="n">
        <v>39448</v>
      </c>
      <c r="CW7" s="269" t="n">
        <v>39479</v>
      </c>
      <c r="CX7" s="269" t="n">
        <v>39508</v>
      </c>
      <c r="CY7" s="269" t="n">
        <v>39539</v>
      </c>
      <c r="CZ7" s="269" t="n">
        <v>39569</v>
      </c>
      <c r="DA7" s="269" t="n">
        <v>39600</v>
      </c>
      <c r="DB7" s="269" t="n">
        <v>39630</v>
      </c>
      <c r="DC7" s="269" t="n">
        <v>39661</v>
      </c>
      <c r="DD7" s="269" t="n">
        <v>39692</v>
      </c>
      <c r="DE7" s="269" t="n">
        <v>39722</v>
      </c>
      <c r="DF7" s="269" t="n">
        <v>39753</v>
      </c>
      <c r="DG7" s="269" t="n">
        <v>39783</v>
      </c>
      <c r="DH7" s="269" t="n">
        <v>39814</v>
      </c>
      <c r="DI7" s="269" t="n">
        <v>39845</v>
      </c>
      <c r="DJ7" s="269" t="n">
        <v>39873</v>
      </c>
      <c r="DK7" s="269" t="n">
        <v>39904</v>
      </c>
      <c r="DL7" s="269" t="n">
        <v>39934</v>
      </c>
      <c r="DM7" s="269" t="n">
        <v>39965</v>
      </c>
      <c r="DN7" s="269" t="n">
        <v>39995</v>
      </c>
      <c r="DO7" s="269" t="n">
        <v>40026</v>
      </c>
      <c r="DP7" s="269" t="n">
        <v>40057</v>
      </c>
      <c r="DQ7" s="269" t="n">
        <v>40087</v>
      </c>
      <c r="DR7" s="269" t="n">
        <v>40118</v>
      </c>
      <c r="DS7" s="269" t="n">
        <v>40148</v>
      </c>
      <c r="DT7" s="269" t="n">
        <v>40179</v>
      </c>
      <c r="DU7" s="269" t="n">
        <v>40210</v>
      </c>
      <c r="DV7" s="269" t="n">
        <v>40238</v>
      </c>
      <c r="DW7" s="269" t="n">
        <v>40269</v>
      </c>
      <c r="DX7" s="269" t="n">
        <v>40299</v>
      </c>
      <c r="DY7" s="269" t="n">
        <v>40330</v>
      </c>
      <c r="DZ7" s="269" t="n">
        <v>40360</v>
      </c>
      <c r="EA7" s="269" t="n">
        <v>40391</v>
      </c>
      <c r="EB7" s="269" t="n">
        <v>40422</v>
      </c>
      <c r="EC7" s="269" t="n">
        <v>40452</v>
      </c>
      <c r="ED7" s="269" t="n">
        <v>40483</v>
      </c>
      <c r="EE7" s="269" t="n">
        <v>40513</v>
      </c>
    </row>
    <row r="8" customFormat="false" ht="12" hidden="false" customHeight="false" outlineLevel="0" collapsed="false">
      <c r="A8" s="270" t="s">
        <v>93</v>
      </c>
      <c r="B8" s="271"/>
      <c r="C8" s="272" t="s">
        <v>94</v>
      </c>
      <c r="D8" s="272"/>
      <c r="E8" s="272"/>
      <c r="F8" s="272"/>
      <c r="G8" s="273" t="s">
        <v>58</v>
      </c>
      <c r="H8" s="272" t="n">
        <f aca="false">AB8</f>
        <v>37257</v>
      </c>
      <c r="I8" s="272" t="n">
        <f aca="false">AC8</f>
        <v>37288</v>
      </c>
      <c r="J8" s="272" t="n">
        <f aca="false">AD8</f>
        <v>37316</v>
      </c>
      <c r="K8" s="272" t="n">
        <f aca="false">AE8</f>
        <v>37347</v>
      </c>
      <c r="L8" s="272" t="n">
        <f aca="false">AF8</f>
        <v>37377</v>
      </c>
      <c r="M8" s="272" t="n">
        <f aca="false">AG8</f>
        <v>37408</v>
      </c>
      <c r="N8" s="272" t="n">
        <f aca="false">AH8</f>
        <v>37438</v>
      </c>
      <c r="O8" s="272" t="n">
        <f aca="false">AI8</f>
        <v>37469</v>
      </c>
      <c r="P8" s="272" t="n">
        <f aca="false">AJ8</f>
        <v>37500</v>
      </c>
      <c r="Q8" s="272" t="n">
        <f aca="false">AK8</f>
        <v>37530</v>
      </c>
      <c r="R8" s="272" t="n">
        <f aca="false">AL8</f>
        <v>37561</v>
      </c>
      <c r="S8" s="272" t="n">
        <f aca="false">AM8</f>
        <v>37591</v>
      </c>
      <c r="T8" s="272" t="s">
        <v>63</v>
      </c>
      <c r="U8" s="272" t="s">
        <v>64</v>
      </c>
      <c r="V8" s="272" t="s">
        <v>95</v>
      </c>
      <c r="W8" s="272" t="s">
        <v>96</v>
      </c>
      <c r="X8" s="273" t="s">
        <v>97</v>
      </c>
      <c r="Y8" s="274"/>
      <c r="AB8" s="268" t="n">
        <f aca="false">AB7</f>
        <v>37257</v>
      </c>
      <c r="AC8" s="268" t="n">
        <f aca="false">AC7</f>
        <v>37288</v>
      </c>
      <c r="AD8" s="268" t="n">
        <f aca="false">AD7</f>
        <v>37316</v>
      </c>
      <c r="AE8" s="268" t="n">
        <f aca="false">AE7</f>
        <v>37347</v>
      </c>
      <c r="AF8" s="268" t="n">
        <f aca="false">AF7</f>
        <v>37377</v>
      </c>
      <c r="AG8" s="268" t="n">
        <f aca="false">AG7</f>
        <v>37408</v>
      </c>
      <c r="AH8" s="268" t="n">
        <f aca="false">AH7</f>
        <v>37438</v>
      </c>
      <c r="AI8" s="268" t="n">
        <f aca="false">AI7</f>
        <v>37469</v>
      </c>
      <c r="AJ8" s="268" t="n">
        <f aca="false">AJ7</f>
        <v>37500</v>
      </c>
      <c r="AK8" s="268" t="n">
        <f aca="false">AK7</f>
        <v>37530</v>
      </c>
      <c r="AL8" s="268" t="n">
        <f aca="false">AL7</f>
        <v>37561</v>
      </c>
      <c r="AM8" s="268" t="n">
        <f aca="false">AM7</f>
        <v>37591</v>
      </c>
      <c r="AN8" s="268" t="n">
        <f aca="false">AN7</f>
        <v>37622</v>
      </c>
      <c r="AO8" s="268" t="n">
        <f aca="false">AO7</f>
        <v>37653</v>
      </c>
      <c r="AP8" s="268" t="n">
        <f aca="false">AP7</f>
        <v>37681</v>
      </c>
      <c r="AQ8" s="268" t="n">
        <f aca="false">AQ7</f>
        <v>37712</v>
      </c>
      <c r="AR8" s="268" t="n">
        <f aca="false">AR7</f>
        <v>37742</v>
      </c>
      <c r="AS8" s="268" t="n">
        <f aca="false">AS7</f>
        <v>37773</v>
      </c>
      <c r="AT8" s="268" t="n">
        <f aca="false">AT7</f>
        <v>37803</v>
      </c>
      <c r="AU8" s="268" t="n">
        <f aca="false">AU7</f>
        <v>37834</v>
      </c>
      <c r="AV8" s="268" t="n">
        <f aca="false">AV7</f>
        <v>37865</v>
      </c>
      <c r="AW8" s="268" t="n">
        <f aca="false">AW7</f>
        <v>37895</v>
      </c>
      <c r="AX8" s="268" t="n">
        <f aca="false">AX7</f>
        <v>37926</v>
      </c>
      <c r="AY8" s="268" t="n">
        <f aca="false">AY7</f>
        <v>37956</v>
      </c>
      <c r="AZ8" s="268" t="n">
        <f aca="false">AZ7</f>
        <v>37987</v>
      </c>
      <c r="BA8" s="268" t="n">
        <f aca="false">BA7</f>
        <v>38018</v>
      </c>
      <c r="BB8" s="268" t="n">
        <f aca="false">BB7</f>
        <v>38047</v>
      </c>
      <c r="BC8" s="268" t="n">
        <f aca="false">BC7</f>
        <v>38078</v>
      </c>
      <c r="BD8" s="268" t="n">
        <f aca="false">BD7</f>
        <v>38108</v>
      </c>
      <c r="BE8" s="268" t="n">
        <f aca="false">BE7</f>
        <v>38139</v>
      </c>
      <c r="BF8" s="268" t="n">
        <f aca="false">BF7</f>
        <v>38169</v>
      </c>
      <c r="BG8" s="268" t="n">
        <f aca="false">BG7</f>
        <v>38200</v>
      </c>
      <c r="BH8" s="268" t="n">
        <f aca="false">BH7</f>
        <v>38231</v>
      </c>
      <c r="BI8" s="268" t="n">
        <f aca="false">BI7</f>
        <v>38261</v>
      </c>
      <c r="BJ8" s="268" t="n">
        <f aca="false">BJ7</f>
        <v>38292</v>
      </c>
      <c r="BK8" s="268" t="n">
        <f aca="false">BK7</f>
        <v>38322</v>
      </c>
      <c r="BL8" s="268" t="n">
        <f aca="false">BL7</f>
        <v>38353</v>
      </c>
      <c r="BM8" s="268" t="n">
        <f aca="false">BM7</f>
        <v>38384</v>
      </c>
      <c r="BN8" s="268" t="n">
        <f aca="false">BN7</f>
        <v>38412</v>
      </c>
      <c r="BO8" s="268" t="n">
        <f aca="false">BO7</f>
        <v>38443</v>
      </c>
      <c r="BP8" s="268" t="n">
        <f aca="false">BP7</f>
        <v>38473</v>
      </c>
      <c r="BQ8" s="268" t="n">
        <f aca="false">BQ7</f>
        <v>38504</v>
      </c>
      <c r="BR8" s="268" t="n">
        <f aca="false">BR7</f>
        <v>38534</v>
      </c>
      <c r="BS8" s="268" t="n">
        <f aca="false">BS7</f>
        <v>38565</v>
      </c>
      <c r="BT8" s="268" t="n">
        <f aca="false">BT7</f>
        <v>38596</v>
      </c>
      <c r="BU8" s="268" t="n">
        <f aca="false">BU7</f>
        <v>38626</v>
      </c>
      <c r="BV8" s="268" t="n">
        <f aca="false">BV7</f>
        <v>38657</v>
      </c>
      <c r="BW8" s="268" t="n">
        <f aca="false">BW7</f>
        <v>38687</v>
      </c>
      <c r="BX8" s="268" t="n">
        <f aca="false">BX7</f>
        <v>38718</v>
      </c>
      <c r="BY8" s="268" t="n">
        <f aca="false">BY7</f>
        <v>38749</v>
      </c>
      <c r="BZ8" s="268" t="n">
        <f aca="false">BZ7</f>
        <v>38777</v>
      </c>
      <c r="CA8" s="268" t="n">
        <f aca="false">CA7</f>
        <v>38808</v>
      </c>
      <c r="CB8" s="268" t="n">
        <f aca="false">CB7</f>
        <v>38838</v>
      </c>
      <c r="CC8" s="268" t="n">
        <f aca="false">CC7</f>
        <v>38869</v>
      </c>
      <c r="CD8" s="268" t="n">
        <f aca="false">CD7</f>
        <v>38899</v>
      </c>
      <c r="CE8" s="268" t="n">
        <f aca="false">CE7</f>
        <v>38930</v>
      </c>
      <c r="CF8" s="268" t="n">
        <f aca="false">CF7</f>
        <v>38961</v>
      </c>
      <c r="CG8" s="268" t="n">
        <f aca="false">CG7</f>
        <v>38991</v>
      </c>
      <c r="CH8" s="268" t="n">
        <f aca="false">CH7</f>
        <v>39022</v>
      </c>
      <c r="CI8" s="268" t="n">
        <f aca="false">CI7</f>
        <v>39052</v>
      </c>
      <c r="CJ8" s="268" t="n">
        <f aca="false">CJ7</f>
        <v>39083</v>
      </c>
      <c r="CK8" s="268" t="n">
        <f aca="false">CK7</f>
        <v>39114</v>
      </c>
      <c r="CL8" s="268" t="n">
        <f aca="false">CL7</f>
        <v>39142</v>
      </c>
      <c r="CM8" s="268" t="n">
        <f aca="false">CM7</f>
        <v>39173</v>
      </c>
      <c r="CN8" s="268" t="n">
        <f aca="false">CN7</f>
        <v>39203</v>
      </c>
      <c r="CO8" s="268" t="n">
        <f aca="false">CO7</f>
        <v>39234</v>
      </c>
      <c r="CP8" s="268" t="n">
        <f aca="false">CP7</f>
        <v>39264</v>
      </c>
      <c r="CQ8" s="268" t="n">
        <f aca="false">CQ7</f>
        <v>39295</v>
      </c>
      <c r="CR8" s="268" t="n">
        <f aca="false">CR7</f>
        <v>39326</v>
      </c>
      <c r="CS8" s="268" t="n">
        <f aca="false">CS7</f>
        <v>39356</v>
      </c>
      <c r="CT8" s="268" t="n">
        <f aca="false">CT7</f>
        <v>39387</v>
      </c>
      <c r="CU8" s="268" t="n">
        <f aca="false">CU7</f>
        <v>39417</v>
      </c>
      <c r="CV8" s="268" t="n">
        <f aca="false">CV7</f>
        <v>39448</v>
      </c>
      <c r="CW8" s="268" t="n">
        <f aca="false">CW7</f>
        <v>39479</v>
      </c>
      <c r="CX8" s="268" t="n">
        <f aca="false">CX7</f>
        <v>39508</v>
      </c>
      <c r="CY8" s="268" t="n">
        <f aca="false">CY7</f>
        <v>39539</v>
      </c>
      <c r="CZ8" s="268" t="n">
        <f aca="false">CZ7</f>
        <v>39569</v>
      </c>
      <c r="DA8" s="268" t="n">
        <f aca="false">DA7</f>
        <v>39600</v>
      </c>
      <c r="DB8" s="268" t="n">
        <f aca="false">DB7</f>
        <v>39630</v>
      </c>
      <c r="DC8" s="268" t="n">
        <f aca="false">DC7</f>
        <v>39661</v>
      </c>
      <c r="DD8" s="268" t="n">
        <f aca="false">DD7</f>
        <v>39692</v>
      </c>
      <c r="DE8" s="268" t="n">
        <f aca="false">DE7</f>
        <v>39722</v>
      </c>
      <c r="DF8" s="268" t="n">
        <f aca="false">DF7</f>
        <v>39753</v>
      </c>
      <c r="DG8" s="268" t="n">
        <f aca="false">DG7</f>
        <v>39783</v>
      </c>
      <c r="DH8" s="268" t="n">
        <f aca="false">DH7</f>
        <v>39814</v>
      </c>
      <c r="DI8" s="268" t="n">
        <f aca="false">DI7</f>
        <v>39845</v>
      </c>
      <c r="DJ8" s="268" t="n">
        <f aca="false">DJ7</f>
        <v>39873</v>
      </c>
      <c r="DK8" s="268" t="n">
        <f aca="false">DK7</f>
        <v>39904</v>
      </c>
      <c r="DL8" s="268" t="n">
        <f aca="false">DL7</f>
        <v>39934</v>
      </c>
      <c r="DM8" s="268" t="n">
        <f aca="false">DM7</f>
        <v>39965</v>
      </c>
      <c r="DN8" s="268" t="n">
        <f aca="false">DN7</f>
        <v>39995</v>
      </c>
      <c r="DO8" s="268" t="n">
        <f aca="false">DO7</f>
        <v>40026</v>
      </c>
      <c r="DP8" s="268" t="n">
        <f aca="false">DP7</f>
        <v>40057</v>
      </c>
      <c r="DQ8" s="268" t="n">
        <f aca="false">DQ7</f>
        <v>40087</v>
      </c>
      <c r="DR8" s="268" t="n">
        <f aca="false">DR7</f>
        <v>40118</v>
      </c>
      <c r="DS8" s="268" t="n">
        <f aca="false">DS7</f>
        <v>40148</v>
      </c>
      <c r="DT8" s="268" t="n">
        <f aca="false">DT7</f>
        <v>40179</v>
      </c>
      <c r="DU8" s="268" t="n">
        <f aca="false">DU7</f>
        <v>40210</v>
      </c>
      <c r="DV8" s="268" t="n">
        <f aca="false">DV7</f>
        <v>40238</v>
      </c>
      <c r="DW8" s="268" t="n">
        <f aca="false">DW7</f>
        <v>40269</v>
      </c>
      <c r="DX8" s="268" t="n">
        <f aca="false">DX7</f>
        <v>40299</v>
      </c>
      <c r="DY8" s="268" t="n">
        <f aca="false">DY7</f>
        <v>40330</v>
      </c>
      <c r="DZ8" s="268" t="n">
        <f aca="false">DZ7</f>
        <v>40360</v>
      </c>
      <c r="EA8" s="268" t="n">
        <f aca="false">EA7</f>
        <v>40391</v>
      </c>
      <c r="EB8" s="268" t="n">
        <f aca="false">EB7</f>
        <v>40422</v>
      </c>
      <c r="EC8" s="268" t="n">
        <f aca="false">EC7</f>
        <v>40452</v>
      </c>
      <c r="ED8" s="268" t="n">
        <f aca="false">ED7</f>
        <v>40483</v>
      </c>
      <c r="EE8" s="268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23.5841111111111</v>
      </c>
      <c r="D9" s="31" t="n">
        <f aca="true">IF(ISERROR(AVERAGE(OFFSET('Off Peak Curve Sum'!$D$6,1,0,30,1))),0,AVERAGE(OFFSET('Off Peak Curve Sum'!$D$6,1,0,30,1)))</f>
        <v>18.4633333333333</v>
      </c>
      <c r="E9" s="31" t="n">
        <f aca="true">IF(ISERROR((SUM(OFFSET('Off Peak Curve Sum'!$D$6,33,0,0,1))+30*'Off Peak Curve Sum'!$D$39)/30),'Off Peak Curve Sum'!$D$39,(SUM(OFFSET('Off Peak Curve Sum'!$D$6,33,0,0,1))+30*'Off Peak Curve Sum'!$D$39)/30)</f>
        <v>24.854</v>
      </c>
      <c r="F9" s="31" t="n">
        <f aca="false">VLOOKUP(F$7,'Off Peak Curve Sum'!$A$7:$AG$161,4)</f>
        <v>27.435</v>
      </c>
      <c r="G9" s="275" t="n">
        <f aca="false">AVERAGE(D9,E9,F9)</f>
        <v>23.5841111111111</v>
      </c>
      <c r="H9" s="276" t="n">
        <f aca="false">AB9</f>
        <v>26.823</v>
      </c>
      <c r="I9" s="276" t="n">
        <f aca="false">AC9</f>
        <v>24.214</v>
      </c>
      <c r="J9" s="276" t="n">
        <f aca="false">AD9</f>
        <v>21</v>
      </c>
      <c r="K9" s="276" t="n">
        <f aca="false">AE9</f>
        <v>18.467</v>
      </c>
      <c r="L9" s="276" t="n">
        <f aca="false">AF9</f>
        <v>19.98</v>
      </c>
      <c r="M9" s="276" t="n">
        <f aca="false">AG9</f>
        <v>21</v>
      </c>
      <c r="N9" s="276" t="n">
        <f aca="false">AH9</f>
        <v>28.617</v>
      </c>
      <c r="O9" s="276" t="n">
        <f aca="false">AI9</f>
        <v>33.242</v>
      </c>
      <c r="P9" s="276" t="n">
        <f aca="false">AJ9</f>
        <v>32.1</v>
      </c>
      <c r="Q9" s="276" t="n">
        <f aca="false">AK9</f>
        <v>28.524</v>
      </c>
      <c r="R9" s="276" t="n">
        <f aca="false">AL9</f>
        <v>24.417</v>
      </c>
      <c r="S9" s="276" t="n">
        <f aca="false">AM9</f>
        <v>30.065</v>
      </c>
      <c r="T9" s="275" t="n">
        <f aca="false">AVERAGE(AB9:AM9)</f>
        <v>25.7040833333333</v>
      </c>
      <c r="U9" s="275" t="n">
        <f aca="false">AVERAGE(AN9:AY9)</f>
        <v>25.18875</v>
      </c>
      <c r="V9" s="275" t="n">
        <f aca="false">AVERAGE(AZ9:EE9)</f>
        <v>25.7844166666667</v>
      </c>
      <c r="W9" s="277"/>
      <c r="X9" s="278" t="n">
        <f aca="false">AVERAGE(D9:F9,AB9:EE9)</f>
        <v>25.6518678678679</v>
      </c>
      <c r="Y9" s="279"/>
      <c r="Z9" s="280"/>
      <c r="AA9" s="32"/>
      <c r="AB9" s="31" t="n">
        <f aca="false">VLOOKUP(AB$7,'Off Peak Curve Sum'!$A$7:$AG$161,4)</f>
        <v>26.823</v>
      </c>
      <c r="AC9" s="31" t="n">
        <f aca="false">VLOOKUP(AC$7,'Off Peak Curve Sum'!$A$7:$AG$161,4)</f>
        <v>24.214</v>
      </c>
      <c r="AD9" s="31" t="n">
        <f aca="false">VLOOKUP(AD$7,'Off Peak Curve Sum'!$A$7:$AG$161,4)</f>
        <v>21</v>
      </c>
      <c r="AE9" s="31" t="n">
        <f aca="false">VLOOKUP(AE$7,'Off Peak Curve Sum'!$A$7:$AG$161,4)</f>
        <v>18.467</v>
      </c>
      <c r="AF9" s="31" t="n">
        <f aca="false">VLOOKUP(AF$7,'Off Peak Curve Sum'!$A$7:$AG$161,4)</f>
        <v>19.98</v>
      </c>
      <c r="AG9" s="31" t="n">
        <f aca="false">VLOOKUP(AG$7,'Off Peak Curve Sum'!$A$7:$AG$161,4)</f>
        <v>21</v>
      </c>
      <c r="AH9" s="31" t="n">
        <f aca="false">VLOOKUP(AH$7,'Off Peak Curve Sum'!$A$7:$AG$161,4)</f>
        <v>28.617</v>
      </c>
      <c r="AI9" s="31" t="n">
        <f aca="false">VLOOKUP(AI$7,'Off Peak Curve Sum'!$A$7:$AG$161,4)</f>
        <v>33.242</v>
      </c>
      <c r="AJ9" s="31" t="n">
        <f aca="false">VLOOKUP(AJ$7,'Off Peak Curve Sum'!$A$7:$AG$161,4)</f>
        <v>32.1</v>
      </c>
      <c r="AK9" s="31" t="n">
        <f aca="false">VLOOKUP(AK$7,'Off Peak Curve Sum'!$A$7:$AG$161,4)</f>
        <v>28.524</v>
      </c>
      <c r="AL9" s="31" t="n">
        <f aca="false">VLOOKUP(AL$7,'Off Peak Curve Sum'!$A$7:$AG$161,4)</f>
        <v>24.417</v>
      </c>
      <c r="AM9" s="31" t="n">
        <f aca="false">VLOOKUP(AM$7,'Off Peak Curve Sum'!$A$7:$AG$161,4)</f>
        <v>30.065</v>
      </c>
      <c r="AN9" s="31" t="n">
        <f aca="false">VLOOKUP(AN$7,'Off Peak Curve Sum'!$A$7:$AG$161,4)</f>
        <v>27.96</v>
      </c>
      <c r="AO9" s="31" t="n">
        <f aca="false">VLOOKUP(AO$7,'Off Peak Curve Sum'!$A$7:$AG$161,4)</f>
        <v>27.214</v>
      </c>
      <c r="AP9" s="31" t="n">
        <f aca="false">VLOOKUP(AP$7,'Off Peak Curve Sum'!$A$7:$AG$161,4)</f>
        <v>24.242</v>
      </c>
      <c r="AQ9" s="31" t="n">
        <f aca="false">VLOOKUP(AQ$7,'Off Peak Curve Sum'!$A$7:$AG$161,4)</f>
        <v>21.867</v>
      </c>
      <c r="AR9" s="31" t="n">
        <f aca="false">VLOOKUP(AR$7,'Off Peak Curve Sum'!$A$7:$AG$161,4)</f>
        <v>8.5</v>
      </c>
      <c r="AS9" s="31" t="n">
        <f aca="false">VLOOKUP(AS$7,'Off Peak Curve Sum'!$A$7:$AG$161,4)</f>
        <v>8.104</v>
      </c>
      <c r="AT9" s="31" t="n">
        <f aca="false">VLOOKUP(AT$7,'Off Peak Curve Sum'!$A$7:$AG$161,4)</f>
        <v>32.758</v>
      </c>
      <c r="AU9" s="31" t="n">
        <f aca="false">VLOOKUP(AU$7,'Off Peak Curve Sum'!$A$7:$AG$161,4)</f>
        <v>38.758</v>
      </c>
      <c r="AV9" s="31" t="n">
        <f aca="false">VLOOKUP(AV$7,'Off Peak Curve Sum'!$A$7:$AG$161,4)</f>
        <v>31.5</v>
      </c>
      <c r="AW9" s="31" t="n">
        <f aca="false">VLOOKUP(AW$7,'Off Peak Curve Sum'!$A$7:$AG$161,4)</f>
        <v>25.911</v>
      </c>
      <c r="AX9" s="31" t="n">
        <f aca="false">VLOOKUP(AX$7,'Off Peak Curve Sum'!$A$7:$AG$161,4)</f>
        <v>24.725</v>
      </c>
      <c r="AY9" s="31" t="n">
        <f aca="false">VLOOKUP(AY$7,'Off Peak Curve Sum'!$A$7:$AG$161,4)</f>
        <v>30.726</v>
      </c>
      <c r="AZ9" s="31" t="n">
        <f aca="false">VLOOKUP(AZ$7,'Off Peak Curve Sum'!$A$7:$AG$161,4)</f>
        <v>26.963</v>
      </c>
      <c r="BA9" s="31" t="n">
        <f aca="false">VLOOKUP(BA$7,'Off Peak Curve Sum'!$A$7:$AG$161,4)</f>
        <v>26.456</v>
      </c>
      <c r="BB9" s="31" t="n">
        <f aca="false">VLOOKUP(BB$7,'Off Peak Curve Sum'!$A$7:$AG$161,4)</f>
        <v>24.076</v>
      </c>
      <c r="BC9" s="31" t="n">
        <f aca="false">VLOOKUP(BC$7,'Off Peak Curve Sum'!$A$7:$AG$161,4)</f>
        <v>22.245</v>
      </c>
      <c r="BD9" s="31" t="n">
        <f aca="false">VLOOKUP(BD$7,'Off Peak Curve Sum'!$A$7:$AG$161,4)</f>
        <v>11.071</v>
      </c>
      <c r="BE9" s="31" t="n">
        <f aca="false">VLOOKUP(BE$7,'Off Peak Curve Sum'!$A$7:$AG$161,4)</f>
        <v>11.636</v>
      </c>
      <c r="BF9" s="31" t="n">
        <f aca="false">VLOOKUP(BF$7,'Off Peak Curve Sum'!$A$7:$AG$161,4)</f>
        <v>31.127</v>
      </c>
      <c r="BG9" s="31" t="n">
        <f aca="false">VLOOKUP(BG$7,'Off Peak Curve Sum'!$A$7:$AG$161,4)</f>
        <v>36.035</v>
      </c>
      <c r="BH9" s="31" t="n">
        <f aca="false">VLOOKUP(BH$7,'Off Peak Curve Sum'!$A$7:$AG$161,4)</f>
        <v>30.233</v>
      </c>
      <c r="BI9" s="31" t="n">
        <f aca="false">VLOOKUP(BI$7,'Off Peak Curve Sum'!$A$7:$AG$161,4)</f>
        <v>25.715</v>
      </c>
      <c r="BJ9" s="31" t="n">
        <f aca="false">VLOOKUP(BJ$7,'Off Peak Curve Sum'!$A$7:$AG$161,4)</f>
        <v>24.883</v>
      </c>
      <c r="BK9" s="31" t="n">
        <f aca="false">VLOOKUP(BK$7,'Off Peak Curve Sum'!$A$7:$AG$161,4)</f>
        <v>29.802</v>
      </c>
      <c r="BL9" s="31" t="n">
        <f aca="false">VLOOKUP(BL$7,'Off Peak Curve Sum'!$A$7:$AG$161,4)</f>
        <v>27.023</v>
      </c>
      <c r="BM9" s="31" t="n">
        <f aca="false">VLOOKUP(BM$7,'Off Peak Curve Sum'!$A$7:$AG$161,4)</f>
        <v>26.559</v>
      </c>
      <c r="BN9" s="31" t="n">
        <f aca="false">VLOOKUP(BN$7,'Off Peak Curve Sum'!$A$7:$AG$161,4)</f>
        <v>24.375</v>
      </c>
      <c r="BO9" s="31" t="n">
        <f aca="false">VLOOKUP(BO$7,'Off Peak Curve Sum'!$A$7:$AG$161,4)</f>
        <v>22.708</v>
      </c>
      <c r="BP9" s="31" t="n">
        <f aca="false">VLOOKUP(BP$7,'Off Peak Curve Sum'!$A$7:$AG$161,4)</f>
        <v>12.457</v>
      </c>
      <c r="BQ9" s="31" t="n">
        <f aca="false">VLOOKUP(BQ$7,'Off Peak Curve Sum'!$A$7:$AG$161,4)</f>
        <v>13.035</v>
      </c>
      <c r="BR9" s="31" t="n">
        <f aca="false">VLOOKUP(BR$7,'Off Peak Curve Sum'!$A$7:$AG$161,4)</f>
        <v>30.898</v>
      </c>
      <c r="BS9" s="31" t="n">
        <f aca="false">VLOOKUP(BS$7,'Off Peak Curve Sum'!$A$7:$AG$161,4)</f>
        <v>35.503</v>
      </c>
      <c r="BT9" s="31" t="n">
        <f aca="false">VLOOKUP(BT$7,'Off Peak Curve Sum'!$A$7:$AG$161,4)</f>
        <v>30.1</v>
      </c>
      <c r="BU9" s="31" t="n">
        <f aca="false">VLOOKUP(BU$7,'Off Peak Curve Sum'!$A$7:$AG$161,4)</f>
        <v>25.946</v>
      </c>
      <c r="BV9" s="31" t="n">
        <f aca="false">VLOOKUP(BV$7,'Off Peak Curve Sum'!$A$7:$AG$161,4)</f>
        <v>25.154</v>
      </c>
      <c r="BW9" s="31" t="n">
        <f aca="false">VLOOKUP(BW$7,'Off Peak Curve Sum'!$A$7:$AG$161,4)</f>
        <v>29.652</v>
      </c>
      <c r="BX9" s="31" t="n">
        <f aca="false">VLOOKUP(BX$7,'Off Peak Curve Sum'!$A$7:$AG$161,4)</f>
        <v>27.118</v>
      </c>
      <c r="BY9" s="31" t="n">
        <f aca="false">VLOOKUP(BY$7,'Off Peak Curve Sum'!$A$7:$AG$161,4)</f>
        <v>26.696</v>
      </c>
      <c r="BZ9" s="31" t="n">
        <f aca="false">VLOOKUP(BZ$7,'Off Peak Curve Sum'!$A$7:$AG$161,4)</f>
        <v>24.729</v>
      </c>
      <c r="CA9" s="31" t="n">
        <f aca="false">VLOOKUP(CA$7,'Off Peak Curve Sum'!$A$7:$AG$161,4)</f>
        <v>23.153</v>
      </c>
      <c r="CB9" s="31" t="n">
        <f aca="false">VLOOKUP(CB$7,'Off Peak Curve Sum'!$A$7:$AG$161,4)</f>
        <v>14.25</v>
      </c>
      <c r="CC9" s="31" t="n">
        <f aca="false">VLOOKUP(CC$7,'Off Peak Curve Sum'!$A$7:$AG$161,4)</f>
        <v>14.423</v>
      </c>
      <c r="CD9" s="31" t="n">
        <f aca="false">VLOOKUP(CD$7,'Off Peak Curve Sum'!$A$7:$AG$161,4)</f>
        <v>30.653</v>
      </c>
      <c r="CE9" s="31" t="n">
        <f aca="false">VLOOKUP(CE$7,'Off Peak Curve Sum'!$A$7:$AG$161,4)</f>
        <v>34.846</v>
      </c>
      <c r="CF9" s="31" t="n">
        <f aca="false">VLOOKUP(CF$7,'Off Peak Curve Sum'!$A$7:$AG$161,4)</f>
        <v>29.938</v>
      </c>
      <c r="CG9" s="31" t="n">
        <f aca="false">VLOOKUP(CG$7,'Off Peak Curve Sum'!$A$7:$AG$161,4)</f>
        <v>26.176</v>
      </c>
      <c r="CH9" s="31" t="n">
        <f aca="false">VLOOKUP(CH$7,'Off Peak Curve Sum'!$A$7:$AG$161,4)</f>
        <v>25.448</v>
      </c>
      <c r="CI9" s="31" t="n">
        <f aca="false">VLOOKUP(CI$7,'Off Peak Curve Sum'!$A$7:$AG$161,4)</f>
        <v>29.64</v>
      </c>
      <c r="CJ9" s="31" t="n">
        <f aca="false">VLOOKUP(CJ$7,'Off Peak Curve Sum'!$A$7:$AG$161,4)</f>
        <v>27.257</v>
      </c>
      <c r="CK9" s="31" t="n">
        <f aca="false">VLOOKUP(CK$7,'Off Peak Curve Sum'!$A$7:$AG$161,4)</f>
        <v>26.852</v>
      </c>
      <c r="CL9" s="31" t="n">
        <f aca="false">VLOOKUP(CL$7,'Off Peak Curve Sum'!$A$7:$AG$161,4)</f>
        <v>25.063</v>
      </c>
      <c r="CM9" s="31" t="n">
        <f aca="false">VLOOKUP(CM$7,'Off Peak Curve Sum'!$A$7:$AG$161,4)</f>
        <v>23.641</v>
      </c>
      <c r="CN9" s="31" t="n">
        <f aca="false">VLOOKUP(CN$7,'Off Peak Curve Sum'!$A$7:$AG$161,4)</f>
        <v>15.535</v>
      </c>
      <c r="CO9" s="31" t="n">
        <f aca="false">VLOOKUP(CO$7,'Off Peak Curve Sum'!$A$7:$AG$161,4)</f>
        <v>15.699</v>
      </c>
      <c r="CP9" s="31" t="n">
        <f aca="false">VLOOKUP(CP$7,'Off Peak Curve Sum'!$A$7:$AG$161,4)</f>
        <v>30.463</v>
      </c>
      <c r="CQ9" s="31" t="n">
        <f aca="false">VLOOKUP(CQ$7,'Off Peak Curve Sum'!$A$7:$AG$161,4)</f>
        <v>34.28</v>
      </c>
      <c r="CR9" s="31" t="n">
        <f aca="false">VLOOKUP(CR$7,'Off Peak Curve Sum'!$A$7:$AG$161,4)</f>
        <v>29.802</v>
      </c>
      <c r="CS9" s="31" t="n">
        <f aca="false">VLOOKUP(CS$7,'Off Peak Curve Sum'!$A$7:$AG$161,4)</f>
        <v>26.472</v>
      </c>
      <c r="CT9" s="31" t="n">
        <f aca="false">VLOOKUP(CT$7,'Off Peak Curve Sum'!$A$7:$AG$161,4)</f>
        <v>25.729</v>
      </c>
      <c r="CU9" s="31" t="n">
        <f aca="false">VLOOKUP(CU$7,'Off Peak Curve Sum'!$A$7:$AG$161,4)</f>
        <v>29.541</v>
      </c>
      <c r="CV9" s="31" t="n">
        <f aca="false">VLOOKUP(CV$7,'Off Peak Curve Sum'!$A$7:$AG$161,4)</f>
        <v>27.36</v>
      </c>
      <c r="CW9" s="31" t="n">
        <f aca="false">VLOOKUP(CW$7,'Off Peak Curve Sum'!$A$7:$AG$161,4)</f>
        <v>26.992</v>
      </c>
      <c r="CX9" s="31" t="n">
        <f aca="false">VLOOKUP(CX$7,'Off Peak Curve Sum'!$A$7:$AG$161,4)</f>
        <v>25.322</v>
      </c>
      <c r="CY9" s="31" t="n">
        <f aca="false">VLOOKUP(CY$7,'Off Peak Curve Sum'!$A$7:$AG$161,4)</f>
        <v>24.043</v>
      </c>
      <c r="CZ9" s="31" t="n">
        <f aca="false">VLOOKUP(CZ$7,'Off Peak Curve Sum'!$A$7:$AG$161,4)</f>
        <v>16.487</v>
      </c>
      <c r="DA9" s="31" t="n">
        <f aca="false">VLOOKUP(DA$7,'Off Peak Curve Sum'!$A$7:$AG$161,4)</f>
        <v>16.286</v>
      </c>
      <c r="DB9" s="31" t="n">
        <f aca="false">VLOOKUP(DB$7,'Off Peak Curve Sum'!$A$7:$AG$161,4)</f>
        <v>30.367</v>
      </c>
      <c r="DC9" s="31" t="n">
        <f aca="false">VLOOKUP(DC$7,'Off Peak Curve Sum'!$A$7:$AG$161,4)</f>
        <v>33.863</v>
      </c>
      <c r="DD9" s="31" t="n">
        <f aca="false">VLOOKUP(DD$7,'Off Peak Curve Sum'!$A$7:$AG$161,4)</f>
        <v>29.727</v>
      </c>
      <c r="DE9" s="31" t="n">
        <f aca="false">VLOOKUP(DE$7,'Off Peak Curve Sum'!$A$7:$AG$161,4)</f>
        <v>26.664</v>
      </c>
      <c r="DF9" s="31" t="n">
        <f aca="false">VLOOKUP(DF$7,'Off Peak Curve Sum'!$A$7:$AG$161,4)</f>
        <v>25.9</v>
      </c>
      <c r="DG9" s="31" t="n">
        <f aca="false">VLOOKUP(DG$7,'Off Peak Curve Sum'!$A$7:$AG$161,4)</f>
        <v>29.409</v>
      </c>
      <c r="DH9" s="31" t="n">
        <f aca="false">VLOOKUP(DH$7,'Off Peak Curve Sum'!$A$7:$AG$161,4)</f>
        <v>27.465</v>
      </c>
      <c r="DI9" s="31" t="n">
        <f aca="false">VLOOKUP(DI$7,'Off Peak Curve Sum'!$A$7:$AG$161,4)</f>
        <v>27.135</v>
      </c>
      <c r="DJ9" s="31" t="n">
        <f aca="false">VLOOKUP(DJ$7,'Off Peak Curve Sum'!$A$7:$AG$161,4)</f>
        <v>25.578</v>
      </c>
      <c r="DK9" s="31" t="n">
        <f aca="false">VLOOKUP(DK$7,'Off Peak Curve Sum'!$A$7:$AG$161,4)</f>
        <v>24.406</v>
      </c>
      <c r="DL9" s="31" t="n">
        <f aca="false">VLOOKUP(DL$7,'Off Peak Curve Sum'!$A$7:$AG$161,4)</f>
        <v>17.07</v>
      </c>
      <c r="DM9" s="31" t="n">
        <f aca="false">VLOOKUP(DM$7,'Off Peak Curve Sum'!$A$7:$AG$161,4)</f>
        <v>17.541</v>
      </c>
      <c r="DN9" s="31" t="n">
        <f aca="false">VLOOKUP(DN$7,'Off Peak Curve Sum'!$A$7:$AG$161,4)</f>
        <v>30.262</v>
      </c>
      <c r="DO9" s="31" t="n">
        <f aca="false">VLOOKUP(DO$7,'Off Peak Curve Sum'!$A$7:$AG$161,4)</f>
        <v>33.497</v>
      </c>
      <c r="DP9" s="31" t="n">
        <f aca="false">VLOOKUP(DP$7,'Off Peak Curve Sum'!$A$7:$AG$161,4)</f>
        <v>29.67</v>
      </c>
      <c r="DQ9" s="31" t="n">
        <f aca="false">VLOOKUP(DQ$7,'Off Peak Curve Sum'!$A$7:$AG$161,4)</f>
        <v>26.857</v>
      </c>
      <c r="DR9" s="31" t="n">
        <f aca="false">VLOOKUP(DR$7,'Off Peak Curve Sum'!$A$7:$AG$161,4)</f>
        <v>26.11</v>
      </c>
      <c r="DS9" s="31" t="n">
        <f aca="false">VLOOKUP(DS$7,'Off Peak Curve Sum'!$A$7:$AG$161,4)</f>
        <v>29.39</v>
      </c>
      <c r="DT9" s="31" t="n">
        <f aca="false">VLOOKUP(DT$7,'Off Peak Curve Sum'!$A$7:$AG$161,4)</f>
        <v>27.507</v>
      </c>
      <c r="DU9" s="31" t="n">
        <f aca="false">VLOOKUP(DU$7,'Off Peak Curve Sum'!$A$7:$AG$161,4)</f>
        <v>27.276</v>
      </c>
      <c r="DV9" s="31" t="n">
        <f aca="false">VLOOKUP(DV$7,'Off Peak Curve Sum'!$A$7:$AG$161,4)</f>
        <v>25.859</v>
      </c>
      <c r="DW9" s="31" t="n">
        <f aca="false">VLOOKUP(DW$7,'Off Peak Curve Sum'!$A$7:$AG$161,4)</f>
        <v>24.758</v>
      </c>
      <c r="DX9" s="31" t="n">
        <f aca="false">VLOOKUP(DX$7,'Off Peak Curve Sum'!$A$7:$AG$161,4)</f>
        <v>17.924</v>
      </c>
      <c r="DY9" s="31" t="n">
        <f aca="false">VLOOKUP(DY$7,'Off Peak Curve Sum'!$A$7:$AG$161,4)</f>
        <v>18.386</v>
      </c>
      <c r="DZ9" s="31" t="n">
        <f aca="false">VLOOKUP(DZ$7,'Off Peak Curve Sum'!$A$7:$AG$161,4)</f>
        <v>30.176</v>
      </c>
      <c r="EA9" s="31" t="n">
        <f aca="false">VLOOKUP(EA$7,'Off Peak Curve Sum'!$A$7:$AG$161,4)</f>
        <v>33.188</v>
      </c>
      <c r="EB9" s="31" t="n">
        <f aca="false">VLOOKUP(EB$7,'Off Peak Curve Sum'!$A$7:$AG$161,4)</f>
        <v>29.637</v>
      </c>
      <c r="EC9" s="31" t="n">
        <f aca="false">VLOOKUP(EC$7,'Off Peak Curve Sum'!$A$7:$AG$161,4)</f>
        <v>26.954</v>
      </c>
      <c r="ED9" s="31" t="n">
        <f aca="false">VLOOKUP(ED$7,'Off Peak Curve Sum'!$A$7:$AG$161,4)</f>
        <v>26.387</v>
      </c>
      <c r="EE9" s="31" t="n">
        <f aca="false">VLOOKUP(EE$7,'Off Peak Curve Sum'!$A$7:$AG$161,4)</f>
        <v>29.382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23.7088888888889</v>
      </c>
      <c r="D10" s="31" t="n">
        <f aca="true">IF(ISERROR(AVERAGE(OFFSET('Off Peak Curve Sum'!$C$6,1,0,30,1))),0,AVERAGE(OFFSET('Off Peak Curve Sum'!$C$6,1,0,30,1)))</f>
        <v>19.0966666666667</v>
      </c>
      <c r="E10" s="31" t="n">
        <f aca="true">IF(ISERROR((SUM(OFFSET('Off Peak Curve Sum'!$C$6,33,0,0,1))+30*'Off Peak Curve Sum'!$C$39)/30),'Off Peak Curve Sum'!$C$39,(SUM(OFFSET('Off Peak Curve Sum'!$C$6,33,0,0,1))+30*'Off Peak Curve Sum'!$C$39)/30)</f>
        <v>24.667</v>
      </c>
      <c r="F10" s="31" t="n">
        <f aca="false">VLOOKUP(F$7,'Off Peak Curve Sum'!$A$7:$AG$161,3)</f>
        <v>27.363</v>
      </c>
      <c r="G10" s="275" t="n">
        <f aca="false">AVERAGE(D10,E10,F10)</f>
        <v>23.7088888888889</v>
      </c>
      <c r="H10" s="281" t="n">
        <f aca="false">AB10</f>
        <v>25.56</v>
      </c>
      <c r="I10" s="281" t="n">
        <f aca="false">AC10</f>
        <v>22.95</v>
      </c>
      <c r="J10" s="281" t="n">
        <f aca="false">AD10</f>
        <v>21.661</v>
      </c>
      <c r="K10" s="281" t="n">
        <f aca="false">AE10</f>
        <v>19.333</v>
      </c>
      <c r="L10" s="281" t="n">
        <f aca="false">AF10</f>
        <v>21.359</v>
      </c>
      <c r="M10" s="281" t="n">
        <f aca="false">AG10</f>
        <v>22.375</v>
      </c>
      <c r="N10" s="281" t="n">
        <f aca="false">AH10</f>
        <v>29.875</v>
      </c>
      <c r="O10" s="281" t="n">
        <f aca="false">AI10</f>
        <v>34.645</v>
      </c>
      <c r="P10" s="281" t="n">
        <f aca="false">AJ10</f>
        <v>33.15</v>
      </c>
      <c r="Q10" s="281" t="n">
        <f aca="false">AK10</f>
        <v>31.331</v>
      </c>
      <c r="R10" s="281" t="n">
        <f aca="false">AL10</f>
        <v>23.333</v>
      </c>
      <c r="S10" s="281" t="n">
        <f aca="false">AM10</f>
        <v>28.968</v>
      </c>
      <c r="T10" s="275" t="n">
        <f aca="false">AVERAGE(AB10:AM10)</f>
        <v>26.2116666666667</v>
      </c>
      <c r="U10" s="275" t="n">
        <f aca="false">AVERAGE(AN10:AY10)</f>
        <v>26.799</v>
      </c>
      <c r="V10" s="275" t="n">
        <f aca="false">AVERAGE(AZ10:EE10)</f>
        <v>28.1789761904762</v>
      </c>
      <c r="W10" s="282"/>
      <c r="X10" s="283" t="n">
        <f aca="false">AVERAGE(D10:F10,AB10:EE10)</f>
        <v>27.6962942942943</v>
      </c>
      <c r="Y10" s="279"/>
      <c r="Z10" s="280"/>
      <c r="AA10" s="32"/>
      <c r="AB10" s="41" t="n">
        <f aca="false">VLOOKUP(AB$7,'Off Peak Curve Sum'!$A$7:$AG$161,3)</f>
        <v>25.56</v>
      </c>
      <c r="AC10" s="41" t="n">
        <f aca="false">VLOOKUP(AC$7,'Off Peak Curve Sum'!$A$7:$AG$161,3)</f>
        <v>22.95</v>
      </c>
      <c r="AD10" s="41" t="n">
        <f aca="false">VLOOKUP(AD$7,'Off Peak Curve Sum'!$A$7:$AG$161,3)</f>
        <v>21.661</v>
      </c>
      <c r="AE10" s="41" t="n">
        <f aca="false">VLOOKUP(AE$7,'Off Peak Curve Sum'!$A$7:$AG$161,3)</f>
        <v>19.333</v>
      </c>
      <c r="AF10" s="41" t="n">
        <f aca="false">VLOOKUP(AF$7,'Off Peak Curve Sum'!$A$7:$AG$161,3)</f>
        <v>21.359</v>
      </c>
      <c r="AG10" s="41" t="n">
        <f aca="false">VLOOKUP(AG$7,'Off Peak Curve Sum'!$A$7:$AG$161,3)</f>
        <v>22.375</v>
      </c>
      <c r="AH10" s="41" t="n">
        <f aca="false">VLOOKUP(AH$7,'Off Peak Curve Sum'!$A$7:$AG$161,3)</f>
        <v>29.875</v>
      </c>
      <c r="AI10" s="41" t="n">
        <f aca="false">VLOOKUP(AI$7,'Off Peak Curve Sum'!$A$7:$AG$161,3)</f>
        <v>34.645</v>
      </c>
      <c r="AJ10" s="41" t="n">
        <f aca="false">VLOOKUP(AJ$7,'Off Peak Curve Sum'!$A$7:$AG$161,3)</f>
        <v>33.15</v>
      </c>
      <c r="AK10" s="41" t="n">
        <f aca="false">VLOOKUP(AK$7,'Off Peak Curve Sum'!$A$7:$AG$161,3)</f>
        <v>31.331</v>
      </c>
      <c r="AL10" s="41" t="n">
        <f aca="false">VLOOKUP(AL$7,'Off Peak Curve Sum'!$A$7:$AG$161,3)</f>
        <v>23.333</v>
      </c>
      <c r="AM10" s="41" t="n">
        <f aca="false">VLOOKUP(AM$7,'Off Peak Curve Sum'!$A$7:$AG$161,3)</f>
        <v>28.968</v>
      </c>
      <c r="AN10" s="41" t="n">
        <f aca="false">VLOOKUP(AN$7,'Off Peak Curve Sum'!$A$7:$AG$161,3)</f>
        <v>26.879</v>
      </c>
      <c r="AO10" s="41" t="n">
        <f aca="false">VLOOKUP(AO$7,'Off Peak Curve Sum'!$A$7:$AG$161,3)</f>
        <v>26.143</v>
      </c>
      <c r="AP10" s="41" t="n">
        <f aca="false">VLOOKUP(AP$7,'Off Peak Curve Sum'!$A$7:$AG$161,3)</f>
        <v>24.903</v>
      </c>
      <c r="AQ10" s="41" t="n">
        <f aca="false">VLOOKUP(AQ$7,'Off Peak Curve Sum'!$A$7:$AG$161,3)</f>
        <v>23.483</v>
      </c>
      <c r="AR10" s="41" t="n">
        <f aca="false">VLOOKUP(AR$7,'Off Peak Curve Sum'!$A$7:$AG$161,3)</f>
        <v>11.681</v>
      </c>
      <c r="AS10" s="41" t="n">
        <f aca="false">VLOOKUP(AS$7,'Off Peak Curve Sum'!$A$7:$AG$161,3)</f>
        <v>11.958</v>
      </c>
      <c r="AT10" s="41" t="n">
        <f aca="false">VLOOKUP(AT$7,'Off Peak Curve Sum'!$A$7:$AG$161,3)</f>
        <v>33.984</v>
      </c>
      <c r="AU10" s="41" t="n">
        <f aca="false">VLOOKUP(AU$7,'Off Peak Curve Sum'!$A$7:$AG$161,3)</f>
        <v>40.226</v>
      </c>
      <c r="AV10" s="41" t="n">
        <f aca="false">VLOOKUP(AV$7,'Off Peak Curve Sum'!$A$7:$AG$161,3)</f>
        <v>32.958</v>
      </c>
      <c r="AW10" s="41" t="n">
        <f aca="false">VLOOKUP(AW$7,'Off Peak Curve Sum'!$A$7:$AG$161,3)</f>
        <v>28.887</v>
      </c>
      <c r="AX10" s="41" t="n">
        <f aca="false">VLOOKUP(AX$7,'Off Peak Curve Sum'!$A$7:$AG$161,3)</f>
        <v>27.325</v>
      </c>
      <c r="AY10" s="41" t="n">
        <f aca="false">VLOOKUP(AY$7,'Off Peak Curve Sum'!$A$7:$AG$161,3)</f>
        <v>33.161</v>
      </c>
      <c r="AZ10" s="41" t="n">
        <f aca="false">VLOOKUP(AZ$7,'Off Peak Curve Sum'!$A$7:$AG$161,3)</f>
        <v>26.342</v>
      </c>
      <c r="BA10" s="41" t="n">
        <f aca="false">VLOOKUP(BA$7,'Off Peak Curve Sum'!$A$7:$AG$161,3)</f>
        <v>25.836</v>
      </c>
      <c r="BB10" s="41" t="n">
        <f aca="false">VLOOKUP(BB$7,'Off Peak Curve Sum'!$A$7:$AG$161,3)</f>
        <v>24.843</v>
      </c>
      <c r="BC10" s="41" t="n">
        <f aca="false">VLOOKUP(BC$7,'Off Peak Curve Sum'!$A$7:$AG$161,3)</f>
        <v>23.777</v>
      </c>
      <c r="BD10" s="41" t="n">
        <f aca="false">VLOOKUP(BD$7,'Off Peak Curve Sum'!$A$7:$AG$161,3)</f>
        <v>13.899</v>
      </c>
      <c r="BE10" s="41" t="n">
        <f aca="false">VLOOKUP(BE$7,'Off Peak Curve Sum'!$A$7:$AG$161,3)</f>
        <v>14.941</v>
      </c>
      <c r="BF10" s="41" t="n">
        <f aca="false">VLOOKUP(BF$7,'Off Peak Curve Sum'!$A$7:$AG$161,3)</f>
        <v>32.328</v>
      </c>
      <c r="BG10" s="41" t="n">
        <f aca="false">VLOOKUP(BG$7,'Off Peak Curve Sum'!$A$7:$AG$161,3)</f>
        <v>37.416</v>
      </c>
      <c r="BH10" s="41" t="n">
        <f aca="false">VLOOKUP(BH$7,'Off Peak Curve Sum'!$A$7:$AG$161,3)</f>
        <v>31.635</v>
      </c>
      <c r="BI10" s="41" t="n">
        <f aca="false">VLOOKUP(BI$7,'Off Peak Curve Sum'!$A$7:$AG$161,3)</f>
        <v>28.673</v>
      </c>
      <c r="BJ10" s="41" t="n">
        <f aca="false">VLOOKUP(BJ$7,'Off Peak Curve Sum'!$A$7:$AG$161,3)</f>
        <v>27.142</v>
      </c>
      <c r="BK10" s="41" t="n">
        <f aca="false">VLOOKUP(BK$7,'Off Peak Curve Sum'!$A$7:$AG$161,3)</f>
        <v>32.028</v>
      </c>
      <c r="BL10" s="41" t="n">
        <f aca="false">VLOOKUP(BL$7,'Off Peak Curve Sum'!$A$7:$AG$161,3)</f>
        <v>26.505</v>
      </c>
      <c r="BM10" s="41" t="n">
        <f aca="false">VLOOKUP(BM$7,'Off Peak Curve Sum'!$A$7:$AG$161,3)</f>
        <v>26.089</v>
      </c>
      <c r="BN10" s="41" t="n">
        <f aca="false">VLOOKUP(BN$7,'Off Peak Curve Sum'!$A$7:$AG$161,3)</f>
        <v>25.174</v>
      </c>
      <c r="BO10" s="41" t="n">
        <f aca="false">VLOOKUP(BO$7,'Off Peak Curve Sum'!$A$7:$AG$161,3)</f>
        <v>24.242</v>
      </c>
      <c r="BP10" s="41" t="n">
        <f aca="false">VLOOKUP(BP$7,'Off Peak Curve Sum'!$A$7:$AG$161,3)</f>
        <v>15.196</v>
      </c>
      <c r="BQ10" s="41" t="n">
        <f aca="false">VLOOKUP(BQ$7,'Off Peak Curve Sum'!$A$7:$AG$161,3)</f>
        <v>16.192</v>
      </c>
      <c r="BR10" s="41" t="n">
        <f aca="false">VLOOKUP(BR$7,'Off Peak Curve Sum'!$A$7:$AG$161,3)</f>
        <v>32.079</v>
      </c>
      <c r="BS10" s="41" t="n">
        <f aca="false">VLOOKUP(BS$7,'Off Peak Curve Sum'!$A$7:$AG$161,3)</f>
        <v>36.994</v>
      </c>
      <c r="BT10" s="41" t="n">
        <f aca="false">VLOOKUP(BT$7,'Off Peak Curve Sum'!$A$7:$AG$161,3)</f>
        <v>31.559</v>
      </c>
      <c r="BU10" s="41" t="n">
        <f aca="false">VLOOKUP(BU$7,'Off Peak Curve Sum'!$A$7:$AG$161,3)</f>
        <v>28.841</v>
      </c>
      <c r="BV10" s="41" t="n">
        <f aca="false">VLOOKUP(BV$7,'Off Peak Curve Sum'!$A$7:$AG$161,3)</f>
        <v>27.357</v>
      </c>
      <c r="BW10" s="41" t="n">
        <f aca="false">VLOOKUP(BW$7,'Off Peak Curve Sum'!$A$7:$AG$161,3)</f>
        <v>31.862</v>
      </c>
      <c r="BX10" s="41" t="n">
        <f aca="false">VLOOKUP(BX$7,'Off Peak Curve Sum'!$A$7:$AG$161,3)</f>
        <v>26.717</v>
      </c>
      <c r="BY10" s="41" t="n">
        <f aca="false">VLOOKUP(BY$7,'Off Peak Curve Sum'!$A$7:$AG$161,3)</f>
        <v>26.387</v>
      </c>
      <c r="BZ10" s="41" t="n">
        <f aca="false">VLOOKUP(BZ$7,'Off Peak Curve Sum'!$A$7:$AG$161,3)</f>
        <v>25.586</v>
      </c>
      <c r="CA10" s="41" t="n">
        <f aca="false">VLOOKUP(CA$7,'Off Peak Curve Sum'!$A$7:$AG$161,3)</f>
        <v>24.648</v>
      </c>
      <c r="CB10" s="41" t="n">
        <f aca="false">VLOOKUP(CB$7,'Off Peak Curve Sum'!$A$7:$AG$161,3)</f>
        <v>16.823</v>
      </c>
      <c r="CC10" s="41" t="n">
        <f aca="false">VLOOKUP(CC$7,'Off Peak Curve Sum'!$A$7:$AG$161,3)</f>
        <v>17.43</v>
      </c>
      <c r="CD10" s="41" t="n">
        <f aca="false">VLOOKUP(CD$7,'Off Peak Curve Sum'!$A$7:$AG$161,3)</f>
        <v>31.873</v>
      </c>
      <c r="CE10" s="41" t="n">
        <f aca="false">VLOOKUP(CE$7,'Off Peak Curve Sum'!$A$7:$AG$161,3)</f>
        <v>36.399</v>
      </c>
      <c r="CF10" s="41" t="n">
        <f aca="false">VLOOKUP(CF$7,'Off Peak Curve Sum'!$A$7:$AG$161,3)</f>
        <v>31.449</v>
      </c>
      <c r="CG10" s="41" t="n">
        <f aca="false">VLOOKUP(CG$7,'Off Peak Curve Sum'!$A$7:$AG$161,3)</f>
        <v>29.078</v>
      </c>
      <c r="CH10" s="41" t="n">
        <f aca="false">VLOOKUP(CH$7,'Off Peak Curve Sum'!$A$7:$AG$161,3)</f>
        <v>27.658</v>
      </c>
      <c r="CI10" s="41" t="n">
        <f aca="false">VLOOKUP(CI$7,'Off Peak Curve Sum'!$A$7:$AG$161,3)</f>
        <v>31.955</v>
      </c>
      <c r="CJ10" s="41" t="n">
        <f aca="false">VLOOKUP(CJ$7,'Off Peak Curve Sum'!$A$7:$AG$161,3)</f>
        <v>26.885</v>
      </c>
      <c r="CK10" s="41" t="n">
        <f aca="false">VLOOKUP(CK$7,'Off Peak Curve Sum'!$A$7:$AG$161,3)</f>
        <v>26.597</v>
      </c>
      <c r="CL10" s="41" t="n">
        <f aca="false">VLOOKUP(CL$7,'Off Peak Curve Sum'!$A$7:$AG$161,3)</f>
        <v>25.94</v>
      </c>
      <c r="CM10" s="41" t="n">
        <f aca="false">VLOOKUP(CM$7,'Off Peak Curve Sum'!$A$7:$AG$161,3)</f>
        <v>25.1</v>
      </c>
      <c r="CN10" s="41" t="n">
        <f aca="false">VLOOKUP(CN$7,'Off Peak Curve Sum'!$A$7:$AG$161,3)</f>
        <v>18.027</v>
      </c>
      <c r="CO10" s="41" t="n">
        <f aca="false">VLOOKUP(CO$7,'Off Peak Curve Sum'!$A$7:$AG$161,3)</f>
        <v>18.64</v>
      </c>
      <c r="CP10" s="41" t="n">
        <f aca="false">VLOOKUP(CP$7,'Off Peak Curve Sum'!$A$7:$AG$161,3)</f>
        <v>31.846</v>
      </c>
      <c r="CQ10" s="41" t="n">
        <f aca="false">VLOOKUP(CQ$7,'Off Peak Curve Sum'!$A$7:$AG$161,3)</f>
        <v>36.115</v>
      </c>
      <c r="CR10" s="41" t="n">
        <f aca="false">VLOOKUP(CR$7,'Off Peak Curve Sum'!$A$7:$AG$161,3)</f>
        <v>31.547</v>
      </c>
      <c r="CS10" s="41" t="n">
        <f aca="false">VLOOKUP(CS$7,'Off Peak Curve Sum'!$A$7:$AG$161,3)</f>
        <v>29.544</v>
      </c>
      <c r="CT10" s="41" t="n">
        <f aca="false">VLOOKUP(CT$7,'Off Peak Curve Sum'!$A$7:$AG$161,3)</f>
        <v>28.267</v>
      </c>
      <c r="CU10" s="41" t="n">
        <f aca="false">VLOOKUP(CU$7,'Off Peak Curve Sum'!$A$7:$AG$161,3)</f>
        <v>32.275</v>
      </c>
      <c r="CV10" s="41" t="n">
        <f aca="false">VLOOKUP(CV$7,'Off Peak Curve Sum'!$A$7:$AG$161,3)</f>
        <v>27.853</v>
      </c>
      <c r="CW10" s="41" t="n">
        <f aca="false">VLOOKUP(CW$7,'Off Peak Curve Sum'!$A$7:$AG$161,3)</f>
        <v>27.597</v>
      </c>
      <c r="CX10" s="41" t="n">
        <f aca="false">VLOOKUP(CX$7,'Off Peak Curve Sum'!$A$7:$AG$161,3)</f>
        <v>26.957</v>
      </c>
      <c r="CY10" s="41" t="n">
        <f aca="false">VLOOKUP(CY$7,'Off Peak Curve Sum'!$A$7:$AG$161,3)</f>
        <v>26.305</v>
      </c>
      <c r="CZ10" s="41" t="n">
        <f aca="false">VLOOKUP(CZ$7,'Off Peak Curve Sum'!$A$7:$AG$161,3)</f>
        <v>19.479</v>
      </c>
      <c r="DA10" s="41" t="n">
        <f aca="false">VLOOKUP(DA$7,'Off Peak Curve Sum'!$A$7:$AG$161,3)</f>
        <v>19.733</v>
      </c>
      <c r="DB10" s="41" t="n">
        <f aca="false">VLOOKUP(DB$7,'Off Peak Curve Sum'!$A$7:$AG$161,3)</f>
        <v>32.826</v>
      </c>
      <c r="DC10" s="41" t="n">
        <f aca="false">VLOOKUP(DC$7,'Off Peak Curve Sum'!$A$7:$AG$161,3)</f>
        <v>36.684</v>
      </c>
      <c r="DD10" s="41" t="n">
        <f aca="false">VLOOKUP(DD$7,'Off Peak Curve Sum'!$A$7:$AG$161,3)</f>
        <v>32.507</v>
      </c>
      <c r="DE10" s="41" t="n">
        <f aca="false">VLOOKUP(DE$7,'Off Peak Curve Sum'!$A$7:$AG$161,3)</f>
        <v>30.554</v>
      </c>
      <c r="DF10" s="41" t="n">
        <f aca="false">VLOOKUP(DF$7,'Off Peak Curve Sum'!$A$7:$AG$161,3)</f>
        <v>29.367</v>
      </c>
      <c r="DG10" s="41" t="n">
        <f aca="false">VLOOKUP(DG$7,'Off Peak Curve Sum'!$A$7:$AG$161,3)</f>
        <v>33.021</v>
      </c>
      <c r="DH10" s="41" t="n">
        <f aca="false">VLOOKUP(DH$7,'Off Peak Curve Sum'!$A$7:$AG$161,3)</f>
        <v>28.981</v>
      </c>
      <c r="DI10" s="41" t="n">
        <f aca="false">VLOOKUP(DI$7,'Off Peak Curve Sum'!$A$7:$AG$161,3)</f>
        <v>28.729</v>
      </c>
      <c r="DJ10" s="41" t="n">
        <f aca="false">VLOOKUP(DJ$7,'Off Peak Curve Sum'!$A$7:$AG$161,3)</f>
        <v>28.134</v>
      </c>
      <c r="DK10" s="41" t="n">
        <f aca="false">VLOOKUP(DK$7,'Off Peak Curve Sum'!$A$7:$AG$161,3)</f>
        <v>27.511</v>
      </c>
      <c r="DL10" s="41" t="n">
        <f aca="false">VLOOKUP(DL$7,'Off Peak Curve Sum'!$A$7:$AG$161,3)</f>
        <v>20.72</v>
      </c>
      <c r="DM10" s="41" t="n">
        <f aca="false">VLOOKUP(DM$7,'Off Peak Curve Sum'!$A$7:$AG$161,3)</f>
        <v>21.577</v>
      </c>
      <c r="DN10" s="41" t="n">
        <f aca="false">VLOOKUP(DN$7,'Off Peak Curve Sum'!$A$7:$AG$161,3)</f>
        <v>33.777</v>
      </c>
      <c r="DO10" s="41" t="n">
        <f aca="false">VLOOKUP(DO$7,'Off Peak Curve Sum'!$A$7:$AG$161,3)</f>
        <v>37.466</v>
      </c>
      <c r="DP10" s="41" t="n">
        <f aca="false">VLOOKUP(DP$7,'Off Peak Curve Sum'!$A$7:$AG$161,3)</f>
        <v>33.469</v>
      </c>
      <c r="DQ10" s="41" t="n">
        <f aca="false">VLOOKUP(DQ$7,'Off Peak Curve Sum'!$A$7:$AG$161,3)</f>
        <v>31.633</v>
      </c>
      <c r="DR10" s="41" t="n">
        <f aca="false">VLOOKUP(DR$7,'Off Peak Curve Sum'!$A$7:$AG$161,3)</f>
        <v>30.486</v>
      </c>
      <c r="DS10" s="41" t="n">
        <f aca="false">VLOOKUP(DS$7,'Off Peak Curve Sum'!$A$7:$AG$161,3)</f>
        <v>33.963</v>
      </c>
      <c r="DT10" s="41" t="n">
        <f aca="false">VLOOKUP(DT$7,'Off Peak Curve Sum'!$A$7:$AG$161,3)</f>
        <v>30.068</v>
      </c>
      <c r="DU10" s="41" t="n">
        <f aca="false">VLOOKUP(DU$7,'Off Peak Curve Sum'!$A$7:$AG$161,3)</f>
        <v>29.869</v>
      </c>
      <c r="DV10" s="41" t="n">
        <f aca="false">VLOOKUP(DV$7,'Off Peak Curve Sum'!$A$7:$AG$161,3)</f>
        <v>29.304</v>
      </c>
      <c r="DW10" s="41" t="n">
        <f aca="false">VLOOKUP(DW$7,'Off Peak Curve Sum'!$A$7:$AG$161,3)</f>
        <v>28.717</v>
      </c>
      <c r="DX10" s="41" t="n">
        <f aca="false">VLOOKUP(DX$7,'Off Peak Curve Sum'!$A$7:$AG$161,3)</f>
        <v>22.262</v>
      </c>
      <c r="DY10" s="41" t="n">
        <f aca="false">VLOOKUP(DY$7,'Off Peak Curve Sum'!$A$7:$AG$161,3)</f>
        <v>23.067</v>
      </c>
      <c r="DZ10" s="41" t="n">
        <f aca="false">VLOOKUP(DZ$7,'Off Peak Curve Sum'!$A$7:$AG$161,3)</f>
        <v>34.724</v>
      </c>
      <c r="EA10" s="41" t="n">
        <f aca="false">VLOOKUP(EA$7,'Off Peak Curve Sum'!$A$7:$AG$161,3)</f>
        <v>38.252</v>
      </c>
      <c r="EB10" s="41" t="n">
        <f aca="false">VLOOKUP(EB$7,'Off Peak Curve Sum'!$A$7:$AG$161,3)</f>
        <v>34.443</v>
      </c>
      <c r="EC10" s="41" t="n">
        <f aca="false">VLOOKUP(EC$7,'Off Peak Curve Sum'!$A$7:$AG$161,3)</f>
        <v>32.786</v>
      </c>
      <c r="ED10" s="41" t="n">
        <f aca="false">VLOOKUP(ED$7,'Off Peak Curve Sum'!$A$7:$AG$161,3)</f>
        <v>31.558</v>
      </c>
      <c r="EE10" s="41" t="n">
        <f aca="false">VLOOKUP(EE$7,'Off Peak Curve Sum'!$A$7:$AG$161,3)</f>
        <v>34.919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24.4132222222222</v>
      </c>
      <c r="D11" s="31" t="n">
        <f aca="true">IF(ISERROR(AVERAGE(OFFSET('Off Peak Curve Sum'!$E$6,1,0,30,1))),0,AVERAGE(OFFSET('Off Peak Curve Sum'!$E$6,1,0,30,1)))</f>
        <v>20.2586666666667</v>
      </c>
      <c r="E11" s="31" t="n">
        <f aca="true">IF(ISERROR((SUM(OFFSET('Off Peak Curve Sum'!$E$6,33,0,0,1))+30*'Off Peak Curve Sum'!$E$39)/30),'Off Peak Curve Sum'!$E$39,(SUM(OFFSET('Off Peak Curve Sum'!$E$6,33,0,0,1))+30*'Off Peak Curve Sum'!$E$39)/30)</f>
        <v>25.75</v>
      </c>
      <c r="F11" s="31" t="n">
        <f aca="false">VLOOKUP(F$7,'Off Peak Curve Sum'!$A$7:$AG$161,5)</f>
        <v>27.231</v>
      </c>
      <c r="G11" s="275" t="n">
        <f aca="false">AVERAGE(D11,E11,F11)</f>
        <v>24.4132222222222</v>
      </c>
      <c r="H11" s="281" t="n">
        <f aca="false">AB11</f>
        <v>27</v>
      </c>
      <c r="I11" s="281" t="n">
        <f aca="false">AC11</f>
        <v>26.304</v>
      </c>
      <c r="J11" s="281" t="n">
        <f aca="false">AD11</f>
        <v>25.984</v>
      </c>
      <c r="K11" s="281" t="n">
        <f aca="false">AE11</f>
        <v>23.233</v>
      </c>
      <c r="L11" s="281" t="n">
        <f aca="false">AF11</f>
        <v>25.927</v>
      </c>
      <c r="M11" s="281" t="n">
        <f aca="false">AG11</f>
        <v>26.938</v>
      </c>
      <c r="N11" s="281" t="n">
        <f aca="false">AH11</f>
        <v>30.294</v>
      </c>
      <c r="O11" s="281" t="n">
        <f aca="false">AI11</f>
        <v>29.081</v>
      </c>
      <c r="P11" s="281" t="n">
        <f aca="false">AJ11</f>
        <v>29.025</v>
      </c>
      <c r="Q11" s="281" t="n">
        <f aca="false">AK11</f>
        <v>25.5</v>
      </c>
      <c r="R11" s="281" t="n">
        <f aca="false">AL11</f>
        <v>27.25</v>
      </c>
      <c r="S11" s="281" t="n">
        <f aca="false">AM11</f>
        <v>28.024</v>
      </c>
      <c r="T11" s="275" t="n">
        <f aca="false">AVERAGE(AB11:AM11)</f>
        <v>27.0466666666667</v>
      </c>
      <c r="U11" s="275" t="n">
        <f aca="false">AVERAGE(AN11:AY11)</f>
        <v>25.9964166666667</v>
      </c>
      <c r="V11" s="275" t="n">
        <f aca="false">AVERAGE(AZ11:EE11)</f>
        <v>25.8106547619048</v>
      </c>
      <c r="W11" s="282"/>
      <c r="X11" s="283" t="n">
        <f aca="false">AVERAGE(D11:F11,AB11:EE11)</f>
        <v>25.9265915915916</v>
      </c>
      <c r="Y11" s="279"/>
      <c r="Z11" s="280"/>
      <c r="AA11" s="32"/>
      <c r="AB11" s="41" t="n">
        <f aca="false">VLOOKUP(AB$7,'Off Peak Curve Sum'!$A$7:$AG$161,5)</f>
        <v>27</v>
      </c>
      <c r="AC11" s="41" t="n">
        <f aca="false">VLOOKUP(AC$7,'Off Peak Curve Sum'!$A$7:$AG$161,5)</f>
        <v>26.304</v>
      </c>
      <c r="AD11" s="41" t="n">
        <f aca="false">VLOOKUP(AD$7,'Off Peak Curve Sum'!$A$7:$AG$161,5)</f>
        <v>25.984</v>
      </c>
      <c r="AE11" s="41" t="n">
        <f aca="false">VLOOKUP(AE$7,'Off Peak Curve Sum'!$A$7:$AG$161,5)</f>
        <v>23.233</v>
      </c>
      <c r="AF11" s="41" t="n">
        <f aca="false">VLOOKUP(AF$7,'Off Peak Curve Sum'!$A$7:$AG$161,5)</f>
        <v>25.927</v>
      </c>
      <c r="AG11" s="41" t="n">
        <f aca="false">VLOOKUP(AG$7,'Off Peak Curve Sum'!$A$7:$AG$161,5)</f>
        <v>26.938</v>
      </c>
      <c r="AH11" s="41" t="n">
        <f aca="false">VLOOKUP(AH$7,'Off Peak Curve Sum'!$A$7:$AG$161,5)</f>
        <v>30.294</v>
      </c>
      <c r="AI11" s="41" t="n">
        <f aca="false">VLOOKUP(AI$7,'Off Peak Curve Sum'!$A$7:$AG$161,5)</f>
        <v>29.081</v>
      </c>
      <c r="AJ11" s="41" t="n">
        <f aca="false">VLOOKUP(AJ$7,'Off Peak Curve Sum'!$A$7:$AG$161,5)</f>
        <v>29.025</v>
      </c>
      <c r="AK11" s="41" t="n">
        <f aca="false">VLOOKUP(AK$7,'Off Peak Curve Sum'!$A$7:$AG$161,5)</f>
        <v>25.5</v>
      </c>
      <c r="AL11" s="41" t="n">
        <f aca="false">VLOOKUP(AL$7,'Off Peak Curve Sum'!$A$7:$AG$161,5)</f>
        <v>27.25</v>
      </c>
      <c r="AM11" s="41" t="n">
        <f aca="false">VLOOKUP(AM$7,'Off Peak Curve Sum'!$A$7:$AG$161,5)</f>
        <v>28.024</v>
      </c>
      <c r="AN11" s="41" t="n">
        <f aca="false">VLOOKUP(AN$7,'Off Peak Curve Sum'!$A$7:$AG$161,5)</f>
        <v>27.718</v>
      </c>
      <c r="AO11" s="41" t="n">
        <f aca="false">VLOOKUP(AO$7,'Off Peak Curve Sum'!$A$7:$AG$161,5)</f>
        <v>25.393</v>
      </c>
      <c r="AP11" s="41" t="n">
        <f aca="false">VLOOKUP(AP$7,'Off Peak Curve Sum'!$A$7:$AG$161,5)</f>
        <v>24.476</v>
      </c>
      <c r="AQ11" s="41" t="n">
        <f aca="false">VLOOKUP(AQ$7,'Off Peak Curve Sum'!$A$7:$AG$161,5)</f>
        <v>22.633</v>
      </c>
      <c r="AR11" s="41" t="n">
        <f aca="false">VLOOKUP(AR$7,'Off Peak Curve Sum'!$A$7:$AG$161,5)</f>
        <v>23.637</v>
      </c>
      <c r="AS11" s="41" t="n">
        <f aca="false">VLOOKUP(AS$7,'Off Peak Curve Sum'!$A$7:$AG$161,5)</f>
        <v>25.292</v>
      </c>
      <c r="AT11" s="41" t="n">
        <f aca="false">VLOOKUP(AT$7,'Off Peak Curve Sum'!$A$7:$AG$161,5)</f>
        <v>27.105</v>
      </c>
      <c r="AU11" s="41" t="n">
        <f aca="false">VLOOKUP(AU$7,'Off Peak Curve Sum'!$A$7:$AG$161,5)</f>
        <v>27.573</v>
      </c>
      <c r="AV11" s="41" t="n">
        <f aca="false">VLOOKUP(AV$7,'Off Peak Curve Sum'!$A$7:$AG$161,5)</f>
        <v>27.375</v>
      </c>
      <c r="AW11" s="41" t="n">
        <f aca="false">VLOOKUP(AW$7,'Off Peak Curve Sum'!$A$7:$AG$161,5)</f>
        <v>25.645</v>
      </c>
      <c r="AX11" s="41" t="n">
        <f aca="false">VLOOKUP(AX$7,'Off Peak Curve Sum'!$A$7:$AG$161,5)</f>
        <v>27.15</v>
      </c>
      <c r="AY11" s="41" t="n">
        <f aca="false">VLOOKUP(AY$7,'Off Peak Curve Sum'!$A$7:$AG$161,5)</f>
        <v>27.96</v>
      </c>
      <c r="AZ11" s="41" t="n">
        <f aca="false">VLOOKUP(AZ$7,'Off Peak Curve Sum'!$A$7:$AG$161,5)</f>
        <v>24.363</v>
      </c>
      <c r="BA11" s="41" t="n">
        <f aca="false">VLOOKUP(BA$7,'Off Peak Curve Sum'!$A$7:$AG$161,5)</f>
        <v>23.247</v>
      </c>
      <c r="BB11" s="41" t="n">
        <f aca="false">VLOOKUP(BB$7,'Off Peak Curve Sum'!$A$7:$AG$161,5)</f>
        <v>24.289</v>
      </c>
      <c r="BC11" s="41" t="n">
        <f aca="false">VLOOKUP(BC$7,'Off Peak Curve Sum'!$A$7:$AG$161,5)</f>
        <v>25.314</v>
      </c>
      <c r="BD11" s="41" t="n">
        <f aca="false">VLOOKUP(BD$7,'Off Peak Curve Sum'!$A$7:$AG$161,5)</f>
        <v>20.483</v>
      </c>
      <c r="BE11" s="41" t="n">
        <f aca="false">VLOOKUP(BE$7,'Off Peak Curve Sum'!$A$7:$AG$161,5)</f>
        <v>26.919</v>
      </c>
      <c r="BF11" s="41" t="n">
        <f aca="false">VLOOKUP(BF$7,'Off Peak Curve Sum'!$A$7:$AG$161,5)</f>
        <v>25.271</v>
      </c>
      <c r="BG11" s="41" t="n">
        <f aca="false">VLOOKUP(BG$7,'Off Peak Curve Sum'!$A$7:$AG$161,5)</f>
        <v>30.085</v>
      </c>
      <c r="BH11" s="41" t="n">
        <f aca="false">VLOOKUP(BH$7,'Off Peak Curve Sum'!$A$7:$AG$161,5)</f>
        <v>26.374</v>
      </c>
      <c r="BI11" s="41" t="n">
        <f aca="false">VLOOKUP(BI$7,'Off Peak Curve Sum'!$A$7:$AG$161,5)</f>
        <v>24.612</v>
      </c>
      <c r="BJ11" s="41" t="n">
        <f aca="false">VLOOKUP(BJ$7,'Off Peak Curve Sum'!$A$7:$AG$161,5)</f>
        <v>29.225</v>
      </c>
      <c r="BK11" s="41" t="n">
        <f aca="false">VLOOKUP(BK$7,'Off Peak Curve Sum'!$A$7:$AG$161,5)</f>
        <v>27.164</v>
      </c>
      <c r="BL11" s="41" t="n">
        <f aca="false">VLOOKUP(BL$7,'Off Peak Curve Sum'!$A$7:$AG$161,5)</f>
        <v>22.917</v>
      </c>
      <c r="BM11" s="41" t="n">
        <f aca="false">VLOOKUP(BM$7,'Off Peak Curve Sum'!$A$7:$AG$161,5)</f>
        <v>24.717</v>
      </c>
      <c r="BN11" s="41" t="n">
        <f aca="false">VLOOKUP(BN$7,'Off Peak Curve Sum'!$A$7:$AG$161,5)</f>
        <v>24.014</v>
      </c>
      <c r="BO11" s="41" t="n">
        <f aca="false">VLOOKUP(BO$7,'Off Peak Curve Sum'!$A$7:$AG$161,5)</f>
        <v>25.522</v>
      </c>
      <c r="BP11" s="41" t="n">
        <f aca="false">VLOOKUP(BP$7,'Off Peak Curve Sum'!$A$7:$AG$161,5)</f>
        <v>21.981</v>
      </c>
      <c r="BQ11" s="41" t="n">
        <f aca="false">VLOOKUP(BQ$7,'Off Peak Curve Sum'!$A$7:$AG$161,5)</f>
        <v>26.889</v>
      </c>
      <c r="BR11" s="41" t="n">
        <f aca="false">VLOOKUP(BR$7,'Off Peak Curve Sum'!$A$7:$AG$161,5)</f>
        <v>23.815</v>
      </c>
      <c r="BS11" s="41" t="n">
        <f aca="false">VLOOKUP(BS$7,'Off Peak Curve Sum'!$A$7:$AG$161,5)</f>
        <v>31.851</v>
      </c>
      <c r="BT11" s="41" t="n">
        <f aca="false">VLOOKUP(BT$7,'Off Peak Curve Sum'!$A$7:$AG$161,5)</f>
        <v>26.761</v>
      </c>
      <c r="BU11" s="41" t="n">
        <f aca="false">VLOOKUP(BU$7,'Off Peak Curve Sum'!$A$7:$AG$161,5)</f>
        <v>24.063</v>
      </c>
      <c r="BV11" s="41" t="n">
        <f aca="false">VLOOKUP(BV$7,'Off Peak Curve Sum'!$A$7:$AG$161,5)</f>
        <v>28.779</v>
      </c>
      <c r="BW11" s="41" t="n">
        <f aca="false">VLOOKUP(BW$7,'Off Peak Curve Sum'!$A$7:$AG$161,5)</f>
        <v>26.829</v>
      </c>
      <c r="BX11" s="41" t="n">
        <f aca="false">VLOOKUP(BX$7,'Off Peak Curve Sum'!$A$7:$AG$161,5)</f>
        <v>24.263</v>
      </c>
      <c r="BY11" s="41" t="n">
        <f aca="false">VLOOKUP(BY$7,'Off Peak Curve Sum'!$A$7:$AG$161,5)</f>
        <v>24.659</v>
      </c>
      <c r="BZ11" s="41" t="n">
        <f aca="false">VLOOKUP(BZ$7,'Off Peak Curve Sum'!$A$7:$AG$161,5)</f>
        <v>23.925</v>
      </c>
      <c r="CA11" s="41" t="n">
        <f aca="false">VLOOKUP(CA$7,'Off Peak Curve Sum'!$A$7:$AG$161,5)</f>
        <v>23.997</v>
      </c>
      <c r="CB11" s="41" t="n">
        <f aca="false">VLOOKUP(CB$7,'Off Peak Curve Sum'!$A$7:$AG$161,5)</f>
        <v>23.156</v>
      </c>
      <c r="CC11" s="41" t="n">
        <f aca="false">VLOOKUP(CC$7,'Off Peak Curve Sum'!$A$7:$AG$161,5)</f>
        <v>26.761</v>
      </c>
      <c r="CD11" s="41" t="n">
        <f aca="false">VLOOKUP(CD$7,'Off Peak Curve Sum'!$A$7:$AG$161,5)</f>
        <v>24.235</v>
      </c>
      <c r="CE11" s="41" t="n">
        <f aca="false">VLOOKUP(CE$7,'Off Peak Curve Sum'!$A$7:$AG$161,5)</f>
        <v>32.319</v>
      </c>
      <c r="CF11" s="41" t="n">
        <f aca="false">VLOOKUP(CF$7,'Off Peak Curve Sum'!$A$7:$AG$161,5)</f>
        <v>27.227</v>
      </c>
      <c r="CG11" s="41" t="n">
        <f aca="false">VLOOKUP(CG$7,'Off Peak Curve Sum'!$A$7:$AG$161,5)</f>
        <v>23.756</v>
      </c>
      <c r="CH11" s="41" t="n">
        <f aca="false">VLOOKUP(CH$7,'Off Peak Curve Sum'!$A$7:$AG$161,5)</f>
        <v>28.569</v>
      </c>
      <c r="CI11" s="41" t="n">
        <f aca="false">VLOOKUP(CI$7,'Off Peak Curve Sum'!$A$7:$AG$161,5)</f>
        <v>24.608</v>
      </c>
      <c r="CJ11" s="41" t="n">
        <f aca="false">VLOOKUP(CJ$7,'Off Peak Curve Sum'!$A$7:$AG$161,5)</f>
        <v>25.726</v>
      </c>
      <c r="CK11" s="41" t="n">
        <f aca="false">VLOOKUP(CK$7,'Off Peak Curve Sum'!$A$7:$AG$161,5)</f>
        <v>24.571</v>
      </c>
      <c r="CL11" s="41" t="n">
        <f aca="false">VLOOKUP(CL$7,'Off Peak Curve Sum'!$A$7:$AG$161,5)</f>
        <v>23.82</v>
      </c>
      <c r="CM11" s="41" t="n">
        <f aca="false">VLOOKUP(CM$7,'Off Peak Curve Sum'!$A$7:$AG$161,5)</f>
        <v>23.759</v>
      </c>
      <c r="CN11" s="41" t="n">
        <f aca="false">VLOOKUP(CN$7,'Off Peak Curve Sum'!$A$7:$AG$161,5)</f>
        <v>22.954</v>
      </c>
      <c r="CO11" s="41" t="n">
        <f aca="false">VLOOKUP(CO$7,'Off Peak Curve Sum'!$A$7:$AG$161,5)</f>
        <v>26.62</v>
      </c>
      <c r="CP11" s="41" t="n">
        <f aca="false">VLOOKUP(CP$7,'Off Peak Curve Sum'!$A$7:$AG$161,5)</f>
        <v>24.39</v>
      </c>
      <c r="CQ11" s="41" t="n">
        <f aca="false">VLOOKUP(CQ$7,'Off Peak Curve Sum'!$A$7:$AG$161,5)</f>
        <v>32.517</v>
      </c>
      <c r="CR11" s="41" t="n">
        <f aca="false">VLOOKUP(CR$7,'Off Peak Curve Sum'!$A$7:$AG$161,5)</f>
        <v>25.74</v>
      </c>
      <c r="CS11" s="41" t="n">
        <f aca="false">VLOOKUP(CS$7,'Off Peak Curve Sum'!$A$7:$AG$161,5)</f>
        <v>25.712</v>
      </c>
      <c r="CT11" s="41" t="n">
        <f aca="false">VLOOKUP(CT$7,'Off Peak Curve Sum'!$A$7:$AG$161,5)</f>
        <v>28.38</v>
      </c>
      <c r="CU11" s="41" t="n">
        <f aca="false">VLOOKUP(CU$7,'Off Peak Curve Sum'!$A$7:$AG$161,5)</f>
        <v>24.413</v>
      </c>
      <c r="CV11" s="41" t="n">
        <f aca="false">VLOOKUP(CV$7,'Off Peak Curve Sum'!$A$7:$AG$161,5)</f>
        <v>25.782</v>
      </c>
      <c r="CW11" s="41" t="n">
        <f aca="false">VLOOKUP(CW$7,'Off Peak Curve Sum'!$A$7:$AG$161,5)</f>
        <v>24.842</v>
      </c>
      <c r="CX11" s="41" t="n">
        <f aca="false">VLOOKUP(CX$7,'Off Peak Curve Sum'!$A$7:$AG$161,5)</f>
        <v>22.281</v>
      </c>
      <c r="CY11" s="41" t="n">
        <f aca="false">VLOOKUP(CY$7,'Off Peak Curve Sum'!$A$7:$AG$161,5)</f>
        <v>25.068</v>
      </c>
      <c r="CZ11" s="41" t="n">
        <f aca="false">VLOOKUP(CZ$7,'Off Peak Curve Sum'!$A$7:$AG$161,5)</f>
        <v>22.918</v>
      </c>
      <c r="DA11" s="41" t="n">
        <f aca="false">VLOOKUP(DA$7,'Off Peak Curve Sum'!$A$7:$AG$161,5)</f>
        <v>24.935</v>
      </c>
      <c r="DB11" s="41" t="n">
        <f aca="false">VLOOKUP(DB$7,'Off Peak Curve Sum'!$A$7:$AG$161,5)</f>
        <v>26.174</v>
      </c>
      <c r="DC11" s="41" t="n">
        <f aca="false">VLOOKUP(DC$7,'Off Peak Curve Sum'!$A$7:$AG$161,5)</f>
        <v>31.689</v>
      </c>
      <c r="DD11" s="41" t="n">
        <f aca="false">VLOOKUP(DD$7,'Off Peak Curve Sum'!$A$7:$AG$161,5)</f>
        <v>27.651</v>
      </c>
      <c r="DE11" s="41" t="n">
        <f aca="false">VLOOKUP(DE$7,'Off Peak Curve Sum'!$A$7:$AG$161,5)</f>
        <v>25.676</v>
      </c>
      <c r="DF11" s="41" t="n">
        <f aca="false">VLOOKUP(DF$7,'Off Peak Curve Sum'!$A$7:$AG$161,5)</f>
        <v>26.484</v>
      </c>
      <c r="DG11" s="41" t="n">
        <f aca="false">VLOOKUP(DG$7,'Off Peak Curve Sum'!$A$7:$AG$161,5)</f>
        <v>26.507</v>
      </c>
      <c r="DH11" s="41" t="n">
        <f aca="false">VLOOKUP(DH$7,'Off Peak Curve Sum'!$A$7:$AG$161,5)</f>
        <v>25.973</v>
      </c>
      <c r="DI11" s="41" t="n">
        <f aca="false">VLOOKUP(DI$7,'Off Peak Curve Sum'!$A$7:$AG$161,5)</f>
        <v>24.777</v>
      </c>
      <c r="DJ11" s="41" t="n">
        <f aca="false">VLOOKUP(DJ$7,'Off Peak Curve Sum'!$A$7:$AG$161,5)</f>
        <v>22.419</v>
      </c>
      <c r="DK11" s="41" t="n">
        <f aca="false">VLOOKUP(DK$7,'Off Peak Curve Sum'!$A$7:$AG$161,5)</f>
        <v>25.18</v>
      </c>
      <c r="DL11" s="41" t="n">
        <f aca="false">VLOOKUP(DL$7,'Off Peak Curve Sum'!$A$7:$AG$161,5)</f>
        <v>21.46</v>
      </c>
      <c r="DM11" s="41" t="n">
        <f aca="false">VLOOKUP(DM$7,'Off Peak Curve Sum'!$A$7:$AG$161,5)</f>
        <v>26.775</v>
      </c>
      <c r="DN11" s="41" t="n">
        <f aca="false">VLOOKUP(DN$7,'Off Peak Curve Sum'!$A$7:$AG$161,5)</f>
        <v>26.488</v>
      </c>
      <c r="DO11" s="41" t="n">
        <f aca="false">VLOOKUP(DO$7,'Off Peak Curve Sum'!$A$7:$AG$161,5)</f>
        <v>32.084</v>
      </c>
      <c r="DP11" s="41" t="n">
        <f aca="false">VLOOKUP(DP$7,'Off Peak Curve Sum'!$A$7:$AG$161,5)</f>
        <v>28.007</v>
      </c>
      <c r="DQ11" s="41" t="n">
        <f aca="false">VLOOKUP(DQ$7,'Off Peak Curve Sum'!$A$7:$AG$161,5)</f>
        <v>25.782</v>
      </c>
      <c r="DR11" s="41" t="n">
        <f aca="false">VLOOKUP(DR$7,'Off Peak Curve Sum'!$A$7:$AG$161,5)</f>
        <v>26.585</v>
      </c>
      <c r="DS11" s="41" t="n">
        <f aca="false">VLOOKUP(DS$7,'Off Peak Curve Sum'!$A$7:$AG$161,5)</f>
        <v>26.647</v>
      </c>
      <c r="DT11" s="41" t="n">
        <f aca="false">VLOOKUP(DT$7,'Off Peak Curve Sum'!$A$7:$AG$161,5)</f>
        <v>24.615</v>
      </c>
      <c r="DU11" s="41" t="n">
        <f aca="false">VLOOKUP(DU$7,'Off Peak Curve Sum'!$A$7:$AG$161,5)</f>
        <v>24.974</v>
      </c>
      <c r="DV11" s="41" t="n">
        <f aca="false">VLOOKUP(DV$7,'Off Peak Curve Sum'!$A$7:$AG$161,5)</f>
        <v>24.185</v>
      </c>
      <c r="DW11" s="41" t="n">
        <f aca="false">VLOOKUP(DW$7,'Off Peak Curve Sum'!$A$7:$AG$161,5)</f>
        <v>25.314</v>
      </c>
      <c r="DX11" s="41" t="n">
        <f aca="false">VLOOKUP(DX$7,'Off Peak Curve Sum'!$A$7:$AG$161,5)</f>
        <v>21.572</v>
      </c>
      <c r="DY11" s="41" t="n">
        <f aca="false">VLOOKUP(DY$7,'Off Peak Curve Sum'!$A$7:$AG$161,5)</f>
        <v>26.953</v>
      </c>
      <c r="DZ11" s="41" t="n">
        <f aca="false">VLOOKUP(DZ$7,'Off Peak Curve Sum'!$A$7:$AG$161,5)</f>
        <v>26.825</v>
      </c>
      <c r="EA11" s="41" t="n">
        <f aca="false">VLOOKUP(EA$7,'Off Peak Curve Sum'!$A$7:$AG$161,5)</f>
        <v>32.492</v>
      </c>
      <c r="EB11" s="41" t="n">
        <f aca="false">VLOOKUP(EB$7,'Off Peak Curve Sum'!$A$7:$AG$161,5)</f>
        <v>28.373</v>
      </c>
      <c r="EC11" s="41" t="n">
        <f aca="false">VLOOKUP(EC$7,'Off Peak Curve Sum'!$A$7:$AG$161,5)</f>
        <v>23.637</v>
      </c>
      <c r="ED11" s="41" t="n">
        <f aca="false">VLOOKUP(ED$7,'Off Peak Curve Sum'!$A$7:$AG$161,5)</f>
        <v>28.607</v>
      </c>
      <c r="EE11" s="41" t="n">
        <f aca="false">VLOOKUP(EE$7,'Off Peak Curve Sum'!$A$7:$AG$161,5)</f>
        <v>26.803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23.2845000076294</v>
      </c>
      <c r="D12" s="31" t="n">
        <f aca="true">IF(ISERROR(AVERAGE(OFFSET('Off Peak Curve Sum'!$I$6,1,0,30,1))),0,AVERAGE(OFFSET('Off Peak Curve Sum'!$I$6,1,0,30,1)))</f>
        <v>25.8585000228882</v>
      </c>
      <c r="E12" s="31" t="n">
        <f aca="true">IF(ISERROR((SUM(OFFSET('Off Peak Curve Sum'!$I$6,33,0,0,1))+30*'Off Peak Curve Sum'!$I$39)/30),'Off Peak Curve Sum'!$I$39,(SUM(OFFSET('Off Peak Curve Sum'!$I$6,33,0,0,1))+30*'Off Peak Curve Sum'!$I$39)/30)</f>
        <v>20.458</v>
      </c>
      <c r="F12" s="31" t="n">
        <f aca="false">VLOOKUP(F$7,'Off Peak Curve Sum'!$A$7:$AG$161,9)</f>
        <v>23.537</v>
      </c>
      <c r="G12" s="275" t="n">
        <f aca="false">AVERAGE(D12,E12,F12)</f>
        <v>23.2845000076294</v>
      </c>
      <c r="H12" s="281" t="n">
        <f aca="false">AB12</f>
        <v>24.48</v>
      </c>
      <c r="I12" s="281" t="n">
        <f aca="false">AC12</f>
        <v>23.196</v>
      </c>
      <c r="J12" s="281" t="n">
        <f aca="false">AD12</f>
        <v>22.016</v>
      </c>
      <c r="K12" s="281" t="n">
        <f aca="false">AE12</f>
        <v>23.233</v>
      </c>
      <c r="L12" s="281" t="n">
        <f aca="false">AF12</f>
        <v>25.927</v>
      </c>
      <c r="M12" s="281" t="n">
        <f aca="false">AG12</f>
        <v>25.604</v>
      </c>
      <c r="N12" s="281" t="n">
        <f aca="false">AH12</f>
        <v>30.294</v>
      </c>
      <c r="O12" s="281" t="n">
        <f aca="false">AI12</f>
        <v>29.081</v>
      </c>
      <c r="P12" s="281" t="n">
        <f aca="false">AJ12</f>
        <v>25.95</v>
      </c>
      <c r="Q12" s="281" t="n">
        <f aca="false">AK12</f>
        <v>24.629</v>
      </c>
      <c r="R12" s="281" t="n">
        <f aca="false">AL12</f>
        <v>26.042</v>
      </c>
      <c r="S12" s="281" t="n">
        <f aca="false">AM12</f>
        <v>26.782</v>
      </c>
      <c r="T12" s="275" t="n">
        <f aca="false">AVERAGE(AB12:AM12)</f>
        <v>25.6028333333333</v>
      </c>
      <c r="U12" s="275" t="n">
        <f aca="false">AVERAGE(AN12:AY12)</f>
        <v>13.9891666666667</v>
      </c>
      <c r="V12" s="275" t="n">
        <f aca="false">AVERAGE(AZ12:EE12)</f>
        <v>16.20625</v>
      </c>
      <c r="W12" s="282"/>
      <c r="X12" s="283" t="n">
        <f aca="false">AVERAGE(D12:F12,AB12:EE12)</f>
        <v>17.1737162164224</v>
      </c>
      <c r="Y12" s="279"/>
      <c r="Z12" s="280"/>
      <c r="AA12" s="32"/>
      <c r="AB12" s="41" t="n">
        <f aca="false">VLOOKUP(AB$7,'Off Peak Curve Sum'!$A$7:$AG$161,9)</f>
        <v>24.48</v>
      </c>
      <c r="AC12" s="41" t="n">
        <f aca="false">VLOOKUP(AC$7,'Off Peak Curve Sum'!$A$7:$AG$161,9)</f>
        <v>23.196</v>
      </c>
      <c r="AD12" s="41" t="n">
        <f aca="false">VLOOKUP(AD$7,'Off Peak Curve Sum'!$A$7:$AG$161,9)</f>
        <v>22.016</v>
      </c>
      <c r="AE12" s="41" t="n">
        <f aca="false">VLOOKUP(AE$7,'Off Peak Curve Sum'!$A$7:$AG$161,9)</f>
        <v>23.233</v>
      </c>
      <c r="AF12" s="41" t="n">
        <f aca="false">VLOOKUP(AF$7,'Off Peak Curve Sum'!$A$7:$AG$161,9)</f>
        <v>25.927</v>
      </c>
      <c r="AG12" s="41" t="n">
        <f aca="false">VLOOKUP(AG$7,'Off Peak Curve Sum'!$A$7:$AG$161,9)</f>
        <v>25.604</v>
      </c>
      <c r="AH12" s="41" t="n">
        <f aca="false">VLOOKUP(AH$7,'Off Peak Curve Sum'!$A$7:$AG$161,9)</f>
        <v>30.294</v>
      </c>
      <c r="AI12" s="41" t="n">
        <f aca="false">VLOOKUP(AI$7,'Off Peak Curve Sum'!$A$7:$AG$161,9)</f>
        <v>29.081</v>
      </c>
      <c r="AJ12" s="41" t="n">
        <f aca="false">VLOOKUP(AJ$7,'Off Peak Curve Sum'!$A$7:$AG$161,9)</f>
        <v>25.95</v>
      </c>
      <c r="AK12" s="41" t="n">
        <f aca="false">VLOOKUP(AK$7,'Off Peak Curve Sum'!$A$7:$AG$161,9)</f>
        <v>24.629</v>
      </c>
      <c r="AL12" s="41" t="n">
        <f aca="false">VLOOKUP(AL$7,'Off Peak Curve Sum'!$A$7:$AG$161,9)</f>
        <v>26.042</v>
      </c>
      <c r="AM12" s="41" t="n">
        <f aca="false">VLOOKUP(AM$7,'Off Peak Curve Sum'!$A$7:$AG$161,9)</f>
        <v>26.782</v>
      </c>
      <c r="AN12" s="41" t="n">
        <f aca="false">VLOOKUP(AN$7,'Off Peak Curve Sum'!$A$7:$AG$161,9)</f>
        <v>13.847</v>
      </c>
      <c r="AO12" s="41" t="n">
        <f aca="false">VLOOKUP(AO$7,'Off Peak Curve Sum'!$A$7:$AG$161,9)</f>
        <v>12.964</v>
      </c>
      <c r="AP12" s="41" t="n">
        <f aca="false">VLOOKUP(AP$7,'Off Peak Curve Sum'!$A$7:$AG$161,9)</f>
        <v>13.25</v>
      </c>
      <c r="AQ12" s="41" t="n">
        <f aca="false">VLOOKUP(AQ$7,'Off Peak Curve Sum'!$A$7:$AG$161,9)</f>
        <v>12.167</v>
      </c>
      <c r="AR12" s="41" t="n">
        <f aca="false">VLOOKUP(AR$7,'Off Peak Curve Sum'!$A$7:$AG$161,9)</f>
        <v>12.831</v>
      </c>
      <c r="AS12" s="41" t="n">
        <f aca="false">VLOOKUP(AS$7,'Off Peak Curve Sum'!$A$7:$AG$161,9)</f>
        <v>14.458</v>
      </c>
      <c r="AT12" s="41" t="n">
        <f aca="false">VLOOKUP(AT$7,'Off Peak Curve Sum'!$A$7:$AG$161,9)</f>
        <v>16.298</v>
      </c>
      <c r="AU12" s="41" t="n">
        <f aca="false">VLOOKUP(AU$7,'Off Peak Curve Sum'!$A$7:$AG$161,9)</f>
        <v>16.105</v>
      </c>
      <c r="AV12" s="41" t="n">
        <f aca="false">VLOOKUP(AV$7,'Off Peak Curve Sum'!$A$7:$AG$161,9)</f>
        <v>13.125</v>
      </c>
      <c r="AW12" s="41" t="n">
        <f aca="false">VLOOKUP(AW$7,'Off Peak Curve Sum'!$A$7:$AG$161,9)</f>
        <v>13.306</v>
      </c>
      <c r="AX12" s="41" t="n">
        <f aca="false">VLOOKUP(AX$7,'Off Peak Curve Sum'!$A$7:$AG$161,9)</f>
        <v>14.35</v>
      </c>
      <c r="AY12" s="41" t="n">
        <f aca="false">VLOOKUP(AY$7,'Off Peak Curve Sum'!$A$7:$AG$161,9)</f>
        <v>15.169</v>
      </c>
      <c r="AZ12" s="41" t="n">
        <f aca="false">VLOOKUP(AZ$7,'Off Peak Curve Sum'!$A$7:$AG$161,9)</f>
        <v>14.212</v>
      </c>
      <c r="BA12" s="41" t="n">
        <f aca="false">VLOOKUP(BA$7,'Off Peak Curve Sum'!$A$7:$AG$161,9)</f>
        <v>13.999</v>
      </c>
      <c r="BB12" s="41" t="n">
        <f aca="false">VLOOKUP(BB$7,'Off Peak Curve Sum'!$A$7:$AG$161,9)</f>
        <v>13.8</v>
      </c>
      <c r="BC12" s="41" t="n">
        <f aca="false">VLOOKUP(BC$7,'Off Peak Curve Sum'!$A$7:$AG$161,9)</f>
        <v>13.284</v>
      </c>
      <c r="BD12" s="41" t="n">
        <f aca="false">VLOOKUP(BD$7,'Off Peak Curve Sum'!$A$7:$AG$161,9)</f>
        <v>11.24</v>
      </c>
      <c r="BE12" s="41" t="n">
        <f aca="false">VLOOKUP(BE$7,'Off Peak Curve Sum'!$A$7:$AG$161,9)</f>
        <v>12.417</v>
      </c>
      <c r="BF12" s="41" t="n">
        <f aca="false">VLOOKUP(BF$7,'Off Peak Curve Sum'!$A$7:$AG$161,9)</f>
        <v>11.812</v>
      </c>
      <c r="BG12" s="41" t="n">
        <f aca="false">VLOOKUP(BG$7,'Off Peak Curve Sum'!$A$7:$AG$161,9)</f>
        <v>14.616</v>
      </c>
      <c r="BH12" s="41" t="n">
        <f aca="false">VLOOKUP(BH$7,'Off Peak Curve Sum'!$A$7:$AG$161,9)</f>
        <v>13.531</v>
      </c>
      <c r="BI12" s="41" t="n">
        <f aca="false">VLOOKUP(BI$7,'Off Peak Curve Sum'!$A$7:$AG$161,9)</f>
        <v>13.378</v>
      </c>
      <c r="BJ12" s="41" t="n">
        <f aca="false">VLOOKUP(BJ$7,'Off Peak Curve Sum'!$A$7:$AG$161,9)</f>
        <v>13.739</v>
      </c>
      <c r="BK12" s="41" t="n">
        <f aca="false">VLOOKUP(BK$7,'Off Peak Curve Sum'!$A$7:$AG$161,9)</f>
        <v>14.282</v>
      </c>
      <c r="BL12" s="41" t="n">
        <f aca="false">VLOOKUP(BL$7,'Off Peak Curve Sum'!$A$7:$AG$161,9)</f>
        <v>15.813</v>
      </c>
      <c r="BM12" s="41" t="n">
        <f aca="false">VLOOKUP(BM$7,'Off Peak Curve Sum'!$A$7:$AG$161,9)</f>
        <v>15.775</v>
      </c>
      <c r="BN12" s="41" t="n">
        <f aca="false">VLOOKUP(BN$7,'Off Peak Curve Sum'!$A$7:$AG$161,9)</f>
        <v>15.507</v>
      </c>
      <c r="BO12" s="41" t="n">
        <f aca="false">VLOOKUP(BO$7,'Off Peak Curve Sum'!$A$7:$AG$161,9)</f>
        <v>14.337</v>
      </c>
      <c r="BP12" s="41" t="n">
        <f aca="false">VLOOKUP(BP$7,'Off Peak Curve Sum'!$A$7:$AG$161,9)</f>
        <v>12.245</v>
      </c>
      <c r="BQ12" s="41" t="n">
        <f aca="false">VLOOKUP(BQ$7,'Off Peak Curve Sum'!$A$7:$AG$161,9)</f>
        <v>10.748</v>
      </c>
      <c r="BR12" s="41" t="n">
        <f aca="false">VLOOKUP(BR$7,'Off Peak Curve Sum'!$A$7:$AG$161,9)</f>
        <v>12.809</v>
      </c>
      <c r="BS12" s="41" t="n">
        <f aca="false">VLOOKUP(BS$7,'Off Peak Curve Sum'!$A$7:$AG$161,9)</f>
        <v>16.279</v>
      </c>
      <c r="BT12" s="41" t="n">
        <f aca="false">VLOOKUP(BT$7,'Off Peak Curve Sum'!$A$7:$AG$161,9)</f>
        <v>13.717</v>
      </c>
      <c r="BU12" s="41" t="n">
        <f aca="false">VLOOKUP(BU$7,'Off Peak Curve Sum'!$A$7:$AG$161,9)</f>
        <v>12.887</v>
      </c>
      <c r="BV12" s="41" t="n">
        <f aca="false">VLOOKUP(BV$7,'Off Peak Curve Sum'!$A$7:$AG$161,9)</f>
        <v>14.173</v>
      </c>
      <c r="BW12" s="41" t="n">
        <f aca="false">VLOOKUP(BW$7,'Off Peak Curve Sum'!$A$7:$AG$161,9)</f>
        <v>14.692</v>
      </c>
      <c r="BX12" s="41" t="n">
        <f aca="false">VLOOKUP(BX$7,'Off Peak Curve Sum'!$A$7:$AG$161,9)</f>
        <v>15.953</v>
      </c>
      <c r="BY12" s="41" t="n">
        <f aca="false">VLOOKUP(BY$7,'Off Peak Curve Sum'!$A$7:$AG$161,9)</f>
        <v>15.905</v>
      </c>
      <c r="BZ12" s="41" t="n">
        <f aca="false">VLOOKUP(BZ$7,'Off Peak Curve Sum'!$A$7:$AG$161,9)</f>
        <v>15.647</v>
      </c>
      <c r="CA12" s="41" t="n">
        <f aca="false">VLOOKUP(CA$7,'Off Peak Curve Sum'!$A$7:$AG$161,9)</f>
        <v>14.336</v>
      </c>
      <c r="CB12" s="41" t="n">
        <f aca="false">VLOOKUP(CB$7,'Off Peak Curve Sum'!$A$7:$AG$161,9)</f>
        <v>12.636</v>
      </c>
      <c r="CC12" s="41" t="n">
        <f aca="false">VLOOKUP(CC$7,'Off Peak Curve Sum'!$A$7:$AG$161,9)</f>
        <v>10.888</v>
      </c>
      <c r="CD12" s="41" t="n">
        <f aca="false">VLOOKUP(CD$7,'Off Peak Curve Sum'!$A$7:$AG$161,9)</f>
        <v>12.949</v>
      </c>
      <c r="CE12" s="41" t="n">
        <f aca="false">VLOOKUP(CE$7,'Off Peak Curve Sum'!$A$7:$AG$161,9)</f>
        <v>16.419</v>
      </c>
      <c r="CF12" s="41" t="n">
        <f aca="false">VLOOKUP(CF$7,'Off Peak Curve Sum'!$A$7:$AG$161,9)</f>
        <v>13.836</v>
      </c>
      <c r="CG12" s="41" t="n">
        <f aca="false">VLOOKUP(CG$7,'Off Peak Curve Sum'!$A$7:$AG$161,9)</f>
        <v>12.906</v>
      </c>
      <c r="CH12" s="41" t="n">
        <f aca="false">VLOOKUP(CH$7,'Off Peak Curve Sum'!$A$7:$AG$161,9)</f>
        <v>14.188</v>
      </c>
      <c r="CI12" s="41" t="n">
        <f aca="false">VLOOKUP(CI$7,'Off Peak Curve Sum'!$A$7:$AG$161,9)</f>
        <v>14.42</v>
      </c>
      <c r="CJ12" s="41" t="n">
        <f aca="false">VLOOKUP(CJ$7,'Off Peak Curve Sum'!$A$7:$AG$161,9)</f>
        <v>17.626</v>
      </c>
      <c r="CK12" s="41" t="n">
        <f aca="false">VLOOKUP(CK$7,'Off Peak Curve Sum'!$A$7:$AG$161,9)</f>
        <v>17.702</v>
      </c>
      <c r="CL12" s="41" t="n">
        <f aca="false">VLOOKUP(CL$7,'Off Peak Curve Sum'!$A$7:$AG$161,9)</f>
        <v>17.531</v>
      </c>
      <c r="CM12" s="41" t="n">
        <f aca="false">VLOOKUP(CM$7,'Off Peak Curve Sum'!$A$7:$AG$161,9)</f>
        <v>15.975</v>
      </c>
      <c r="CN12" s="41" t="n">
        <f aca="false">VLOOKUP(CN$7,'Off Peak Curve Sum'!$A$7:$AG$161,9)</f>
        <v>14.307</v>
      </c>
      <c r="CO12" s="41" t="n">
        <f aca="false">VLOOKUP(CO$7,'Off Peak Curve Sum'!$A$7:$AG$161,9)</f>
        <v>15.477</v>
      </c>
      <c r="CP12" s="41" t="n">
        <f aca="false">VLOOKUP(CP$7,'Off Peak Curve Sum'!$A$7:$AG$161,9)</f>
        <v>18.806</v>
      </c>
      <c r="CQ12" s="41" t="n">
        <f aca="false">VLOOKUP(CQ$7,'Off Peak Curve Sum'!$A$7:$AG$161,9)</f>
        <v>23.818</v>
      </c>
      <c r="CR12" s="41" t="n">
        <f aca="false">VLOOKUP(CR$7,'Off Peak Curve Sum'!$A$7:$AG$161,9)</f>
        <v>18.869</v>
      </c>
      <c r="CS12" s="41" t="n">
        <f aca="false">VLOOKUP(CS$7,'Off Peak Curve Sum'!$A$7:$AG$161,9)</f>
        <v>17.565</v>
      </c>
      <c r="CT12" s="41" t="n">
        <f aca="false">VLOOKUP(CT$7,'Off Peak Curve Sum'!$A$7:$AG$161,9)</f>
        <v>17.037</v>
      </c>
      <c r="CU12" s="41" t="n">
        <f aca="false">VLOOKUP(CU$7,'Off Peak Curve Sum'!$A$7:$AG$161,9)</f>
        <v>17.048</v>
      </c>
      <c r="CV12" s="41" t="n">
        <f aca="false">VLOOKUP(CV$7,'Off Peak Curve Sum'!$A$7:$AG$161,9)</f>
        <v>17.806</v>
      </c>
      <c r="CW12" s="41" t="n">
        <f aca="false">VLOOKUP(CW$7,'Off Peak Curve Sum'!$A$7:$AG$161,9)</f>
        <v>17.919</v>
      </c>
      <c r="CX12" s="41" t="n">
        <f aca="false">VLOOKUP(CX$7,'Off Peak Curve Sum'!$A$7:$AG$161,9)</f>
        <v>17.527</v>
      </c>
      <c r="CY12" s="41" t="n">
        <f aca="false">VLOOKUP(CY$7,'Off Peak Curve Sum'!$A$7:$AG$161,9)</f>
        <v>16.598</v>
      </c>
      <c r="CZ12" s="41" t="n">
        <f aca="false">VLOOKUP(CZ$7,'Off Peak Curve Sum'!$A$7:$AG$161,9)</f>
        <v>14.487</v>
      </c>
      <c r="DA12" s="41" t="n">
        <f aca="false">VLOOKUP(DA$7,'Off Peak Curve Sum'!$A$7:$AG$161,9)</f>
        <v>14.555</v>
      </c>
      <c r="DB12" s="41" t="n">
        <f aca="false">VLOOKUP(DB$7,'Off Peak Curve Sum'!$A$7:$AG$161,9)</f>
        <v>19.746</v>
      </c>
      <c r="DC12" s="41" t="n">
        <f aca="false">VLOOKUP(DC$7,'Off Peak Curve Sum'!$A$7:$AG$161,9)</f>
        <v>23.64</v>
      </c>
      <c r="DD12" s="41" t="n">
        <f aca="false">VLOOKUP(DD$7,'Off Peak Curve Sum'!$A$7:$AG$161,9)</f>
        <v>20.126</v>
      </c>
      <c r="DE12" s="41" t="n">
        <f aca="false">VLOOKUP(DE$7,'Off Peak Curve Sum'!$A$7:$AG$161,9)</f>
        <v>17.745</v>
      </c>
      <c r="DF12" s="41" t="n">
        <f aca="false">VLOOKUP(DF$7,'Off Peak Curve Sum'!$A$7:$AG$161,9)</f>
        <v>16.742</v>
      </c>
      <c r="DG12" s="41" t="n">
        <f aca="false">VLOOKUP(DG$7,'Off Peak Curve Sum'!$A$7:$AG$161,9)</f>
        <v>17.843</v>
      </c>
      <c r="DH12" s="41" t="n">
        <f aca="false">VLOOKUP(DH$7,'Off Peak Curve Sum'!$A$7:$AG$161,9)</f>
        <v>17.946</v>
      </c>
      <c r="DI12" s="41" t="n">
        <f aca="false">VLOOKUP(DI$7,'Off Peak Curve Sum'!$A$7:$AG$161,9)</f>
        <v>18.032</v>
      </c>
      <c r="DJ12" s="41" t="n">
        <f aca="false">VLOOKUP(DJ$7,'Off Peak Curve Sum'!$A$7:$AG$161,9)</f>
        <v>17.667</v>
      </c>
      <c r="DK12" s="41" t="n">
        <f aca="false">VLOOKUP(DK$7,'Off Peak Curve Sum'!$A$7:$AG$161,9)</f>
        <v>16.748</v>
      </c>
      <c r="DL12" s="41" t="n">
        <f aca="false">VLOOKUP(DL$7,'Off Peak Curve Sum'!$A$7:$AG$161,9)</f>
        <v>14.052</v>
      </c>
      <c r="DM12" s="41" t="n">
        <f aca="false">VLOOKUP(DM$7,'Off Peak Curve Sum'!$A$7:$AG$161,9)</f>
        <v>15.807</v>
      </c>
      <c r="DN12" s="41" t="n">
        <f aca="false">VLOOKUP(DN$7,'Off Peak Curve Sum'!$A$7:$AG$161,9)</f>
        <v>19.876</v>
      </c>
      <c r="DO12" s="41" t="n">
        <f aca="false">VLOOKUP(DO$7,'Off Peak Curve Sum'!$A$7:$AG$161,9)</f>
        <v>23.769</v>
      </c>
      <c r="DP12" s="41" t="n">
        <f aca="false">VLOOKUP(DP$7,'Off Peak Curve Sum'!$A$7:$AG$161,9)</f>
        <v>20.214</v>
      </c>
      <c r="DQ12" s="41" t="n">
        <f aca="false">VLOOKUP(DQ$7,'Off Peak Curve Sum'!$A$7:$AG$161,9)</f>
        <v>17.895</v>
      </c>
      <c r="DR12" s="41" t="n">
        <f aca="false">VLOOKUP(DR$7,'Off Peak Curve Sum'!$A$7:$AG$161,9)</f>
        <v>16.862</v>
      </c>
      <c r="DS12" s="41" t="n">
        <f aca="false">VLOOKUP(DS$7,'Off Peak Curve Sum'!$A$7:$AG$161,9)</f>
        <v>17.983</v>
      </c>
      <c r="DT12" s="41" t="n">
        <f aca="false">VLOOKUP(DT$7,'Off Peak Curve Sum'!$A$7:$AG$161,9)</f>
        <v>17.83</v>
      </c>
      <c r="DU12" s="41" t="n">
        <f aca="false">VLOOKUP(DU$7,'Off Peak Curve Sum'!$A$7:$AG$161,9)</f>
        <v>18.242</v>
      </c>
      <c r="DV12" s="41" t="n">
        <f aca="false">VLOOKUP(DV$7,'Off Peak Curve Sum'!$A$7:$AG$161,9)</f>
        <v>18.081</v>
      </c>
      <c r="DW12" s="41" t="n">
        <f aca="false">VLOOKUP(DW$7,'Off Peak Curve Sum'!$A$7:$AG$161,9)</f>
        <v>16.908</v>
      </c>
      <c r="DX12" s="41" t="n">
        <f aca="false">VLOOKUP(DX$7,'Off Peak Curve Sum'!$A$7:$AG$161,9)</f>
        <v>14.182</v>
      </c>
      <c r="DY12" s="41" t="n">
        <f aca="false">VLOOKUP(DY$7,'Off Peak Curve Sum'!$A$7:$AG$161,9)</f>
        <v>16.027</v>
      </c>
      <c r="DZ12" s="41" t="n">
        <f aca="false">VLOOKUP(DZ$7,'Off Peak Curve Sum'!$A$7:$AG$161,9)</f>
        <v>20.026</v>
      </c>
      <c r="EA12" s="41" t="n">
        <f aca="false">VLOOKUP(EA$7,'Off Peak Curve Sum'!$A$7:$AG$161,9)</f>
        <v>23.92</v>
      </c>
      <c r="EB12" s="41" t="n">
        <f aca="false">VLOOKUP(EB$7,'Off Peak Curve Sum'!$A$7:$AG$161,9)</f>
        <v>20.312</v>
      </c>
      <c r="EC12" s="41" t="n">
        <f aca="false">VLOOKUP(EC$7,'Off Peak Curve Sum'!$A$7:$AG$161,9)</f>
        <v>17.467</v>
      </c>
      <c r="ED12" s="41" t="n">
        <f aca="false">VLOOKUP(ED$7,'Off Peak Curve Sum'!$A$7:$AG$161,9)</f>
        <v>17.486</v>
      </c>
      <c r="EE12" s="41" t="n">
        <f aca="false">VLOOKUP(EE$7,'Off Peak Curve Sum'!$A$7:$AG$161,9)</f>
        <v>18.123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84" t="s">
        <v>72</v>
      </c>
      <c r="C13" s="31" t="n">
        <f aca="false">AVERAGE(D13:F13)</f>
        <v>20.6583333333333</v>
      </c>
      <c r="D13" s="31" t="n">
        <f aca="true">IF(ISERROR(AVERAGE(OFFSET('Off Peak Curve Sum'!$F$6,1,0,30,1))),0,AVERAGE(OFFSET('Off Peak Curve Sum'!$F$6,1,0,30,1)))</f>
        <v>17.98</v>
      </c>
      <c r="E13" s="31" t="n">
        <f aca="true">IF(ISERROR((SUM(OFFSET('Off Peak Curve Sum'!$F$6,33,0,0,1))+30*'Off Peak Curve Sum'!$F$39)/30),'Off Peak Curve Sum'!$F$39,(SUM(OFFSET('Off Peak Curve Sum'!$F$6,33,0,0,1))+30*'Off Peak Curve Sum'!$F$39)/30)</f>
        <v>20.458</v>
      </c>
      <c r="F13" s="31" t="n">
        <f aca="false">VLOOKUP(F$7,'Off Peak Curve Sum'!$A$7:$AG$161,6)</f>
        <v>23.537</v>
      </c>
      <c r="G13" s="275" t="n">
        <f aca="false">AVERAGE(D13,E13,F13)</f>
        <v>20.6583333333333</v>
      </c>
      <c r="H13" s="281" t="n">
        <f aca="false">AB13</f>
        <v>24.48</v>
      </c>
      <c r="I13" s="281" t="n">
        <f aca="false">AC13</f>
        <v>23.196</v>
      </c>
      <c r="J13" s="281" t="n">
        <f aca="false">AD13</f>
        <v>22.016</v>
      </c>
      <c r="K13" s="281" t="n">
        <f aca="false">AE13</f>
        <v>22.933</v>
      </c>
      <c r="L13" s="281" t="n">
        <f aca="false">AF13</f>
        <v>25.472</v>
      </c>
      <c r="M13" s="281" t="n">
        <f aca="false">AG13</f>
        <v>24.917</v>
      </c>
      <c r="N13" s="281" t="n">
        <f aca="false">AH13</f>
        <v>29.629</v>
      </c>
      <c r="O13" s="281" t="n">
        <f aca="false">AI13</f>
        <v>30</v>
      </c>
      <c r="P13" s="281" t="n">
        <f aca="false">AJ13</f>
        <v>25.95</v>
      </c>
      <c r="Q13" s="281" t="n">
        <f aca="false">AK13</f>
        <v>24.629</v>
      </c>
      <c r="R13" s="281" t="n">
        <f aca="false">AL13</f>
        <v>26.042</v>
      </c>
      <c r="S13" s="281" t="n">
        <f aca="false">AM13</f>
        <v>26.782</v>
      </c>
      <c r="T13" s="275" t="n">
        <f aca="false">AVERAGE(AB13:AM13)</f>
        <v>25.5038333333333</v>
      </c>
      <c r="U13" s="275" t="n">
        <f aca="false">AVERAGE(AN13:AY13)</f>
        <v>25.0515</v>
      </c>
      <c r="V13" s="275" t="n">
        <f aca="false">AVERAGE(AZ13:EE13)</f>
        <v>24.6311071428571</v>
      </c>
      <c r="W13" s="282"/>
      <c r="X13" s="283" t="n">
        <f aca="false">AVERAGE(D13:F13,AB13:EE13)</f>
        <v>24.6635315315315</v>
      </c>
      <c r="Y13" s="285"/>
      <c r="Z13" s="280"/>
      <c r="AA13" s="280"/>
      <c r="AB13" s="41" t="n">
        <f aca="false">VLOOKUP(AB$7,'Off Peak Curve Sum'!$A$7:$AG$161,6)</f>
        <v>24.48</v>
      </c>
      <c r="AC13" s="41" t="n">
        <f aca="false">VLOOKUP(AC$7,'Off Peak Curve Sum'!$A$7:$AG$161,6)</f>
        <v>23.196</v>
      </c>
      <c r="AD13" s="41" t="n">
        <f aca="false">VLOOKUP(AD$7,'Off Peak Curve Sum'!$A$7:$AG$161,6)</f>
        <v>22.016</v>
      </c>
      <c r="AE13" s="41" t="n">
        <f aca="false">VLOOKUP(AE$7,'Off Peak Curve Sum'!$A$7:$AG$161,6)</f>
        <v>22.933</v>
      </c>
      <c r="AF13" s="41" t="n">
        <f aca="false">VLOOKUP(AF$7,'Off Peak Curve Sum'!$A$7:$AG$161,6)</f>
        <v>25.472</v>
      </c>
      <c r="AG13" s="41" t="n">
        <f aca="false">VLOOKUP(AG$7,'Off Peak Curve Sum'!$A$7:$AG$161,6)</f>
        <v>24.917</v>
      </c>
      <c r="AH13" s="41" t="n">
        <f aca="false">VLOOKUP(AH$7,'Off Peak Curve Sum'!$A$7:$AG$161,6)</f>
        <v>29.629</v>
      </c>
      <c r="AI13" s="41" t="n">
        <f aca="false">VLOOKUP(AI$7,'Off Peak Curve Sum'!$A$7:$AG$161,6)</f>
        <v>30</v>
      </c>
      <c r="AJ13" s="41" t="n">
        <f aca="false">VLOOKUP(AJ$7,'Off Peak Curve Sum'!$A$7:$AG$161,6)</f>
        <v>25.95</v>
      </c>
      <c r="AK13" s="41" t="n">
        <f aca="false">VLOOKUP(AK$7,'Off Peak Curve Sum'!$A$7:$AG$161,6)</f>
        <v>24.629</v>
      </c>
      <c r="AL13" s="41" t="n">
        <f aca="false">VLOOKUP(AL$7,'Off Peak Curve Sum'!$A$7:$AG$161,6)</f>
        <v>26.042</v>
      </c>
      <c r="AM13" s="41" t="n">
        <f aca="false">VLOOKUP(AM$7,'Off Peak Curve Sum'!$A$7:$AG$161,6)</f>
        <v>26.782</v>
      </c>
      <c r="AN13" s="41" t="n">
        <f aca="false">VLOOKUP(AN$7,'Off Peak Curve Sum'!$A$7:$AG$161,6)</f>
        <v>24.653</v>
      </c>
      <c r="AO13" s="41" t="n">
        <f aca="false">VLOOKUP(AO$7,'Off Peak Curve Sum'!$A$7:$AG$161,6)</f>
        <v>23.679</v>
      </c>
      <c r="AP13" s="41" t="n">
        <f aca="false">VLOOKUP(AP$7,'Off Peak Curve Sum'!$A$7:$AG$161,6)</f>
        <v>24.056</v>
      </c>
      <c r="AQ13" s="41" t="n">
        <f aca="false">VLOOKUP(AQ$7,'Off Peak Curve Sum'!$A$7:$AG$161,6)</f>
        <v>23.267</v>
      </c>
      <c r="AR13" s="41" t="n">
        <f aca="false">VLOOKUP(AR$7,'Off Peak Curve Sum'!$A$7:$AG$161,6)</f>
        <v>25.621</v>
      </c>
      <c r="AS13" s="41" t="n">
        <f aca="false">VLOOKUP(AS$7,'Off Peak Curve Sum'!$A$7:$AG$161,6)</f>
        <v>26.042</v>
      </c>
      <c r="AT13" s="41" t="n">
        <f aca="false">VLOOKUP(AT$7,'Off Peak Curve Sum'!$A$7:$AG$161,6)</f>
        <v>27.637</v>
      </c>
      <c r="AU13" s="41" t="n">
        <f aca="false">VLOOKUP(AU$7,'Off Peak Curve Sum'!$A$7:$AG$161,6)</f>
        <v>26.669</v>
      </c>
      <c r="AV13" s="41" t="n">
        <f aca="false">VLOOKUP(AV$7,'Off Peak Curve Sum'!$A$7:$AG$161,6)</f>
        <v>23.958</v>
      </c>
      <c r="AW13" s="41" t="n">
        <f aca="false">VLOOKUP(AW$7,'Off Peak Curve Sum'!$A$7:$AG$161,6)</f>
        <v>23.952</v>
      </c>
      <c r="AX13" s="41" t="n">
        <f aca="false">VLOOKUP(AX$7,'Off Peak Curve Sum'!$A$7:$AG$161,6)</f>
        <v>25.35</v>
      </c>
      <c r="AY13" s="41" t="n">
        <f aca="false">VLOOKUP(AY$7,'Off Peak Curve Sum'!$A$7:$AG$161,6)</f>
        <v>25.734</v>
      </c>
      <c r="AZ13" s="41" t="n">
        <f aca="false">VLOOKUP(AZ$7,'Off Peak Curve Sum'!$A$7:$AG$161,6)</f>
        <v>25.42</v>
      </c>
      <c r="BA13" s="41" t="n">
        <f aca="false">VLOOKUP(BA$7,'Off Peak Curve Sum'!$A$7:$AG$161,6)</f>
        <v>23.181</v>
      </c>
      <c r="BB13" s="41" t="n">
        <f aca="false">VLOOKUP(BB$7,'Off Peak Curve Sum'!$A$7:$AG$161,6)</f>
        <v>22.882</v>
      </c>
      <c r="BC13" s="41" t="n">
        <f aca="false">VLOOKUP(BC$7,'Off Peak Curve Sum'!$A$7:$AG$161,6)</f>
        <v>24.473</v>
      </c>
      <c r="BD13" s="41" t="n">
        <f aca="false">VLOOKUP(BD$7,'Off Peak Curve Sum'!$A$7:$AG$161,6)</f>
        <v>24.522</v>
      </c>
      <c r="BE13" s="41" t="n">
        <f aca="false">VLOOKUP(BE$7,'Off Peak Curve Sum'!$A$7:$AG$161,6)</f>
        <v>23.573</v>
      </c>
      <c r="BF13" s="41" t="n">
        <f aca="false">VLOOKUP(BF$7,'Off Peak Curve Sum'!$A$7:$AG$161,6)</f>
        <v>24.055</v>
      </c>
      <c r="BG13" s="41" t="n">
        <f aca="false">VLOOKUP(BG$7,'Off Peak Curve Sum'!$A$7:$AG$161,6)</f>
        <v>25.102</v>
      </c>
      <c r="BH13" s="41" t="n">
        <f aca="false">VLOOKUP(BH$7,'Off Peak Curve Sum'!$A$7:$AG$161,6)</f>
        <v>24.909</v>
      </c>
      <c r="BI13" s="41" t="n">
        <f aca="false">VLOOKUP(BI$7,'Off Peak Curve Sum'!$A$7:$AG$161,6)</f>
        <v>22.058</v>
      </c>
      <c r="BJ13" s="41" t="n">
        <f aca="false">VLOOKUP(BJ$7,'Off Peak Curve Sum'!$A$7:$AG$161,6)</f>
        <v>26.409</v>
      </c>
      <c r="BK13" s="41" t="n">
        <f aca="false">VLOOKUP(BK$7,'Off Peak Curve Sum'!$A$7:$AG$161,6)</f>
        <v>26.441</v>
      </c>
      <c r="BL13" s="41" t="n">
        <f aca="false">VLOOKUP(BL$7,'Off Peak Curve Sum'!$A$7:$AG$161,6)</f>
        <v>25.006</v>
      </c>
      <c r="BM13" s="41" t="n">
        <f aca="false">VLOOKUP(BM$7,'Off Peak Curve Sum'!$A$7:$AG$161,6)</f>
        <v>23.357</v>
      </c>
      <c r="BN13" s="41" t="n">
        <f aca="false">VLOOKUP(BN$7,'Off Peak Curve Sum'!$A$7:$AG$161,6)</f>
        <v>22.814</v>
      </c>
      <c r="BO13" s="41" t="n">
        <f aca="false">VLOOKUP(BO$7,'Off Peak Curve Sum'!$A$7:$AG$161,6)</f>
        <v>24.3</v>
      </c>
      <c r="BP13" s="41" t="n">
        <f aca="false">VLOOKUP(BP$7,'Off Peak Curve Sum'!$A$7:$AG$161,6)</f>
        <v>24.298</v>
      </c>
      <c r="BQ13" s="41" t="n">
        <f aca="false">VLOOKUP(BQ$7,'Off Peak Curve Sum'!$A$7:$AG$161,6)</f>
        <v>23.65</v>
      </c>
      <c r="BR13" s="41" t="n">
        <f aca="false">VLOOKUP(BR$7,'Off Peak Curve Sum'!$A$7:$AG$161,6)</f>
        <v>24.153</v>
      </c>
      <c r="BS13" s="41" t="n">
        <f aca="false">VLOOKUP(BS$7,'Off Peak Curve Sum'!$A$7:$AG$161,6)</f>
        <v>25.839</v>
      </c>
      <c r="BT13" s="41" t="n">
        <f aca="false">VLOOKUP(BT$7,'Off Peak Curve Sum'!$A$7:$AG$161,6)</f>
        <v>25.55</v>
      </c>
      <c r="BU13" s="41" t="n">
        <f aca="false">VLOOKUP(BU$7,'Off Peak Curve Sum'!$A$7:$AG$161,6)</f>
        <v>21.827</v>
      </c>
      <c r="BV13" s="41" t="n">
        <f aca="false">VLOOKUP(BV$7,'Off Peak Curve Sum'!$A$7:$AG$161,6)</f>
        <v>26.23</v>
      </c>
      <c r="BW13" s="41" t="n">
        <f aca="false">VLOOKUP(BW$7,'Off Peak Curve Sum'!$A$7:$AG$161,6)</f>
        <v>26.27</v>
      </c>
      <c r="BX13" s="41" t="n">
        <f aca="false">VLOOKUP(BX$7,'Off Peak Curve Sum'!$A$7:$AG$161,6)</f>
        <v>24.84</v>
      </c>
      <c r="BY13" s="41" t="n">
        <f aca="false">VLOOKUP(BY$7,'Off Peak Curve Sum'!$A$7:$AG$161,6)</f>
        <v>23.214</v>
      </c>
      <c r="BZ13" s="41" t="n">
        <f aca="false">VLOOKUP(BZ$7,'Off Peak Curve Sum'!$A$7:$AG$161,6)</f>
        <v>22.611</v>
      </c>
      <c r="CA13" s="41" t="n">
        <f aca="false">VLOOKUP(CA$7,'Off Peak Curve Sum'!$A$7:$AG$161,6)</f>
        <v>23.859</v>
      </c>
      <c r="CB13" s="41" t="n">
        <f aca="false">VLOOKUP(CB$7,'Off Peak Curve Sum'!$A$7:$AG$161,6)</f>
        <v>24.108</v>
      </c>
      <c r="CC13" s="41" t="n">
        <f aca="false">VLOOKUP(CC$7,'Off Peak Curve Sum'!$A$7:$AG$161,6)</f>
        <v>23.563</v>
      </c>
      <c r="CD13" s="41" t="n">
        <f aca="false">VLOOKUP(CD$7,'Off Peak Curve Sum'!$A$7:$AG$161,6)</f>
        <v>24.583</v>
      </c>
      <c r="CE13" s="41" t="n">
        <f aca="false">VLOOKUP(CE$7,'Off Peak Curve Sum'!$A$7:$AG$161,6)</f>
        <v>26.306</v>
      </c>
      <c r="CF13" s="41" t="n">
        <f aca="false">VLOOKUP(CF$7,'Off Peak Curve Sum'!$A$7:$AG$161,6)</f>
        <v>25.877</v>
      </c>
      <c r="CG13" s="41" t="n">
        <f aca="false">VLOOKUP(CG$7,'Off Peak Curve Sum'!$A$7:$AG$161,6)</f>
        <v>21.525</v>
      </c>
      <c r="CH13" s="41" t="n">
        <f aca="false">VLOOKUP(CH$7,'Off Peak Curve Sum'!$A$7:$AG$161,6)</f>
        <v>25.919</v>
      </c>
      <c r="CI13" s="41" t="n">
        <f aca="false">VLOOKUP(CI$7,'Off Peak Curve Sum'!$A$7:$AG$161,6)</f>
        <v>25.687</v>
      </c>
      <c r="CJ13" s="41" t="n">
        <f aca="false">VLOOKUP(CJ$7,'Off Peak Curve Sum'!$A$7:$AG$161,6)</f>
        <v>25.262</v>
      </c>
      <c r="CK13" s="41" t="n">
        <f aca="false">VLOOKUP(CK$7,'Off Peak Curve Sum'!$A$7:$AG$161,6)</f>
        <v>23.358</v>
      </c>
      <c r="CL13" s="41" t="n">
        <f aca="false">VLOOKUP(CL$7,'Off Peak Curve Sum'!$A$7:$AG$161,6)</f>
        <v>22.717</v>
      </c>
      <c r="CM13" s="41" t="n">
        <f aca="false">VLOOKUP(CM$7,'Off Peak Curve Sum'!$A$7:$AG$161,6)</f>
        <v>23.914</v>
      </c>
      <c r="CN13" s="41" t="n">
        <f aca="false">VLOOKUP(CN$7,'Off Peak Curve Sum'!$A$7:$AG$161,6)</f>
        <v>24.167</v>
      </c>
      <c r="CO13" s="41" t="n">
        <f aca="false">VLOOKUP(CO$7,'Off Peak Curve Sum'!$A$7:$AG$161,6)</f>
        <v>23.746</v>
      </c>
      <c r="CP13" s="41" t="n">
        <f aca="false">VLOOKUP(CP$7,'Off Peak Curve Sum'!$A$7:$AG$161,6)</f>
        <v>25.046</v>
      </c>
      <c r="CQ13" s="41" t="n">
        <f aca="false">VLOOKUP(CQ$7,'Off Peak Curve Sum'!$A$7:$AG$161,6)</f>
        <v>26.781</v>
      </c>
      <c r="CR13" s="41" t="n">
        <f aca="false">VLOOKUP(CR$7,'Off Peak Curve Sum'!$A$7:$AG$161,6)</f>
        <v>25.53</v>
      </c>
      <c r="CS13" s="41" t="n">
        <f aca="false">VLOOKUP(CS$7,'Off Peak Curve Sum'!$A$7:$AG$161,6)</f>
        <v>21.992</v>
      </c>
      <c r="CT13" s="41" t="n">
        <f aca="false">VLOOKUP(CT$7,'Off Peak Curve Sum'!$A$7:$AG$161,6)</f>
        <v>25.983</v>
      </c>
      <c r="CU13" s="41" t="n">
        <f aca="false">VLOOKUP(CU$7,'Off Peak Curve Sum'!$A$7:$AG$161,6)</f>
        <v>25.747</v>
      </c>
      <c r="CV13" s="41" t="n">
        <f aca="false">VLOOKUP(CV$7,'Off Peak Curve Sum'!$A$7:$AG$161,6)</f>
        <v>25.429</v>
      </c>
      <c r="CW13" s="41" t="n">
        <f aca="false">VLOOKUP(CW$7,'Off Peak Curve Sum'!$A$7:$AG$161,6)</f>
        <v>23.455</v>
      </c>
      <c r="CX13" s="41" t="n">
        <f aca="false">VLOOKUP(CX$7,'Off Peak Curve Sum'!$A$7:$AG$161,6)</f>
        <v>22.468</v>
      </c>
      <c r="CY13" s="41" t="n">
        <f aca="false">VLOOKUP(CY$7,'Off Peak Curve Sum'!$A$7:$AG$161,6)</f>
        <v>24.182</v>
      </c>
      <c r="CZ13" s="41" t="n">
        <f aca="false">VLOOKUP(CZ$7,'Off Peak Curve Sum'!$A$7:$AG$161,6)</f>
        <v>24.221</v>
      </c>
      <c r="DA13" s="41" t="n">
        <f aca="false">VLOOKUP(DA$7,'Off Peak Curve Sum'!$A$7:$AG$161,6)</f>
        <v>23.29</v>
      </c>
      <c r="DB13" s="41" t="n">
        <f aca="false">VLOOKUP(DB$7,'Off Peak Curve Sum'!$A$7:$AG$161,6)</f>
        <v>25.54</v>
      </c>
      <c r="DC13" s="41" t="n">
        <f aca="false">VLOOKUP(DC$7,'Off Peak Curve Sum'!$A$7:$AG$161,6)</f>
        <v>27.377</v>
      </c>
      <c r="DD13" s="41" t="n">
        <f aca="false">VLOOKUP(DD$7,'Off Peak Curve Sum'!$A$7:$AG$161,6)</f>
        <v>26.273</v>
      </c>
      <c r="DE13" s="41" t="n">
        <f aca="false">VLOOKUP(DE$7,'Off Peak Curve Sum'!$A$7:$AG$161,6)</f>
        <v>22.058</v>
      </c>
      <c r="DF13" s="41" t="n">
        <f aca="false">VLOOKUP(DF$7,'Off Peak Curve Sum'!$A$7:$AG$161,6)</f>
        <v>25.781</v>
      </c>
      <c r="DG13" s="41" t="n">
        <f aca="false">VLOOKUP(DG$7,'Off Peak Curve Sum'!$A$7:$AG$161,6)</f>
        <v>26.129</v>
      </c>
      <c r="DH13" s="41" t="n">
        <f aca="false">VLOOKUP(DH$7,'Off Peak Curve Sum'!$A$7:$AG$161,6)</f>
        <v>25.602</v>
      </c>
      <c r="DI13" s="41" t="n">
        <f aca="false">VLOOKUP(DI$7,'Off Peak Curve Sum'!$A$7:$AG$161,6)</f>
        <v>23.585</v>
      </c>
      <c r="DJ13" s="41" t="n">
        <f aca="false">VLOOKUP(DJ$7,'Off Peak Curve Sum'!$A$7:$AG$161,6)</f>
        <v>22.643</v>
      </c>
      <c r="DK13" s="41" t="n">
        <f aca="false">VLOOKUP(DK$7,'Off Peak Curve Sum'!$A$7:$AG$161,6)</f>
        <v>24.349</v>
      </c>
      <c r="DL13" s="41" t="n">
        <f aca="false">VLOOKUP(DL$7,'Off Peak Curve Sum'!$A$7:$AG$161,6)</f>
        <v>24.154</v>
      </c>
      <c r="DM13" s="41" t="n">
        <f aca="false">VLOOKUP(DM$7,'Off Peak Curve Sum'!$A$7:$AG$161,6)</f>
        <v>23.983</v>
      </c>
      <c r="DN13" s="41" t="n">
        <f aca="false">VLOOKUP(DN$7,'Off Peak Curve Sum'!$A$7:$AG$161,6)</f>
        <v>25.771</v>
      </c>
      <c r="DO13" s="41" t="n">
        <f aca="false">VLOOKUP(DO$7,'Off Peak Curve Sum'!$A$7:$AG$161,6)</f>
        <v>27.619</v>
      </c>
      <c r="DP13" s="41" t="n">
        <f aca="false">VLOOKUP(DP$7,'Off Peak Curve Sum'!$A$7:$AG$161,6)</f>
        <v>26.484</v>
      </c>
      <c r="DQ13" s="41" t="n">
        <f aca="false">VLOOKUP(DQ$7,'Off Peak Curve Sum'!$A$7:$AG$161,6)</f>
        <v>22.232</v>
      </c>
      <c r="DR13" s="41" t="n">
        <f aca="false">VLOOKUP(DR$7,'Off Peak Curve Sum'!$A$7:$AG$161,6)</f>
        <v>25.937</v>
      </c>
      <c r="DS13" s="41" t="n">
        <f aca="false">VLOOKUP(DS$7,'Off Peak Curve Sum'!$A$7:$AG$161,6)</f>
        <v>26.298</v>
      </c>
      <c r="DT13" s="41" t="n">
        <f aca="false">VLOOKUP(DT$7,'Off Peak Curve Sum'!$A$7:$AG$161,6)</f>
        <v>25.555</v>
      </c>
      <c r="DU13" s="41" t="n">
        <f aca="false">VLOOKUP(DU$7,'Off Peak Curve Sum'!$A$7:$AG$161,6)</f>
        <v>23.834</v>
      </c>
      <c r="DV13" s="41" t="n">
        <f aca="false">VLOOKUP(DV$7,'Off Peak Curve Sum'!$A$7:$AG$161,6)</f>
        <v>23.214</v>
      </c>
      <c r="DW13" s="41" t="n">
        <f aca="false">VLOOKUP(DW$7,'Off Peak Curve Sum'!$A$7:$AG$161,6)</f>
        <v>24.589</v>
      </c>
      <c r="DX13" s="41" t="n">
        <f aca="false">VLOOKUP(DX$7,'Off Peak Curve Sum'!$A$7:$AG$161,6)</f>
        <v>24.381</v>
      </c>
      <c r="DY13" s="41" t="n">
        <f aca="false">VLOOKUP(DY$7,'Off Peak Curve Sum'!$A$7:$AG$161,6)</f>
        <v>24.233</v>
      </c>
      <c r="DZ13" s="41" t="n">
        <f aca="false">VLOOKUP(DZ$7,'Off Peak Curve Sum'!$A$7:$AG$161,6)</f>
        <v>26.057</v>
      </c>
      <c r="EA13" s="41" t="n">
        <f aca="false">VLOOKUP(EA$7,'Off Peak Curve Sum'!$A$7:$AG$161,6)</f>
        <v>27.926</v>
      </c>
      <c r="EB13" s="41" t="n">
        <f aca="false">VLOOKUP(EB$7,'Off Peak Curve Sum'!$A$7:$AG$161,6)</f>
        <v>26.763</v>
      </c>
      <c r="EC13" s="41" t="n">
        <f aca="false">VLOOKUP(EC$7,'Off Peak Curve Sum'!$A$7:$AG$161,6)</f>
        <v>22.03</v>
      </c>
      <c r="ED13" s="41" t="n">
        <f aca="false">VLOOKUP(ED$7,'Off Peak Curve Sum'!$A$7:$AG$161,6)</f>
        <v>26.389</v>
      </c>
      <c r="EE13" s="41" t="n">
        <f aca="false">VLOOKUP(EE$7,'Off Peak Curve Sum'!$A$7:$AG$161,6)</f>
        <v>26.528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84" t="s">
        <v>72</v>
      </c>
      <c r="C14" s="31" t="n">
        <f aca="false">AVERAGE(D14:F14)</f>
        <v>18.5143333333333</v>
      </c>
      <c r="D14" s="31" t="n">
        <f aca="true">IF(ISERROR(AVERAGE(OFFSET('Off Peak Curve Sum'!$B$6,1,0,30,1))),0,AVERAGE(OFFSET('Off Peak Curve Sum'!$B$6,1,0,30,1)))</f>
        <v>17.435</v>
      </c>
      <c r="E14" s="31" t="n">
        <f aca="true">IF(ISERROR((SUM(OFFSET('Off Peak Curve Sum'!$B$6,33,0,0,1))+30*'Off Peak Curve Sum'!$B$39)/30),'Off Peak Curve Sum'!$B$39,(SUM(OFFSET('Off Peak Curve Sum'!$B$6,33,0,0,1))+30*'Off Peak Curve Sum'!$B$39)/30)</f>
        <v>17.834</v>
      </c>
      <c r="F14" s="31" t="n">
        <f aca="false">VLOOKUP(F$7,'Off Peak Curve Sum'!$A$7:$AG$161,2)</f>
        <v>20.274</v>
      </c>
      <c r="G14" s="275" t="n">
        <f aca="false">AVERAGE(D14,E14,F14)</f>
        <v>18.5143333333333</v>
      </c>
      <c r="H14" s="281" t="n">
        <f aca="false">AB14</f>
        <v>22.109</v>
      </c>
      <c r="I14" s="281" t="n">
        <f aca="false">AC14</f>
        <v>21.964</v>
      </c>
      <c r="J14" s="281" t="n">
        <f aca="false">AD14</f>
        <v>21.96</v>
      </c>
      <c r="K14" s="281" t="n">
        <f aca="false">AE14</f>
        <v>21.767</v>
      </c>
      <c r="L14" s="281" t="n">
        <f aca="false">AF14</f>
        <v>21.234</v>
      </c>
      <c r="M14" s="281" t="n">
        <f aca="false">AG14</f>
        <v>21.625</v>
      </c>
      <c r="N14" s="281" t="n">
        <f aca="false">AH14</f>
        <v>27.339</v>
      </c>
      <c r="O14" s="281" t="n">
        <f aca="false">AI14</f>
        <v>28.597</v>
      </c>
      <c r="P14" s="281" t="n">
        <f aca="false">AJ14</f>
        <v>23.6</v>
      </c>
      <c r="Q14" s="281" t="n">
        <f aca="false">AK14</f>
        <v>24.339</v>
      </c>
      <c r="R14" s="281" t="n">
        <f aca="false">AL14</f>
        <v>22.25</v>
      </c>
      <c r="S14" s="281" t="n">
        <f aca="false">AM14</f>
        <v>21.774</v>
      </c>
      <c r="T14" s="275" t="n">
        <f aca="false">AVERAGE(AB14:AM14)</f>
        <v>23.2131666666667</v>
      </c>
      <c r="U14" s="275" t="n">
        <f aca="false">AVERAGE(AN14:AY14)</f>
        <v>22.4519166666667</v>
      </c>
      <c r="V14" s="275" t="n">
        <f aca="false">AVERAGE(AZ14:EE14)</f>
        <v>22.2644880952381</v>
      </c>
      <c r="W14" s="282"/>
      <c r="X14" s="283" t="n">
        <f aca="false">AVERAGE(D14:F14,AB14:EE14)</f>
        <v>22.285954954955</v>
      </c>
      <c r="Y14" s="285"/>
      <c r="Z14" s="280"/>
      <c r="AA14" s="280"/>
      <c r="AB14" s="41" t="n">
        <f aca="false">VLOOKUP(AB$7,'Off Peak Curve Sum'!$A$7:$AG$161,2)</f>
        <v>22.109</v>
      </c>
      <c r="AC14" s="41" t="n">
        <f aca="false">VLOOKUP(AC$7,'Off Peak Curve Sum'!$A$7:$AG$161,2)</f>
        <v>21.964</v>
      </c>
      <c r="AD14" s="41" t="n">
        <f aca="false">VLOOKUP(AD$7,'Off Peak Curve Sum'!$A$7:$AG$161,2)</f>
        <v>21.96</v>
      </c>
      <c r="AE14" s="41" t="n">
        <f aca="false">VLOOKUP(AE$7,'Off Peak Curve Sum'!$A$7:$AG$161,2)</f>
        <v>21.767</v>
      </c>
      <c r="AF14" s="41" t="n">
        <f aca="false">VLOOKUP(AF$7,'Off Peak Curve Sum'!$A$7:$AG$161,2)</f>
        <v>21.234</v>
      </c>
      <c r="AG14" s="41" t="n">
        <f aca="false">VLOOKUP(AG$7,'Off Peak Curve Sum'!$A$7:$AG$161,2)</f>
        <v>21.625</v>
      </c>
      <c r="AH14" s="41" t="n">
        <f aca="false">VLOOKUP(AH$7,'Off Peak Curve Sum'!$A$7:$AG$161,2)</f>
        <v>27.339</v>
      </c>
      <c r="AI14" s="41" t="n">
        <f aca="false">VLOOKUP(AI$7,'Off Peak Curve Sum'!$A$7:$AG$161,2)</f>
        <v>28.597</v>
      </c>
      <c r="AJ14" s="41" t="n">
        <f aca="false">VLOOKUP(AJ$7,'Off Peak Curve Sum'!$A$7:$AG$161,2)</f>
        <v>23.6</v>
      </c>
      <c r="AK14" s="41" t="n">
        <f aca="false">VLOOKUP(AK$7,'Off Peak Curve Sum'!$A$7:$AG$161,2)</f>
        <v>24.339</v>
      </c>
      <c r="AL14" s="41" t="n">
        <f aca="false">VLOOKUP(AL$7,'Off Peak Curve Sum'!$A$7:$AG$161,2)</f>
        <v>22.25</v>
      </c>
      <c r="AM14" s="41" t="n">
        <f aca="false">VLOOKUP(AM$7,'Off Peak Curve Sum'!$A$7:$AG$161,2)</f>
        <v>21.774</v>
      </c>
      <c r="AN14" s="41" t="n">
        <f aca="false">VLOOKUP(AN$7,'Off Peak Curve Sum'!$A$7:$AG$161,2)</f>
        <v>20.931</v>
      </c>
      <c r="AO14" s="41" t="n">
        <f aca="false">VLOOKUP(AO$7,'Off Peak Curve Sum'!$A$7:$AG$161,2)</f>
        <v>21.161</v>
      </c>
      <c r="AP14" s="41" t="n">
        <f aca="false">VLOOKUP(AP$7,'Off Peak Curve Sum'!$A$7:$AG$161,2)</f>
        <v>20.391</v>
      </c>
      <c r="AQ14" s="41" t="n">
        <f aca="false">VLOOKUP(AQ$7,'Off Peak Curve Sum'!$A$7:$AG$161,2)</f>
        <v>20.05</v>
      </c>
      <c r="AR14" s="41" t="n">
        <f aca="false">VLOOKUP(AR$7,'Off Peak Curve Sum'!$A$7:$AG$161,2)</f>
        <v>19.851</v>
      </c>
      <c r="AS14" s="41" t="n">
        <f aca="false">VLOOKUP(AS$7,'Off Peak Curve Sum'!$A$7:$AG$161,2)</f>
        <v>20.688</v>
      </c>
      <c r="AT14" s="41" t="n">
        <f aca="false">VLOOKUP(AT$7,'Off Peak Curve Sum'!$A$7:$AG$161,2)</f>
        <v>25.355</v>
      </c>
      <c r="AU14" s="41" t="n">
        <f aca="false">VLOOKUP(AU$7,'Off Peak Curve Sum'!$A$7:$AG$161,2)</f>
        <v>29.435</v>
      </c>
      <c r="AV14" s="41" t="n">
        <f aca="false">VLOOKUP(AV$7,'Off Peak Curve Sum'!$A$7:$AG$161,2)</f>
        <v>27.542</v>
      </c>
      <c r="AW14" s="41" t="n">
        <f aca="false">VLOOKUP(AW$7,'Off Peak Curve Sum'!$A$7:$AG$161,2)</f>
        <v>23.661</v>
      </c>
      <c r="AX14" s="41" t="n">
        <f aca="false">VLOOKUP(AX$7,'Off Peak Curve Sum'!$A$7:$AG$161,2)</f>
        <v>19.725</v>
      </c>
      <c r="AY14" s="41" t="n">
        <f aca="false">VLOOKUP(AY$7,'Off Peak Curve Sum'!$A$7:$AG$161,2)</f>
        <v>20.633</v>
      </c>
      <c r="AZ14" s="41" t="n">
        <f aca="false">VLOOKUP(AZ$7,'Off Peak Curve Sum'!$A$7:$AG$161,2)</f>
        <v>21.217</v>
      </c>
      <c r="BA14" s="41" t="n">
        <f aca="false">VLOOKUP(BA$7,'Off Peak Curve Sum'!$A$7:$AG$161,2)</f>
        <v>21.25</v>
      </c>
      <c r="BB14" s="41" t="n">
        <f aca="false">VLOOKUP(BB$7,'Off Peak Curve Sum'!$A$7:$AG$161,2)</f>
        <v>21.007</v>
      </c>
      <c r="BC14" s="41" t="n">
        <f aca="false">VLOOKUP(BC$7,'Off Peak Curve Sum'!$A$7:$AG$161,2)</f>
        <v>20.543</v>
      </c>
      <c r="BD14" s="41" t="n">
        <f aca="false">VLOOKUP(BD$7,'Off Peak Curve Sum'!$A$7:$AG$161,2)</f>
        <v>20.101</v>
      </c>
      <c r="BE14" s="41" t="n">
        <f aca="false">VLOOKUP(BE$7,'Off Peak Curve Sum'!$A$7:$AG$161,2)</f>
        <v>21.333</v>
      </c>
      <c r="BF14" s="41" t="n">
        <f aca="false">VLOOKUP(BF$7,'Off Peak Curve Sum'!$A$7:$AG$161,2)</f>
        <v>24.707</v>
      </c>
      <c r="BG14" s="41" t="n">
        <f aca="false">VLOOKUP(BG$7,'Off Peak Curve Sum'!$A$7:$AG$161,2)</f>
        <v>28.012</v>
      </c>
      <c r="BH14" s="41" t="n">
        <f aca="false">VLOOKUP(BH$7,'Off Peak Curve Sum'!$A$7:$AG$161,2)</f>
        <v>26.537</v>
      </c>
      <c r="BI14" s="41" t="n">
        <f aca="false">VLOOKUP(BI$7,'Off Peak Curve Sum'!$A$7:$AG$161,2)</f>
        <v>23.381</v>
      </c>
      <c r="BJ14" s="41" t="n">
        <f aca="false">VLOOKUP(BJ$7,'Off Peak Curve Sum'!$A$7:$AG$161,2)</f>
        <v>20.401</v>
      </c>
      <c r="BK14" s="41" t="n">
        <f aca="false">VLOOKUP(BK$7,'Off Peak Curve Sum'!$A$7:$AG$161,2)</f>
        <v>20.979</v>
      </c>
      <c r="BL14" s="41" t="n">
        <f aca="false">VLOOKUP(BL$7,'Off Peak Curve Sum'!$A$7:$AG$161,2)</f>
        <v>20.985</v>
      </c>
      <c r="BM14" s="41" t="n">
        <f aca="false">VLOOKUP(BM$7,'Off Peak Curve Sum'!$A$7:$AG$161,2)</f>
        <v>21.459</v>
      </c>
      <c r="BN14" s="41" t="n">
        <f aca="false">VLOOKUP(BN$7,'Off Peak Curve Sum'!$A$7:$AG$161,2)</f>
        <v>21.091</v>
      </c>
      <c r="BO14" s="41" t="n">
        <f aca="false">VLOOKUP(BO$7,'Off Peak Curve Sum'!$A$7:$AG$161,2)</f>
        <v>20.662</v>
      </c>
      <c r="BP14" s="41" t="n">
        <f aca="false">VLOOKUP(BP$7,'Off Peak Curve Sum'!$A$7:$AG$161,2)</f>
        <v>20.168</v>
      </c>
      <c r="BQ14" s="41" t="n">
        <f aca="false">VLOOKUP(BQ$7,'Off Peak Curve Sum'!$A$7:$AG$161,2)</f>
        <v>21.41</v>
      </c>
      <c r="BR14" s="41" t="n">
        <f aca="false">VLOOKUP(BR$7,'Off Peak Curve Sum'!$A$7:$AG$161,2)</f>
        <v>23.988</v>
      </c>
      <c r="BS14" s="41" t="n">
        <f aca="false">VLOOKUP(BS$7,'Off Peak Curve Sum'!$A$7:$AG$161,2)</f>
        <v>28.094</v>
      </c>
      <c r="BT14" s="41" t="n">
        <f aca="false">VLOOKUP(BT$7,'Off Peak Curve Sum'!$A$7:$AG$161,2)</f>
        <v>26.122</v>
      </c>
      <c r="BU14" s="41" t="n">
        <f aca="false">VLOOKUP(BU$7,'Off Peak Curve Sum'!$A$7:$AG$161,2)</f>
        <v>23.189</v>
      </c>
      <c r="BV14" s="41" t="n">
        <f aca="false">VLOOKUP(BV$7,'Off Peak Curve Sum'!$A$7:$AG$161,2)</f>
        <v>20.475</v>
      </c>
      <c r="BW14" s="41" t="n">
        <f aca="false">VLOOKUP(BW$7,'Off Peak Curve Sum'!$A$7:$AG$161,2)</f>
        <v>21.005</v>
      </c>
      <c r="BX14" s="41" t="n">
        <f aca="false">VLOOKUP(BX$7,'Off Peak Curve Sum'!$A$7:$AG$161,2)</f>
        <v>20.988</v>
      </c>
      <c r="BY14" s="41" t="n">
        <f aca="false">VLOOKUP(BY$7,'Off Peak Curve Sum'!$A$7:$AG$161,2)</f>
        <v>21.482</v>
      </c>
      <c r="BZ14" s="41" t="n">
        <f aca="false">VLOOKUP(BZ$7,'Off Peak Curve Sum'!$A$7:$AG$161,2)</f>
        <v>21.178</v>
      </c>
      <c r="CA14" s="41" t="n">
        <f aca="false">VLOOKUP(CA$7,'Off Peak Curve Sum'!$A$7:$AG$161,2)</f>
        <v>20.488</v>
      </c>
      <c r="CB14" s="41" t="n">
        <f aca="false">VLOOKUP(CB$7,'Off Peak Curve Sum'!$A$7:$AG$161,2)</f>
        <v>20.536</v>
      </c>
      <c r="CC14" s="41" t="n">
        <f aca="false">VLOOKUP(CC$7,'Off Peak Curve Sum'!$A$7:$AG$161,2)</f>
        <v>21.477</v>
      </c>
      <c r="CD14" s="41" t="n">
        <f aca="false">VLOOKUP(CD$7,'Off Peak Curve Sum'!$A$7:$AG$161,2)</f>
        <v>23.85</v>
      </c>
      <c r="CE14" s="41" t="n">
        <f aca="false">VLOOKUP(CE$7,'Off Peak Curve Sum'!$A$7:$AG$161,2)</f>
        <v>27.612</v>
      </c>
      <c r="CF14" s="41" t="n">
        <f aca="false">VLOOKUP(CF$7,'Off Peak Curve Sum'!$A$7:$AG$161,2)</f>
        <v>25.733</v>
      </c>
      <c r="CG14" s="41" t="n">
        <f aca="false">VLOOKUP(CG$7,'Off Peak Curve Sum'!$A$7:$AG$161,2)</f>
        <v>23.013</v>
      </c>
      <c r="CH14" s="41" t="n">
        <f aca="false">VLOOKUP(CH$7,'Off Peak Curve Sum'!$A$7:$AG$161,2)</f>
        <v>20.563</v>
      </c>
      <c r="CI14" s="41" t="n">
        <f aca="false">VLOOKUP(CI$7,'Off Peak Curve Sum'!$A$7:$AG$161,2)</f>
        <v>20.791</v>
      </c>
      <c r="CJ14" s="41" t="n">
        <f aca="false">VLOOKUP(CJ$7,'Off Peak Curve Sum'!$A$7:$AG$161,2)</f>
        <v>21.302</v>
      </c>
      <c r="CK14" s="41" t="n">
        <f aca="false">VLOOKUP(CK$7,'Off Peak Curve Sum'!$A$7:$AG$161,2)</f>
        <v>21.527</v>
      </c>
      <c r="CL14" s="41" t="n">
        <f aca="false">VLOOKUP(CL$7,'Off Peak Curve Sum'!$A$7:$AG$161,2)</f>
        <v>21.281</v>
      </c>
      <c r="CM14" s="41" t="n">
        <f aca="false">VLOOKUP(CM$7,'Off Peak Curve Sum'!$A$7:$AG$161,2)</f>
        <v>20.607</v>
      </c>
      <c r="CN14" s="41" t="n">
        <f aca="false">VLOOKUP(CN$7,'Off Peak Curve Sum'!$A$7:$AG$161,2)</f>
        <v>20.657</v>
      </c>
      <c r="CO14" s="41" t="n">
        <f aca="false">VLOOKUP(CO$7,'Off Peak Curve Sum'!$A$7:$AG$161,2)</f>
        <v>21.535</v>
      </c>
      <c r="CP14" s="41" t="n">
        <f aca="false">VLOOKUP(CP$7,'Off Peak Curve Sum'!$A$7:$AG$161,2)</f>
        <v>23.574</v>
      </c>
      <c r="CQ14" s="41" t="n">
        <f aca="false">VLOOKUP(CQ$7,'Off Peak Curve Sum'!$A$7:$AG$161,2)</f>
        <v>27.055</v>
      </c>
      <c r="CR14" s="41" t="n">
        <f aca="false">VLOOKUP(CR$7,'Off Peak Curve Sum'!$A$7:$AG$161,2)</f>
        <v>24.99</v>
      </c>
      <c r="CS14" s="41" t="n">
        <f aca="false">VLOOKUP(CS$7,'Off Peak Curve Sum'!$A$7:$AG$161,2)</f>
        <v>23.097</v>
      </c>
      <c r="CT14" s="41" t="n">
        <f aca="false">VLOOKUP(CT$7,'Off Peak Curve Sum'!$A$7:$AG$161,2)</f>
        <v>20.672</v>
      </c>
      <c r="CU14" s="41" t="n">
        <f aca="false">VLOOKUP(CU$7,'Off Peak Curve Sum'!$A$7:$AG$161,2)</f>
        <v>20.848</v>
      </c>
      <c r="CV14" s="41" t="n">
        <f aca="false">VLOOKUP(CV$7,'Off Peak Curve Sum'!$A$7:$AG$161,2)</f>
        <v>21.321</v>
      </c>
      <c r="CW14" s="41" t="n">
        <f aca="false">VLOOKUP(CW$7,'Off Peak Curve Sum'!$A$7:$AG$161,2)</f>
        <v>21.593</v>
      </c>
      <c r="CX14" s="41" t="n">
        <f aca="false">VLOOKUP(CX$7,'Off Peak Curve Sum'!$A$7:$AG$161,2)</f>
        <v>21.025</v>
      </c>
      <c r="CY14" s="41" t="n">
        <f aca="false">VLOOKUP(CY$7,'Off Peak Curve Sum'!$A$7:$AG$161,2)</f>
        <v>20.99</v>
      </c>
      <c r="CZ14" s="41" t="n">
        <f aca="false">VLOOKUP(CZ$7,'Off Peak Curve Sum'!$A$7:$AG$161,2)</f>
        <v>20.717</v>
      </c>
      <c r="DA14" s="41" t="n">
        <f aca="false">VLOOKUP(DA$7,'Off Peak Curve Sum'!$A$7:$AG$161,2)</f>
        <v>21.182</v>
      </c>
      <c r="DB14" s="41" t="n">
        <f aca="false">VLOOKUP(DB$7,'Off Peak Curve Sum'!$A$7:$AG$161,2)</f>
        <v>23.867</v>
      </c>
      <c r="DC14" s="41" t="n">
        <f aca="false">VLOOKUP(DC$7,'Off Peak Curve Sum'!$A$7:$AG$161,2)</f>
        <v>26.143</v>
      </c>
      <c r="DD14" s="41" t="n">
        <f aca="false">VLOOKUP(DD$7,'Off Peak Curve Sum'!$A$7:$AG$161,2)</f>
        <v>24.992</v>
      </c>
      <c r="DE14" s="41" t="n">
        <f aca="false">VLOOKUP(DE$7,'Off Peak Curve Sum'!$A$7:$AG$161,2)</f>
        <v>23.003</v>
      </c>
      <c r="DF14" s="41" t="n">
        <f aca="false">VLOOKUP(DF$7,'Off Peak Curve Sum'!$A$7:$AG$161,2)</f>
        <v>20.412</v>
      </c>
      <c r="DG14" s="41" t="n">
        <f aca="false">VLOOKUP(DG$7,'Off Peak Curve Sum'!$A$7:$AG$161,2)</f>
        <v>21.146</v>
      </c>
      <c r="DH14" s="41" t="n">
        <f aca="false">VLOOKUP(DH$7,'Off Peak Curve Sum'!$A$7:$AG$161,2)</f>
        <v>21.341</v>
      </c>
      <c r="DI14" s="41" t="n">
        <f aca="false">VLOOKUP(DI$7,'Off Peak Curve Sum'!$A$7:$AG$161,2)</f>
        <v>21.574</v>
      </c>
      <c r="DJ14" s="41" t="n">
        <f aca="false">VLOOKUP(DJ$7,'Off Peak Curve Sum'!$A$7:$AG$161,2)</f>
        <v>21.055</v>
      </c>
      <c r="DK14" s="41" t="n">
        <f aca="false">VLOOKUP(DK$7,'Off Peak Curve Sum'!$A$7:$AG$161,2)</f>
        <v>21.067</v>
      </c>
      <c r="DL14" s="41" t="n">
        <f aca="false">VLOOKUP(DL$7,'Off Peak Curve Sum'!$A$7:$AG$161,2)</f>
        <v>20.455</v>
      </c>
      <c r="DM14" s="41" t="n">
        <f aca="false">VLOOKUP(DM$7,'Off Peak Curve Sum'!$A$7:$AG$161,2)</f>
        <v>21.591</v>
      </c>
      <c r="DN14" s="41" t="n">
        <f aca="false">VLOOKUP(DN$7,'Off Peak Curve Sum'!$A$7:$AG$161,2)</f>
        <v>23.668</v>
      </c>
      <c r="DO14" s="41" t="n">
        <f aca="false">VLOOKUP(DO$7,'Off Peak Curve Sum'!$A$7:$AG$161,2)</f>
        <v>25.751</v>
      </c>
      <c r="DP14" s="41" t="n">
        <f aca="false">VLOOKUP(DP$7,'Off Peak Curve Sum'!$A$7:$AG$161,2)</f>
        <v>24.701</v>
      </c>
      <c r="DQ14" s="41" t="n">
        <f aca="false">VLOOKUP(DQ$7,'Off Peak Curve Sum'!$A$7:$AG$161,2)</f>
        <v>22.926</v>
      </c>
      <c r="DR14" s="41" t="n">
        <f aca="false">VLOOKUP(DR$7,'Off Peak Curve Sum'!$A$7:$AG$161,2)</f>
        <v>20.456</v>
      </c>
      <c r="DS14" s="41" t="n">
        <f aca="false">VLOOKUP(DS$7,'Off Peak Curve Sum'!$A$7:$AG$161,2)</f>
        <v>21.167</v>
      </c>
      <c r="DT14" s="41" t="n">
        <f aca="false">VLOOKUP(DT$7,'Off Peak Curve Sum'!$A$7:$AG$161,2)</f>
        <v>21.007</v>
      </c>
      <c r="DU14" s="41" t="n">
        <f aca="false">VLOOKUP(DU$7,'Off Peak Curve Sum'!$A$7:$AG$161,2)</f>
        <v>21.576</v>
      </c>
      <c r="DV14" s="41" t="n">
        <f aca="false">VLOOKUP(DV$7,'Off Peak Curve Sum'!$A$7:$AG$161,2)</f>
        <v>21.425</v>
      </c>
      <c r="DW14" s="41" t="n">
        <f aca="false">VLOOKUP(DW$7,'Off Peak Curve Sum'!$A$7:$AG$161,2)</f>
        <v>21.133</v>
      </c>
      <c r="DX14" s="41" t="n">
        <f aca="false">VLOOKUP(DX$7,'Off Peak Curve Sum'!$A$7:$AG$161,2)</f>
        <v>20.497</v>
      </c>
      <c r="DY14" s="41" t="n">
        <f aca="false">VLOOKUP(DY$7,'Off Peak Curve Sum'!$A$7:$AG$161,2)</f>
        <v>21.603</v>
      </c>
      <c r="DZ14" s="41" t="n">
        <f aca="false">VLOOKUP(DZ$7,'Off Peak Curve Sum'!$A$7:$AG$161,2)</f>
        <v>23.47</v>
      </c>
      <c r="EA14" s="41" t="n">
        <f aca="false">VLOOKUP(EA$7,'Off Peak Curve Sum'!$A$7:$AG$161,2)</f>
        <v>25.388</v>
      </c>
      <c r="EB14" s="41" t="n">
        <f aca="false">VLOOKUP(EB$7,'Off Peak Curve Sum'!$A$7:$AG$161,2)</f>
        <v>24.418</v>
      </c>
      <c r="EC14" s="41" t="n">
        <f aca="false">VLOOKUP(EC$7,'Off Peak Curve Sum'!$A$7:$AG$161,2)</f>
        <v>22.562</v>
      </c>
      <c r="ED14" s="41" t="n">
        <f aca="false">VLOOKUP(ED$7,'Off Peak Curve Sum'!$A$7:$AG$161,2)</f>
        <v>20.833</v>
      </c>
      <c r="EE14" s="41" t="n">
        <f aca="false">VLOOKUP(EE$7,'Off Peak Curve Sum'!$A$7:$AG$161,2)</f>
        <v>21.19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19.1083333333333</v>
      </c>
      <c r="D15" s="31" t="n">
        <f aca="true">IF(ISERROR(AVERAGE(OFFSET('Off Peak Curve Sum'!$G$6,1,0,30,1))),0,AVERAGE(OFFSET('Off Peak Curve Sum'!$G$6,1,0,30,1)))</f>
        <v>17.425</v>
      </c>
      <c r="E15" s="31" t="n">
        <f aca="true">IF(ISERROR((SUM(OFFSET('Off Peak Curve Sum'!$G$6,33,0,0,1))+30*'Off Peak Curve Sum'!$G$39)/30),'Off Peak Curve Sum'!$G$39,(SUM(OFFSET('Off Peak Curve Sum'!$G$6,33,0,0,1))+30*'Off Peak Curve Sum'!$G$39)/30)</f>
        <v>18.626</v>
      </c>
      <c r="F15" s="31" t="n">
        <f aca="false">VLOOKUP(F$7,'Off Peak Curve Sum'!$A$7:$AG$161,7)</f>
        <v>21.274</v>
      </c>
      <c r="G15" s="275" t="n">
        <f aca="false">AVERAGE(D15,E15,F15)</f>
        <v>19.1083333333333</v>
      </c>
      <c r="H15" s="281" t="n">
        <f aca="false">AB15</f>
        <v>21.597</v>
      </c>
      <c r="I15" s="281" t="n">
        <f aca="false">AC15</f>
        <v>21.63</v>
      </c>
      <c r="J15" s="281" t="n">
        <f aca="false">AD15</f>
        <v>21.267</v>
      </c>
      <c r="K15" s="281" t="n">
        <f aca="false">AE15</f>
        <v>21.5</v>
      </c>
      <c r="L15" s="281" t="n">
        <f aca="false">AF15</f>
        <v>22.734</v>
      </c>
      <c r="M15" s="281" t="n">
        <f aca="false">AG15</f>
        <v>22.667</v>
      </c>
      <c r="N15" s="281" t="n">
        <f aca="false">AH15</f>
        <v>30.96</v>
      </c>
      <c r="O15" s="281" t="n">
        <f aca="false">AI15</f>
        <v>33.887</v>
      </c>
      <c r="P15" s="281" t="n">
        <f aca="false">AJ15</f>
        <v>26.8</v>
      </c>
      <c r="Q15" s="281" t="n">
        <f aca="false">AK15</f>
        <v>25.589</v>
      </c>
      <c r="R15" s="281" t="n">
        <f aca="false">AL15</f>
        <v>23.25</v>
      </c>
      <c r="S15" s="281" t="n">
        <f aca="false">AM15</f>
        <v>22.774</v>
      </c>
      <c r="T15" s="275" t="n">
        <f aca="false">AVERAGE(AB15:AM15)</f>
        <v>24.5545833333333</v>
      </c>
      <c r="U15" s="275" t="n">
        <f aca="false">AVERAGE(AN15:AY15)</f>
        <v>25.3973333333333</v>
      </c>
      <c r="V15" s="275" t="n">
        <f aca="false">AVERAGE(AZ15:EE15)</f>
        <v>26.1341904761905</v>
      </c>
      <c r="W15" s="286"/>
      <c r="X15" s="283" t="n">
        <f aca="false">AVERAGE(D15:F15,AB15:EE15)</f>
        <v>25.6938738738739</v>
      </c>
      <c r="Y15" s="285"/>
      <c r="Z15" s="280"/>
      <c r="AA15" s="32"/>
      <c r="AB15" s="31" t="n">
        <f aca="false">VLOOKUP(AB$7,'Off Peak Curve Sum'!$A$7:$AG$161,7)</f>
        <v>21.597</v>
      </c>
      <c r="AC15" s="31" t="n">
        <f aca="false">VLOOKUP(AC$7,'Off Peak Curve Sum'!$A$7:$AG$161,7)</f>
        <v>21.63</v>
      </c>
      <c r="AD15" s="31" t="n">
        <f aca="false">VLOOKUP(AD$7,'Off Peak Curve Sum'!$A$7:$AG$161,7)</f>
        <v>21.267</v>
      </c>
      <c r="AE15" s="31" t="n">
        <f aca="false">VLOOKUP(AE$7,'Off Peak Curve Sum'!$A$7:$AG$161,7)</f>
        <v>21.5</v>
      </c>
      <c r="AF15" s="31" t="n">
        <f aca="false">VLOOKUP(AF$7,'Off Peak Curve Sum'!$A$7:$AG$161,7)</f>
        <v>22.734</v>
      </c>
      <c r="AG15" s="31" t="n">
        <f aca="false">VLOOKUP(AG$7,'Off Peak Curve Sum'!$A$7:$AG$161,7)</f>
        <v>22.667</v>
      </c>
      <c r="AH15" s="31" t="n">
        <f aca="false">VLOOKUP(AH$7,'Off Peak Curve Sum'!$A$7:$AG$161,7)</f>
        <v>30.96</v>
      </c>
      <c r="AI15" s="31" t="n">
        <f aca="false">VLOOKUP(AI$7,'Off Peak Curve Sum'!$A$7:$AG$161,7)</f>
        <v>33.887</v>
      </c>
      <c r="AJ15" s="31" t="n">
        <f aca="false">VLOOKUP(AJ$7,'Off Peak Curve Sum'!$A$7:$AG$161,7)</f>
        <v>26.8</v>
      </c>
      <c r="AK15" s="31" t="n">
        <f aca="false">VLOOKUP(AK$7,'Off Peak Curve Sum'!$A$7:$AG$161,7)</f>
        <v>25.589</v>
      </c>
      <c r="AL15" s="31" t="n">
        <f aca="false">VLOOKUP(AL$7,'Off Peak Curve Sum'!$A$7:$AG$161,7)</f>
        <v>23.25</v>
      </c>
      <c r="AM15" s="31" t="n">
        <f aca="false">VLOOKUP(AM$7,'Off Peak Curve Sum'!$A$7:$AG$161,7)</f>
        <v>22.774</v>
      </c>
      <c r="AN15" s="31" t="n">
        <f aca="false">VLOOKUP(AN$7,'Off Peak Curve Sum'!$A$7:$AG$161,7)</f>
        <v>23.254</v>
      </c>
      <c r="AO15" s="31" t="n">
        <f aca="false">VLOOKUP(AO$7,'Off Peak Curve Sum'!$A$7:$AG$161,7)</f>
        <v>23.446</v>
      </c>
      <c r="AP15" s="31" t="n">
        <f aca="false">VLOOKUP(AP$7,'Off Peak Curve Sum'!$A$7:$AG$161,7)</f>
        <v>22.714</v>
      </c>
      <c r="AQ15" s="31" t="n">
        <f aca="false">VLOOKUP(AQ$7,'Off Peak Curve Sum'!$A$7:$AG$161,7)</f>
        <v>22.317</v>
      </c>
      <c r="AR15" s="31" t="n">
        <f aca="false">VLOOKUP(AR$7,'Off Peak Curve Sum'!$A$7:$AG$161,7)</f>
        <v>22.173</v>
      </c>
      <c r="AS15" s="31" t="n">
        <f aca="false">VLOOKUP(AS$7,'Off Peak Curve Sum'!$A$7:$AG$161,7)</f>
        <v>24.271</v>
      </c>
      <c r="AT15" s="31" t="n">
        <f aca="false">VLOOKUP(AT$7,'Off Peak Curve Sum'!$A$7:$AG$161,7)</f>
        <v>29.738</v>
      </c>
      <c r="AU15" s="31" t="n">
        <f aca="false">VLOOKUP(AU$7,'Off Peak Curve Sum'!$A$7:$AG$161,7)</f>
        <v>34.819</v>
      </c>
      <c r="AV15" s="31" t="n">
        <f aca="false">VLOOKUP(AV$7,'Off Peak Curve Sum'!$A$7:$AG$161,7)</f>
        <v>31.938</v>
      </c>
      <c r="AW15" s="31" t="n">
        <f aca="false">VLOOKUP(AW$7,'Off Peak Curve Sum'!$A$7:$AG$161,7)</f>
        <v>26.049</v>
      </c>
      <c r="AX15" s="31" t="n">
        <f aca="false">VLOOKUP(AX$7,'Off Peak Curve Sum'!$A$7:$AG$161,7)</f>
        <v>22.005</v>
      </c>
      <c r="AY15" s="31" t="n">
        <f aca="false">VLOOKUP(AY$7,'Off Peak Curve Sum'!$A$7:$AG$161,7)</f>
        <v>22.044</v>
      </c>
      <c r="AZ15" s="31" t="n">
        <f aca="false">VLOOKUP(AZ$7,'Off Peak Curve Sum'!$A$7:$AG$161,7)</f>
        <v>23.496</v>
      </c>
      <c r="BA15" s="31" t="n">
        <f aca="false">VLOOKUP(BA$7,'Off Peak Curve Sum'!$A$7:$AG$161,7)</f>
        <v>23.577</v>
      </c>
      <c r="BB15" s="31" t="n">
        <f aca="false">VLOOKUP(BB$7,'Off Peak Curve Sum'!$A$7:$AG$161,7)</f>
        <v>23.279</v>
      </c>
      <c r="BC15" s="31" t="n">
        <f aca="false">VLOOKUP(BC$7,'Off Peak Curve Sum'!$A$7:$AG$161,7)</f>
        <v>22.848</v>
      </c>
      <c r="BD15" s="31" t="n">
        <f aca="false">VLOOKUP(BD$7,'Off Peak Curve Sum'!$A$7:$AG$161,7)</f>
        <v>22.547</v>
      </c>
      <c r="BE15" s="31" t="n">
        <f aca="false">VLOOKUP(BE$7,'Off Peak Curve Sum'!$A$7:$AG$161,7)</f>
        <v>24.749</v>
      </c>
      <c r="BF15" s="31" t="n">
        <f aca="false">VLOOKUP(BF$7,'Off Peak Curve Sum'!$A$7:$AG$161,7)</f>
        <v>28.896</v>
      </c>
      <c r="BG15" s="31" t="n">
        <f aca="false">VLOOKUP(BG$7,'Off Peak Curve Sum'!$A$7:$AG$161,7)</f>
        <v>33.091</v>
      </c>
      <c r="BH15" s="31" t="n">
        <f aca="false">VLOOKUP(BH$7,'Off Peak Curve Sum'!$A$7:$AG$161,7)</f>
        <v>30.806</v>
      </c>
      <c r="BI15" s="31" t="n">
        <f aca="false">VLOOKUP(BI$7,'Off Peak Curve Sum'!$A$7:$AG$161,7)</f>
        <v>25.998</v>
      </c>
      <c r="BJ15" s="31" t="n">
        <f aca="false">VLOOKUP(BJ$7,'Off Peak Curve Sum'!$A$7:$AG$161,7)</f>
        <v>22.833</v>
      </c>
      <c r="BK15" s="31" t="n">
        <f aca="false">VLOOKUP(BK$7,'Off Peak Curve Sum'!$A$7:$AG$161,7)</f>
        <v>22.784</v>
      </c>
      <c r="BL15" s="31" t="n">
        <f aca="false">VLOOKUP(BL$7,'Off Peak Curve Sum'!$A$7:$AG$161,7)</f>
        <v>23.718</v>
      </c>
      <c r="BM15" s="31" t="n">
        <f aca="false">VLOOKUP(BM$7,'Off Peak Curve Sum'!$A$7:$AG$161,7)</f>
        <v>24.099</v>
      </c>
      <c r="BN15" s="31" t="n">
        <f aca="false">VLOOKUP(BN$7,'Off Peak Curve Sum'!$A$7:$AG$161,7)</f>
        <v>23.727</v>
      </c>
      <c r="BO15" s="31" t="n">
        <f aca="false">VLOOKUP(BO$7,'Off Peak Curve Sum'!$A$7:$AG$161,7)</f>
        <v>23.319</v>
      </c>
      <c r="BP15" s="31" t="n">
        <f aca="false">VLOOKUP(BP$7,'Off Peak Curve Sum'!$A$7:$AG$161,7)</f>
        <v>22.998</v>
      </c>
      <c r="BQ15" s="31" t="n">
        <f aca="false">VLOOKUP(BQ$7,'Off Peak Curve Sum'!$A$7:$AG$161,7)</f>
        <v>25.042</v>
      </c>
      <c r="BR15" s="31" t="n">
        <f aca="false">VLOOKUP(BR$7,'Off Peak Curve Sum'!$A$7:$AG$161,7)</f>
        <v>28.449</v>
      </c>
      <c r="BS15" s="31" t="n">
        <f aca="false">VLOOKUP(BS$7,'Off Peak Curve Sum'!$A$7:$AG$161,7)</f>
        <v>33.163</v>
      </c>
      <c r="BT15" s="31" t="n">
        <f aca="false">VLOOKUP(BT$7,'Off Peak Curve Sum'!$A$7:$AG$161,7)</f>
        <v>30.573</v>
      </c>
      <c r="BU15" s="31" t="n">
        <f aca="false">VLOOKUP(BU$7,'Off Peak Curve Sum'!$A$7:$AG$161,7)</f>
        <v>26.189</v>
      </c>
      <c r="BV15" s="31" t="n">
        <f aca="false">VLOOKUP(BV$7,'Off Peak Curve Sum'!$A$7:$AG$161,7)</f>
        <v>23.31</v>
      </c>
      <c r="BW15" s="31" t="n">
        <f aca="false">VLOOKUP(BW$7,'Off Peak Curve Sum'!$A$7:$AG$161,7)</f>
        <v>23.273</v>
      </c>
      <c r="BX15" s="31" t="n">
        <f aca="false">VLOOKUP(BX$7,'Off Peak Curve Sum'!$A$7:$AG$161,7)</f>
        <v>24.09</v>
      </c>
      <c r="BY15" s="31" t="n">
        <f aca="false">VLOOKUP(BY$7,'Off Peak Curve Sum'!$A$7:$AG$161,7)</f>
        <v>24.473</v>
      </c>
      <c r="BZ15" s="31" t="n">
        <f aca="false">VLOOKUP(BZ$7,'Off Peak Curve Sum'!$A$7:$AG$161,7)</f>
        <v>24.143</v>
      </c>
      <c r="CA15" s="31" t="n">
        <f aca="false">VLOOKUP(CA$7,'Off Peak Curve Sum'!$A$7:$AG$161,7)</f>
        <v>23.586</v>
      </c>
      <c r="CB15" s="31" t="n">
        <f aca="false">VLOOKUP(CB$7,'Off Peak Curve Sum'!$A$7:$AG$161,7)</f>
        <v>23.629</v>
      </c>
      <c r="CC15" s="31" t="n">
        <f aca="false">VLOOKUP(CC$7,'Off Peak Curve Sum'!$A$7:$AG$161,7)</f>
        <v>25.323</v>
      </c>
      <c r="CD15" s="31" t="n">
        <f aca="false">VLOOKUP(CD$7,'Off Peak Curve Sum'!$A$7:$AG$161,7)</f>
        <v>28.51</v>
      </c>
      <c r="CE15" s="31" t="n">
        <f aca="false">VLOOKUP(CE$7,'Off Peak Curve Sum'!$A$7:$AG$161,7)</f>
        <v>32.775</v>
      </c>
      <c r="CF15" s="31" t="n">
        <f aca="false">VLOOKUP(CF$7,'Off Peak Curve Sum'!$A$7:$AG$161,7)</f>
        <v>30.382</v>
      </c>
      <c r="CG15" s="31" t="n">
        <f aca="false">VLOOKUP(CG$7,'Off Peak Curve Sum'!$A$7:$AG$161,7)</f>
        <v>26.377</v>
      </c>
      <c r="CH15" s="31" t="n">
        <f aca="false">VLOOKUP(CH$7,'Off Peak Curve Sum'!$A$7:$AG$161,7)</f>
        <v>23.752</v>
      </c>
      <c r="CI15" s="31" t="n">
        <f aca="false">VLOOKUP(CI$7,'Off Peak Curve Sum'!$A$7:$AG$161,7)</f>
        <v>23.556</v>
      </c>
      <c r="CJ15" s="31" t="n">
        <f aca="false">VLOOKUP(CJ$7,'Off Peak Curve Sum'!$A$7:$AG$161,7)</f>
        <v>24.655</v>
      </c>
      <c r="CK15" s="31" t="n">
        <f aca="false">VLOOKUP(CK$7,'Off Peak Curve Sum'!$A$7:$AG$161,7)</f>
        <v>24.846</v>
      </c>
      <c r="CL15" s="31" t="n">
        <f aca="false">VLOOKUP(CL$7,'Off Peak Curve Sum'!$A$7:$AG$161,7)</f>
        <v>24.567</v>
      </c>
      <c r="CM15" s="31" t="n">
        <f aca="false">VLOOKUP(CM$7,'Off Peak Curve Sum'!$A$7:$AG$161,7)</f>
        <v>24.031</v>
      </c>
      <c r="CN15" s="31" t="n">
        <f aca="false">VLOOKUP(CN$7,'Off Peak Curve Sum'!$A$7:$AG$161,7)</f>
        <v>24.087</v>
      </c>
      <c r="CO15" s="31" t="n">
        <f aca="false">VLOOKUP(CO$7,'Off Peak Curve Sum'!$A$7:$AG$161,7)</f>
        <v>25.627</v>
      </c>
      <c r="CP15" s="31" t="n">
        <f aca="false">VLOOKUP(CP$7,'Off Peak Curve Sum'!$A$7:$AG$161,7)</f>
        <v>28.496</v>
      </c>
      <c r="CQ15" s="31" t="n">
        <f aca="false">VLOOKUP(CQ$7,'Off Peak Curve Sum'!$A$7:$AG$161,7)</f>
        <v>32.399</v>
      </c>
      <c r="CR15" s="31" t="n">
        <f aca="false">VLOOKUP(CR$7,'Off Peak Curve Sum'!$A$7:$AG$161,7)</f>
        <v>30.021</v>
      </c>
      <c r="CS15" s="31" t="n">
        <f aca="false">VLOOKUP(CS$7,'Off Peak Curve Sum'!$A$7:$AG$161,7)</f>
        <v>26.683</v>
      </c>
      <c r="CT15" s="31" t="n">
        <f aca="false">VLOOKUP(CT$7,'Off Peak Curve Sum'!$A$7:$AG$161,7)</f>
        <v>24.213</v>
      </c>
      <c r="CU15" s="31" t="n">
        <f aca="false">VLOOKUP(CU$7,'Off Peak Curve Sum'!$A$7:$AG$161,7)</f>
        <v>24.003</v>
      </c>
      <c r="CV15" s="31" t="n">
        <f aca="false">VLOOKUP(CV$7,'Off Peak Curve Sum'!$A$7:$AG$161,7)</f>
        <v>24.992</v>
      </c>
      <c r="CW15" s="31" t="n">
        <f aca="false">VLOOKUP(CW$7,'Off Peak Curve Sum'!$A$7:$AG$161,7)</f>
        <v>25.202</v>
      </c>
      <c r="CX15" s="31" t="n">
        <f aca="false">VLOOKUP(CX$7,'Off Peak Curve Sum'!$A$7:$AG$161,7)</f>
        <v>24.735</v>
      </c>
      <c r="CY15" s="31" t="n">
        <f aca="false">VLOOKUP(CY$7,'Off Peak Curve Sum'!$A$7:$AG$161,7)</f>
        <v>24.607</v>
      </c>
      <c r="CZ15" s="31" t="n">
        <f aca="false">VLOOKUP(CZ$7,'Off Peak Curve Sum'!$A$7:$AG$161,7)</f>
        <v>24.468</v>
      </c>
      <c r="DA15" s="31" t="n">
        <f aca="false">VLOOKUP(DA$7,'Off Peak Curve Sum'!$A$7:$AG$161,7)</f>
        <v>25.659</v>
      </c>
      <c r="DB15" s="31" t="n">
        <f aca="false">VLOOKUP(DB$7,'Off Peak Curve Sum'!$A$7:$AG$161,7)</f>
        <v>28.926</v>
      </c>
      <c r="DC15" s="31" t="n">
        <f aca="false">VLOOKUP(DC$7,'Off Peak Curve Sum'!$A$7:$AG$161,7)</f>
        <v>31.857</v>
      </c>
      <c r="DD15" s="31" t="n">
        <f aca="false">VLOOKUP(DD$7,'Off Peak Curve Sum'!$A$7:$AG$161,7)</f>
        <v>30.165</v>
      </c>
      <c r="DE15" s="31" t="n">
        <f aca="false">VLOOKUP(DE$7,'Off Peak Curve Sum'!$A$7:$AG$161,7)</f>
        <v>26.903</v>
      </c>
      <c r="DF15" s="31" t="n">
        <f aca="false">VLOOKUP(DF$7,'Off Peak Curve Sum'!$A$7:$AG$161,7)</f>
        <v>24.419</v>
      </c>
      <c r="DG15" s="31" t="n">
        <f aca="false">VLOOKUP(DG$7,'Off Peak Curve Sum'!$A$7:$AG$161,7)</f>
        <v>24.581</v>
      </c>
      <c r="DH15" s="31" t="n">
        <f aca="false">VLOOKUP(DH$7,'Off Peak Curve Sum'!$A$7:$AG$161,7)</f>
        <v>25.33</v>
      </c>
      <c r="DI15" s="31" t="n">
        <f aca="false">VLOOKUP(DI$7,'Off Peak Curve Sum'!$A$7:$AG$161,7)</f>
        <v>25.511</v>
      </c>
      <c r="DJ15" s="31" t="n">
        <f aca="false">VLOOKUP(DJ$7,'Off Peak Curve Sum'!$A$7:$AG$161,7)</f>
        <v>25.093</v>
      </c>
      <c r="DK15" s="31" t="n">
        <f aca="false">VLOOKUP(DK$7,'Off Peak Curve Sum'!$A$7:$AG$161,7)</f>
        <v>24.998</v>
      </c>
      <c r="DL15" s="31" t="n">
        <f aca="false">VLOOKUP(DL$7,'Off Peak Curve Sum'!$A$7:$AG$161,7)</f>
        <v>24.673</v>
      </c>
      <c r="DM15" s="31" t="n">
        <f aca="false">VLOOKUP(DM$7,'Off Peak Curve Sum'!$A$7:$AG$161,7)</f>
        <v>26.191</v>
      </c>
      <c r="DN15" s="31" t="n">
        <f aca="false">VLOOKUP(DN$7,'Off Peak Curve Sum'!$A$7:$AG$161,7)</f>
        <v>28.988</v>
      </c>
      <c r="DO15" s="31" t="n">
        <f aca="false">VLOOKUP(DO$7,'Off Peak Curve Sum'!$A$7:$AG$161,7)</f>
        <v>31.714</v>
      </c>
      <c r="DP15" s="31" t="n">
        <f aca="false">VLOOKUP(DP$7,'Off Peak Curve Sum'!$A$7:$AG$161,7)</f>
        <v>30.138</v>
      </c>
      <c r="DQ15" s="31" t="n">
        <f aca="false">VLOOKUP(DQ$7,'Off Peak Curve Sum'!$A$7:$AG$161,7)</f>
        <v>27.14</v>
      </c>
      <c r="DR15" s="31" t="n">
        <f aca="false">VLOOKUP(DR$7,'Off Peak Curve Sum'!$A$7:$AG$161,7)</f>
        <v>24.799</v>
      </c>
      <c r="DS15" s="31" t="n">
        <f aca="false">VLOOKUP(DS$7,'Off Peak Curve Sum'!$A$7:$AG$161,7)</f>
        <v>24.969</v>
      </c>
      <c r="DT15" s="31" t="n">
        <f aca="false">VLOOKUP(DT$7,'Off Peak Curve Sum'!$A$7:$AG$161,7)</f>
        <v>25.458</v>
      </c>
      <c r="DU15" s="31" t="n">
        <f aca="false">VLOOKUP(DU$7,'Off Peak Curve Sum'!$A$7:$AG$161,7)</f>
        <v>25.816</v>
      </c>
      <c r="DV15" s="31" t="n">
        <f aca="false">VLOOKUP(DV$7,'Off Peak Curve Sum'!$A$7:$AG$161,7)</f>
        <v>25.597</v>
      </c>
      <c r="DW15" s="31" t="n">
        <f aca="false">VLOOKUP(DW$7,'Off Peak Curve Sum'!$A$7:$AG$161,7)</f>
        <v>25.338</v>
      </c>
      <c r="DX15" s="31" t="n">
        <f aca="false">VLOOKUP(DX$7,'Off Peak Curve Sum'!$A$7:$AG$161,7)</f>
        <v>25.017</v>
      </c>
      <c r="DY15" s="31" t="n">
        <f aca="false">VLOOKUP(DY$7,'Off Peak Curve Sum'!$A$7:$AG$161,7)</f>
        <v>26.462</v>
      </c>
      <c r="DZ15" s="31" t="n">
        <f aca="false">VLOOKUP(DZ$7,'Off Peak Curve Sum'!$A$7:$AG$161,7)</f>
        <v>29.034</v>
      </c>
      <c r="EA15" s="31" t="n">
        <f aca="false">VLOOKUP(EA$7,'Off Peak Curve Sum'!$A$7:$AG$161,7)</f>
        <v>31.555</v>
      </c>
      <c r="EB15" s="31" t="n">
        <f aca="false">VLOOKUP(EB$7,'Off Peak Curve Sum'!$A$7:$AG$161,7)</f>
        <v>30.092</v>
      </c>
      <c r="EC15" s="31" t="n">
        <f aca="false">VLOOKUP(EC$7,'Off Peak Curve Sum'!$A$7:$AG$161,7)</f>
        <v>27.231</v>
      </c>
      <c r="ED15" s="31" t="n">
        <f aca="false">VLOOKUP(ED$7,'Off Peak Curve Sum'!$A$7:$AG$161,7)</f>
        <v>25.311</v>
      </c>
      <c r="EE15" s="31" t="n">
        <f aca="false">VLOOKUP(EE$7,'Off Peak Curve Sum'!$A$7:$AG$161,7)</f>
        <v>25.315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75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75"/>
      <c r="U16" s="275"/>
      <c r="V16" s="275"/>
      <c r="W16" s="286"/>
      <c r="X16" s="283"/>
      <c r="Y16" s="285"/>
      <c r="Z16" s="280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75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75"/>
      <c r="U17" s="275"/>
      <c r="V17" s="275"/>
      <c r="W17" s="286"/>
      <c r="X17" s="283"/>
      <c r="Y17" s="285"/>
      <c r="Z17" s="280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24.6538407614486</v>
      </c>
      <c r="D18" s="31" t="n">
        <f aca="true">IF(ISERROR(AVERAGE(OFFSET('Off Peak Curve Sum'!$R$6,1,0,30,1))),0,AVERAGE(OFFSET('Off Peak Curve Sum'!$R$6,1,0,30,1)))</f>
        <v>23.1781794967651</v>
      </c>
      <c r="E18" s="31" t="n">
        <f aca="true">IF(ISERROR((SUM(OFFSET('Off Peak Curve Sum'!$R$6,33,0,0,1))+30*'Off Peak Curve Sum'!$R$39)/30),'Off Peak Curve Sum'!$R$39,(SUM(OFFSET('Off Peak Curve Sum'!$R$6,33,0,0,1))+30*'Off Peak Curve Sum'!$R$39)/30)</f>
        <v>23.4203427875806</v>
      </c>
      <c r="F18" s="31" t="n">
        <f aca="false">VLOOKUP(F$7,'Off Peak Curve Sum'!$A$7:$AG$161,3)</f>
        <v>27.363</v>
      </c>
      <c r="G18" s="275" t="n">
        <f aca="false">AVERAGE(D18,E18,F18)</f>
        <v>24.6538407614486</v>
      </c>
      <c r="H18" s="281" t="n">
        <f aca="false">AB18</f>
        <v>25.56</v>
      </c>
      <c r="I18" s="281" t="n">
        <f aca="false">AC18</f>
        <v>22.95</v>
      </c>
      <c r="J18" s="281" t="n">
        <f aca="false">AD18</f>
        <v>21.661</v>
      </c>
      <c r="K18" s="281" t="n">
        <f aca="false">AE18</f>
        <v>19.333</v>
      </c>
      <c r="L18" s="281" t="n">
        <f aca="false">AF18</f>
        <v>21.359</v>
      </c>
      <c r="M18" s="281" t="n">
        <f aca="false">AG18</f>
        <v>22.375</v>
      </c>
      <c r="N18" s="281" t="n">
        <f aca="false">AH18</f>
        <v>29.875</v>
      </c>
      <c r="O18" s="281" t="n">
        <f aca="false">AI18</f>
        <v>34.645</v>
      </c>
      <c r="P18" s="281" t="n">
        <f aca="false">AJ18</f>
        <v>33.15</v>
      </c>
      <c r="Q18" s="281" t="n">
        <f aca="false">AK18</f>
        <v>31.331</v>
      </c>
      <c r="R18" s="281" t="n">
        <f aca="false">AL18</f>
        <v>23.333</v>
      </c>
      <c r="S18" s="281" t="n">
        <f aca="false">AM18</f>
        <v>28.968</v>
      </c>
      <c r="T18" s="275" t="n">
        <f aca="false">AVERAGE(AB18:AM18)</f>
        <v>26.2116666666667</v>
      </c>
      <c r="U18" s="275" t="n">
        <f aca="false">AVERAGE(AN18:AY18)</f>
        <v>26.799</v>
      </c>
      <c r="V18" s="275" t="n">
        <f aca="false">AVERAGE(AZ18:EE18)</f>
        <v>28.1789761904762</v>
      </c>
      <c r="W18" s="286"/>
      <c r="X18" s="283" t="n">
        <f aca="false">AVERAGE(D18:F18,AB18:EE18)</f>
        <v>27.7218335340932</v>
      </c>
      <c r="Y18" s="285"/>
      <c r="Z18" s="280"/>
      <c r="AA18" s="32"/>
      <c r="AB18" s="31" t="n">
        <f aca="false">VLOOKUP(AB$7,'Off Peak Curve Sum'!$A$7:$AG$161,3)</f>
        <v>25.56</v>
      </c>
      <c r="AC18" s="31" t="n">
        <f aca="false">VLOOKUP(AC$7,'Off Peak Curve Sum'!$A$7:$AG$161,3)</f>
        <v>22.95</v>
      </c>
      <c r="AD18" s="31" t="n">
        <f aca="false">VLOOKUP(AD$7,'Off Peak Curve Sum'!$A$7:$AG$161,3)</f>
        <v>21.661</v>
      </c>
      <c r="AE18" s="31" t="n">
        <f aca="false">VLOOKUP(AE$7,'Off Peak Curve Sum'!$A$7:$AG$161,3)</f>
        <v>19.333</v>
      </c>
      <c r="AF18" s="31" t="n">
        <f aca="false">VLOOKUP(AF$7,'Off Peak Curve Sum'!$A$7:$AG$161,3)</f>
        <v>21.359</v>
      </c>
      <c r="AG18" s="31" t="n">
        <f aca="false">VLOOKUP(AG$7,'Off Peak Curve Sum'!$A$7:$AG$161,3)</f>
        <v>22.375</v>
      </c>
      <c r="AH18" s="31" t="n">
        <f aca="false">VLOOKUP(AH$7,'Off Peak Curve Sum'!$A$7:$AG$161,3)</f>
        <v>29.875</v>
      </c>
      <c r="AI18" s="31" t="n">
        <f aca="false">VLOOKUP(AI$7,'Off Peak Curve Sum'!$A$7:$AG$161,3)</f>
        <v>34.645</v>
      </c>
      <c r="AJ18" s="31" t="n">
        <f aca="false">VLOOKUP(AJ$7,'Off Peak Curve Sum'!$A$7:$AG$161,3)</f>
        <v>33.15</v>
      </c>
      <c r="AK18" s="31" t="n">
        <f aca="false">VLOOKUP(AK$7,'Off Peak Curve Sum'!$A$7:$AG$161,3)</f>
        <v>31.331</v>
      </c>
      <c r="AL18" s="31" t="n">
        <f aca="false">VLOOKUP(AL$7,'Off Peak Curve Sum'!$A$7:$AG$161,3)</f>
        <v>23.333</v>
      </c>
      <c r="AM18" s="31" t="n">
        <f aca="false">VLOOKUP(AM$7,'Off Peak Curve Sum'!$A$7:$AG$161,3)</f>
        <v>28.968</v>
      </c>
      <c r="AN18" s="31" t="n">
        <f aca="false">VLOOKUP(AN$7,'Off Peak Curve Sum'!$A$7:$AG$161,3)</f>
        <v>26.879</v>
      </c>
      <c r="AO18" s="31" t="n">
        <f aca="false">VLOOKUP(AO$7,'Off Peak Curve Sum'!$A$7:$AG$161,3)</f>
        <v>26.143</v>
      </c>
      <c r="AP18" s="31" t="n">
        <f aca="false">VLOOKUP(AP$7,'Off Peak Curve Sum'!$A$7:$AG$161,3)</f>
        <v>24.903</v>
      </c>
      <c r="AQ18" s="31" t="n">
        <f aca="false">VLOOKUP(AQ$7,'Off Peak Curve Sum'!$A$7:$AG$161,3)</f>
        <v>23.483</v>
      </c>
      <c r="AR18" s="31" t="n">
        <f aca="false">VLOOKUP(AR$7,'Off Peak Curve Sum'!$A$7:$AG$161,3)</f>
        <v>11.681</v>
      </c>
      <c r="AS18" s="31" t="n">
        <f aca="false">VLOOKUP(AS$7,'Off Peak Curve Sum'!$A$7:$AG$161,3)</f>
        <v>11.958</v>
      </c>
      <c r="AT18" s="31" t="n">
        <f aca="false">VLOOKUP(AT$7,'Off Peak Curve Sum'!$A$7:$AG$161,3)</f>
        <v>33.984</v>
      </c>
      <c r="AU18" s="31" t="n">
        <f aca="false">VLOOKUP(AU$7,'Off Peak Curve Sum'!$A$7:$AG$161,3)</f>
        <v>40.226</v>
      </c>
      <c r="AV18" s="31" t="n">
        <f aca="false">VLOOKUP(AV$7,'Off Peak Curve Sum'!$A$7:$AG$161,3)</f>
        <v>32.958</v>
      </c>
      <c r="AW18" s="31" t="n">
        <f aca="false">VLOOKUP(AW$7,'Off Peak Curve Sum'!$A$7:$AG$161,3)</f>
        <v>28.887</v>
      </c>
      <c r="AX18" s="31" t="n">
        <f aca="false">VLOOKUP(AX$7,'Off Peak Curve Sum'!$A$7:$AG$161,3)</f>
        <v>27.325</v>
      </c>
      <c r="AY18" s="31" t="n">
        <f aca="false">VLOOKUP(AY$7,'Off Peak Curve Sum'!$A$7:$AG$161,3)</f>
        <v>33.161</v>
      </c>
      <c r="AZ18" s="31" t="n">
        <f aca="false">VLOOKUP(AZ$7,'Off Peak Curve Sum'!$A$7:$AG$161,3)</f>
        <v>26.342</v>
      </c>
      <c r="BA18" s="31" t="n">
        <f aca="false">VLOOKUP(BA$7,'Off Peak Curve Sum'!$A$7:$AG$161,3)</f>
        <v>25.836</v>
      </c>
      <c r="BB18" s="31" t="n">
        <f aca="false">VLOOKUP(BB$7,'Off Peak Curve Sum'!$A$7:$AG$161,3)</f>
        <v>24.843</v>
      </c>
      <c r="BC18" s="31" t="n">
        <f aca="false">VLOOKUP(BC$7,'Off Peak Curve Sum'!$A$7:$AG$161,3)</f>
        <v>23.777</v>
      </c>
      <c r="BD18" s="31" t="n">
        <f aca="false">VLOOKUP(BD$7,'Off Peak Curve Sum'!$A$7:$AG$161,3)</f>
        <v>13.899</v>
      </c>
      <c r="BE18" s="31" t="n">
        <f aca="false">VLOOKUP(BE$7,'Off Peak Curve Sum'!$A$7:$AG$161,3)</f>
        <v>14.941</v>
      </c>
      <c r="BF18" s="31" t="n">
        <f aca="false">VLOOKUP(BF$7,'Off Peak Curve Sum'!$A$7:$AG$161,3)</f>
        <v>32.328</v>
      </c>
      <c r="BG18" s="31" t="n">
        <f aca="false">VLOOKUP(BG$7,'Off Peak Curve Sum'!$A$7:$AG$161,3)</f>
        <v>37.416</v>
      </c>
      <c r="BH18" s="31" t="n">
        <f aca="false">VLOOKUP(BH$7,'Off Peak Curve Sum'!$A$7:$AG$161,3)</f>
        <v>31.635</v>
      </c>
      <c r="BI18" s="31" t="n">
        <f aca="false">VLOOKUP(BI$7,'Off Peak Curve Sum'!$A$7:$AG$161,3)</f>
        <v>28.673</v>
      </c>
      <c r="BJ18" s="31" t="n">
        <f aca="false">VLOOKUP(BJ$7,'Off Peak Curve Sum'!$A$7:$AG$161,3)</f>
        <v>27.142</v>
      </c>
      <c r="BK18" s="31" t="n">
        <f aca="false">VLOOKUP(BK$7,'Off Peak Curve Sum'!$A$7:$AG$161,3)</f>
        <v>32.028</v>
      </c>
      <c r="BL18" s="31" t="n">
        <f aca="false">VLOOKUP(BL$7,'Off Peak Curve Sum'!$A$7:$AG$161,3)</f>
        <v>26.505</v>
      </c>
      <c r="BM18" s="31" t="n">
        <f aca="false">VLOOKUP(BM$7,'Off Peak Curve Sum'!$A$7:$AG$161,3)</f>
        <v>26.089</v>
      </c>
      <c r="BN18" s="31" t="n">
        <f aca="false">VLOOKUP(BN$7,'Off Peak Curve Sum'!$A$7:$AG$161,3)</f>
        <v>25.174</v>
      </c>
      <c r="BO18" s="31" t="n">
        <f aca="false">VLOOKUP(BO$7,'Off Peak Curve Sum'!$A$7:$AG$161,3)</f>
        <v>24.242</v>
      </c>
      <c r="BP18" s="31" t="n">
        <f aca="false">VLOOKUP(BP$7,'Off Peak Curve Sum'!$A$7:$AG$161,3)</f>
        <v>15.196</v>
      </c>
      <c r="BQ18" s="31" t="n">
        <f aca="false">VLOOKUP(BQ$7,'Off Peak Curve Sum'!$A$7:$AG$161,3)</f>
        <v>16.192</v>
      </c>
      <c r="BR18" s="31" t="n">
        <f aca="false">VLOOKUP(BR$7,'Off Peak Curve Sum'!$A$7:$AG$161,3)</f>
        <v>32.079</v>
      </c>
      <c r="BS18" s="31" t="n">
        <f aca="false">VLOOKUP(BS$7,'Off Peak Curve Sum'!$A$7:$AG$161,3)</f>
        <v>36.994</v>
      </c>
      <c r="BT18" s="31" t="n">
        <f aca="false">VLOOKUP(BT$7,'Off Peak Curve Sum'!$A$7:$AG$161,3)</f>
        <v>31.559</v>
      </c>
      <c r="BU18" s="31" t="n">
        <f aca="false">VLOOKUP(BU$7,'Off Peak Curve Sum'!$A$7:$AG$161,3)</f>
        <v>28.841</v>
      </c>
      <c r="BV18" s="31" t="n">
        <f aca="false">VLOOKUP(BV$7,'Off Peak Curve Sum'!$A$7:$AG$161,3)</f>
        <v>27.357</v>
      </c>
      <c r="BW18" s="31" t="n">
        <f aca="false">VLOOKUP(BW$7,'Off Peak Curve Sum'!$A$7:$AG$161,3)</f>
        <v>31.862</v>
      </c>
      <c r="BX18" s="31" t="n">
        <f aca="false">VLOOKUP(BX$7,'Off Peak Curve Sum'!$A$7:$AG$161,3)</f>
        <v>26.717</v>
      </c>
      <c r="BY18" s="31" t="n">
        <f aca="false">VLOOKUP(BY$7,'Off Peak Curve Sum'!$A$7:$AG$161,3)</f>
        <v>26.387</v>
      </c>
      <c r="BZ18" s="31" t="n">
        <f aca="false">VLOOKUP(BZ$7,'Off Peak Curve Sum'!$A$7:$AG$161,3)</f>
        <v>25.586</v>
      </c>
      <c r="CA18" s="31" t="n">
        <f aca="false">VLOOKUP(CA$7,'Off Peak Curve Sum'!$A$7:$AG$161,3)</f>
        <v>24.648</v>
      </c>
      <c r="CB18" s="31" t="n">
        <f aca="false">VLOOKUP(CB$7,'Off Peak Curve Sum'!$A$7:$AG$161,3)</f>
        <v>16.823</v>
      </c>
      <c r="CC18" s="31" t="n">
        <f aca="false">VLOOKUP(CC$7,'Off Peak Curve Sum'!$A$7:$AG$161,3)</f>
        <v>17.43</v>
      </c>
      <c r="CD18" s="31" t="n">
        <f aca="false">VLOOKUP(CD$7,'Off Peak Curve Sum'!$A$7:$AG$161,3)</f>
        <v>31.873</v>
      </c>
      <c r="CE18" s="31" t="n">
        <f aca="false">VLOOKUP(CE$7,'Off Peak Curve Sum'!$A$7:$AG$161,3)</f>
        <v>36.399</v>
      </c>
      <c r="CF18" s="31" t="n">
        <f aca="false">VLOOKUP(CF$7,'Off Peak Curve Sum'!$A$7:$AG$161,3)</f>
        <v>31.449</v>
      </c>
      <c r="CG18" s="31" t="n">
        <f aca="false">VLOOKUP(CG$7,'Off Peak Curve Sum'!$A$7:$AG$161,3)</f>
        <v>29.078</v>
      </c>
      <c r="CH18" s="31" t="n">
        <f aca="false">VLOOKUP(CH$7,'Off Peak Curve Sum'!$A$7:$AG$161,3)</f>
        <v>27.658</v>
      </c>
      <c r="CI18" s="31" t="n">
        <f aca="false">VLOOKUP(CI$7,'Off Peak Curve Sum'!$A$7:$AG$161,3)</f>
        <v>31.955</v>
      </c>
      <c r="CJ18" s="31" t="n">
        <f aca="false">VLOOKUP(CJ$7,'Off Peak Curve Sum'!$A$7:$AG$161,3)</f>
        <v>26.885</v>
      </c>
      <c r="CK18" s="31" t="n">
        <f aca="false">VLOOKUP(CK$7,'Off Peak Curve Sum'!$A$7:$AG$161,3)</f>
        <v>26.597</v>
      </c>
      <c r="CL18" s="31" t="n">
        <f aca="false">VLOOKUP(CL$7,'Off Peak Curve Sum'!$A$7:$AG$161,3)</f>
        <v>25.94</v>
      </c>
      <c r="CM18" s="31" t="n">
        <f aca="false">VLOOKUP(CM$7,'Off Peak Curve Sum'!$A$7:$AG$161,3)</f>
        <v>25.1</v>
      </c>
      <c r="CN18" s="31" t="n">
        <f aca="false">VLOOKUP(CN$7,'Off Peak Curve Sum'!$A$7:$AG$161,3)</f>
        <v>18.027</v>
      </c>
      <c r="CO18" s="31" t="n">
        <f aca="false">VLOOKUP(CO$7,'Off Peak Curve Sum'!$A$7:$AG$161,3)</f>
        <v>18.64</v>
      </c>
      <c r="CP18" s="31" t="n">
        <f aca="false">VLOOKUP(CP$7,'Off Peak Curve Sum'!$A$7:$AG$161,3)</f>
        <v>31.846</v>
      </c>
      <c r="CQ18" s="31" t="n">
        <f aca="false">VLOOKUP(CQ$7,'Off Peak Curve Sum'!$A$7:$AG$161,3)</f>
        <v>36.115</v>
      </c>
      <c r="CR18" s="31" t="n">
        <f aca="false">VLOOKUP(CR$7,'Off Peak Curve Sum'!$A$7:$AG$161,3)</f>
        <v>31.547</v>
      </c>
      <c r="CS18" s="31" t="n">
        <f aca="false">VLOOKUP(CS$7,'Off Peak Curve Sum'!$A$7:$AG$161,3)</f>
        <v>29.544</v>
      </c>
      <c r="CT18" s="31" t="n">
        <f aca="false">VLOOKUP(CT$7,'Off Peak Curve Sum'!$A$7:$AG$161,3)</f>
        <v>28.267</v>
      </c>
      <c r="CU18" s="31" t="n">
        <f aca="false">VLOOKUP(CU$7,'Off Peak Curve Sum'!$A$7:$AG$161,3)</f>
        <v>32.275</v>
      </c>
      <c r="CV18" s="31" t="n">
        <f aca="false">VLOOKUP(CV$7,'Off Peak Curve Sum'!$A$7:$AG$161,3)</f>
        <v>27.853</v>
      </c>
      <c r="CW18" s="31" t="n">
        <f aca="false">VLOOKUP(CW$7,'Off Peak Curve Sum'!$A$7:$AG$161,3)</f>
        <v>27.597</v>
      </c>
      <c r="CX18" s="31" t="n">
        <f aca="false">VLOOKUP(CX$7,'Off Peak Curve Sum'!$A$7:$AG$161,3)</f>
        <v>26.957</v>
      </c>
      <c r="CY18" s="31" t="n">
        <f aca="false">VLOOKUP(CY$7,'Off Peak Curve Sum'!$A$7:$AG$161,3)</f>
        <v>26.305</v>
      </c>
      <c r="CZ18" s="31" t="n">
        <f aca="false">VLOOKUP(CZ$7,'Off Peak Curve Sum'!$A$7:$AG$161,3)</f>
        <v>19.479</v>
      </c>
      <c r="DA18" s="31" t="n">
        <f aca="false">VLOOKUP(DA$7,'Off Peak Curve Sum'!$A$7:$AG$161,3)</f>
        <v>19.733</v>
      </c>
      <c r="DB18" s="31" t="n">
        <f aca="false">VLOOKUP(DB$7,'Off Peak Curve Sum'!$A$7:$AG$161,3)</f>
        <v>32.826</v>
      </c>
      <c r="DC18" s="31" t="n">
        <f aca="false">VLOOKUP(DC$7,'Off Peak Curve Sum'!$A$7:$AG$161,3)</f>
        <v>36.684</v>
      </c>
      <c r="DD18" s="31" t="n">
        <f aca="false">VLOOKUP(DD$7,'Off Peak Curve Sum'!$A$7:$AG$161,3)</f>
        <v>32.507</v>
      </c>
      <c r="DE18" s="31" t="n">
        <f aca="false">VLOOKUP(DE$7,'Off Peak Curve Sum'!$A$7:$AG$161,3)</f>
        <v>30.554</v>
      </c>
      <c r="DF18" s="31" t="n">
        <f aca="false">VLOOKUP(DF$7,'Off Peak Curve Sum'!$A$7:$AG$161,3)</f>
        <v>29.367</v>
      </c>
      <c r="DG18" s="31" t="n">
        <f aca="false">VLOOKUP(DG$7,'Off Peak Curve Sum'!$A$7:$AG$161,3)</f>
        <v>33.021</v>
      </c>
      <c r="DH18" s="31" t="n">
        <f aca="false">VLOOKUP(DH$7,'Off Peak Curve Sum'!$A$7:$AG$161,3)</f>
        <v>28.981</v>
      </c>
      <c r="DI18" s="31" t="n">
        <f aca="false">VLOOKUP(DI$7,'Off Peak Curve Sum'!$A$7:$AG$161,3)</f>
        <v>28.729</v>
      </c>
      <c r="DJ18" s="31" t="n">
        <f aca="false">VLOOKUP(DJ$7,'Off Peak Curve Sum'!$A$7:$AG$161,3)</f>
        <v>28.134</v>
      </c>
      <c r="DK18" s="31" t="n">
        <f aca="false">VLOOKUP(DK$7,'Off Peak Curve Sum'!$A$7:$AG$161,3)</f>
        <v>27.511</v>
      </c>
      <c r="DL18" s="31" t="n">
        <f aca="false">VLOOKUP(DL$7,'Off Peak Curve Sum'!$A$7:$AG$161,3)</f>
        <v>20.72</v>
      </c>
      <c r="DM18" s="31" t="n">
        <f aca="false">VLOOKUP(DM$7,'Off Peak Curve Sum'!$A$7:$AG$161,3)</f>
        <v>21.577</v>
      </c>
      <c r="DN18" s="31" t="n">
        <f aca="false">VLOOKUP(DN$7,'Off Peak Curve Sum'!$A$7:$AG$161,3)</f>
        <v>33.777</v>
      </c>
      <c r="DO18" s="31" t="n">
        <f aca="false">VLOOKUP(DO$7,'Off Peak Curve Sum'!$A$7:$AG$161,3)</f>
        <v>37.466</v>
      </c>
      <c r="DP18" s="31" t="n">
        <f aca="false">VLOOKUP(DP$7,'Off Peak Curve Sum'!$A$7:$AG$161,3)</f>
        <v>33.469</v>
      </c>
      <c r="DQ18" s="31" t="n">
        <f aca="false">VLOOKUP(DQ$7,'Off Peak Curve Sum'!$A$7:$AG$161,3)</f>
        <v>31.633</v>
      </c>
      <c r="DR18" s="31" t="n">
        <f aca="false">VLOOKUP(DR$7,'Off Peak Curve Sum'!$A$7:$AG$161,3)</f>
        <v>30.486</v>
      </c>
      <c r="DS18" s="31" t="n">
        <f aca="false">VLOOKUP(DS$7,'Off Peak Curve Sum'!$A$7:$AG$161,3)</f>
        <v>33.963</v>
      </c>
      <c r="DT18" s="31" t="n">
        <f aca="false">VLOOKUP(DT$7,'Off Peak Curve Sum'!$A$7:$AG$161,3)</f>
        <v>30.068</v>
      </c>
      <c r="DU18" s="31" t="n">
        <f aca="false">VLOOKUP(DU$7,'Off Peak Curve Sum'!$A$7:$AG$161,3)</f>
        <v>29.869</v>
      </c>
      <c r="DV18" s="31" t="n">
        <f aca="false">VLOOKUP(DV$7,'Off Peak Curve Sum'!$A$7:$AG$161,3)</f>
        <v>29.304</v>
      </c>
      <c r="DW18" s="31" t="n">
        <f aca="false">VLOOKUP(DW$7,'Off Peak Curve Sum'!$A$7:$AG$161,3)</f>
        <v>28.717</v>
      </c>
      <c r="DX18" s="31" t="n">
        <f aca="false">VLOOKUP(DX$7,'Off Peak Curve Sum'!$A$7:$AG$161,3)</f>
        <v>22.262</v>
      </c>
      <c r="DY18" s="31" t="n">
        <f aca="false">VLOOKUP(DY$7,'Off Peak Curve Sum'!$A$7:$AG$161,3)</f>
        <v>23.067</v>
      </c>
      <c r="DZ18" s="31" t="n">
        <f aca="false">VLOOKUP(DZ$7,'Off Peak Curve Sum'!$A$7:$AG$161,3)</f>
        <v>34.724</v>
      </c>
      <c r="EA18" s="31" t="n">
        <f aca="false">VLOOKUP(EA$7,'Off Peak Curve Sum'!$A$7:$AG$161,3)</f>
        <v>38.252</v>
      </c>
      <c r="EB18" s="31" t="n">
        <f aca="false">VLOOKUP(EB$7,'Off Peak Curve Sum'!$A$7:$AG$161,3)</f>
        <v>34.443</v>
      </c>
      <c r="EC18" s="31" t="n">
        <f aca="false">VLOOKUP(EC$7,'Off Peak Curve Sum'!$A$7:$AG$161,3)</f>
        <v>32.786</v>
      </c>
      <c r="ED18" s="31" t="n">
        <f aca="false">VLOOKUP(ED$7,'Off Peak Curve Sum'!$A$7:$AG$161,3)</f>
        <v>31.558</v>
      </c>
      <c r="EE18" s="31" t="n">
        <f aca="false">VLOOKUP(EE$7,'Off Peak Curve Sum'!$A$7:$AG$161,3)</f>
        <v>34.919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75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81"/>
      <c r="T19" s="275"/>
      <c r="U19" s="275"/>
      <c r="V19" s="275"/>
      <c r="W19" s="286"/>
      <c r="X19" s="283"/>
      <c r="Y19" s="285"/>
      <c r="Z19" s="280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75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275"/>
      <c r="U20" s="275"/>
      <c r="V20" s="275"/>
      <c r="W20" s="286"/>
      <c r="X20" s="283"/>
      <c r="Y20" s="285"/>
      <c r="Z20" s="280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75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275"/>
      <c r="U21" s="275"/>
      <c r="V21" s="275"/>
      <c r="W21" s="286"/>
      <c r="X21" s="283"/>
      <c r="Y21" s="285"/>
      <c r="Z21" s="280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75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  <c r="T22" s="275"/>
      <c r="U22" s="275"/>
      <c r="V22" s="275"/>
      <c r="W22" s="286"/>
      <c r="X22" s="283"/>
      <c r="Y22" s="285"/>
      <c r="Z22" s="280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75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75"/>
      <c r="U23" s="275"/>
      <c r="V23" s="275"/>
      <c r="W23" s="286"/>
      <c r="X23" s="283"/>
      <c r="Y23" s="285"/>
      <c r="Z23" s="280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75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75"/>
      <c r="U24" s="275"/>
      <c r="V24" s="275"/>
      <c r="W24" s="286"/>
      <c r="X24" s="283"/>
      <c r="Y24" s="285"/>
      <c r="Z24" s="280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87"/>
      <c r="C25" s="61"/>
      <c r="D25" s="61"/>
      <c r="E25" s="61"/>
      <c r="F25" s="61"/>
      <c r="G25" s="288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8"/>
      <c r="U25" s="288"/>
      <c r="V25" s="288"/>
      <c r="W25" s="290"/>
      <c r="X25" s="291"/>
      <c r="Y25" s="292"/>
      <c r="Z25" s="280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79"/>
      <c r="D26" s="279"/>
      <c r="E26" s="279"/>
      <c r="F26" s="279"/>
      <c r="G26" s="279"/>
      <c r="H26" s="279"/>
      <c r="I26" s="279"/>
      <c r="J26" s="279"/>
      <c r="K26" s="279"/>
      <c r="L26" s="279"/>
      <c r="M26" s="279"/>
      <c r="N26" s="279"/>
      <c r="O26" s="279"/>
      <c r="P26" s="279"/>
      <c r="Q26" s="279"/>
      <c r="R26" s="279"/>
      <c r="S26" s="279"/>
      <c r="T26" s="279"/>
      <c r="U26" s="279"/>
      <c r="V26" s="279"/>
      <c r="W26" s="293"/>
      <c r="X26" s="285"/>
      <c r="Y26" s="285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98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294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29.8125</v>
      </c>
      <c r="D28" s="54" t="n">
        <f aca="true">IF(ISERROR(AVERAGE(OFFSET('Sat Curve Sum'!$D$6,1,0,4,1))),0,AVERAGE(OFFSET('Sat Curve Sum'!$D$6,1,0,4,1)))</f>
        <v>23.25</v>
      </c>
      <c r="E28" s="54" t="n">
        <f aca="true">IF(ISERROR((SUM(OFFSET('Sat Curve Sum'!$D$6,5,0,4,1))+0*'Sat Curve Sum Backup'!$D$9)/4),'Sat Curve Sum Backup'!$D$9,(SUM(OFFSET('Sat Curve Sum'!$D$6,5,0,4,1))+0*'Sat Curve Sum Backup'!$D$9)/4)</f>
        <v>31.6875</v>
      </c>
      <c r="F28" s="54" t="n">
        <f aca="false">VLOOKUP(F$7,'Sat Curve Sum'!$A$7:$AG$161,4)</f>
        <v>34.5</v>
      </c>
      <c r="G28" s="295" t="n">
        <f aca="false">AVERAGE(D28,E28,F28)</f>
        <v>29.8125</v>
      </c>
      <c r="H28" s="276" t="n">
        <f aca="false">AB28</f>
        <v>34</v>
      </c>
      <c r="I28" s="276" t="n">
        <f aca="false">AC28</f>
        <v>31</v>
      </c>
      <c r="J28" s="276" t="n">
        <f aca="false">AD28</f>
        <v>28</v>
      </c>
      <c r="K28" s="276" t="n">
        <f aca="false">AE28</f>
        <v>28</v>
      </c>
      <c r="L28" s="276" t="n">
        <f aca="false">AF28</f>
        <v>26.75</v>
      </c>
      <c r="M28" s="276" t="n">
        <f aca="false">AG28</f>
        <v>28</v>
      </c>
      <c r="N28" s="276" t="n">
        <f aca="false">AH28</f>
        <v>40.25</v>
      </c>
      <c r="O28" s="276" t="n">
        <f aca="false">AI28</f>
        <v>49.25</v>
      </c>
      <c r="P28" s="276" t="n">
        <f aca="false">AJ28</f>
        <v>40</v>
      </c>
      <c r="Q28" s="276" t="n">
        <f aca="false">AK28</f>
        <v>36.25</v>
      </c>
      <c r="R28" s="276" t="n">
        <f aca="false">AL28</f>
        <v>33</v>
      </c>
      <c r="S28" s="276" t="n">
        <f aca="false">AM28</f>
        <v>35</v>
      </c>
      <c r="T28" s="295" t="n">
        <f aca="false">AVERAGE(AB28:AM28)</f>
        <v>34.125</v>
      </c>
      <c r="U28" s="295" t="n">
        <f aca="false">AVERAGE(AN28:AY28)</f>
        <v>36.0625</v>
      </c>
      <c r="V28" s="296" t="n">
        <f aca="false">AVERAGE(AZ28:EE28)</f>
        <v>36.53</v>
      </c>
      <c r="W28" s="277"/>
      <c r="X28" s="278" t="n">
        <f aca="false">AVERAGE(D28:F28,AB28:EE28)</f>
        <v>36.0379054054054</v>
      </c>
      <c r="Y28" s="279"/>
      <c r="Z28" s="280"/>
      <c r="AA28" s="32"/>
      <c r="AB28" s="31" t="n">
        <f aca="false">VLOOKUP(AB$7,'Sat Curve Sum'!$A$7:$AG$161,4)</f>
        <v>34</v>
      </c>
      <c r="AC28" s="31" t="n">
        <f aca="false">VLOOKUP(AC$7,'Sat Curve Sum'!$A$7:$AG$161,4)</f>
        <v>31</v>
      </c>
      <c r="AD28" s="31" t="n">
        <f aca="false">VLOOKUP(AD$7,'Sat Curve Sum'!$A$7:$AG$161,4)</f>
        <v>28</v>
      </c>
      <c r="AE28" s="31" t="n">
        <f aca="false">VLOOKUP(AE$7,'Sat Curve Sum'!$A$7:$AG$161,4)</f>
        <v>28</v>
      </c>
      <c r="AF28" s="31" t="n">
        <f aca="false">VLOOKUP(AF$7,'Sat Curve Sum'!$A$7:$AG$161,4)</f>
        <v>26.75</v>
      </c>
      <c r="AG28" s="31" t="n">
        <f aca="false">VLOOKUP(AG$7,'Sat Curve Sum'!$A$7:$AG$161,4)</f>
        <v>28</v>
      </c>
      <c r="AH28" s="31" t="n">
        <f aca="false">VLOOKUP(AH$7,'Sat Curve Sum'!$A$7:$AG$161,4)</f>
        <v>40.25</v>
      </c>
      <c r="AI28" s="31" t="n">
        <f aca="false">VLOOKUP(AI$7,'Sat Curve Sum'!$A$7:$AG$161,4)</f>
        <v>49.25</v>
      </c>
      <c r="AJ28" s="31" t="n">
        <f aca="false">VLOOKUP(AJ$7,'Sat Curve Sum'!$A$7:$AG$161,4)</f>
        <v>40</v>
      </c>
      <c r="AK28" s="31" t="n">
        <f aca="false">VLOOKUP(AK$7,'Sat Curve Sum'!$A$7:$AG$161,4)</f>
        <v>36.25</v>
      </c>
      <c r="AL28" s="31" t="n">
        <f aca="false">VLOOKUP(AL$7,'Sat Curve Sum'!$A$7:$AG$161,4)</f>
        <v>33</v>
      </c>
      <c r="AM28" s="31" t="n">
        <f aca="false">VLOOKUP(AM$7,'Sat Curve Sum'!$A$7:$AG$161,4)</f>
        <v>35</v>
      </c>
      <c r="AN28" s="31" t="n">
        <f aca="false">VLOOKUP(AN$7,'Sat Curve Sum'!$A$7:$AG$161,4)</f>
        <v>37.5</v>
      </c>
      <c r="AO28" s="31" t="n">
        <f aca="false">VLOOKUP(AO$7,'Sat Curve Sum'!$A$7:$AG$161,4)</f>
        <v>35</v>
      </c>
      <c r="AP28" s="31" t="n">
        <f aca="false">VLOOKUP(AP$7,'Sat Curve Sum'!$A$7:$AG$161,4)</f>
        <v>31</v>
      </c>
      <c r="AQ28" s="31" t="n">
        <f aca="false">VLOOKUP(AQ$7,'Sat Curve Sum'!$A$7:$AG$161,4)</f>
        <v>30</v>
      </c>
      <c r="AR28" s="31" t="n">
        <f aca="false">VLOOKUP(AR$7,'Sat Curve Sum'!$A$7:$AG$161,4)</f>
        <v>25</v>
      </c>
      <c r="AS28" s="31" t="n">
        <f aca="false">VLOOKUP(AS$7,'Sat Curve Sum'!$A$7:$AG$161,4)</f>
        <v>26.25</v>
      </c>
      <c r="AT28" s="31" t="n">
        <f aca="false">VLOOKUP(AT$7,'Sat Curve Sum'!$A$7:$AG$161,4)</f>
        <v>45</v>
      </c>
      <c r="AU28" s="31" t="n">
        <f aca="false">VLOOKUP(AU$7,'Sat Curve Sum'!$A$7:$AG$161,4)</f>
        <v>53</v>
      </c>
      <c r="AV28" s="31" t="n">
        <f aca="false">VLOOKUP(AV$7,'Sat Curve Sum'!$A$7:$AG$161,4)</f>
        <v>42</v>
      </c>
      <c r="AW28" s="31" t="n">
        <f aca="false">VLOOKUP(AW$7,'Sat Curve Sum'!$A$7:$AG$161,4)</f>
        <v>36.75</v>
      </c>
      <c r="AX28" s="31" t="n">
        <f aca="false">VLOOKUP(AX$7,'Sat Curve Sum'!$A$7:$AG$161,4)</f>
        <v>34.25</v>
      </c>
      <c r="AY28" s="31" t="n">
        <f aca="false">VLOOKUP(AY$7,'Sat Curve Sum'!$A$7:$AG$161,4)</f>
        <v>37</v>
      </c>
      <c r="AZ28" s="31" t="n">
        <f aca="false">VLOOKUP(AZ$7,'Sat Curve Sum'!$A$7:$AG$161,4)</f>
        <v>36.7</v>
      </c>
      <c r="BA28" s="31" t="n">
        <f aca="false">VLOOKUP(BA$7,'Sat Curve Sum'!$A$7:$AG$161,4)</f>
        <v>34.62</v>
      </c>
      <c r="BB28" s="31" t="n">
        <f aca="false">VLOOKUP(BB$7,'Sat Curve Sum'!$A$7:$AG$161,4)</f>
        <v>31.28</v>
      </c>
      <c r="BC28" s="31" t="n">
        <f aca="false">VLOOKUP(BC$7,'Sat Curve Sum'!$A$7:$AG$161,4)</f>
        <v>30.45</v>
      </c>
      <c r="BD28" s="31" t="n">
        <f aca="false">VLOOKUP(BD$7,'Sat Curve Sum'!$A$7:$AG$161,4)</f>
        <v>26.27</v>
      </c>
      <c r="BE28" s="31" t="n">
        <f aca="false">VLOOKUP(BE$7,'Sat Curve Sum'!$A$7:$AG$161,4)</f>
        <v>27.32</v>
      </c>
      <c r="BF28" s="31" t="n">
        <f aca="false">VLOOKUP(BF$7,'Sat Curve Sum'!$A$7:$AG$161,4)</f>
        <v>43.05</v>
      </c>
      <c r="BG28" s="31" t="n">
        <f aca="false">VLOOKUP(BG$7,'Sat Curve Sum'!$A$7:$AG$161,4)</f>
        <v>49.77</v>
      </c>
      <c r="BH28" s="31" t="n">
        <f aca="false">VLOOKUP(BH$7,'Sat Curve Sum'!$A$7:$AG$161,4)</f>
        <v>40.56</v>
      </c>
      <c r="BI28" s="31" t="n">
        <f aca="false">VLOOKUP(BI$7,'Sat Curve Sum'!$A$7:$AG$161,4)</f>
        <v>36.28</v>
      </c>
      <c r="BJ28" s="31" t="n">
        <f aca="false">VLOOKUP(BJ$7,'Sat Curve Sum'!$A$7:$AG$161,4)</f>
        <v>34.07</v>
      </c>
      <c r="BK28" s="31" t="n">
        <f aca="false">VLOOKUP(BK$7,'Sat Curve Sum'!$A$7:$AG$161,4)</f>
        <v>36.39</v>
      </c>
      <c r="BL28" s="31" t="n">
        <f aca="false">VLOOKUP(BL$7,'Sat Curve Sum'!$A$7:$AG$161,4)</f>
        <v>36.78</v>
      </c>
      <c r="BM28" s="31" t="n">
        <f aca="false">VLOOKUP(BM$7,'Sat Curve Sum'!$A$7:$AG$161,4)</f>
        <v>35</v>
      </c>
      <c r="BN28" s="31" t="n">
        <f aca="false">VLOOKUP(BN$7,'Sat Curve Sum'!$A$7:$AG$161,4)</f>
        <v>32.14</v>
      </c>
      <c r="BO28" s="31" t="n">
        <f aca="false">VLOOKUP(BO$7,'Sat Curve Sum'!$A$7:$AG$161,4)</f>
        <v>31.43</v>
      </c>
      <c r="BP28" s="31" t="n">
        <f aca="false">VLOOKUP(BP$7,'Sat Curve Sum'!$A$7:$AG$161,4)</f>
        <v>27.85</v>
      </c>
      <c r="BQ28" s="31" t="n">
        <f aca="false">VLOOKUP(BQ$7,'Sat Curve Sum'!$A$7:$AG$161,4)</f>
        <v>28.75</v>
      </c>
      <c r="BR28" s="31" t="n">
        <f aca="false">VLOOKUP(BR$7,'Sat Curve Sum'!$A$7:$AG$161,4)</f>
        <v>42.21</v>
      </c>
      <c r="BS28" s="31" t="n">
        <f aca="false">VLOOKUP(BS$7,'Sat Curve Sum'!$A$7:$AG$161,4)</f>
        <v>47.97</v>
      </c>
      <c r="BT28" s="31" t="n">
        <f aca="false">VLOOKUP(BT$7,'Sat Curve Sum'!$A$7:$AG$161,4)</f>
        <v>40.08</v>
      </c>
      <c r="BU28" s="31" t="n">
        <f aca="false">VLOOKUP(BU$7,'Sat Curve Sum'!$A$7:$AG$161,4)</f>
        <v>36.53</v>
      </c>
      <c r="BV28" s="31" t="n">
        <f aca="false">VLOOKUP(BV$7,'Sat Curve Sum'!$A$7:$AG$161,4)</f>
        <v>34.53</v>
      </c>
      <c r="BW28" s="31" t="n">
        <f aca="false">VLOOKUP(BW$7,'Sat Curve Sum'!$A$7:$AG$161,4)</f>
        <v>36.52</v>
      </c>
      <c r="BX28" s="31" t="n">
        <f aca="false">VLOOKUP(BX$7,'Sat Curve Sum'!$A$7:$AG$161,4)</f>
        <v>36.93</v>
      </c>
      <c r="BY28" s="31" t="n">
        <f aca="false">VLOOKUP(BY$7,'Sat Curve Sum'!$A$7:$AG$161,4)</f>
        <v>35.32</v>
      </c>
      <c r="BZ28" s="31" t="n">
        <f aca="false">VLOOKUP(BZ$7,'Sat Curve Sum'!$A$7:$AG$161,4)</f>
        <v>32.72</v>
      </c>
      <c r="CA28" s="31" t="n">
        <f aca="false">VLOOKUP(CA$7,'Sat Curve Sum'!$A$7:$AG$161,4)</f>
        <v>32.08</v>
      </c>
      <c r="CB28" s="31" t="n">
        <f aca="false">VLOOKUP(CB$7,'Sat Curve Sum'!$A$7:$AG$161,4)</f>
        <v>28.84</v>
      </c>
      <c r="CC28" s="31" t="n">
        <f aca="false">VLOOKUP(CC$7,'Sat Curve Sum'!$A$7:$AG$161,4)</f>
        <v>29.66</v>
      </c>
      <c r="CD28" s="31" t="n">
        <f aca="false">VLOOKUP(CD$7,'Sat Curve Sum'!$A$7:$AG$161,4)</f>
        <v>41.86</v>
      </c>
      <c r="CE28" s="31" t="n">
        <f aca="false">VLOOKUP(CE$7,'Sat Curve Sum'!$A$7:$AG$161,4)</f>
        <v>47.07</v>
      </c>
      <c r="CF28" s="31" t="n">
        <f aca="false">VLOOKUP(CF$7,'Sat Curve Sum'!$A$7:$AG$161,4)</f>
        <v>39.93</v>
      </c>
      <c r="CG28" s="31" t="n">
        <f aca="false">VLOOKUP(CG$7,'Sat Curve Sum'!$A$7:$AG$161,4)</f>
        <v>36.78</v>
      </c>
      <c r="CH28" s="31" t="n">
        <f aca="false">VLOOKUP(CH$7,'Sat Curve Sum'!$A$7:$AG$161,4)</f>
        <v>34.9</v>
      </c>
      <c r="CI28" s="31" t="n">
        <f aca="false">VLOOKUP(CI$7,'Sat Curve Sum'!$A$7:$AG$161,4)</f>
        <v>36.7</v>
      </c>
      <c r="CJ28" s="31" t="n">
        <f aca="false">VLOOKUP(CJ$7,'Sat Curve Sum'!$A$7:$AG$161,4)</f>
        <v>37.07</v>
      </c>
      <c r="CK28" s="31" t="n">
        <f aca="false">VLOOKUP(CK$7,'Sat Curve Sum'!$A$7:$AG$161,4)</f>
        <v>35.61</v>
      </c>
      <c r="CL28" s="31" t="n">
        <f aca="false">VLOOKUP(CL$7,'Sat Curve Sum'!$A$7:$AG$161,4)</f>
        <v>33.27</v>
      </c>
      <c r="CM28" s="31" t="n">
        <f aca="false">VLOOKUP(CM$7,'Sat Curve Sum'!$A$7:$AG$161,4)</f>
        <v>32.69</v>
      </c>
      <c r="CN28" s="31" t="n">
        <f aca="false">VLOOKUP(CN$7,'Sat Curve Sum'!$A$7:$AG$161,4)</f>
        <v>29.76</v>
      </c>
      <c r="CO28" s="31" t="n">
        <f aca="false">VLOOKUP(CO$7,'Sat Curve Sum'!$A$7:$AG$161,4)</f>
        <v>30.5</v>
      </c>
      <c r="CP28" s="31" t="n">
        <f aca="false">VLOOKUP(CP$7,'Sat Curve Sum'!$A$7:$AG$161,4)</f>
        <v>41.56</v>
      </c>
      <c r="CQ28" s="31" t="n">
        <f aca="false">VLOOKUP(CQ$7,'Sat Curve Sum'!$A$7:$AG$161,4)</f>
        <v>46.29</v>
      </c>
      <c r="CR28" s="31" t="n">
        <f aca="false">VLOOKUP(CR$7,'Sat Curve Sum'!$A$7:$AG$161,4)</f>
        <v>39.82</v>
      </c>
      <c r="CS28" s="31" t="n">
        <f aca="false">VLOOKUP(CS$7,'Sat Curve Sum'!$A$7:$AG$161,4)</f>
        <v>37.04</v>
      </c>
      <c r="CT28" s="31" t="n">
        <f aca="false">VLOOKUP(CT$7,'Sat Curve Sum'!$A$7:$AG$161,4)</f>
        <v>35.27</v>
      </c>
      <c r="CU28" s="31" t="n">
        <f aca="false">VLOOKUP(CU$7,'Sat Curve Sum'!$A$7:$AG$161,4)</f>
        <v>36.9</v>
      </c>
      <c r="CV28" s="31" t="n">
        <f aca="false">VLOOKUP(CV$7,'Sat Curve Sum'!$A$7:$AG$161,4)</f>
        <v>37.52</v>
      </c>
      <c r="CW28" s="31" t="n">
        <f aca="false">VLOOKUP(CW$7,'Sat Curve Sum'!$A$7:$AG$161,4)</f>
        <v>36.16</v>
      </c>
      <c r="CX28" s="31" t="n">
        <f aca="false">VLOOKUP(CX$7,'Sat Curve Sum'!$A$7:$AG$161,4)</f>
        <v>33.97</v>
      </c>
      <c r="CY28" s="31" t="n">
        <f aca="false">VLOOKUP(CY$7,'Sat Curve Sum'!$A$7:$AG$161,4)</f>
        <v>33.43</v>
      </c>
      <c r="CZ28" s="31" t="n">
        <f aca="false">VLOOKUP(CZ$7,'Sat Curve Sum'!$A$7:$AG$161,4)</f>
        <v>30.69</v>
      </c>
      <c r="DA28" s="31" t="n">
        <f aca="false">VLOOKUP(DA$7,'Sat Curve Sum'!$A$7:$AG$161,4)</f>
        <v>31.39</v>
      </c>
      <c r="DB28" s="31" t="n">
        <f aca="false">VLOOKUP(DB$7,'Sat Curve Sum'!$A$7:$AG$161,4)</f>
        <v>41.71</v>
      </c>
      <c r="DC28" s="31" t="n">
        <f aca="false">VLOOKUP(DC$7,'Sat Curve Sum'!$A$7:$AG$161,4)</f>
        <v>46.12</v>
      </c>
      <c r="DD28" s="31" t="n">
        <f aca="false">VLOOKUP(DD$7,'Sat Curve Sum'!$A$7:$AG$161,4)</f>
        <v>40.08</v>
      </c>
      <c r="DE28" s="31" t="n">
        <f aca="false">VLOOKUP(DE$7,'Sat Curve Sum'!$A$7:$AG$161,4)</f>
        <v>37.54</v>
      </c>
      <c r="DF28" s="31" t="n">
        <f aca="false">VLOOKUP(DF$7,'Sat Curve Sum'!$A$7:$AG$161,4)</f>
        <v>35.84</v>
      </c>
      <c r="DG28" s="31" t="n">
        <f aca="false">VLOOKUP(DG$7,'Sat Curve Sum'!$A$7:$AG$161,4)</f>
        <v>37.36</v>
      </c>
      <c r="DH28" s="31" t="n">
        <f aca="false">VLOOKUP(DH$7,'Sat Curve Sum'!$A$7:$AG$161,4)</f>
        <v>37.96</v>
      </c>
      <c r="DI28" s="31" t="n">
        <f aca="false">VLOOKUP(DI$7,'Sat Curve Sum'!$A$7:$AG$161,4)</f>
        <v>36.69</v>
      </c>
      <c r="DJ28" s="31" t="n">
        <f aca="false">VLOOKUP(DJ$7,'Sat Curve Sum'!$A$7:$AG$161,4)</f>
        <v>34.66</v>
      </c>
      <c r="DK28" s="31" t="n">
        <f aca="false">VLOOKUP(DK$7,'Sat Curve Sum'!$A$7:$AG$161,4)</f>
        <v>34.15</v>
      </c>
      <c r="DL28" s="31" t="n">
        <f aca="false">VLOOKUP(DL$7,'Sat Curve Sum'!$A$7:$AG$161,4)</f>
        <v>31.6</v>
      </c>
      <c r="DM28" s="31" t="n">
        <f aca="false">VLOOKUP(DM$7,'Sat Curve Sum'!$A$7:$AG$161,4)</f>
        <v>32.25</v>
      </c>
      <c r="DN28" s="31" t="n">
        <f aca="false">VLOOKUP(DN$7,'Sat Curve Sum'!$A$7:$AG$161,4)</f>
        <v>41.87</v>
      </c>
      <c r="DO28" s="31" t="n">
        <f aca="false">VLOOKUP(DO$7,'Sat Curve Sum'!$A$7:$AG$161,4)</f>
        <v>45.99</v>
      </c>
      <c r="DP28" s="31" t="n">
        <f aca="false">VLOOKUP(DP$7,'Sat Curve Sum'!$A$7:$AG$161,4)</f>
        <v>40.36</v>
      </c>
      <c r="DQ28" s="31" t="n">
        <f aca="false">VLOOKUP(DQ$7,'Sat Curve Sum'!$A$7:$AG$161,4)</f>
        <v>38.04</v>
      </c>
      <c r="DR28" s="31" t="n">
        <f aca="false">VLOOKUP(DR$7,'Sat Curve Sum'!$A$7:$AG$161,4)</f>
        <v>36.4</v>
      </c>
      <c r="DS28" s="31" t="n">
        <f aca="false">VLOOKUP(DS$7,'Sat Curve Sum'!$A$7:$AG$161,4)</f>
        <v>37.82</v>
      </c>
      <c r="DT28" s="31" t="n">
        <f aca="false">VLOOKUP(DT$7,'Sat Curve Sum'!$A$7:$AG$161,4)</f>
        <v>38.41</v>
      </c>
      <c r="DU28" s="31" t="n">
        <f aca="false">VLOOKUP(DU$7,'Sat Curve Sum'!$A$7:$AG$161,4)</f>
        <v>37.23</v>
      </c>
      <c r="DV28" s="31" t="n">
        <f aca="false">VLOOKUP(DV$7,'Sat Curve Sum'!$A$7:$AG$161,4)</f>
        <v>35.33</v>
      </c>
      <c r="DW28" s="31" t="n">
        <f aca="false">VLOOKUP(DW$7,'Sat Curve Sum'!$A$7:$AG$161,4)</f>
        <v>34.86</v>
      </c>
      <c r="DX28" s="31" t="n">
        <f aca="false">VLOOKUP(DX$7,'Sat Curve Sum'!$A$7:$AG$161,4)</f>
        <v>32.48</v>
      </c>
      <c r="DY28" s="31" t="n">
        <f aca="false">VLOOKUP(DY$7,'Sat Curve Sum'!$A$7:$AG$161,4)</f>
        <v>33.09</v>
      </c>
      <c r="DZ28" s="31" t="n">
        <f aca="false">VLOOKUP(DZ$7,'Sat Curve Sum'!$A$7:$AG$161,4)</f>
        <v>42.06</v>
      </c>
      <c r="EA28" s="31" t="n">
        <f aca="false">VLOOKUP(EA$7,'Sat Curve Sum'!$A$7:$AG$161,4)</f>
        <v>45.9</v>
      </c>
      <c r="EB28" s="31" t="n">
        <f aca="false">VLOOKUP(EB$7,'Sat Curve Sum'!$A$7:$AG$161,4)</f>
        <v>40.65</v>
      </c>
      <c r="EC28" s="31" t="n">
        <f aca="false">VLOOKUP(EC$7,'Sat Curve Sum'!$A$7:$AG$161,4)</f>
        <v>38.54</v>
      </c>
      <c r="ED28" s="31" t="n">
        <f aca="false">VLOOKUP(ED$7,'Sat Curve Sum'!$A$7:$AG$161,4)</f>
        <v>36.96</v>
      </c>
      <c r="EE28" s="31" t="n">
        <f aca="false">VLOOKUP(EE$7,'Sat Curve Sum'!$A$7:$AG$161,4)</f>
        <v>38.29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30.7833333333333</v>
      </c>
      <c r="D29" s="41" t="n">
        <f aca="true">IF(ISERROR(AVERAGE(OFFSET('Sat Curve Sum'!$C$6,1,0,4,1))),0,AVERAGE(OFFSET('Sat Curve Sum'!$C$6,1,0,4,1)))</f>
        <v>25.75</v>
      </c>
      <c r="E29" s="41" t="n">
        <f aca="true">IF(ISERROR((SUM(OFFSET('Sat Curve Sum'!$C$6,5,0,4,1))+0*'Sat Curve Sum Backup'!$C$9)/4),'Sat Curve Sum Backup'!$C$9,(SUM(OFFSET('Sat Curve Sum'!$C$6,5,0,4,1))+0*'Sat Curve Sum Backup'!$C$9)/4)</f>
        <v>31.85</v>
      </c>
      <c r="F29" s="41" t="n">
        <f aca="false">VLOOKUP(F$7,'Sat Curve Sum'!$A$7:$AG$161,3)</f>
        <v>34.75</v>
      </c>
      <c r="G29" s="275" t="n">
        <f aca="false">AVERAGE(D29,E29,F29)</f>
        <v>30.7833333333333</v>
      </c>
      <c r="H29" s="281" t="n">
        <f aca="false">AB29</f>
        <v>33.75</v>
      </c>
      <c r="I29" s="281" t="n">
        <f aca="false">AC29</f>
        <v>30.9</v>
      </c>
      <c r="J29" s="281" t="n">
        <f aca="false">AD29</f>
        <v>28</v>
      </c>
      <c r="K29" s="281" t="n">
        <f aca="false">AE29</f>
        <v>30</v>
      </c>
      <c r="L29" s="281" t="n">
        <f aca="false">AF29</f>
        <v>29.25</v>
      </c>
      <c r="M29" s="281" t="n">
        <f aca="false">AG29</f>
        <v>30.5</v>
      </c>
      <c r="N29" s="281" t="n">
        <f aca="false">AH29</f>
        <v>43.25</v>
      </c>
      <c r="O29" s="281" t="n">
        <f aca="false">AI29</f>
        <v>51.75</v>
      </c>
      <c r="P29" s="281" t="n">
        <f aca="false">AJ29</f>
        <v>43.5</v>
      </c>
      <c r="Q29" s="281" t="n">
        <f aca="false">AK29</f>
        <v>34.75</v>
      </c>
      <c r="R29" s="281" t="n">
        <f aca="false">AL29</f>
        <v>32</v>
      </c>
      <c r="S29" s="281" t="n">
        <f aca="false">AM29</f>
        <v>34</v>
      </c>
      <c r="T29" s="275" t="n">
        <f aca="false">AVERAGE(AB29:AM29)</f>
        <v>35.1375</v>
      </c>
      <c r="U29" s="275" t="n">
        <f aca="false">AVERAGE(AN29:AY29)</f>
        <v>37.5</v>
      </c>
      <c r="V29" s="297" t="n">
        <f aca="false">AVERAGE(AZ29:EE29)</f>
        <v>39.4078571428572</v>
      </c>
      <c r="W29" s="282"/>
      <c r="X29" s="283" t="n">
        <f aca="false">AVERAGE(D29:F29,AB29:EE29)</f>
        <v>38.5068468468469</v>
      </c>
      <c r="Y29" s="279"/>
      <c r="Z29" s="280"/>
      <c r="AA29" s="32"/>
      <c r="AB29" s="41" t="n">
        <f aca="false">VLOOKUP(AB$7,'Sat Curve Sum'!$A$7:$AG$161,3)</f>
        <v>33.75</v>
      </c>
      <c r="AC29" s="41" t="n">
        <f aca="false">VLOOKUP(AC$7,'Sat Curve Sum'!$A$7:$AG$161,3)</f>
        <v>30.9</v>
      </c>
      <c r="AD29" s="41" t="n">
        <f aca="false">VLOOKUP(AD$7,'Sat Curve Sum'!$A$7:$AG$161,3)</f>
        <v>28</v>
      </c>
      <c r="AE29" s="41" t="n">
        <f aca="false">VLOOKUP(AE$7,'Sat Curve Sum'!$A$7:$AG$161,3)</f>
        <v>30</v>
      </c>
      <c r="AF29" s="41" t="n">
        <f aca="false">VLOOKUP(AF$7,'Sat Curve Sum'!$A$7:$AG$161,3)</f>
        <v>29.25</v>
      </c>
      <c r="AG29" s="41" t="n">
        <f aca="false">VLOOKUP(AG$7,'Sat Curve Sum'!$A$7:$AG$161,3)</f>
        <v>30.5</v>
      </c>
      <c r="AH29" s="41" t="n">
        <f aca="false">VLOOKUP(AH$7,'Sat Curve Sum'!$A$7:$AG$161,3)</f>
        <v>43.25</v>
      </c>
      <c r="AI29" s="41" t="n">
        <f aca="false">VLOOKUP(AI$7,'Sat Curve Sum'!$A$7:$AG$161,3)</f>
        <v>51.75</v>
      </c>
      <c r="AJ29" s="41" t="n">
        <f aca="false">VLOOKUP(AJ$7,'Sat Curve Sum'!$A$7:$AG$161,3)</f>
        <v>43.5</v>
      </c>
      <c r="AK29" s="41" t="n">
        <f aca="false">VLOOKUP(AK$7,'Sat Curve Sum'!$A$7:$AG$161,3)</f>
        <v>34.75</v>
      </c>
      <c r="AL29" s="41" t="n">
        <f aca="false">VLOOKUP(AL$7,'Sat Curve Sum'!$A$7:$AG$161,3)</f>
        <v>32</v>
      </c>
      <c r="AM29" s="41" t="n">
        <f aca="false">VLOOKUP(AM$7,'Sat Curve Sum'!$A$7:$AG$161,3)</f>
        <v>34</v>
      </c>
      <c r="AN29" s="41" t="n">
        <f aca="false">VLOOKUP(AN$7,'Sat Curve Sum'!$A$7:$AG$161,3)</f>
        <v>36.5</v>
      </c>
      <c r="AO29" s="41" t="n">
        <f aca="false">VLOOKUP(AO$7,'Sat Curve Sum'!$A$7:$AG$161,3)</f>
        <v>34</v>
      </c>
      <c r="AP29" s="41" t="n">
        <f aca="false">VLOOKUP(AP$7,'Sat Curve Sum'!$A$7:$AG$161,3)</f>
        <v>31</v>
      </c>
      <c r="AQ29" s="41" t="n">
        <f aca="false">VLOOKUP(AQ$7,'Sat Curve Sum'!$A$7:$AG$161,3)</f>
        <v>33</v>
      </c>
      <c r="AR29" s="41" t="n">
        <f aca="false">VLOOKUP(AR$7,'Sat Curve Sum'!$A$7:$AG$161,3)</f>
        <v>28.25</v>
      </c>
      <c r="AS29" s="41" t="n">
        <f aca="false">VLOOKUP(AS$7,'Sat Curve Sum'!$A$7:$AG$161,3)</f>
        <v>29.5</v>
      </c>
      <c r="AT29" s="41" t="n">
        <f aca="false">VLOOKUP(AT$7,'Sat Curve Sum'!$A$7:$AG$161,3)</f>
        <v>49.5</v>
      </c>
      <c r="AU29" s="41" t="n">
        <f aca="false">VLOOKUP(AU$7,'Sat Curve Sum'!$A$7:$AG$161,3)</f>
        <v>56.5</v>
      </c>
      <c r="AV29" s="41" t="n">
        <f aca="false">VLOOKUP(AV$7,'Sat Curve Sum'!$A$7:$AG$161,3)</f>
        <v>45.5</v>
      </c>
      <c r="AW29" s="41" t="n">
        <f aca="false">VLOOKUP(AW$7,'Sat Curve Sum'!$A$7:$AG$161,3)</f>
        <v>36</v>
      </c>
      <c r="AX29" s="41" t="n">
        <f aca="false">VLOOKUP(AX$7,'Sat Curve Sum'!$A$7:$AG$161,3)</f>
        <v>33.75</v>
      </c>
      <c r="AY29" s="41" t="n">
        <f aca="false">VLOOKUP(AY$7,'Sat Curve Sum'!$A$7:$AG$161,3)</f>
        <v>36.5</v>
      </c>
      <c r="AZ29" s="41" t="n">
        <f aca="false">VLOOKUP(AZ$7,'Sat Curve Sum'!$A$7:$AG$161,3)</f>
        <v>36.37</v>
      </c>
      <c r="BA29" s="41" t="n">
        <f aca="false">VLOOKUP(BA$7,'Sat Curve Sum'!$A$7:$AG$161,3)</f>
        <v>34.26</v>
      </c>
      <c r="BB29" s="41" t="n">
        <f aca="false">VLOOKUP(BB$7,'Sat Curve Sum'!$A$7:$AG$161,3)</f>
        <v>31.74</v>
      </c>
      <c r="BC29" s="41" t="n">
        <f aca="false">VLOOKUP(BC$7,'Sat Curve Sum'!$A$7:$AG$161,3)</f>
        <v>33.43</v>
      </c>
      <c r="BD29" s="41" t="n">
        <f aca="false">VLOOKUP(BD$7,'Sat Curve Sum'!$A$7:$AG$161,3)</f>
        <v>29.43</v>
      </c>
      <c r="BE29" s="41" t="n">
        <f aca="false">VLOOKUP(BE$7,'Sat Curve Sum'!$A$7:$AG$161,3)</f>
        <v>30.49</v>
      </c>
      <c r="BF29" s="41" t="n">
        <f aca="false">VLOOKUP(BF$7,'Sat Curve Sum'!$A$7:$AG$161,3)</f>
        <v>47.38</v>
      </c>
      <c r="BG29" s="41" t="n">
        <f aca="false">VLOOKUP(BG$7,'Sat Curve Sum'!$A$7:$AG$161,3)</f>
        <v>53.3</v>
      </c>
      <c r="BH29" s="41" t="n">
        <f aca="false">VLOOKUP(BH$7,'Sat Curve Sum'!$A$7:$AG$161,3)</f>
        <v>44.02</v>
      </c>
      <c r="BI29" s="41" t="n">
        <f aca="false">VLOOKUP(BI$7,'Sat Curve Sum'!$A$7:$AG$161,3)</f>
        <v>36.08</v>
      </c>
      <c r="BJ29" s="41" t="n">
        <f aca="false">VLOOKUP(BJ$7,'Sat Curve Sum'!$A$7:$AG$161,3)</f>
        <v>34.1</v>
      </c>
      <c r="BK29" s="41" t="n">
        <f aca="false">VLOOKUP(BK$7,'Sat Curve Sum'!$A$7:$AG$161,3)</f>
        <v>36.43</v>
      </c>
      <c r="BL29" s="41" t="n">
        <f aca="false">VLOOKUP(BL$7,'Sat Curve Sum'!$A$7:$AG$161,3)</f>
        <v>36.7</v>
      </c>
      <c r="BM29" s="41" t="n">
        <f aca="false">VLOOKUP(BM$7,'Sat Curve Sum'!$A$7:$AG$161,3)</f>
        <v>34.91</v>
      </c>
      <c r="BN29" s="41" t="n">
        <f aca="false">VLOOKUP(BN$7,'Sat Curve Sum'!$A$7:$AG$161,3)</f>
        <v>32.76</v>
      </c>
      <c r="BO29" s="41" t="n">
        <f aca="false">VLOOKUP(BO$7,'Sat Curve Sum'!$A$7:$AG$161,3)</f>
        <v>34.21</v>
      </c>
      <c r="BP29" s="41" t="n">
        <f aca="false">VLOOKUP(BP$7,'Sat Curve Sum'!$A$7:$AG$161,3)</f>
        <v>30.79</v>
      </c>
      <c r="BQ29" s="41" t="n">
        <f aca="false">VLOOKUP(BQ$7,'Sat Curve Sum'!$A$7:$AG$161,3)</f>
        <v>31.71</v>
      </c>
      <c r="BR29" s="41" t="n">
        <f aca="false">VLOOKUP(BR$7,'Sat Curve Sum'!$A$7:$AG$161,3)</f>
        <v>46.17</v>
      </c>
      <c r="BS29" s="41" t="n">
        <f aca="false">VLOOKUP(BS$7,'Sat Curve Sum'!$A$7:$AG$161,3)</f>
        <v>51.25</v>
      </c>
      <c r="BT29" s="41" t="n">
        <f aca="false">VLOOKUP(BT$7,'Sat Curve Sum'!$A$7:$AG$161,3)</f>
        <v>43.31</v>
      </c>
      <c r="BU29" s="41" t="n">
        <f aca="false">VLOOKUP(BU$7,'Sat Curve Sum'!$A$7:$AG$161,3)</f>
        <v>36.59</v>
      </c>
      <c r="BV29" s="41" t="n">
        <f aca="false">VLOOKUP(BV$7,'Sat Curve Sum'!$A$7:$AG$161,3)</f>
        <v>34.84</v>
      </c>
      <c r="BW29" s="41" t="n">
        <f aca="false">VLOOKUP(BW$7,'Sat Curve Sum'!$A$7:$AG$161,3)</f>
        <v>36.84</v>
      </c>
      <c r="BX29" s="41" t="n">
        <f aca="false">VLOOKUP(BX$7,'Sat Curve Sum'!$A$7:$AG$161,3)</f>
        <v>37.5</v>
      </c>
      <c r="BY29" s="41" t="n">
        <f aca="false">VLOOKUP(BY$7,'Sat Curve Sum'!$A$7:$AG$161,3)</f>
        <v>35.86</v>
      </c>
      <c r="BZ29" s="41" t="n">
        <f aca="false">VLOOKUP(BZ$7,'Sat Curve Sum'!$A$7:$AG$161,3)</f>
        <v>33.88</v>
      </c>
      <c r="CA29" s="41" t="n">
        <f aca="false">VLOOKUP(CA$7,'Sat Curve Sum'!$A$7:$AG$161,3)</f>
        <v>35.22</v>
      </c>
      <c r="CB29" s="41" t="n">
        <f aca="false">VLOOKUP(CB$7,'Sat Curve Sum'!$A$7:$AG$161,3)</f>
        <v>32.09</v>
      </c>
      <c r="CC29" s="41" t="n">
        <f aca="false">VLOOKUP(CC$7,'Sat Curve Sum'!$A$7:$AG$161,3)</f>
        <v>32.93</v>
      </c>
      <c r="CD29" s="41" t="n">
        <f aca="false">VLOOKUP(CD$7,'Sat Curve Sum'!$A$7:$AG$161,3)</f>
        <v>46.21</v>
      </c>
      <c r="CE29" s="41" t="n">
        <f aca="false">VLOOKUP(CE$7,'Sat Curve Sum'!$A$7:$AG$161,3)</f>
        <v>50.88</v>
      </c>
      <c r="CF29" s="41" t="n">
        <f aca="false">VLOOKUP(CF$7,'Sat Curve Sum'!$A$7:$AG$161,3)</f>
        <v>43.59</v>
      </c>
      <c r="CG29" s="41" t="n">
        <f aca="false">VLOOKUP(CG$7,'Sat Curve Sum'!$A$7:$AG$161,3)</f>
        <v>37.47</v>
      </c>
      <c r="CH29" s="41" t="n">
        <f aca="false">VLOOKUP(CH$7,'Sat Curve Sum'!$A$7:$AG$161,3)</f>
        <v>35.82</v>
      </c>
      <c r="CI29" s="41" t="n">
        <f aca="false">VLOOKUP(CI$7,'Sat Curve Sum'!$A$7:$AG$161,3)</f>
        <v>37.66</v>
      </c>
      <c r="CJ29" s="41" t="n">
        <f aca="false">VLOOKUP(CJ$7,'Sat Curve Sum'!$A$7:$AG$161,3)</f>
        <v>38.5</v>
      </c>
      <c r="CK29" s="41" t="n">
        <f aca="false">VLOOKUP(CK$7,'Sat Curve Sum'!$A$7:$AG$161,3)</f>
        <v>36.98</v>
      </c>
      <c r="CL29" s="41" t="n">
        <f aca="false">VLOOKUP(CL$7,'Sat Curve Sum'!$A$7:$AG$161,3)</f>
        <v>35.17</v>
      </c>
      <c r="CM29" s="41" t="n">
        <f aca="false">VLOOKUP(CM$7,'Sat Curve Sum'!$A$7:$AG$161,3)</f>
        <v>36.4</v>
      </c>
      <c r="CN29" s="41" t="n">
        <f aca="false">VLOOKUP(CN$7,'Sat Curve Sum'!$A$7:$AG$161,3)</f>
        <v>33.51</v>
      </c>
      <c r="CO29" s="41" t="n">
        <f aca="false">VLOOKUP(CO$7,'Sat Curve Sum'!$A$7:$AG$161,3)</f>
        <v>34.29</v>
      </c>
      <c r="CP29" s="41" t="n">
        <f aca="false">VLOOKUP(CP$7,'Sat Curve Sum'!$A$7:$AG$161,3)</f>
        <v>46.54</v>
      </c>
      <c r="CQ29" s="41" t="n">
        <f aca="false">VLOOKUP(CQ$7,'Sat Curve Sum'!$A$7:$AG$161,3)</f>
        <v>50.85</v>
      </c>
      <c r="CR29" s="41" t="n">
        <f aca="false">VLOOKUP(CR$7,'Sat Curve Sum'!$A$7:$AG$161,3)</f>
        <v>44.13</v>
      </c>
      <c r="CS29" s="41" t="n">
        <f aca="false">VLOOKUP(CS$7,'Sat Curve Sum'!$A$7:$AG$161,3)</f>
        <v>38.52</v>
      </c>
      <c r="CT29" s="41" t="n">
        <f aca="false">VLOOKUP(CT$7,'Sat Curve Sum'!$A$7:$AG$161,3)</f>
        <v>36.96</v>
      </c>
      <c r="CU29" s="41" t="n">
        <f aca="false">VLOOKUP(CU$7,'Sat Curve Sum'!$A$7:$AG$161,3)</f>
        <v>38.66</v>
      </c>
      <c r="CV29" s="41" t="n">
        <f aca="false">VLOOKUP(CV$7,'Sat Curve Sum'!$A$7:$AG$161,3)</f>
        <v>39.47</v>
      </c>
      <c r="CW29" s="41" t="n">
        <f aca="false">VLOOKUP(CW$7,'Sat Curve Sum'!$A$7:$AG$161,3)</f>
        <v>38.05</v>
      </c>
      <c r="CX29" s="41" t="n">
        <f aca="false">VLOOKUP(CX$7,'Sat Curve Sum'!$A$7:$AG$161,3)</f>
        <v>36.34</v>
      </c>
      <c r="CY29" s="41" t="n">
        <f aca="false">VLOOKUP(CY$7,'Sat Curve Sum'!$A$7:$AG$161,3)</f>
        <v>37.51</v>
      </c>
      <c r="CZ29" s="41" t="n">
        <f aca="false">VLOOKUP(CZ$7,'Sat Curve Sum'!$A$7:$AG$161,3)</f>
        <v>34.78</v>
      </c>
      <c r="DA29" s="41" t="n">
        <f aca="false">VLOOKUP(DA$7,'Sat Curve Sum'!$A$7:$AG$161,3)</f>
        <v>35.52</v>
      </c>
      <c r="DB29" s="41" t="n">
        <f aca="false">VLOOKUP(DB$7,'Sat Curve Sum'!$A$7:$AG$161,3)</f>
        <v>47.07</v>
      </c>
      <c r="DC29" s="41" t="n">
        <f aca="false">VLOOKUP(DC$7,'Sat Curve Sum'!$A$7:$AG$161,3)</f>
        <v>51.13</v>
      </c>
      <c r="DD29" s="41" t="n">
        <f aca="false">VLOOKUP(DD$7,'Sat Curve Sum'!$A$7:$AG$161,3)</f>
        <v>44.8</v>
      </c>
      <c r="DE29" s="41" t="n">
        <f aca="false">VLOOKUP(DE$7,'Sat Curve Sum'!$A$7:$AG$161,3)</f>
        <v>39.54</v>
      </c>
      <c r="DF29" s="41" t="n">
        <f aca="false">VLOOKUP(DF$7,'Sat Curve Sum'!$A$7:$AG$161,3)</f>
        <v>38.05</v>
      </c>
      <c r="DG29" s="41" t="n">
        <f aca="false">VLOOKUP(DG$7,'Sat Curve Sum'!$A$7:$AG$161,3)</f>
        <v>39.65</v>
      </c>
      <c r="DH29" s="41" t="n">
        <f aca="false">VLOOKUP(DH$7,'Sat Curve Sum'!$A$7:$AG$161,3)</f>
        <v>40.55</v>
      </c>
      <c r="DI29" s="41" t="n">
        <f aca="false">VLOOKUP(DI$7,'Sat Curve Sum'!$A$7:$AG$161,3)</f>
        <v>39.21</v>
      </c>
      <c r="DJ29" s="41" t="n">
        <f aca="false">VLOOKUP(DJ$7,'Sat Curve Sum'!$A$7:$AG$161,3)</f>
        <v>37.6</v>
      </c>
      <c r="DK29" s="41" t="n">
        <f aca="false">VLOOKUP(DK$7,'Sat Curve Sum'!$A$7:$AG$161,3)</f>
        <v>38.7</v>
      </c>
      <c r="DL29" s="41" t="n">
        <f aca="false">VLOOKUP(DL$7,'Sat Curve Sum'!$A$7:$AG$161,3)</f>
        <v>36.13</v>
      </c>
      <c r="DM29" s="41" t="n">
        <f aca="false">VLOOKUP(DM$7,'Sat Curve Sum'!$A$7:$AG$161,3)</f>
        <v>36.83</v>
      </c>
      <c r="DN29" s="41" t="n">
        <f aca="false">VLOOKUP(DN$7,'Sat Curve Sum'!$A$7:$AG$161,3)</f>
        <v>47.73</v>
      </c>
      <c r="DO29" s="41" t="n">
        <f aca="false">VLOOKUP(DO$7,'Sat Curve Sum'!$A$7:$AG$161,3)</f>
        <v>51.56</v>
      </c>
      <c r="DP29" s="41" t="n">
        <f aca="false">VLOOKUP(DP$7,'Sat Curve Sum'!$A$7:$AG$161,3)</f>
        <v>45.59</v>
      </c>
      <c r="DQ29" s="41" t="n">
        <f aca="false">VLOOKUP(DQ$7,'Sat Curve Sum'!$A$7:$AG$161,3)</f>
        <v>40.66</v>
      </c>
      <c r="DR29" s="41" t="n">
        <f aca="false">VLOOKUP(DR$7,'Sat Curve Sum'!$A$7:$AG$161,3)</f>
        <v>39.22</v>
      </c>
      <c r="DS29" s="41" t="n">
        <f aca="false">VLOOKUP(DS$7,'Sat Curve Sum'!$A$7:$AG$161,3)</f>
        <v>40.73</v>
      </c>
      <c r="DT29" s="41" t="n">
        <f aca="false">VLOOKUP(DT$7,'Sat Curve Sum'!$A$7:$AG$161,3)</f>
        <v>41.63</v>
      </c>
      <c r="DU29" s="41" t="n">
        <f aca="false">VLOOKUP(DU$7,'Sat Curve Sum'!$A$7:$AG$161,3)</f>
        <v>40.37</v>
      </c>
      <c r="DV29" s="41" t="n">
        <f aca="false">VLOOKUP(DV$7,'Sat Curve Sum'!$A$7:$AG$161,3)</f>
        <v>38.85</v>
      </c>
      <c r="DW29" s="41" t="n">
        <f aca="false">VLOOKUP(DW$7,'Sat Curve Sum'!$A$7:$AG$161,3)</f>
        <v>39.89</v>
      </c>
      <c r="DX29" s="41" t="n">
        <f aca="false">VLOOKUP(DX$7,'Sat Curve Sum'!$A$7:$AG$161,3)</f>
        <v>37.46</v>
      </c>
      <c r="DY29" s="41" t="n">
        <f aca="false">VLOOKUP(DY$7,'Sat Curve Sum'!$A$7:$AG$161,3)</f>
        <v>38.12</v>
      </c>
      <c r="DZ29" s="41" t="n">
        <f aca="false">VLOOKUP(DZ$7,'Sat Curve Sum'!$A$7:$AG$161,3)</f>
        <v>48.41</v>
      </c>
      <c r="EA29" s="41" t="n">
        <f aca="false">VLOOKUP(EA$7,'Sat Curve Sum'!$A$7:$AG$161,3)</f>
        <v>52.03</v>
      </c>
      <c r="EB29" s="41" t="n">
        <f aca="false">VLOOKUP(EB$7,'Sat Curve Sum'!$A$7:$AG$161,3)</f>
        <v>46.39</v>
      </c>
      <c r="EC29" s="41" t="n">
        <f aca="false">VLOOKUP(EC$7,'Sat Curve Sum'!$A$7:$AG$161,3)</f>
        <v>41.77</v>
      </c>
      <c r="ED29" s="41" t="n">
        <f aca="false">VLOOKUP(ED$7,'Sat Curve Sum'!$A$7:$AG$161,3)</f>
        <v>40.38</v>
      </c>
      <c r="EE29" s="41" t="n">
        <f aca="false">VLOOKUP(EE$7,'Sat Curve Sum'!$A$7:$AG$161,3)</f>
        <v>41.81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31.5208333333333</v>
      </c>
      <c r="D30" s="41" t="n">
        <f aca="true">IF(ISERROR(AVERAGE(OFFSET('Sat Curve Sum'!$E$6,1,0,4,1))),0,AVERAGE(OFFSET('Sat Curve Sum'!$E$6,1,0,4,1)))</f>
        <v>26.25</v>
      </c>
      <c r="E30" s="41" t="n">
        <f aca="true">IF(ISERROR((SUM(OFFSET('Sat Curve Sum'!$E$6,5,0,4,1))+0*'Sat Curve Sum Backup'!$E$9)/4),'Sat Curve Sum Backup'!$E$9,(SUM(OFFSET('Sat Curve Sum'!$E$6,5,0,4,1))+0*'Sat Curve Sum Backup'!$E$9)/4)</f>
        <v>33.0625</v>
      </c>
      <c r="F30" s="41" t="n">
        <f aca="false">VLOOKUP(F$7,'Sat Curve Sum'!$A$7:$AG$161,5)</f>
        <v>35.25</v>
      </c>
      <c r="G30" s="275" t="n">
        <f aca="false">AVERAGE(D30,E30,F30)</f>
        <v>31.5208333333333</v>
      </c>
      <c r="H30" s="281" t="n">
        <f aca="false">AB30</f>
        <v>35.5</v>
      </c>
      <c r="I30" s="281" t="n">
        <f aca="false">AC30</f>
        <v>34.25</v>
      </c>
      <c r="J30" s="281" t="n">
        <f aca="false">AD30</f>
        <v>31.5</v>
      </c>
      <c r="K30" s="281" t="n">
        <f aca="false">AE30</f>
        <v>30.25</v>
      </c>
      <c r="L30" s="281" t="n">
        <f aca="false">AF30</f>
        <v>30.25</v>
      </c>
      <c r="M30" s="281" t="n">
        <f aca="false">AG30</f>
        <v>37</v>
      </c>
      <c r="N30" s="281" t="n">
        <f aca="false">AH30</f>
        <v>44.25</v>
      </c>
      <c r="O30" s="281" t="n">
        <f aca="false">AI30</f>
        <v>51.25</v>
      </c>
      <c r="P30" s="281" t="n">
        <f aca="false">AJ30</f>
        <v>43.25</v>
      </c>
      <c r="Q30" s="281" t="n">
        <f aca="false">AK30</f>
        <v>37</v>
      </c>
      <c r="R30" s="281" t="n">
        <f aca="false">AL30</f>
        <v>34.75</v>
      </c>
      <c r="S30" s="281" t="n">
        <f aca="false">AM30</f>
        <v>37</v>
      </c>
      <c r="T30" s="275" t="n">
        <f aca="false">AVERAGE(AB30:AM30)</f>
        <v>37.1875</v>
      </c>
      <c r="U30" s="275" t="n">
        <f aca="false">AVERAGE(AN30:AY30)</f>
        <v>39.75</v>
      </c>
      <c r="V30" s="297" t="n">
        <f aca="false">AVERAGE(AZ30:EE30)</f>
        <v>40.7865476190476</v>
      </c>
      <c r="W30" s="282"/>
      <c r="X30" s="283" t="n">
        <f aca="false">AVERAGE(D30:F30,AB30:EE30)</f>
        <v>40.0349774774775</v>
      </c>
      <c r="Y30" s="279"/>
      <c r="Z30" s="280"/>
      <c r="AA30" s="32"/>
      <c r="AB30" s="41" t="n">
        <f aca="false">VLOOKUP(AB$7,'Sat Curve Sum'!$A$7:$AG$161,5)</f>
        <v>35.5</v>
      </c>
      <c r="AC30" s="41" t="n">
        <f aca="false">VLOOKUP(AC$7,'Sat Curve Sum'!$A$7:$AG$161,5)</f>
        <v>34.25</v>
      </c>
      <c r="AD30" s="41" t="n">
        <f aca="false">VLOOKUP(AD$7,'Sat Curve Sum'!$A$7:$AG$161,5)</f>
        <v>31.5</v>
      </c>
      <c r="AE30" s="41" t="n">
        <f aca="false">VLOOKUP(AE$7,'Sat Curve Sum'!$A$7:$AG$161,5)</f>
        <v>30.25</v>
      </c>
      <c r="AF30" s="41" t="n">
        <f aca="false">VLOOKUP(AF$7,'Sat Curve Sum'!$A$7:$AG$161,5)</f>
        <v>30.25</v>
      </c>
      <c r="AG30" s="41" t="n">
        <f aca="false">VLOOKUP(AG$7,'Sat Curve Sum'!$A$7:$AG$161,5)</f>
        <v>37</v>
      </c>
      <c r="AH30" s="41" t="n">
        <f aca="false">VLOOKUP(AH$7,'Sat Curve Sum'!$A$7:$AG$161,5)</f>
        <v>44.25</v>
      </c>
      <c r="AI30" s="41" t="n">
        <f aca="false">VLOOKUP(AI$7,'Sat Curve Sum'!$A$7:$AG$161,5)</f>
        <v>51.25</v>
      </c>
      <c r="AJ30" s="41" t="n">
        <f aca="false">VLOOKUP(AJ$7,'Sat Curve Sum'!$A$7:$AG$161,5)</f>
        <v>43.25</v>
      </c>
      <c r="AK30" s="41" t="n">
        <f aca="false">VLOOKUP(AK$7,'Sat Curve Sum'!$A$7:$AG$161,5)</f>
        <v>37</v>
      </c>
      <c r="AL30" s="41" t="n">
        <f aca="false">VLOOKUP(AL$7,'Sat Curve Sum'!$A$7:$AG$161,5)</f>
        <v>34.75</v>
      </c>
      <c r="AM30" s="41" t="n">
        <f aca="false">VLOOKUP(AM$7,'Sat Curve Sum'!$A$7:$AG$161,5)</f>
        <v>37</v>
      </c>
      <c r="AN30" s="41" t="n">
        <f aca="false">VLOOKUP(AN$7,'Sat Curve Sum'!$A$7:$AG$161,5)</f>
        <v>38.5</v>
      </c>
      <c r="AO30" s="41" t="n">
        <f aca="false">VLOOKUP(AO$7,'Sat Curve Sum'!$A$7:$AG$161,5)</f>
        <v>37.5</v>
      </c>
      <c r="AP30" s="41" t="n">
        <f aca="false">VLOOKUP(AP$7,'Sat Curve Sum'!$A$7:$AG$161,5)</f>
        <v>35.5</v>
      </c>
      <c r="AQ30" s="41" t="n">
        <f aca="false">VLOOKUP(AQ$7,'Sat Curve Sum'!$A$7:$AG$161,5)</f>
        <v>32.5</v>
      </c>
      <c r="AR30" s="41" t="n">
        <f aca="false">VLOOKUP(AR$7,'Sat Curve Sum'!$A$7:$AG$161,5)</f>
        <v>33.5</v>
      </c>
      <c r="AS30" s="41" t="n">
        <f aca="false">VLOOKUP(AS$7,'Sat Curve Sum'!$A$7:$AG$161,5)</f>
        <v>37.5</v>
      </c>
      <c r="AT30" s="41" t="n">
        <f aca="false">VLOOKUP(AT$7,'Sat Curve Sum'!$A$7:$AG$161,5)</f>
        <v>46.5</v>
      </c>
      <c r="AU30" s="41" t="n">
        <f aca="false">VLOOKUP(AU$7,'Sat Curve Sum'!$A$7:$AG$161,5)</f>
        <v>55.5</v>
      </c>
      <c r="AV30" s="41" t="n">
        <f aca="false">VLOOKUP(AV$7,'Sat Curve Sum'!$A$7:$AG$161,5)</f>
        <v>50.5</v>
      </c>
      <c r="AW30" s="41" t="n">
        <f aca="false">VLOOKUP(AW$7,'Sat Curve Sum'!$A$7:$AG$161,5)</f>
        <v>36.5</v>
      </c>
      <c r="AX30" s="41" t="n">
        <f aca="false">VLOOKUP(AX$7,'Sat Curve Sum'!$A$7:$AG$161,5)</f>
        <v>35.5</v>
      </c>
      <c r="AY30" s="41" t="n">
        <f aca="false">VLOOKUP(AY$7,'Sat Curve Sum'!$A$7:$AG$161,5)</f>
        <v>37.5</v>
      </c>
      <c r="AZ30" s="41" t="n">
        <f aca="false">VLOOKUP(AZ$7,'Sat Curve Sum'!$A$7:$AG$161,5)</f>
        <v>38.79</v>
      </c>
      <c r="BA30" s="41" t="n">
        <f aca="false">VLOOKUP(BA$7,'Sat Curve Sum'!$A$7:$AG$161,5)</f>
        <v>38.26</v>
      </c>
      <c r="BB30" s="41" t="n">
        <f aca="false">VLOOKUP(BB$7,'Sat Curve Sum'!$A$7:$AG$161,5)</f>
        <v>36.73</v>
      </c>
      <c r="BC30" s="41" t="n">
        <f aca="false">VLOOKUP(BC$7,'Sat Curve Sum'!$A$7:$AG$161,5)</f>
        <v>35.01</v>
      </c>
      <c r="BD30" s="41" t="n">
        <f aca="false">VLOOKUP(BD$7,'Sat Curve Sum'!$A$7:$AG$161,5)</f>
        <v>36.67</v>
      </c>
      <c r="BE30" s="41" t="n">
        <f aca="false">VLOOKUP(BE$7,'Sat Curve Sum'!$A$7:$AG$161,5)</f>
        <v>41.15</v>
      </c>
      <c r="BF30" s="41" t="n">
        <f aca="false">VLOOKUP(BF$7,'Sat Curve Sum'!$A$7:$AG$161,5)</f>
        <v>43.23</v>
      </c>
      <c r="BG30" s="41" t="n">
        <f aca="false">VLOOKUP(BG$7,'Sat Curve Sum'!$A$7:$AG$161,5)</f>
        <v>50.66</v>
      </c>
      <c r="BH30" s="41" t="n">
        <f aca="false">VLOOKUP(BH$7,'Sat Curve Sum'!$A$7:$AG$161,5)</f>
        <v>46.58</v>
      </c>
      <c r="BI30" s="41" t="n">
        <f aca="false">VLOOKUP(BI$7,'Sat Curve Sum'!$A$7:$AG$161,5)</f>
        <v>38.28</v>
      </c>
      <c r="BJ30" s="41" t="n">
        <f aca="false">VLOOKUP(BJ$7,'Sat Curve Sum'!$A$7:$AG$161,5)</f>
        <v>36.5</v>
      </c>
      <c r="BK30" s="41" t="n">
        <f aca="false">VLOOKUP(BK$7,'Sat Curve Sum'!$A$7:$AG$161,5)</f>
        <v>38.16</v>
      </c>
      <c r="BL30" s="41" t="n">
        <f aca="false">VLOOKUP(BL$7,'Sat Curve Sum'!$A$7:$AG$161,5)</f>
        <v>39</v>
      </c>
      <c r="BM30" s="41" t="n">
        <f aca="false">VLOOKUP(BM$7,'Sat Curve Sum'!$A$7:$AG$161,5)</f>
        <v>38.75</v>
      </c>
      <c r="BN30" s="41" t="n">
        <f aca="false">VLOOKUP(BN$7,'Sat Curve Sum'!$A$7:$AG$161,5)</f>
        <v>37.5</v>
      </c>
      <c r="BO30" s="41" t="n">
        <f aca="false">VLOOKUP(BO$7,'Sat Curve Sum'!$A$7:$AG$161,5)</f>
        <v>36.5</v>
      </c>
      <c r="BP30" s="41" t="n">
        <f aca="false">VLOOKUP(BP$7,'Sat Curve Sum'!$A$7:$AG$161,5)</f>
        <v>38</v>
      </c>
      <c r="BQ30" s="41" t="n">
        <f aca="false">VLOOKUP(BQ$7,'Sat Curve Sum'!$A$7:$AG$161,5)</f>
        <v>42.25</v>
      </c>
      <c r="BR30" s="41" t="n">
        <f aca="false">VLOOKUP(BR$7,'Sat Curve Sum'!$A$7:$AG$161,5)</f>
        <v>41.75</v>
      </c>
      <c r="BS30" s="41" t="n">
        <f aca="false">VLOOKUP(BS$7,'Sat Curve Sum'!$A$7:$AG$161,5)</f>
        <v>48</v>
      </c>
      <c r="BT30" s="41" t="n">
        <f aca="false">VLOOKUP(BT$7,'Sat Curve Sum'!$A$7:$AG$161,5)</f>
        <v>44.5</v>
      </c>
      <c r="BU30" s="41" t="n">
        <f aca="false">VLOOKUP(BU$7,'Sat Curve Sum'!$A$7:$AG$161,5)</f>
        <v>40</v>
      </c>
      <c r="BV30" s="41" t="n">
        <f aca="false">VLOOKUP(BV$7,'Sat Curve Sum'!$A$7:$AG$161,5)</f>
        <v>37.75</v>
      </c>
      <c r="BW30" s="41" t="n">
        <f aca="false">VLOOKUP(BW$7,'Sat Curve Sum'!$A$7:$AG$161,5)</f>
        <v>39</v>
      </c>
      <c r="BX30" s="41" t="n">
        <f aca="false">VLOOKUP(BX$7,'Sat Curve Sum'!$A$7:$AG$161,5)</f>
        <v>39.21</v>
      </c>
      <c r="BY30" s="41" t="n">
        <f aca="false">VLOOKUP(BY$7,'Sat Curve Sum'!$A$7:$AG$161,5)</f>
        <v>39.2</v>
      </c>
      <c r="BZ30" s="41" t="n">
        <f aca="false">VLOOKUP(BZ$7,'Sat Curve Sum'!$A$7:$AG$161,5)</f>
        <v>38.2</v>
      </c>
      <c r="CA30" s="41" t="n">
        <f aca="false">VLOOKUP(CA$7,'Sat Curve Sum'!$A$7:$AG$161,5)</f>
        <v>37.88</v>
      </c>
      <c r="CB30" s="41" t="n">
        <f aca="false">VLOOKUP(CB$7,'Sat Curve Sum'!$A$7:$AG$161,5)</f>
        <v>39.19</v>
      </c>
      <c r="CC30" s="41" t="n">
        <f aca="false">VLOOKUP(CC$7,'Sat Curve Sum'!$A$7:$AG$161,5)</f>
        <v>43.13</v>
      </c>
      <c r="CD30" s="41" t="n">
        <f aca="false">VLOOKUP(CD$7,'Sat Curve Sum'!$A$7:$AG$161,5)</f>
        <v>40.47</v>
      </c>
      <c r="CE30" s="41" t="n">
        <f aca="false">VLOOKUP(CE$7,'Sat Curve Sum'!$A$7:$AG$161,5)</f>
        <v>45.83</v>
      </c>
      <c r="CF30" s="41" t="n">
        <f aca="false">VLOOKUP(CF$7,'Sat Curve Sum'!$A$7:$AG$161,5)</f>
        <v>42.83</v>
      </c>
      <c r="CG30" s="41" t="n">
        <f aca="false">VLOOKUP(CG$7,'Sat Curve Sum'!$A$7:$AG$161,5)</f>
        <v>41.47</v>
      </c>
      <c r="CH30" s="41" t="n">
        <f aca="false">VLOOKUP(CH$7,'Sat Curve Sum'!$A$7:$AG$161,5)</f>
        <v>38.78</v>
      </c>
      <c r="CI30" s="41" t="n">
        <f aca="false">VLOOKUP(CI$7,'Sat Curve Sum'!$A$7:$AG$161,5)</f>
        <v>39.83</v>
      </c>
      <c r="CJ30" s="41" t="n">
        <f aca="false">VLOOKUP(CJ$7,'Sat Curve Sum'!$A$7:$AG$161,5)</f>
        <v>39.44</v>
      </c>
      <c r="CK30" s="41" t="n">
        <f aca="false">VLOOKUP(CK$7,'Sat Curve Sum'!$A$7:$AG$161,5)</f>
        <v>39.56</v>
      </c>
      <c r="CL30" s="41" t="n">
        <f aca="false">VLOOKUP(CL$7,'Sat Curve Sum'!$A$7:$AG$161,5)</f>
        <v>38.69</v>
      </c>
      <c r="CM30" s="41" t="n">
        <f aca="false">VLOOKUP(CM$7,'Sat Curve Sum'!$A$7:$AG$161,5)</f>
        <v>38.75</v>
      </c>
      <c r="CN30" s="41" t="n">
        <f aca="false">VLOOKUP(CN$7,'Sat Curve Sum'!$A$7:$AG$161,5)</f>
        <v>39.95</v>
      </c>
      <c r="CO30" s="41" t="n">
        <f aca="false">VLOOKUP(CO$7,'Sat Curve Sum'!$A$7:$AG$161,5)</f>
        <v>43.73</v>
      </c>
      <c r="CP30" s="41" t="n">
        <f aca="false">VLOOKUP(CP$7,'Sat Curve Sum'!$A$7:$AG$161,5)</f>
        <v>39.87</v>
      </c>
      <c r="CQ30" s="41" t="n">
        <f aca="false">VLOOKUP(CQ$7,'Sat Curve Sum'!$A$7:$AG$161,5)</f>
        <v>44.75</v>
      </c>
      <c r="CR30" s="41" t="n">
        <f aca="false">VLOOKUP(CR$7,'Sat Curve Sum'!$A$7:$AG$161,5)</f>
        <v>42.01</v>
      </c>
      <c r="CS30" s="41" t="n">
        <f aca="false">VLOOKUP(CS$7,'Sat Curve Sum'!$A$7:$AG$161,5)</f>
        <v>42.39</v>
      </c>
      <c r="CT30" s="41" t="n">
        <f aca="false">VLOOKUP(CT$7,'Sat Curve Sum'!$A$7:$AG$161,5)</f>
        <v>39.46</v>
      </c>
      <c r="CU30" s="41" t="n">
        <f aca="false">VLOOKUP(CU$7,'Sat Curve Sum'!$A$7:$AG$161,5)</f>
        <v>40.4</v>
      </c>
      <c r="CV30" s="41" t="n">
        <f aca="false">VLOOKUP(CV$7,'Sat Curve Sum'!$A$7:$AG$161,5)</f>
        <v>39.67</v>
      </c>
      <c r="CW30" s="41" t="n">
        <f aca="false">VLOOKUP(CW$7,'Sat Curve Sum'!$A$7:$AG$161,5)</f>
        <v>39.89</v>
      </c>
      <c r="CX30" s="41" t="n">
        <f aca="false">VLOOKUP(CX$7,'Sat Curve Sum'!$A$7:$AG$161,5)</f>
        <v>39.11</v>
      </c>
      <c r="CY30" s="41" t="n">
        <f aca="false">VLOOKUP(CY$7,'Sat Curve Sum'!$A$7:$AG$161,5)</f>
        <v>39.44</v>
      </c>
      <c r="CZ30" s="41" t="n">
        <f aca="false">VLOOKUP(CZ$7,'Sat Curve Sum'!$A$7:$AG$161,5)</f>
        <v>40.56</v>
      </c>
      <c r="DA30" s="41" t="n">
        <f aca="false">VLOOKUP(DA$7,'Sat Curve Sum'!$A$7:$AG$161,5)</f>
        <v>44.23</v>
      </c>
      <c r="DB30" s="41" t="n">
        <f aca="false">VLOOKUP(DB$7,'Sat Curve Sum'!$A$7:$AG$161,5)</f>
        <v>39.53</v>
      </c>
      <c r="DC30" s="41" t="n">
        <f aca="false">VLOOKUP(DC$7,'Sat Curve Sum'!$A$7:$AG$161,5)</f>
        <v>44.06</v>
      </c>
      <c r="DD30" s="41" t="n">
        <f aca="false">VLOOKUP(DD$7,'Sat Curve Sum'!$A$7:$AG$161,5)</f>
        <v>41.51</v>
      </c>
      <c r="DE30" s="41" t="n">
        <f aca="false">VLOOKUP(DE$7,'Sat Curve Sum'!$A$7:$AG$161,5)</f>
        <v>43.12</v>
      </c>
      <c r="DF30" s="41" t="n">
        <f aca="false">VLOOKUP(DF$7,'Sat Curve Sum'!$A$7:$AG$161,5)</f>
        <v>40.01</v>
      </c>
      <c r="DG30" s="41" t="n">
        <f aca="false">VLOOKUP(DG$7,'Sat Curve Sum'!$A$7:$AG$161,5)</f>
        <v>40.87</v>
      </c>
      <c r="DH30" s="41" t="n">
        <f aca="false">VLOOKUP(DH$7,'Sat Curve Sum'!$A$7:$AG$161,5)</f>
        <v>39.91</v>
      </c>
      <c r="DI30" s="41" t="n">
        <f aca="false">VLOOKUP(DI$7,'Sat Curve Sum'!$A$7:$AG$161,5)</f>
        <v>40.22</v>
      </c>
      <c r="DJ30" s="41" t="n">
        <f aca="false">VLOOKUP(DJ$7,'Sat Curve Sum'!$A$7:$AG$161,5)</f>
        <v>39.53</v>
      </c>
      <c r="DK30" s="41" t="n">
        <f aca="false">VLOOKUP(DK$7,'Sat Curve Sum'!$A$7:$AG$161,5)</f>
        <v>40.1</v>
      </c>
      <c r="DL30" s="41" t="n">
        <f aca="false">VLOOKUP(DL$7,'Sat Curve Sum'!$A$7:$AG$161,5)</f>
        <v>41.15</v>
      </c>
      <c r="DM30" s="41" t="n">
        <f aca="false">VLOOKUP(DM$7,'Sat Curve Sum'!$A$7:$AG$161,5)</f>
        <v>44.71</v>
      </c>
      <c r="DN30" s="41" t="n">
        <f aca="false">VLOOKUP(DN$7,'Sat Curve Sum'!$A$7:$AG$161,5)</f>
        <v>39.23</v>
      </c>
      <c r="DO30" s="41" t="n">
        <f aca="false">VLOOKUP(DO$7,'Sat Curve Sum'!$A$7:$AG$161,5)</f>
        <v>43.43</v>
      </c>
      <c r="DP30" s="41" t="n">
        <f aca="false">VLOOKUP(DP$7,'Sat Curve Sum'!$A$7:$AG$161,5)</f>
        <v>41.07</v>
      </c>
      <c r="DQ30" s="41" t="n">
        <f aca="false">VLOOKUP(DQ$7,'Sat Curve Sum'!$A$7:$AG$161,5)</f>
        <v>43.81</v>
      </c>
      <c r="DR30" s="41" t="n">
        <f aca="false">VLOOKUP(DR$7,'Sat Curve Sum'!$A$7:$AG$161,5)</f>
        <v>40.54</v>
      </c>
      <c r="DS30" s="41" t="n">
        <f aca="false">VLOOKUP(DS$7,'Sat Curve Sum'!$A$7:$AG$161,5)</f>
        <v>41.33</v>
      </c>
      <c r="DT30" s="41" t="n">
        <f aca="false">VLOOKUP(DT$7,'Sat Curve Sum'!$A$7:$AG$161,5)</f>
        <v>40.39</v>
      </c>
      <c r="DU30" s="41" t="n">
        <f aca="false">VLOOKUP(DU$7,'Sat Curve Sum'!$A$7:$AG$161,5)</f>
        <v>40.78</v>
      </c>
      <c r="DV30" s="41" t="n">
        <f aca="false">VLOOKUP(DV$7,'Sat Curve Sum'!$A$7:$AG$161,5)</f>
        <v>40.18</v>
      </c>
      <c r="DW30" s="41" t="n">
        <f aca="false">VLOOKUP(DW$7,'Sat Curve Sum'!$A$7:$AG$161,5)</f>
        <v>40.98</v>
      </c>
      <c r="DX30" s="41" t="n">
        <f aca="false">VLOOKUP(DX$7,'Sat Curve Sum'!$A$7:$AG$161,5)</f>
        <v>41.96</v>
      </c>
      <c r="DY30" s="41" t="n">
        <f aca="false">VLOOKUP(DY$7,'Sat Curve Sum'!$A$7:$AG$161,5)</f>
        <v>45.42</v>
      </c>
      <c r="DZ30" s="41" t="n">
        <f aca="false">VLOOKUP(DZ$7,'Sat Curve Sum'!$A$7:$AG$161,5)</f>
        <v>39.21</v>
      </c>
      <c r="EA30" s="41" t="n">
        <f aca="false">VLOOKUP(EA$7,'Sat Curve Sum'!$A$7:$AG$161,5)</f>
        <v>43.12</v>
      </c>
      <c r="EB30" s="41" t="n">
        <f aca="false">VLOOKUP(EB$7,'Sat Curve Sum'!$A$7:$AG$161,5)</f>
        <v>40.92</v>
      </c>
      <c r="EC30" s="41" t="n">
        <f aca="false">VLOOKUP(EC$7,'Sat Curve Sum'!$A$7:$AG$161,5)</f>
        <v>44.72</v>
      </c>
      <c r="ED30" s="41" t="n">
        <f aca="false">VLOOKUP(ED$7,'Sat Curve Sum'!$A$7:$AG$161,5)</f>
        <v>41.3</v>
      </c>
      <c r="EE30" s="41" t="n">
        <f aca="false">VLOOKUP(EE$7,'Sat Curve Sum'!$A$7:$AG$161,5)</f>
        <v>42.02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30.9958334287008</v>
      </c>
      <c r="D31" s="41" t="n">
        <f aca="true">IF(ISERROR(AVERAGE(OFFSET('Sat Curve Sum'!$I$6,1,0,4,1))),0,AVERAGE(OFFSET('Sat Curve Sum'!$I$6,1,0,4,1)))</f>
        <v>29.7000002861023</v>
      </c>
      <c r="E31" s="41" t="n">
        <f aca="true">IF(ISERROR((SUM(OFFSET('Sat Curve Sum'!$I$6,5,0,4,1))+0*'Sat Curve Sum Backup'!$I$9)/4),'Sat Curve Sum Backup'!$I$9,(SUM(OFFSET('Sat Curve Sum'!$I$6,5,0,4,1))+0*'Sat Curve Sum Backup'!$I$9)/4)</f>
        <v>31.0375</v>
      </c>
      <c r="F31" s="41" t="n">
        <f aca="false">VLOOKUP(F$7,'Sat Curve Sum'!$A$7:$AG$161,9)</f>
        <v>32.25</v>
      </c>
      <c r="G31" s="275" t="n">
        <f aca="false">AVERAGE(D31,E31,F31)</f>
        <v>30.9958334287008</v>
      </c>
      <c r="H31" s="281" t="n">
        <f aca="false">AB31</f>
        <v>32.5</v>
      </c>
      <c r="I31" s="281" t="n">
        <f aca="false">AC31</f>
        <v>32.5</v>
      </c>
      <c r="J31" s="281" t="n">
        <f aca="false">AD31</f>
        <v>31.5</v>
      </c>
      <c r="K31" s="281" t="n">
        <f aca="false">AE31</f>
        <v>30.25</v>
      </c>
      <c r="L31" s="281" t="n">
        <f aca="false">AF31</f>
        <v>30.25</v>
      </c>
      <c r="M31" s="281" t="n">
        <f aca="false">AG31</f>
        <v>37</v>
      </c>
      <c r="N31" s="281" t="n">
        <f aca="false">AH31</f>
        <v>44.25</v>
      </c>
      <c r="O31" s="281" t="n">
        <f aca="false">AI31</f>
        <v>51.25</v>
      </c>
      <c r="P31" s="281" t="n">
        <f aca="false">AJ31</f>
        <v>39.5</v>
      </c>
      <c r="Q31" s="281" t="n">
        <f aca="false">AK31</f>
        <v>35.25</v>
      </c>
      <c r="R31" s="281" t="n">
        <f aca="false">AL31</f>
        <v>34.5</v>
      </c>
      <c r="S31" s="281" t="n">
        <f aca="false">AM31</f>
        <v>36.75</v>
      </c>
      <c r="T31" s="275" t="n">
        <f aca="false">AVERAGE(AB31:AM31)</f>
        <v>36.2916666666667</v>
      </c>
      <c r="U31" s="275" t="n">
        <f aca="false">AVERAGE(AN31:AY31)</f>
        <v>28.9166666666667</v>
      </c>
      <c r="V31" s="297" t="n">
        <f aca="false">AVERAGE(AZ31:EE31)</f>
        <v>32.5130952380952</v>
      </c>
      <c r="W31" s="282"/>
      <c r="X31" s="283" t="n">
        <f aca="false">AVERAGE(D31:F31,AB31:EE31)</f>
        <v>32.4917792818568</v>
      </c>
      <c r="Y31" s="279"/>
      <c r="Z31" s="280"/>
      <c r="AA31" s="32"/>
      <c r="AB31" s="41" t="n">
        <f aca="false">VLOOKUP(AB$7,'Sat Curve Sum'!$A$7:$AG$161,9)</f>
        <v>32.5</v>
      </c>
      <c r="AC31" s="41" t="n">
        <f aca="false">VLOOKUP(AC$7,'Sat Curve Sum'!$A$7:$AG$161,9)</f>
        <v>32.5</v>
      </c>
      <c r="AD31" s="41" t="n">
        <f aca="false">VLOOKUP(AD$7,'Sat Curve Sum'!$A$7:$AG$161,9)</f>
        <v>31.5</v>
      </c>
      <c r="AE31" s="41" t="n">
        <f aca="false">VLOOKUP(AE$7,'Sat Curve Sum'!$A$7:$AG$161,9)</f>
        <v>30.25</v>
      </c>
      <c r="AF31" s="41" t="n">
        <f aca="false">VLOOKUP(AF$7,'Sat Curve Sum'!$A$7:$AG$161,9)</f>
        <v>30.25</v>
      </c>
      <c r="AG31" s="41" t="n">
        <f aca="false">VLOOKUP(AG$7,'Sat Curve Sum'!$A$7:$AG$161,9)</f>
        <v>37</v>
      </c>
      <c r="AH31" s="41" t="n">
        <f aca="false">VLOOKUP(AH$7,'Sat Curve Sum'!$A$7:$AG$161,9)</f>
        <v>44.25</v>
      </c>
      <c r="AI31" s="41" t="n">
        <f aca="false">VLOOKUP(AI$7,'Sat Curve Sum'!$A$7:$AG$161,9)</f>
        <v>51.25</v>
      </c>
      <c r="AJ31" s="41" t="n">
        <f aca="false">VLOOKUP(AJ$7,'Sat Curve Sum'!$A$7:$AG$161,9)</f>
        <v>39.5</v>
      </c>
      <c r="AK31" s="41" t="n">
        <f aca="false">VLOOKUP(AK$7,'Sat Curve Sum'!$A$7:$AG$161,9)</f>
        <v>35.25</v>
      </c>
      <c r="AL31" s="41" t="n">
        <f aca="false">VLOOKUP(AL$7,'Sat Curve Sum'!$A$7:$AG$161,9)</f>
        <v>34.5</v>
      </c>
      <c r="AM31" s="41" t="n">
        <f aca="false">VLOOKUP(AM$7,'Sat Curve Sum'!$A$7:$AG$161,9)</f>
        <v>36.75</v>
      </c>
      <c r="AN31" s="41" t="n">
        <f aca="false">VLOOKUP(AN$7,'Sat Curve Sum'!$A$7:$AG$161,9)</f>
        <v>27.5</v>
      </c>
      <c r="AO31" s="41" t="n">
        <f aca="false">VLOOKUP(AO$7,'Sat Curve Sum'!$A$7:$AG$161,9)</f>
        <v>26.5</v>
      </c>
      <c r="AP31" s="41" t="n">
        <f aca="false">VLOOKUP(AP$7,'Sat Curve Sum'!$A$7:$AG$161,9)</f>
        <v>24.5</v>
      </c>
      <c r="AQ31" s="41" t="n">
        <f aca="false">VLOOKUP(AQ$7,'Sat Curve Sum'!$A$7:$AG$161,9)</f>
        <v>22.5</v>
      </c>
      <c r="AR31" s="41" t="n">
        <f aca="false">VLOOKUP(AR$7,'Sat Curve Sum'!$A$7:$AG$161,9)</f>
        <v>23.5</v>
      </c>
      <c r="AS31" s="41" t="n">
        <f aca="false">VLOOKUP(AS$7,'Sat Curve Sum'!$A$7:$AG$161,9)</f>
        <v>27.5</v>
      </c>
      <c r="AT31" s="41" t="n">
        <f aca="false">VLOOKUP(AT$7,'Sat Curve Sum'!$A$7:$AG$161,9)</f>
        <v>36.5</v>
      </c>
      <c r="AU31" s="41" t="n">
        <f aca="false">VLOOKUP(AU$7,'Sat Curve Sum'!$A$7:$AG$161,9)</f>
        <v>45.5</v>
      </c>
      <c r="AV31" s="41" t="n">
        <f aca="false">VLOOKUP(AV$7,'Sat Curve Sum'!$A$7:$AG$161,9)</f>
        <v>35.5</v>
      </c>
      <c r="AW31" s="41" t="n">
        <f aca="false">VLOOKUP(AW$7,'Sat Curve Sum'!$A$7:$AG$161,9)</f>
        <v>25.5</v>
      </c>
      <c r="AX31" s="41" t="n">
        <f aca="false">VLOOKUP(AX$7,'Sat Curve Sum'!$A$7:$AG$161,9)</f>
        <v>24.5</v>
      </c>
      <c r="AY31" s="41" t="n">
        <f aca="false">VLOOKUP(AY$7,'Sat Curve Sum'!$A$7:$AG$161,9)</f>
        <v>27.5</v>
      </c>
      <c r="AZ31" s="41" t="n">
        <f aca="false">VLOOKUP(AZ$7,'Sat Curve Sum'!$A$7:$AG$161,9)</f>
        <v>18.5</v>
      </c>
      <c r="BA31" s="41" t="n">
        <f aca="false">VLOOKUP(BA$7,'Sat Curve Sum'!$A$7:$AG$161,9)</f>
        <v>20.75</v>
      </c>
      <c r="BB31" s="41" t="n">
        <f aca="false">VLOOKUP(BB$7,'Sat Curve Sum'!$A$7:$AG$161,9)</f>
        <v>18.25</v>
      </c>
      <c r="BC31" s="41" t="n">
        <f aca="false">VLOOKUP(BC$7,'Sat Curve Sum'!$A$7:$AG$161,9)</f>
        <v>25.25</v>
      </c>
      <c r="BD31" s="41" t="n">
        <f aca="false">VLOOKUP(BD$7,'Sat Curve Sum'!$A$7:$AG$161,9)</f>
        <v>25.25</v>
      </c>
      <c r="BE31" s="41" t="n">
        <f aca="false">VLOOKUP(BE$7,'Sat Curve Sum'!$A$7:$AG$161,9)</f>
        <v>31.25</v>
      </c>
      <c r="BF31" s="41" t="n">
        <f aca="false">VLOOKUP(BF$7,'Sat Curve Sum'!$A$7:$AG$161,9)</f>
        <v>35.25</v>
      </c>
      <c r="BG31" s="41" t="n">
        <f aca="false">VLOOKUP(BG$7,'Sat Curve Sum'!$A$7:$AG$161,9)</f>
        <v>44.25</v>
      </c>
      <c r="BH31" s="41" t="n">
        <f aca="false">VLOOKUP(BH$7,'Sat Curve Sum'!$A$7:$AG$161,9)</f>
        <v>28</v>
      </c>
      <c r="BI31" s="41" t="n">
        <f aca="false">VLOOKUP(BI$7,'Sat Curve Sum'!$A$7:$AG$161,9)</f>
        <v>28.25</v>
      </c>
      <c r="BJ31" s="41" t="n">
        <f aca="false">VLOOKUP(BJ$7,'Sat Curve Sum'!$A$7:$AG$161,9)</f>
        <v>24.75</v>
      </c>
      <c r="BK31" s="41" t="n">
        <f aca="false">VLOOKUP(BK$7,'Sat Curve Sum'!$A$7:$AG$161,9)</f>
        <v>28</v>
      </c>
      <c r="BL31" s="41" t="n">
        <f aca="false">VLOOKUP(BL$7,'Sat Curve Sum'!$A$7:$AG$161,9)</f>
        <v>18.5</v>
      </c>
      <c r="BM31" s="41" t="n">
        <f aca="false">VLOOKUP(BM$7,'Sat Curve Sum'!$A$7:$AG$161,9)</f>
        <v>20.75</v>
      </c>
      <c r="BN31" s="41" t="n">
        <f aca="false">VLOOKUP(BN$7,'Sat Curve Sum'!$A$7:$AG$161,9)</f>
        <v>18.25</v>
      </c>
      <c r="BO31" s="41" t="n">
        <f aca="false">VLOOKUP(BO$7,'Sat Curve Sum'!$A$7:$AG$161,9)</f>
        <v>24.25</v>
      </c>
      <c r="BP31" s="41" t="n">
        <f aca="false">VLOOKUP(BP$7,'Sat Curve Sum'!$A$7:$AG$161,9)</f>
        <v>24.25</v>
      </c>
      <c r="BQ31" s="41" t="n">
        <f aca="false">VLOOKUP(BQ$7,'Sat Curve Sum'!$A$7:$AG$161,9)</f>
        <v>29.25</v>
      </c>
      <c r="BR31" s="41" t="n">
        <f aca="false">VLOOKUP(BR$7,'Sat Curve Sum'!$A$7:$AG$161,9)</f>
        <v>26.25</v>
      </c>
      <c r="BS31" s="41" t="n">
        <f aca="false">VLOOKUP(BS$7,'Sat Curve Sum'!$A$7:$AG$161,9)</f>
        <v>35.25</v>
      </c>
      <c r="BT31" s="41" t="n">
        <f aca="false">VLOOKUP(BT$7,'Sat Curve Sum'!$A$7:$AG$161,9)</f>
        <v>22</v>
      </c>
      <c r="BU31" s="41" t="n">
        <f aca="false">VLOOKUP(BU$7,'Sat Curve Sum'!$A$7:$AG$161,9)</f>
        <v>25.25</v>
      </c>
      <c r="BV31" s="41" t="n">
        <f aca="false">VLOOKUP(BV$7,'Sat Curve Sum'!$A$7:$AG$161,9)</f>
        <v>22.25</v>
      </c>
      <c r="BW31" s="41" t="n">
        <f aca="false">VLOOKUP(BW$7,'Sat Curve Sum'!$A$7:$AG$161,9)</f>
        <v>25.5</v>
      </c>
      <c r="BX31" s="41" t="n">
        <f aca="false">VLOOKUP(BX$7,'Sat Curve Sum'!$A$7:$AG$161,9)</f>
        <v>18.75</v>
      </c>
      <c r="BY31" s="41" t="n">
        <f aca="false">VLOOKUP(BY$7,'Sat Curve Sum'!$A$7:$AG$161,9)</f>
        <v>21</v>
      </c>
      <c r="BZ31" s="41" t="n">
        <f aca="false">VLOOKUP(BZ$7,'Sat Curve Sum'!$A$7:$AG$161,9)</f>
        <v>18.5</v>
      </c>
      <c r="CA31" s="41" t="n">
        <f aca="false">VLOOKUP(CA$7,'Sat Curve Sum'!$A$7:$AG$161,9)</f>
        <v>24.5</v>
      </c>
      <c r="CB31" s="41" t="n">
        <f aca="false">VLOOKUP(CB$7,'Sat Curve Sum'!$A$7:$AG$161,9)</f>
        <v>24.5</v>
      </c>
      <c r="CC31" s="41" t="n">
        <f aca="false">VLOOKUP(CC$7,'Sat Curve Sum'!$A$7:$AG$161,9)</f>
        <v>29.5</v>
      </c>
      <c r="CD31" s="41" t="n">
        <f aca="false">VLOOKUP(CD$7,'Sat Curve Sum'!$A$7:$AG$161,9)</f>
        <v>26.5</v>
      </c>
      <c r="CE31" s="41" t="n">
        <f aca="false">VLOOKUP(CE$7,'Sat Curve Sum'!$A$7:$AG$161,9)</f>
        <v>35.5</v>
      </c>
      <c r="CF31" s="41" t="n">
        <f aca="false">VLOOKUP(CF$7,'Sat Curve Sum'!$A$7:$AG$161,9)</f>
        <v>22.25</v>
      </c>
      <c r="CG31" s="41" t="n">
        <f aca="false">VLOOKUP(CG$7,'Sat Curve Sum'!$A$7:$AG$161,9)</f>
        <v>25.5</v>
      </c>
      <c r="CH31" s="41" t="n">
        <f aca="false">VLOOKUP(CH$7,'Sat Curve Sum'!$A$7:$AG$161,9)</f>
        <v>22.5</v>
      </c>
      <c r="CI31" s="41" t="n">
        <f aca="false">VLOOKUP(CI$7,'Sat Curve Sum'!$A$7:$AG$161,9)</f>
        <v>25.75</v>
      </c>
      <c r="CJ31" s="41" t="n">
        <f aca="false">VLOOKUP(CJ$7,'Sat Curve Sum'!$A$7:$AG$161,9)</f>
        <v>28.1</v>
      </c>
      <c r="CK31" s="41" t="n">
        <f aca="false">VLOOKUP(CK$7,'Sat Curve Sum'!$A$7:$AG$161,9)</f>
        <v>30.35</v>
      </c>
      <c r="CL31" s="41" t="n">
        <f aca="false">VLOOKUP(CL$7,'Sat Curve Sum'!$A$7:$AG$161,9)</f>
        <v>27.85</v>
      </c>
      <c r="CM31" s="41" t="n">
        <f aca="false">VLOOKUP(CM$7,'Sat Curve Sum'!$A$7:$AG$161,9)</f>
        <v>33.85</v>
      </c>
      <c r="CN31" s="41" t="n">
        <f aca="false">VLOOKUP(CN$7,'Sat Curve Sum'!$A$7:$AG$161,9)</f>
        <v>33.85</v>
      </c>
      <c r="CO31" s="41" t="n">
        <f aca="false">VLOOKUP(CO$7,'Sat Curve Sum'!$A$7:$AG$161,9)</f>
        <v>39.85</v>
      </c>
      <c r="CP31" s="41" t="n">
        <f aca="false">VLOOKUP(CP$7,'Sat Curve Sum'!$A$7:$AG$161,9)</f>
        <v>46.85</v>
      </c>
      <c r="CQ31" s="41" t="n">
        <f aca="false">VLOOKUP(CQ$7,'Sat Curve Sum'!$A$7:$AG$161,9)</f>
        <v>55.85</v>
      </c>
      <c r="CR31" s="41" t="n">
        <f aca="false">VLOOKUP(CR$7,'Sat Curve Sum'!$A$7:$AG$161,9)</f>
        <v>38.6</v>
      </c>
      <c r="CS31" s="41" t="n">
        <f aca="false">VLOOKUP(CS$7,'Sat Curve Sum'!$A$7:$AG$161,9)</f>
        <v>37.85</v>
      </c>
      <c r="CT31" s="41" t="n">
        <f aca="false">VLOOKUP(CT$7,'Sat Curve Sum'!$A$7:$AG$161,9)</f>
        <v>34.85</v>
      </c>
      <c r="CU31" s="41" t="n">
        <f aca="false">VLOOKUP(CU$7,'Sat Curve Sum'!$A$7:$AG$161,9)</f>
        <v>38.1</v>
      </c>
      <c r="CV31" s="41" t="n">
        <f aca="false">VLOOKUP(CV$7,'Sat Curve Sum'!$A$7:$AG$161,9)</f>
        <v>28.45</v>
      </c>
      <c r="CW31" s="41" t="n">
        <f aca="false">VLOOKUP(CW$7,'Sat Curve Sum'!$A$7:$AG$161,9)</f>
        <v>30.7</v>
      </c>
      <c r="CX31" s="41" t="n">
        <f aca="false">VLOOKUP(CX$7,'Sat Curve Sum'!$A$7:$AG$161,9)</f>
        <v>28.2</v>
      </c>
      <c r="CY31" s="41" t="n">
        <f aca="false">VLOOKUP(CY$7,'Sat Curve Sum'!$A$7:$AG$161,9)</f>
        <v>34.2</v>
      </c>
      <c r="CZ31" s="41" t="n">
        <f aca="false">VLOOKUP(CZ$7,'Sat Curve Sum'!$A$7:$AG$161,9)</f>
        <v>34.2</v>
      </c>
      <c r="DA31" s="41" t="n">
        <f aca="false">VLOOKUP(DA$7,'Sat Curve Sum'!$A$7:$AG$161,9)</f>
        <v>40.2</v>
      </c>
      <c r="DB31" s="41" t="n">
        <f aca="false">VLOOKUP(DB$7,'Sat Curve Sum'!$A$7:$AG$161,9)</f>
        <v>47.2</v>
      </c>
      <c r="DC31" s="41" t="n">
        <f aca="false">VLOOKUP(DC$7,'Sat Curve Sum'!$A$7:$AG$161,9)</f>
        <v>56.2</v>
      </c>
      <c r="DD31" s="41" t="n">
        <f aca="false">VLOOKUP(DD$7,'Sat Curve Sum'!$A$7:$AG$161,9)</f>
        <v>38.95</v>
      </c>
      <c r="DE31" s="41" t="n">
        <f aca="false">VLOOKUP(DE$7,'Sat Curve Sum'!$A$7:$AG$161,9)</f>
        <v>38.2</v>
      </c>
      <c r="DF31" s="41" t="n">
        <f aca="false">VLOOKUP(DF$7,'Sat Curve Sum'!$A$7:$AG$161,9)</f>
        <v>35.2</v>
      </c>
      <c r="DG31" s="41" t="n">
        <f aca="false">VLOOKUP(DG$7,'Sat Curve Sum'!$A$7:$AG$161,9)</f>
        <v>38.45</v>
      </c>
      <c r="DH31" s="41" t="n">
        <f aca="false">VLOOKUP(DH$7,'Sat Curve Sum'!$A$7:$AG$161,9)</f>
        <v>28.95</v>
      </c>
      <c r="DI31" s="41" t="n">
        <f aca="false">VLOOKUP(DI$7,'Sat Curve Sum'!$A$7:$AG$161,9)</f>
        <v>31.2</v>
      </c>
      <c r="DJ31" s="41" t="n">
        <f aca="false">VLOOKUP(DJ$7,'Sat Curve Sum'!$A$7:$AG$161,9)</f>
        <v>28.7</v>
      </c>
      <c r="DK31" s="41" t="n">
        <f aca="false">VLOOKUP(DK$7,'Sat Curve Sum'!$A$7:$AG$161,9)</f>
        <v>34.75</v>
      </c>
      <c r="DL31" s="41" t="n">
        <f aca="false">VLOOKUP(DL$7,'Sat Curve Sum'!$A$7:$AG$161,9)</f>
        <v>34.75</v>
      </c>
      <c r="DM31" s="41" t="n">
        <f aca="false">VLOOKUP(DM$7,'Sat Curve Sum'!$A$7:$AG$161,9)</f>
        <v>40.75</v>
      </c>
      <c r="DN31" s="41" t="n">
        <f aca="false">VLOOKUP(DN$7,'Sat Curve Sum'!$A$7:$AG$161,9)</f>
        <v>47.75</v>
      </c>
      <c r="DO31" s="41" t="n">
        <f aca="false">VLOOKUP(DO$7,'Sat Curve Sum'!$A$7:$AG$161,9)</f>
        <v>56.75</v>
      </c>
      <c r="DP31" s="41" t="n">
        <f aca="false">VLOOKUP(DP$7,'Sat Curve Sum'!$A$7:$AG$161,9)</f>
        <v>39.45</v>
      </c>
      <c r="DQ31" s="41" t="n">
        <f aca="false">VLOOKUP(DQ$7,'Sat Curve Sum'!$A$7:$AG$161,9)</f>
        <v>38.75</v>
      </c>
      <c r="DR31" s="41" t="n">
        <f aca="false">VLOOKUP(DR$7,'Sat Curve Sum'!$A$7:$AG$161,9)</f>
        <v>35.75</v>
      </c>
      <c r="DS31" s="41" t="n">
        <f aca="false">VLOOKUP(DS$7,'Sat Curve Sum'!$A$7:$AG$161,9)</f>
        <v>38.95</v>
      </c>
      <c r="DT31" s="41" t="n">
        <f aca="false">VLOOKUP(DT$7,'Sat Curve Sum'!$A$7:$AG$161,9)</f>
        <v>29.45</v>
      </c>
      <c r="DU31" s="41" t="n">
        <f aca="false">VLOOKUP(DU$7,'Sat Curve Sum'!$A$7:$AG$161,9)</f>
        <v>31.7</v>
      </c>
      <c r="DV31" s="41" t="n">
        <f aca="false">VLOOKUP(DV$7,'Sat Curve Sum'!$A$7:$AG$161,9)</f>
        <v>29.2</v>
      </c>
      <c r="DW31" s="41" t="n">
        <f aca="false">VLOOKUP(DW$7,'Sat Curve Sum'!$A$7:$AG$161,9)</f>
        <v>35.5</v>
      </c>
      <c r="DX31" s="41" t="n">
        <f aca="false">VLOOKUP(DX$7,'Sat Curve Sum'!$A$7:$AG$161,9)</f>
        <v>35.5</v>
      </c>
      <c r="DY31" s="41" t="n">
        <f aca="false">VLOOKUP(DY$7,'Sat Curve Sum'!$A$7:$AG$161,9)</f>
        <v>41.5</v>
      </c>
      <c r="DZ31" s="41" t="n">
        <f aca="false">VLOOKUP(DZ$7,'Sat Curve Sum'!$A$7:$AG$161,9)</f>
        <v>48.5</v>
      </c>
      <c r="EA31" s="41" t="n">
        <f aca="false">VLOOKUP(EA$7,'Sat Curve Sum'!$A$7:$AG$161,9)</f>
        <v>57.5</v>
      </c>
      <c r="EB31" s="41" t="n">
        <f aca="false">VLOOKUP(EB$7,'Sat Curve Sum'!$A$7:$AG$161,9)</f>
        <v>39.95</v>
      </c>
      <c r="EC31" s="41" t="n">
        <f aca="false">VLOOKUP(EC$7,'Sat Curve Sum'!$A$7:$AG$161,9)</f>
        <v>39.5</v>
      </c>
      <c r="ED31" s="41" t="n">
        <f aca="false">VLOOKUP(ED$7,'Sat Curve Sum'!$A$7:$AG$161,9)</f>
        <v>36.5</v>
      </c>
      <c r="EE31" s="41" t="n">
        <f aca="false">VLOOKUP(EE$7,'Sat Curve Sum'!$A$7:$AG$161,9)</f>
        <v>39.45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84" t="s">
        <v>72</v>
      </c>
      <c r="C32" s="31" t="n">
        <f aca="false">AVERAGE(D32:F32)</f>
        <v>29.7625</v>
      </c>
      <c r="D32" s="41" t="n">
        <f aca="true">IF(ISERROR(AVERAGE(OFFSET('Sat Curve Sum'!$F$6,1,0,4,1))),0,AVERAGE(OFFSET('Sat Curve Sum'!$F$6,1,0,4,1)))</f>
        <v>26</v>
      </c>
      <c r="E32" s="41" t="n">
        <f aca="true">IF(ISERROR((SUM(OFFSET('Sat Curve Sum'!$F$6,5,0,4,1))+0*'Sat Curve Sum Backup'!$F$9)/4),'Sat Curve Sum Backup'!$F$9,(SUM(OFFSET('Sat Curve Sum'!$F$6,5,0,4,1))+0*'Sat Curve Sum Backup'!$F$9)/4)</f>
        <v>31.0375</v>
      </c>
      <c r="F32" s="41" t="n">
        <f aca="false">VLOOKUP(F$7,'Sat Curve Sum'!$A$7:$AG$161,6)</f>
        <v>32.25</v>
      </c>
      <c r="G32" s="275" t="n">
        <f aca="false">AVERAGE(D32,E32,F32)</f>
        <v>29.7625</v>
      </c>
      <c r="H32" s="281" t="n">
        <f aca="false">AB32</f>
        <v>32.5</v>
      </c>
      <c r="I32" s="281" t="n">
        <f aca="false">AC32</f>
        <v>32.5</v>
      </c>
      <c r="J32" s="281" t="n">
        <f aca="false">AD32</f>
        <v>31.75</v>
      </c>
      <c r="K32" s="281" t="n">
        <f aca="false">AE32</f>
        <v>31.25</v>
      </c>
      <c r="L32" s="281" t="n">
        <f aca="false">AF32</f>
        <v>33</v>
      </c>
      <c r="M32" s="281" t="n">
        <f aca="false">AG32</f>
        <v>39.25</v>
      </c>
      <c r="N32" s="281" t="n">
        <f aca="false">AH32</f>
        <v>47</v>
      </c>
      <c r="O32" s="281" t="n">
        <f aca="false">AI32</f>
        <v>53</v>
      </c>
      <c r="P32" s="281" t="n">
        <f aca="false">AJ32</f>
        <v>39.5</v>
      </c>
      <c r="Q32" s="281" t="n">
        <f aca="false">AK32</f>
        <v>35.25</v>
      </c>
      <c r="R32" s="281" t="n">
        <f aca="false">AL32</f>
        <v>34.5</v>
      </c>
      <c r="S32" s="281" t="n">
        <f aca="false">AM32</f>
        <v>36.75</v>
      </c>
      <c r="T32" s="275" t="n">
        <f aca="false">AVERAGE(AB32:AM32)</f>
        <v>37.1875</v>
      </c>
      <c r="U32" s="275" t="n">
        <f aca="false">AVERAGE(AN32:AY32)</f>
        <v>40</v>
      </c>
      <c r="V32" s="297" t="n">
        <f aca="false">AVERAGE(AZ32:EE32)</f>
        <v>41.0014285714286</v>
      </c>
      <c r="W32" s="282"/>
      <c r="X32" s="283" t="n">
        <f aca="false">AVERAGE(D32:F32,AB32:EE32)</f>
        <v>40.1770945945946</v>
      </c>
      <c r="Y32" s="285"/>
      <c r="Z32" s="280"/>
      <c r="AA32" s="280"/>
      <c r="AB32" s="41" t="n">
        <f aca="false">VLOOKUP(AB$7,'Sat Curve Sum'!$A$7:$AG$161,6)</f>
        <v>32.5</v>
      </c>
      <c r="AC32" s="41" t="n">
        <f aca="false">VLOOKUP(AC$7,'Sat Curve Sum'!$A$7:$AG$161,6)</f>
        <v>32.5</v>
      </c>
      <c r="AD32" s="41" t="n">
        <f aca="false">VLOOKUP(AD$7,'Sat Curve Sum'!$A$7:$AG$161,6)</f>
        <v>31.75</v>
      </c>
      <c r="AE32" s="41" t="n">
        <f aca="false">VLOOKUP(AE$7,'Sat Curve Sum'!$A$7:$AG$161,6)</f>
        <v>31.25</v>
      </c>
      <c r="AF32" s="41" t="n">
        <f aca="false">VLOOKUP(AF$7,'Sat Curve Sum'!$A$7:$AG$161,6)</f>
        <v>33</v>
      </c>
      <c r="AG32" s="41" t="n">
        <f aca="false">VLOOKUP(AG$7,'Sat Curve Sum'!$A$7:$AG$161,6)</f>
        <v>39.25</v>
      </c>
      <c r="AH32" s="41" t="n">
        <f aca="false">VLOOKUP(AH$7,'Sat Curve Sum'!$A$7:$AG$161,6)</f>
        <v>47</v>
      </c>
      <c r="AI32" s="41" t="n">
        <f aca="false">VLOOKUP(AI$7,'Sat Curve Sum'!$A$7:$AG$161,6)</f>
        <v>53</v>
      </c>
      <c r="AJ32" s="41" t="n">
        <f aca="false">VLOOKUP(AJ$7,'Sat Curve Sum'!$A$7:$AG$161,6)</f>
        <v>39.5</v>
      </c>
      <c r="AK32" s="41" t="n">
        <f aca="false">VLOOKUP(AK$7,'Sat Curve Sum'!$A$7:$AG$161,6)</f>
        <v>35.25</v>
      </c>
      <c r="AL32" s="41" t="n">
        <f aca="false">VLOOKUP(AL$7,'Sat Curve Sum'!$A$7:$AG$161,6)</f>
        <v>34.5</v>
      </c>
      <c r="AM32" s="41" t="n">
        <f aca="false">VLOOKUP(AM$7,'Sat Curve Sum'!$A$7:$AG$161,6)</f>
        <v>36.75</v>
      </c>
      <c r="AN32" s="41" t="n">
        <f aca="false">VLOOKUP(AN$7,'Sat Curve Sum'!$A$7:$AG$161,6)</f>
        <v>37.5</v>
      </c>
      <c r="AO32" s="41" t="n">
        <f aca="false">VLOOKUP(AO$7,'Sat Curve Sum'!$A$7:$AG$161,6)</f>
        <v>36.5</v>
      </c>
      <c r="AP32" s="41" t="n">
        <f aca="false">VLOOKUP(AP$7,'Sat Curve Sum'!$A$7:$AG$161,6)</f>
        <v>34.5</v>
      </c>
      <c r="AQ32" s="41" t="n">
        <f aca="false">VLOOKUP(AQ$7,'Sat Curve Sum'!$A$7:$AG$161,6)</f>
        <v>32.5</v>
      </c>
      <c r="AR32" s="41" t="n">
        <f aca="false">VLOOKUP(AR$7,'Sat Curve Sum'!$A$7:$AG$161,6)</f>
        <v>33.5</v>
      </c>
      <c r="AS32" s="41" t="n">
        <f aca="false">VLOOKUP(AS$7,'Sat Curve Sum'!$A$7:$AG$161,6)</f>
        <v>42.5</v>
      </c>
      <c r="AT32" s="41" t="n">
        <f aca="false">VLOOKUP(AT$7,'Sat Curve Sum'!$A$7:$AG$161,6)</f>
        <v>52.5</v>
      </c>
      <c r="AU32" s="41" t="n">
        <f aca="false">VLOOKUP(AU$7,'Sat Curve Sum'!$A$7:$AG$161,6)</f>
        <v>56.5</v>
      </c>
      <c r="AV32" s="41" t="n">
        <f aca="false">VLOOKUP(AV$7,'Sat Curve Sum'!$A$7:$AG$161,6)</f>
        <v>45.5</v>
      </c>
      <c r="AW32" s="41" t="n">
        <f aca="false">VLOOKUP(AW$7,'Sat Curve Sum'!$A$7:$AG$161,6)</f>
        <v>35.5</v>
      </c>
      <c r="AX32" s="41" t="n">
        <f aca="false">VLOOKUP(AX$7,'Sat Curve Sum'!$A$7:$AG$161,6)</f>
        <v>34.5</v>
      </c>
      <c r="AY32" s="41" t="n">
        <f aca="false">VLOOKUP(AY$7,'Sat Curve Sum'!$A$7:$AG$161,6)</f>
        <v>38.5</v>
      </c>
      <c r="AZ32" s="41" t="n">
        <f aca="false">VLOOKUP(AZ$7,'Sat Curve Sum'!$A$7:$AG$161,6)</f>
        <v>39.5</v>
      </c>
      <c r="BA32" s="41" t="n">
        <f aca="false">VLOOKUP(BA$7,'Sat Curve Sum'!$A$7:$AG$161,6)</f>
        <v>37.5</v>
      </c>
      <c r="BB32" s="41" t="n">
        <f aca="false">VLOOKUP(BB$7,'Sat Curve Sum'!$A$7:$AG$161,6)</f>
        <v>35.75</v>
      </c>
      <c r="BC32" s="41" t="n">
        <f aca="false">VLOOKUP(BC$7,'Sat Curve Sum'!$A$7:$AG$161,6)</f>
        <v>34</v>
      </c>
      <c r="BD32" s="41" t="n">
        <f aca="false">VLOOKUP(BD$7,'Sat Curve Sum'!$A$7:$AG$161,6)</f>
        <v>34.75</v>
      </c>
      <c r="BE32" s="41" t="n">
        <f aca="false">VLOOKUP(BE$7,'Sat Curve Sum'!$A$7:$AG$161,6)</f>
        <v>43.25</v>
      </c>
      <c r="BF32" s="41" t="n">
        <f aca="false">VLOOKUP(BF$7,'Sat Curve Sum'!$A$7:$AG$161,6)</f>
        <v>49.25</v>
      </c>
      <c r="BG32" s="41" t="n">
        <f aca="false">VLOOKUP(BG$7,'Sat Curve Sum'!$A$7:$AG$161,6)</f>
        <v>51.75</v>
      </c>
      <c r="BH32" s="41" t="n">
        <f aca="false">VLOOKUP(BH$7,'Sat Curve Sum'!$A$7:$AG$161,6)</f>
        <v>42.75</v>
      </c>
      <c r="BI32" s="41" t="n">
        <f aca="false">VLOOKUP(BI$7,'Sat Curve Sum'!$A$7:$AG$161,6)</f>
        <v>37</v>
      </c>
      <c r="BJ32" s="41" t="n">
        <f aca="false">VLOOKUP(BJ$7,'Sat Curve Sum'!$A$7:$AG$161,6)</f>
        <v>36.75</v>
      </c>
      <c r="BK32" s="41" t="n">
        <f aca="false">VLOOKUP(BK$7,'Sat Curve Sum'!$A$7:$AG$161,6)</f>
        <v>40.75</v>
      </c>
      <c r="BL32" s="41" t="n">
        <f aca="false">VLOOKUP(BL$7,'Sat Curve Sum'!$A$7:$AG$161,6)</f>
        <v>40.25</v>
      </c>
      <c r="BM32" s="41" t="n">
        <f aca="false">VLOOKUP(BM$7,'Sat Curve Sum'!$A$7:$AG$161,6)</f>
        <v>38.25</v>
      </c>
      <c r="BN32" s="41" t="n">
        <f aca="false">VLOOKUP(BN$7,'Sat Curve Sum'!$A$7:$AG$161,6)</f>
        <v>36.75</v>
      </c>
      <c r="BO32" s="41" t="n">
        <f aca="false">VLOOKUP(BO$7,'Sat Curve Sum'!$A$7:$AG$161,6)</f>
        <v>35.5</v>
      </c>
      <c r="BP32" s="41" t="n">
        <f aca="false">VLOOKUP(BP$7,'Sat Curve Sum'!$A$7:$AG$161,6)</f>
        <v>36</v>
      </c>
      <c r="BQ32" s="41" t="n">
        <f aca="false">VLOOKUP(BQ$7,'Sat Curve Sum'!$A$7:$AG$161,6)</f>
        <v>43.5</v>
      </c>
      <c r="BR32" s="41" t="n">
        <f aca="false">VLOOKUP(BR$7,'Sat Curve Sum'!$A$7:$AG$161,6)</f>
        <v>47.25</v>
      </c>
      <c r="BS32" s="41" t="n">
        <f aca="false">VLOOKUP(BS$7,'Sat Curve Sum'!$A$7:$AG$161,6)</f>
        <v>48.75</v>
      </c>
      <c r="BT32" s="41" t="n">
        <f aca="false">VLOOKUP(BT$7,'Sat Curve Sum'!$A$7:$AG$161,6)</f>
        <v>41.25</v>
      </c>
      <c r="BU32" s="41" t="n">
        <f aca="false">VLOOKUP(BU$7,'Sat Curve Sum'!$A$7:$AG$161,6)</f>
        <v>38.5</v>
      </c>
      <c r="BV32" s="41" t="n">
        <f aca="false">VLOOKUP(BV$7,'Sat Curve Sum'!$A$7:$AG$161,6)</f>
        <v>38</v>
      </c>
      <c r="BW32" s="41" t="n">
        <f aca="false">VLOOKUP(BW$7,'Sat Curve Sum'!$A$7:$AG$161,6)</f>
        <v>42</v>
      </c>
      <c r="BX32" s="41" t="n">
        <f aca="false">VLOOKUP(BX$7,'Sat Curve Sum'!$A$7:$AG$161,6)</f>
        <v>40.75</v>
      </c>
      <c r="BY32" s="41" t="n">
        <f aca="false">VLOOKUP(BY$7,'Sat Curve Sum'!$A$7:$AG$161,6)</f>
        <v>38.84</v>
      </c>
      <c r="BZ32" s="41" t="n">
        <f aca="false">VLOOKUP(BZ$7,'Sat Curve Sum'!$A$7:$AG$161,6)</f>
        <v>37.72</v>
      </c>
      <c r="CA32" s="41" t="n">
        <f aca="false">VLOOKUP(CA$7,'Sat Curve Sum'!$A$7:$AG$161,6)</f>
        <v>36.7</v>
      </c>
      <c r="CB32" s="41" t="n">
        <f aca="false">VLOOKUP(CB$7,'Sat Curve Sum'!$A$7:$AG$161,6)</f>
        <v>37.2</v>
      </c>
      <c r="CC32" s="41" t="n">
        <f aca="false">VLOOKUP(CC$7,'Sat Curve Sum'!$A$7:$AG$161,6)</f>
        <v>43.85</v>
      </c>
      <c r="CD32" s="41" t="n">
        <f aca="false">VLOOKUP(CD$7,'Sat Curve Sum'!$A$7:$AG$161,6)</f>
        <v>45.7</v>
      </c>
      <c r="CE32" s="41" t="n">
        <f aca="false">VLOOKUP(CE$7,'Sat Curve Sum'!$A$7:$AG$161,6)</f>
        <v>46.25</v>
      </c>
      <c r="CF32" s="41" t="n">
        <f aca="false">VLOOKUP(CF$7,'Sat Curve Sum'!$A$7:$AG$161,6)</f>
        <v>40.16</v>
      </c>
      <c r="CG32" s="41" t="n">
        <f aca="false">VLOOKUP(CG$7,'Sat Curve Sum'!$A$7:$AG$161,6)</f>
        <v>39.68</v>
      </c>
      <c r="CH32" s="41" t="n">
        <f aca="false">VLOOKUP(CH$7,'Sat Curve Sum'!$A$7:$AG$161,6)</f>
        <v>39.13</v>
      </c>
      <c r="CI32" s="41" t="n">
        <f aca="false">VLOOKUP(CI$7,'Sat Curve Sum'!$A$7:$AG$161,6)</f>
        <v>43.03</v>
      </c>
      <c r="CJ32" s="41" t="n">
        <f aca="false">VLOOKUP(CJ$7,'Sat Curve Sum'!$A$7:$AG$161,6)</f>
        <v>41.15</v>
      </c>
      <c r="CK32" s="41" t="n">
        <f aca="false">VLOOKUP(CK$7,'Sat Curve Sum'!$A$7:$AG$161,6)</f>
        <v>39.28</v>
      </c>
      <c r="CL32" s="41" t="n">
        <f aca="false">VLOOKUP(CL$7,'Sat Curve Sum'!$A$7:$AG$161,6)</f>
        <v>38.37</v>
      </c>
      <c r="CM32" s="41" t="n">
        <f aca="false">VLOOKUP(CM$7,'Sat Curve Sum'!$A$7:$AG$161,6)</f>
        <v>37.47</v>
      </c>
      <c r="CN32" s="41" t="n">
        <f aca="false">VLOOKUP(CN$7,'Sat Curve Sum'!$A$7:$AG$161,6)</f>
        <v>37.97</v>
      </c>
      <c r="CO32" s="41" t="n">
        <f aca="false">VLOOKUP(CO$7,'Sat Curve Sum'!$A$7:$AG$161,6)</f>
        <v>44.15</v>
      </c>
      <c r="CP32" s="41" t="n">
        <f aca="false">VLOOKUP(CP$7,'Sat Curve Sum'!$A$7:$AG$161,6)</f>
        <v>44.96</v>
      </c>
      <c r="CQ32" s="41" t="n">
        <f aca="false">VLOOKUP(CQ$7,'Sat Curve Sum'!$A$7:$AG$161,6)</f>
        <v>44.99</v>
      </c>
      <c r="CR32" s="41" t="n">
        <f aca="false">VLOOKUP(CR$7,'Sat Curve Sum'!$A$7:$AG$161,6)</f>
        <v>39.67</v>
      </c>
      <c r="CS32" s="41" t="n">
        <f aca="false">VLOOKUP(CS$7,'Sat Curve Sum'!$A$7:$AG$161,6)</f>
        <v>40.44</v>
      </c>
      <c r="CT32" s="41" t="n">
        <f aca="false">VLOOKUP(CT$7,'Sat Curve Sum'!$A$7:$AG$161,6)</f>
        <v>39.86</v>
      </c>
      <c r="CU32" s="41" t="n">
        <f aca="false">VLOOKUP(CU$7,'Sat Curve Sum'!$A$7:$AG$161,6)</f>
        <v>43.71</v>
      </c>
      <c r="CV32" s="41" t="n">
        <f aca="false">VLOOKUP(CV$7,'Sat Curve Sum'!$A$7:$AG$161,6)</f>
        <v>41.38</v>
      </c>
      <c r="CW32" s="41" t="n">
        <f aca="false">VLOOKUP(CW$7,'Sat Curve Sum'!$A$7:$AG$161,6)</f>
        <v>39.51</v>
      </c>
      <c r="CX32" s="41" t="n">
        <f aca="false">VLOOKUP(CX$7,'Sat Curve Sum'!$A$7:$AG$161,6)</f>
        <v>38.58</v>
      </c>
      <c r="CY32" s="41" t="n">
        <f aca="false">VLOOKUP(CY$7,'Sat Curve Sum'!$A$7:$AG$161,6)</f>
        <v>37.67</v>
      </c>
      <c r="CZ32" s="41" t="n">
        <f aca="false">VLOOKUP(CZ$7,'Sat Curve Sum'!$A$7:$AG$161,6)</f>
        <v>38.17</v>
      </c>
      <c r="DA32" s="41" t="n">
        <f aca="false">VLOOKUP(DA$7,'Sat Curve Sum'!$A$7:$AG$161,6)</f>
        <v>44.42</v>
      </c>
      <c r="DB32" s="41" t="n">
        <f aca="false">VLOOKUP(DB$7,'Sat Curve Sum'!$A$7:$AG$161,6)</f>
        <v>45.29</v>
      </c>
      <c r="DC32" s="41" t="n">
        <f aca="false">VLOOKUP(DC$7,'Sat Curve Sum'!$A$7:$AG$161,6)</f>
        <v>45.35</v>
      </c>
      <c r="DD32" s="41" t="n">
        <f aca="false">VLOOKUP(DD$7,'Sat Curve Sum'!$A$7:$AG$161,6)</f>
        <v>39.96</v>
      </c>
      <c r="DE32" s="41" t="n">
        <f aca="false">VLOOKUP(DE$7,'Sat Curve Sum'!$A$7:$AG$161,6)</f>
        <v>40.66</v>
      </c>
      <c r="DF32" s="41" t="n">
        <f aca="false">VLOOKUP(DF$7,'Sat Curve Sum'!$A$7:$AG$161,6)</f>
        <v>40.08</v>
      </c>
      <c r="DG32" s="41" t="n">
        <f aca="false">VLOOKUP(DG$7,'Sat Curve Sum'!$A$7:$AG$161,6)</f>
        <v>43.95</v>
      </c>
      <c r="DH32" s="41" t="n">
        <f aca="false">VLOOKUP(DH$7,'Sat Curve Sum'!$A$7:$AG$161,6)</f>
        <v>41.62</v>
      </c>
      <c r="DI32" s="41" t="n">
        <f aca="false">VLOOKUP(DI$7,'Sat Curve Sum'!$A$7:$AG$161,6)</f>
        <v>39.73</v>
      </c>
      <c r="DJ32" s="41" t="n">
        <f aca="false">VLOOKUP(DJ$7,'Sat Curve Sum'!$A$7:$AG$161,6)</f>
        <v>38.8</v>
      </c>
      <c r="DK32" s="41" t="n">
        <f aca="false">VLOOKUP(DK$7,'Sat Curve Sum'!$A$7:$AG$161,6)</f>
        <v>37.87</v>
      </c>
      <c r="DL32" s="41" t="n">
        <f aca="false">VLOOKUP(DL$7,'Sat Curve Sum'!$A$7:$AG$161,6)</f>
        <v>38.38</v>
      </c>
      <c r="DM32" s="41" t="n">
        <f aca="false">VLOOKUP(DM$7,'Sat Curve Sum'!$A$7:$AG$161,6)</f>
        <v>44.69</v>
      </c>
      <c r="DN32" s="41" t="n">
        <f aca="false">VLOOKUP(DN$7,'Sat Curve Sum'!$A$7:$AG$161,6)</f>
        <v>45.62</v>
      </c>
      <c r="DO32" s="41" t="n">
        <f aca="false">VLOOKUP(DO$7,'Sat Curve Sum'!$A$7:$AG$161,6)</f>
        <v>45.72</v>
      </c>
      <c r="DP32" s="41" t="n">
        <f aca="false">VLOOKUP(DP$7,'Sat Curve Sum'!$A$7:$AG$161,6)</f>
        <v>40.26</v>
      </c>
      <c r="DQ32" s="41" t="n">
        <f aca="false">VLOOKUP(DQ$7,'Sat Curve Sum'!$A$7:$AG$161,6)</f>
        <v>40.88</v>
      </c>
      <c r="DR32" s="41" t="n">
        <f aca="false">VLOOKUP(DR$7,'Sat Curve Sum'!$A$7:$AG$161,6)</f>
        <v>40.29</v>
      </c>
      <c r="DS32" s="41" t="n">
        <f aca="false">VLOOKUP(DS$7,'Sat Curve Sum'!$A$7:$AG$161,6)</f>
        <v>44.19</v>
      </c>
      <c r="DT32" s="41" t="n">
        <f aca="false">VLOOKUP(DT$7,'Sat Curve Sum'!$A$7:$AG$161,6)</f>
        <v>41.85</v>
      </c>
      <c r="DU32" s="41" t="n">
        <f aca="false">VLOOKUP(DU$7,'Sat Curve Sum'!$A$7:$AG$161,6)</f>
        <v>39.96</v>
      </c>
      <c r="DV32" s="41" t="n">
        <f aca="false">VLOOKUP(DV$7,'Sat Curve Sum'!$A$7:$AG$161,6)</f>
        <v>39.01</v>
      </c>
      <c r="DW32" s="41" t="n">
        <f aca="false">VLOOKUP(DW$7,'Sat Curve Sum'!$A$7:$AG$161,6)</f>
        <v>38.06</v>
      </c>
      <c r="DX32" s="41" t="n">
        <f aca="false">VLOOKUP(DX$7,'Sat Curve Sum'!$A$7:$AG$161,6)</f>
        <v>38.58</v>
      </c>
      <c r="DY32" s="41" t="n">
        <f aca="false">VLOOKUP(DY$7,'Sat Curve Sum'!$A$7:$AG$161,6)</f>
        <v>44.95</v>
      </c>
      <c r="DZ32" s="41" t="n">
        <f aca="false">VLOOKUP(DZ$7,'Sat Curve Sum'!$A$7:$AG$161,6)</f>
        <v>45.95</v>
      </c>
      <c r="EA32" s="41" t="n">
        <f aca="false">VLOOKUP(EA$7,'Sat Curve Sum'!$A$7:$AG$161,6)</f>
        <v>46.08</v>
      </c>
      <c r="EB32" s="41" t="n">
        <f aca="false">VLOOKUP(EB$7,'Sat Curve Sum'!$A$7:$AG$161,6)</f>
        <v>40.56</v>
      </c>
      <c r="EC32" s="41" t="n">
        <f aca="false">VLOOKUP(EC$7,'Sat Curve Sum'!$A$7:$AG$161,6)</f>
        <v>41.09</v>
      </c>
      <c r="ED32" s="41" t="n">
        <f aca="false">VLOOKUP(ED$7,'Sat Curve Sum'!$A$7:$AG$161,6)</f>
        <v>40.5</v>
      </c>
      <c r="EE32" s="41" t="n">
        <f aca="false">VLOOKUP(EE$7,'Sat Curve Sum'!$A$7:$AG$161,6)</f>
        <v>44.43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84" t="s">
        <v>72</v>
      </c>
      <c r="C33" s="31" t="n">
        <f aca="false">AVERAGE(D33:F33)</f>
        <v>28.8541666666667</v>
      </c>
      <c r="D33" s="41" t="n">
        <f aca="true">IF(ISERROR(AVERAGE(OFFSET('Sat Curve Sum'!$B$6,1,0,4,1))),0,AVERAGE(OFFSET('Sat Curve Sum'!$B$6,1,0,4,1)))</f>
        <v>27</v>
      </c>
      <c r="E33" s="41" t="n">
        <f aca="true">IF(ISERROR((SUM(OFFSET('Sat Curve Sum'!$B$6,5,0,4,1))+0*'Sat Curve Sum Backup'!$B$9)/4),'Sat Curve Sum Backup'!$B$9,(SUM(OFFSET('Sat Curve Sum'!$B$6,5,0,4,1))+0*'Sat Curve Sum Backup'!$B$9)/4)</f>
        <v>29.0625</v>
      </c>
      <c r="F33" s="41" t="n">
        <f aca="false">VLOOKUP(F$7,'Sat Curve Sum'!$A$7:$AG$161,2)</f>
        <v>30.5</v>
      </c>
      <c r="G33" s="275" t="n">
        <f aca="false">AVERAGE(D33,E33,F33)</f>
        <v>28.8541666666667</v>
      </c>
      <c r="H33" s="281" t="n">
        <f aca="false">AB33</f>
        <v>30.25</v>
      </c>
      <c r="I33" s="281" t="n">
        <f aca="false">AC33</f>
        <v>29.5</v>
      </c>
      <c r="J33" s="281" t="n">
        <f aca="false">AD33</f>
        <v>29.5</v>
      </c>
      <c r="K33" s="281" t="n">
        <f aca="false">AE33</f>
        <v>30.5</v>
      </c>
      <c r="L33" s="281" t="n">
        <f aca="false">AF33</f>
        <v>32.5</v>
      </c>
      <c r="M33" s="281" t="n">
        <f aca="false">AG33</f>
        <v>41.5</v>
      </c>
      <c r="N33" s="281" t="n">
        <f aca="false">AH33</f>
        <v>51</v>
      </c>
      <c r="O33" s="281" t="n">
        <f aca="false">AI33</f>
        <v>57</v>
      </c>
      <c r="P33" s="281" t="n">
        <f aca="false">AJ33</f>
        <v>45</v>
      </c>
      <c r="Q33" s="281" t="n">
        <f aca="false">AK33</f>
        <v>33.5</v>
      </c>
      <c r="R33" s="281" t="n">
        <f aca="false">AL33</f>
        <v>31</v>
      </c>
      <c r="S33" s="281" t="n">
        <f aca="false">AM33</f>
        <v>32.5</v>
      </c>
      <c r="T33" s="275" t="n">
        <f aca="false">AVERAGE(AB33:AM33)</f>
        <v>36.9791666666667</v>
      </c>
      <c r="U33" s="275" t="n">
        <f aca="false">AVERAGE(AN33:AY33)</f>
        <v>37.7291666666667</v>
      </c>
      <c r="V33" s="297" t="n">
        <f aca="false">AVERAGE(AZ33:EE33)</f>
        <v>38.5815476190476</v>
      </c>
      <c r="W33" s="282"/>
      <c r="X33" s="283" t="n">
        <f aca="false">AVERAGE(D33:F33,AB33:EE33)</f>
        <v>38.0532657657658</v>
      </c>
      <c r="Y33" s="285"/>
      <c r="Z33" s="280"/>
      <c r="AA33" s="280"/>
      <c r="AB33" s="41" t="n">
        <f aca="false">VLOOKUP(AB$7,'Sat Curve Sum'!$A$7:$AG$161,2)</f>
        <v>30.25</v>
      </c>
      <c r="AC33" s="41" t="n">
        <f aca="false">VLOOKUP(AC$7,'Sat Curve Sum'!$A$7:$AG$161,2)</f>
        <v>29.5</v>
      </c>
      <c r="AD33" s="41" t="n">
        <f aca="false">VLOOKUP(AD$7,'Sat Curve Sum'!$A$7:$AG$161,2)</f>
        <v>29.5</v>
      </c>
      <c r="AE33" s="41" t="n">
        <f aca="false">VLOOKUP(AE$7,'Sat Curve Sum'!$A$7:$AG$161,2)</f>
        <v>30.5</v>
      </c>
      <c r="AF33" s="41" t="n">
        <f aca="false">VLOOKUP(AF$7,'Sat Curve Sum'!$A$7:$AG$161,2)</f>
        <v>32.5</v>
      </c>
      <c r="AG33" s="41" t="n">
        <f aca="false">VLOOKUP(AG$7,'Sat Curve Sum'!$A$7:$AG$161,2)</f>
        <v>41.5</v>
      </c>
      <c r="AH33" s="41" t="n">
        <f aca="false">VLOOKUP(AH$7,'Sat Curve Sum'!$A$7:$AG$161,2)</f>
        <v>51</v>
      </c>
      <c r="AI33" s="41" t="n">
        <f aca="false">VLOOKUP(AI$7,'Sat Curve Sum'!$A$7:$AG$161,2)</f>
        <v>57</v>
      </c>
      <c r="AJ33" s="41" t="n">
        <f aca="false">VLOOKUP(AJ$7,'Sat Curve Sum'!$A$7:$AG$161,2)</f>
        <v>45</v>
      </c>
      <c r="AK33" s="41" t="n">
        <f aca="false">VLOOKUP(AK$7,'Sat Curve Sum'!$A$7:$AG$161,2)</f>
        <v>33.5</v>
      </c>
      <c r="AL33" s="41" t="n">
        <f aca="false">VLOOKUP(AL$7,'Sat Curve Sum'!$A$7:$AG$161,2)</f>
        <v>31</v>
      </c>
      <c r="AM33" s="41" t="n">
        <f aca="false">VLOOKUP(AM$7,'Sat Curve Sum'!$A$7:$AG$161,2)</f>
        <v>32.5</v>
      </c>
      <c r="AN33" s="41" t="n">
        <f aca="false">VLOOKUP(AN$7,'Sat Curve Sum'!$A$7:$AG$161,2)</f>
        <v>33.75</v>
      </c>
      <c r="AO33" s="41" t="n">
        <f aca="false">VLOOKUP(AO$7,'Sat Curve Sum'!$A$7:$AG$161,2)</f>
        <v>33.25</v>
      </c>
      <c r="AP33" s="41" t="n">
        <f aca="false">VLOOKUP(AP$7,'Sat Curve Sum'!$A$7:$AG$161,2)</f>
        <v>33.25</v>
      </c>
      <c r="AQ33" s="41" t="n">
        <f aca="false">VLOOKUP(AQ$7,'Sat Curve Sum'!$A$7:$AG$161,2)</f>
        <v>32.75</v>
      </c>
      <c r="AR33" s="41" t="n">
        <f aca="false">VLOOKUP(AR$7,'Sat Curve Sum'!$A$7:$AG$161,2)</f>
        <v>32.75</v>
      </c>
      <c r="AS33" s="41" t="n">
        <f aca="false">VLOOKUP(AS$7,'Sat Curve Sum'!$A$7:$AG$161,2)</f>
        <v>37.25</v>
      </c>
      <c r="AT33" s="41" t="n">
        <f aca="false">VLOOKUP(AT$7,'Sat Curve Sum'!$A$7:$AG$161,2)</f>
        <v>51</v>
      </c>
      <c r="AU33" s="41" t="n">
        <f aca="false">VLOOKUP(AU$7,'Sat Curve Sum'!$A$7:$AG$161,2)</f>
        <v>56</v>
      </c>
      <c r="AV33" s="41" t="n">
        <f aca="false">VLOOKUP(AV$7,'Sat Curve Sum'!$A$7:$AG$161,2)</f>
        <v>44.5</v>
      </c>
      <c r="AW33" s="41" t="n">
        <f aca="false">VLOOKUP(AW$7,'Sat Curve Sum'!$A$7:$AG$161,2)</f>
        <v>33.75</v>
      </c>
      <c r="AX33" s="41" t="n">
        <f aca="false">VLOOKUP(AX$7,'Sat Curve Sum'!$A$7:$AG$161,2)</f>
        <v>32.25</v>
      </c>
      <c r="AY33" s="41" t="n">
        <f aca="false">VLOOKUP(AY$7,'Sat Curve Sum'!$A$7:$AG$161,2)</f>
        <v>32.25</v>
      </c>
      <c r="AZ33" s="41" t="n">
        <f aca="false">VLOOKUP(AZ$7,'Sat Curve Sum'!$A$7:$AG$161,2)</f>
        <v>34.43</v>
      </c>
      <c r="BA33" s="41" t="n">
        <f aca="false">VLOOKUP(BA$7,'Sat Curve Sum'!$A$7:$AG$161,2)</f>
        <v>34</v>
      </c>
      <c r="BB33" s="41" t="n">
        <f aca="false">VLOOKUP(BB$7,'Sat Curve Sum'!$A$7:$AG$161,2)</f>
        <v>34.01</v>
      </c>
      <c r="BC33" s="41" t="n">
        <f aca="false">VLOOKUP(BC$7,'Sat Curve Sum'!$A$7:$AG$161,2)</f>
        <v>33.58</v>
      </c>
      <c r="BD33" s="41" t="n">
        <f aca="false">VLOOKUP(BD$7,'Sat Curve Sum'!$A$7:$AG$161,2)</f>
        <v>33.58</v>
      </c>
      <c r="BE33" s="41" t="n">
        <f aca="false">VLOOKUP(BE$7,'Sat Curve Sum'!$A$7:$AG$161,2)</f>
        <v>37.42</v>
      </c>
      <c r="BF33" s="41" t="n">
        <f aca="false">VLOOKUP(BF$7,'Sat Curve Sum'!$A$7:$AG$161,2)</f>
        <v>49.14</v>
      </c>
      <c r="BG33" s="41" t="n">
        <f aca="false">VLOOKUP(BG$7,'Sat Curve Sum'!$A$7:$AG$161,2)</f>
        <v>53.41</v>
      </c>
      <c r="BH33" s="41" t="n">
        <f aca="false">VLOOKUP(BH$7,'Sat Curve Sum'!$A$7:$AG$161,2)</f>
        <v>43.61</v>
      </c>
      <c r="BI33" s="41" t="n">
        <f aca="false">VLOOKUP(BI$7,'Sat Curve Sum'!$A$7:$AG$161,2)</f>
        <v>34.45</v>
      </c>
      <c r="BJ33" s="41" t="n">
        <f aca="false">VLOOKUP(BJ$7,'Sat Curve Sum'!$A$7:$AG$161,2)</f>
        <v>33.17</v>
      </c>
      <c r="BK33" s="41" t="n">
        <f aca="false">VLOOKUP(BK$7,'Sat Curve Sum'!$A$7:$AG$161,2)</f>
        <v>33.17</v>
      </c>
      <c r="BL33" s="41" t="n">
        <f aca="false">VLOOKUP(BL$7,'Sat Curve Sum'!$A$7:$AG$161,2)</f>
        <v>35.17</v>
      </c>
      <c r="BM33" s="41" t="n">
        <f aca="false">VLOOKUP(BM$7,'Sat Curve Sum'!$A$7:$AG$161,2)</f>
        <v>34.8</v>
      </c>
      <c r="BN33" s="41" t="n">
        <f aca="false">VLOOKUP(BN$7,'Sat Curve Sum'!$A$7:$AG$161,2)</f>
        <v>34.81</v>
      </c>
      <c r="BO33" s="41" t="n">
        <f aca="false">VLOOKUP(BO$7,'Sat Curve Sum'!$A$7:$AG$161,2)</f>
        <v>34.44</v>
      </c>
      <c r="BP33" s="41" t="n">
        <f aca="false">VLOOKUP(BP$7,'Sat Curve Sum'!$A$7:$AG$161,2)</f>
        <v>34.45</v>
      </c>
      <c r="BQ33" s="41" t="n">
        <f aca="false">VLOOKUP(BQ$7,'Sat Curve Sum'!$A$7:$AG$161,2)</f>
        <v>37.73</v>
      </c>
      <c r="BR33" s="41" t="n">
        <f aca="false">VLOOKUP(BR$7,'Sat Curve Sum'!$A$7:$AG$161,2)</f>
        <v>47.76</v>
      </c>
      <c r="BS33" s="41" t="n">
        <f aca="false">VLOOKUP(BS$7,'Sat Curve Sum'!$A$7:$AG$161,2)</f>
        <v>51.41</v>
      </c>
      <c r="BT33" s="41" t="n">
        <f aca="false">VLOOKUP(BT$7,'Sat Curve Sum'!$A$7:$AG$161,2)</f>
        <v>43.03</v>
      </c>
      <c r="BU33" s="41" t="n">
        <f aca="false">VLOOKUP(BU$7,'Sat Curve Sum'!$A$7:$AG$161,2)</f>
        <v>35.19</v>
      </c>
      <c r="BV33" s="41" t="n">
        <f aca="false">VLOOKUP(BV$7,'Sat Curve Sum'!$A$7:$AG$161,2)</f>
        <v>34.1</v>
      </c>
      <c r="BW33" s="41" t="n">
        <f aca="false">VLOOKUP(BW$7,'Sat Curve Sum'!$A$7:$AG$161,2)</f>
        <v>34.1</v>
      </c>
      <c r="BX33" s="41" t="n">
        <f aca="false">VLOOKUP(BX$7,'Sat Curve Sum'!$A$7:$AG$161,2)</f>
        <v>35.83</v>
      </c>
      <c r="BY33" s="41" t="n">
        <f aca="false">VLOOKUP(BY$7,'Sat Curve Sum'!$A$7:$AG$161,2)</f>
        <v>35.53</v>
      </c>
      <c r="BZ33" s="41" t="n">
        <f aca="false">VLOOKUP(BZ$7,'Sat Curve Sum'!$A$7:$AG$161,2)</f>
        <v>35.53</v>
      </c>
      <c r="CA33" s="41" t="n">
        <f aca="false">VLOOKUP(CA$7,'Sat Curve Sum'!$A$7:$AG$161,2)</f>
        <v>35.22</v>
      </c>
      <c r="CB33" s="41" t="n">
        <f aca="false">VLOOKUP(CB$7,'Sat Curve Sum'!$A$7:$AG$161,2)</f>
        <v>35.22</v>
      </c>
      <c r="CC33" s="41" t="n">
        <f aca="false">VLOOKUP(CC$7,'Sat Curve Sum'!$A$7:$AG$161,2)</f>
        <v>38.03</v>
      </c>
      <c r="CD33" s="41" t="n">
        <f aca="false">VLOOKUP(CD$7,'Sat Curve Sum'!$A$7:$AG$161,2)</f>
        <v>46.61</v>
      </c>
      <c r="CE33" s="41" t="n">
        <f aca="false">VLOOKUP(CE$7,'Sat Curve Sum'!$A$7:$AG$161,2)</f>
        <v>49.74</v>
      </c>
      <c r="CF33" s="41" t="n">
        <f aca="false">VLOOKUP(CF$7,'Sat Curve Sum'!$A$7:$AG$161,2)</f>
        <v>42.56</v>
      </c>
      <c r="CG33" s="41" t="n">
        <f aca="false">VLOOKUP(CG$7,'Sat Curve Sum'!$A$7:$AG$161,2)</f>
        <v>35.86</v>
      </c>
      <c r="CH33" s="41" t="n">
        <f aca="false">VLOOKUP(CH$7,'Sat Curve Sum'!$A$7:$AG$161,2)</f>
        <v>34.92</v>
      </c>
      <c r="CI33" s="41" t="n">
        <f aca="false">VLOOKUP(CI$7,'Sat Curve Sum'!$A$7:$AG$161,2)</f>
        <v>34.93</v>
      </c>
      <c r="CJ33" s="41" t="n">
        <f aca="false">VLOOKUP(CJ$7,'Sat Curve Sum'!$A$7:$AG$161,2)</f>
        <v>36.32</v>
      </c>
      <c r="CK33" s="41" t="n">
        <f aca="false">VLOOKUP(CK$7,'Sat Curve Sum'!$A$7:$AG$161,2)</f>
        <v>36.04</v>
      </c>
      <c r="CL33" s="41" t="n">
        <f aca="false">VLOOKUP(CL$7,'Sat Curve Sum'!$A$7:$AG$161,2)</f>
        <v>36.04</v>
      </c>
      <c r="CM33" s="41" t="n">
        <f aca="false">VLOOKUP(CM$7,'Sat Curve Sum'!$A$7:$AG$161,2)</f>
        <v>35.76</v>
      </c>
      <c r="CN33" s="41" t="n">
        <f aca="false">VLOOKUP(CN$7,'Sat Curve Sum'!$A$7:$AG$161,2)</f>
        <v>35.76</v>
      </c>
      <c r="CO33" s="41" t="n">
        <f aca="false">VLOOKUP(CO$7,'Sat Curve Sum'!$A$7:$AG$161,2)</f>
        <v>38.31</v>
      </c>
      <c r="CP33" s="41" t="n">
        <f aca="false">VLOOKUP(CP$7,'Sat Curve Sum'!$A$7:$AG$161,2)</f>
        <v>46.08</v>
      </c>
      <c r="CQ33" s="41" t="n">
        <f aca="false">VLOOKUP(CQ$7,'Sat Curve Sum'!$A$7:$AG$161,2)</f>
        <v>48.91</v>
      </c>
      <c r="CR33" s="41" t="n">
        <f aca="false">VLOOKUP(CR$7,'Sat Curve Sum'!$A$7:$AG$161,2)</f>
        <v>42.42</v>
      </c>
      <c r="CS33" s="41" t="n">
        <f aca="false">VLOOKUP(CS$7,'Sat Curve Sum'!$A$7:$AG$161,2)</f>
        <v>36.34</v>
      </c>
      <c r="CT33" s="41" t="n">
        <f aca="false">VLOOKUP(CT$7,'Sat Curve Sum'!$A$7:$AG$161,2)</f>
        <v>35.5</v>
      </c>
      <c r="CU33" s="41" t="n">
        <f aca="false">VLOOKUP(CU$7,'Sat Curve Sum'!$A$7:$AG$161,2)</f>
        <v>35.5</v>
      </c>
      <c r="CV33" s="41" t="n">
        <f aca="false">VLOOKUP(CV$7,'Sat Curve Sum'!$A$7:$AG$161,2)</f>
        <v>36.73</v>
      </c>
      <c r="CW33" s="41" t="n">
        <f aca="false">VLOOKUP(CW$7,'Sat Curve Sum'!$A$7:$AG$161,2)</f>
        <v>36.48</v>
      </c>
      <c r="CX33" s="41" t="n">
        <f aca="false">VLOOKUP(CX$7,'Sat Curve Sum'!$A$7:$AG$161,2)</f>
        <v>36.48</v>
      </c>
      <c r="CY33" s="41" t="n">
        <f aca="false">VLOOKUP(CY$7,'Sat Curve Sum'!$A$7:$AG$161,2)</f>
        <v>36.22</v>
      </c>
      <c r="CZ33" s="41" t="n">
        <f aca="false">VLOOKUP(CZ$7,'Sat Curve Sum'!$A$7:$AG$161,2)</f>
        <v>36.22</v>
      </c>
      <c r="DA33" s="41" t="n">
        <f aca="false">VLOOKUP(DA$7,'Sat Curve Sum'!$A$7:$AG$161,2)</f>
        <v>38.58</v>
      </c>
      <c r="DB33" s="41" t="n">
        <f aca="false">VLOOKUP(DB$7,'Sat Curve Sum'!$A$7:$AG$161,2)</f>
        <v>45.78</v>
      </c>
      <c r="DC33" s="41" t="n">
        <f aca="false">VLOOKUP(DC$7,'Sat Curve Sum'!$A$7:$AG$161,2)</f>
        <v>48.4</v>
      </c>
      <c r="DD33" s="41" t="n">
        <f aca="false">VLOOKUP(DD$7,'Sat Curve Sum'!$A$7:$AG$161,2)</f>
        <v>42.38</v>
      </c>
      <c r="DE33" s="41" t="n">
        <f aca="false">VLOOKUP(DE$7,'Sat Curve Sum'!$A$7:$AG$161,2)</f>
        <v>36.76</v>
      </c>
      <c r="DF33" s="41" t="n">
        <f aca="false">VLOOKUP(DF$7,'Sat Curve Sum'!$A$7:$AG$161,2)</f>
        <v>35.98</v>
      </c>
      <c r="DG33" s="41" t="n">
        <f aca="false">VLOOKUP(DG$7,'Sat Curve Sum'!$A$7:$AG$161,2)</f>
        <v>35.98</v>
      </c>
      <c r="DH33" s="41" t="n">
        <f aca="false">VLOOKUP(DH$7,'Sat Curve Sum'!$A$7:$AG$161,2)</f>
        <v>37.14</v>
      </c>
      <c r="DI33" s="41" t="n">
        <f aca="false">VLOOKUP(DI$7,'Sat Curve Sum'!$A$7:$AG$161,2)</f>
        <v>36.9</v>
      </c>
      <c r="DJ33" s="41" t="n">
        <f aca="false">VLOOKUP(DJ$7,'Sat Curve Sum'!$A$7:$AG$161,2)</f>
        <v>36.9</v>
      </c>
      <c r="DK33" s="41" t="n">
        <f aca="false">VLOOKUP(DK$7,'Sat Curve Sum'!$A$7:$AG$161,2)</f>
        <v>36.66</v>
      </c>
      <c r="DL33" s="41" t="n">
        <f aca="false">VLOOKUP(DL$7,'Sat Curve Sum'!$A$7:$AG$161,2)</f>
        <v>36.66</v>
      </c>
      <c r="DM33" s="41" t="n">
        <f aca="false">VLOOKUP(DM$7,'Sat Curve Sum'!$A$7:$AG$161,2)</f>
        <v>38.85</v>
      </c>
      <c r="DN33" s="41" t="n">
        <f aca="false">VLOOKUP(DN$7,'Sat Curve Sum'!$A$7:$AG$161,2)</f>
        <v>45.51</v>
      </c>
      <c r="DO33" s="41" t="n">
        <f aca="false">VLOOKUP(DO$7,'Sat Curve Sum'!$A$7:$AG$161,2)</f>
        <v>47.94</v>
      </c>
      <c r="DP33" s="41" t="n">
        <f aca="false">VLOOKUP(DP$7,'Sat Curve Sum'!$A$7:$AG$161,2)</f>
        <v>42.37</v>
      </c>
      <c r="DQ33" s="41" t="n">
        <f aca="false">VLOOKUP(DQ$7,'Sat Curve Sum'!$A$7:$AG$161,2)</f>
        <v>37.16</v>
      </c>
      <c r="DR33" s="41" t="n">
        <f aca="false">VLOOKUP(DR$7,'Sat Curve Sum'!$A$7:$AG$161,2)</f>
        <v>36.44</v>
      </c>
      <c r="DS33" s="41" t="n">
        <f aca="false">VLOOKUP(DS$7,'Sat Curve Sum'!$A$7:$AG$161,2)</f>
        <v>36.44</v>
      </c>
      <c r="DT33" s="41" t="n">
        <f aca="false">VLOOKUP(DT$7,'Sat Curve Sum'!$A$7:$AG$161,2)</f>
        <v>37.53</v>
      </c>
      <c r="DU33" s="41" t="n">
        <f aca="false">VLOOKUP(DU$7,'Sat Curve Sum'!$A$7:$AG$161,2)</f>
        <v>37.31</v>
      </c>
      <c r="DV33" s="41" t="n">
        <f aca="false">VLOOKUP(DV$7,'Sat Curve Sum'!$A$7:$AG$161,2)</f>
        <v>37.31</v>
      </c>
      <c r="DW33" s="41" t="n">
        <f aca="false">VLOOKUP(DW$7,'Sat Curve Sum'!$A$7:$AG$161,2)</f>
        <v>37.09</v>
      </c>
      <c r="DX33" s="41" t="n">
        <f aca="false">VLOOKUP(DX$7,'Sat Curve Sum'!$A$7:$AG$161,2)</f>
        <v>37.09</v>
      </c>
      <c r="DY33" s="41" t="n">
        <f aca="false">VLOOKUP(DY$7,'Sat Curve Sum'!$A$7:$AG$161,2)</f>
        <v>39.11</v>
      </c>
      <c r="DZ33" s="41" t="n">
        <f aca="false">VLOOKUP(DZ$7,'Sat Curve Sum'!$A$7:$AG$161,2)</f>
        <v>45.29</v>
      </c>
      <c r="EA33" s="41" t="n">
        <f aca="false">VLOOKUP(EA$7,'Sat Curve Sum'!$A$7:$AG$161,2)</f>
        <v>47.53</v>
      </c>
      <c r="EB33" s="41" t="n">
        <f aca="false">VLOOKUP(EB$7,'Sat Curve Sum'!$A$7:$AG$161,2)</f>
        <v>42.38</v>
      </c>
      <c r="EC33" s="41" t="n">
        <f aca="false">VLOOKUP(EC$7,'Sat Curve Sum'!$A$7:$AG$161,2)</f>
        <v>37.56</v>
      </c>
      <c r="ED33" s="41" t="n">
        <f aca="false">VLOOKUP(ED$7,'Sat Curve Sum'!$A$7:$AG$161,2)</f>
        <v>36.88</v>
      </c>
      <c r="EE33" s="41" t="n">
        <f aca="false">VLOOKUP(EE$7,'Sat Curve Sum'!$A$7:$AG$161,2)</f>
        <v>36.89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29.1875</v>
      </c>
      <c r="D34" s="31" t="n">
        <f aca="true">IF(ISERROR(AVERAGE(OFFSET('Sat Curve Sum'!$G$6,1,0,4,1))),0,AVERAGE(OFFSET('Sat Curve Sum'!$G$6,1,0,4,1)))</f>
        <v>28</v>
      </c>
      <c r="E34" s="31" t="n">
        <f aca="true">IF(ISERROR((SUM(OFFSET('Sat Curve Sum'!$G$6,5,0,4,1))+0*'Sat Curve Sum Backup'!$G$9)/4),'Sat Curve Sum Backup'!$G$9,(SUM(OFFSET('Sat Curve Sum'!$G$6,5,0,4,1))+0*'Sat Curve Sum Backup'!$G$9)/4)</f>
        <v>29.0625</v>
      </c>
      <c r="F34" s="31" t="n">
        <f aca="false">VLOOKUP(F$7,'Sat Curve Sum'!$A$7:$AG$161,7)</f>
        <v>30.5</v>
      </c>
      <c r="G34" s="275" t="n">
        <f aca="false">AVERAGE(D34,E34,F34)</f>
        <v>29.1875</v>
      </c>
      <c r="H34" s="281" t="n">
        <f aca="false">AB34</f>
        <v>30.25</v>
      </c>
      <c r="I34" s="281" t="n">
        <f aca="false">AC34</f>
        <v>29.5</v>
      </c>
      <c r="J34" s="281" t="n">
        <f aca="false">AD34</f>
        <v>29.5</v>
      </c>
      <c r="K34" s="281" t="n">
        <f aca="false">AE34</f>
        <v>30.5</v>
      </c>
      <c r="L34" s="281" t="n">
        <f aca="false">AF34</f>
        <v>32.5</v>
      </c>
      <c r="M34" s="281" t="n">
        <f aca="false">AG34</f>
        <v>41.5</v>
      </c>
      <c r="N34" s="281" t="n">
        <f aca="false">AH34</f>
        <v>51</v>
      </c>
      <c r="O34" s="281" t="n">
        <f aca="false">AI34</f>
        <v>57</v>
      </c>
      <c r="P34" s="281" t="n">
        <f aca="false">AJ34</f>
        <v>45</v>
      </c>
      <c r="Q34" s="281" t="n">
        <f aca="false">AK34</f>
        <v>33.5</v>
      </c>
      <c r="R34" s="281" t="n">
        <f aca="false">AL34</f>
        <v>31</v>
      </c>
      <c r="S34" s="281" t="n">
        <f aca="false">AM34</f>
        <v>32.5</v>
      </c>
      <c r="T34" s="275" t="n">
        <f aca="false">AVERAGE(AB34:AM34)</f>
        <v>36.9791666666667</v>
      </c>
      <c r="U34" s="275" t="n">
        <f aca="false">AVERAGE(AN34:AY34)</f>
        <v>37.7291666666667</v>
      </c>
      <c r="V34" s="297" t="n">
        <f aca="false">AVERAGE(AZ34:EE34)</f>
        <v>38.5815476190476</v>
      </c>
      <c r="W34" s="282"/>
      <c r="X34" s="283" t="n">
        <f aca="false">AVERAGE(D34:F34,AB34:EE34)</f>
        <v>38.0622747747748</v>
      </c>
      <c r="Y34" s="285"/>
      <c r="Z34" s="280"/>
      <c r="AA34" s="32"/>
      <c r="AB34" s="31" t="n">
        <f aca="false">VLOOKUP(AB$7,'Sat Curve Sum'!$A$7:$AG$161,7)</f>
        <v>30.25</v>
      </c>
      <c r="AC34" s="31" t="n">
        <f aca="false">VLOOKUP(AC$7,'Sat Curve Sum'!$A$7:$AG$161,7)</f>
        <v>29.5</v>
      </c>
      <c r="AD34" s="31" t="n">
        <f aca="false">VLOOKUP(AD$7,'Sat Curve Sum'!$A$7:$AG$161,7)</f>
        <v>29.5</v>
      </c>
      <c r="AE34" s="31" t="n">
        <f aca="false">VLOOKUP(AE$7,'Sat Curve Sum'!$A$7:$AG$161,7)</f>
        <v>30.5</v>
      </c>
      <c r="AF34" s="31" t="n">
        <f aca="false">VLOOKUP(AF$7,'Sat Curve Sum'!$A$7:$AG$161,7)</f>
        <v>32.5</v>
      </c>
      <c r="AG34" s="31" t="n">
        <f aca="false">VLOOKUP(AG$7,'Sat Curve Sum'!$A$7:$AG$161,7)</f>
        <v>41.5</v>
      </c>
      <c r="AH34" s="31" t="n">
        <f aca="false">VLOOKUP(AH$7,'Sat Curve Sum'!$A$7:$AG$161,7)</f>
        <v>51</v>
      </c>
      <c r="AI34" s="31" t="n">
        <f aca="false">VLOOKUP(AI$7,'Sat Curve Sum'!$A$7:$AG$161,7)</f>
        <v>57</v>
      </c>
      <c r="AJ34" s="31" t="n">
        <f aca="false">VLOOKUP(AJ$7,'Sat Curve Sum'!$A$7:$AG$161,7)</f>
        <v>45</v>
      </c>
      <c r="AK34" s="31" t="n">
        <f aca="false">VLOOKUP(AK$7,'Sat Curve Sum'!$A$7:$AG$161,7)</f>
        <v>33.5</v>
      </c>
      <c r="AL34" s="31" t="n">
        <f aca="false">VLOOKUP(AL$7,'Sat Curve Sum'!$A$7:$AG$161,7)</f>
        <v>31</v>
      </c>
      <c r="AM34" s="31" t="n">
        <f aca="false">VLOOKUP(AM$7,'Sat Curve Sum'!$A$7:$AG$161,7)</f>
        <v>32.5</v>
      </c>
      <c r="AN34" s="31" t="n">
        <f aca="false">VLOOKUP(AN$7,'Sat Curve Sum'!$A$7:$AG$161,7)</f>
        <v>33.75</v>
      </c>
      <c r="AO34" s="31" t="n">
        <f aca="false">VLOOKUP(AO$7,'Sat Curve Sum'!$A$7:$AG$161,7)</f>
        <v>33.25</v>
      </c>
      <c r="AP34" s="31" t="n">
        <f aca="false">VLOOKUP(AP$7,'Sat Curve Sum'!$A$7:$AG$161,7)</f>
        <v>33.25</v>
      </c>
      <c r="AQ34" s="31" t="n">
        <f aca="false">VLOOKUP(AQ$7,'Sat Curve Sum'!$A$7:$AG$161,7)</f>
        <v>32.75</v>
      </c>
      <c r="AR34" s="31" t="n">
        <f aca="false">VLOOKUP(AR$7,'Sat Curve Sum'!$A$7:$AG$161,7)</f>
        <v>32.75</v>
      </c>
      <c r="AS34" s="31" t="n">
        <f aca="false">VLOOKUP(AS$7,'Sat Curve Sum'!$A$7:$AG$161,7)</f>
        <v>37.25</v>
      </c>
      <c r="AT34" s="31" t="n">
        <f aca="false">VLOOKUP(AT$7,'Sat Curve Sum'!$A$7:$AG$161,7)</f>
        <v>51</v>
      </c>
      <c r="AU34" s="31" t="n">
        <f aca="false">VLOOKUP(AU$7,'Sat Curve Sum'!$A$7:$AG$161,7)</f>
        <v>56</v>
      </c>
      <c r="AV34" s="31" t="n">
        <f aca="false">VLOOKUP(AV$7,'Sat Curve Sum'!$A$7:$AG$161,7)</f>
        <v>44.5</v>
      </c>
      <c r="AW34" s="31" t="n">
        <f aca="false">VLOOKUP(AW$7,'Sat Curve Sum'!$A$7:$AG$161,7)</f>
        <v>33.75</v>
      </c>
      <c r="AX34" s="31" t="n">
        <f aca="false">VLOOKUP(AX$7,'Sat Curve Sum'!$A$7:$AG$161,7)</f>
        <v>32.25</v>
      </c>
      <c r="AY34" s="31" t="n">
        <f aca="false">VLOOKUP(AY$7,'Sat Curve Sum'!$A$7:$AG$161,7)</f>
        <v>32.25</v>
      </c>
      <c r="AZ34" s="31" t="n">
        <f aca="false">VLOOKUP(AZ$7,'Sat Curve Sum'!$A$7:$AG$161,7)</f>
        <v>34.43</v>
      </c>
      <c r="BA34" s="31" t="n">
        <f aca="false">VLOOKUP(BA$7,'Sat Curve Sum'!$A$7:$AG$161,7)</f>
        <v>34</v>
      </c>
      <c r="BB34" s="31" t="n">
        <f aca="false">VLOOKUP(BB$7,'Sat Curve Sum'!$A$7:$AG$161,7)</f>
        <v>34.01</v>
      </c>
      <c r="BC34" s="31" t="n">
        <f aca="false">VLOOKUP(BC$7,'Sat Curve Sum'!$A$7:$AG$161,7)</f>
        <v>33.58</v>
      </c>
      <c r="BD34" s="31" t="n">
        <f aca="false">VLOOKUP(BD$7,'Sat Curve Sum'!$A$7:$AG$161,7)</f>
        <v>33.58</v>
      </c>
      <c r="BE34" s="31" t="n">
        <f aca="false">VLOOKUP(BE$7,'Sat Curve Sum'!$A$7:$AG$161,7)</f>
        <v>37.42</v>
      </c>
      <c r="BF34" s="31" t="n">
        <f aca="false">VLOOKUP(BF$7,'Sat Curve Sum'!$A$7:$AG$161,7)</f>
        <v>49.14</v>
      </c>
      <c r="BG34" s="31" t="n">
        <f aca="false">VLOOKUP(BG$7,'Sat Curve Sum'!$A$7:$AG$161,7)</f>
        <v>53.41</v>
      </c>
      <c r="BH34" s="31" t="n">
        <f aca="false">VLOOKUP(BH$7,'Sat Curve Sum'!$A$7:$AG$161,7)</f>
        <v>43.61</v>
      </c>
      <c r="BI34" s="31" t="n">
        <f aca="false">VLOOKUP(BI$7,'Sat Curve Sum'!$A$7:$AG$161,7)</f>
        <v>34.45</v>
      </c>
      <c r="BJ34" s="31" t="n">
        <f aca="false">VLOOKUP(BJ$7,'Sat Curve Sum'!$A$7:$AG$161,7)</f>
        <v>33.17</v>
      </c>
      <c r="BK34" s="31" t="n">
        <f aca="false">VLOOKUP(BK$7,'Sat Curve Sum'!$A$7:$AG$161,7)</f>
        <v>33.17</v>
      </c>
      <c r="BL34" s="31" t="n">
        <f aca="false">VLOOKUP(BL$7,'Sat Curve Sum'!$A$7:$AG$161,7)</f>
        <v>35.17</v>
      </c>
      <c r="BM34" s="31" t="n">
        <f aca="false">VLOOKUP(BM$7,'Sat Curve Sum'!$A$7:$AG$161,7)</f>
        <v>34.8</v>
      </c>
      <c r="BN34" s="31" t="n">
        <f aca="false">VLOOKUP(BN$7,'Sat Curve Sum'!$A$7:$AG$161,7)</f>
        <v>34.81</v>
      </c>
      <c r="BO34" s="31" t="n">
        <f aca="false">VLOOKUP(BO$7,'Sat Curve Sum'!$A$7:$AG$161,7)</f>
        <v>34.44</v>
      </c>
      <c r="BP34" s="31" t="n">
        <f aca="false">VLOOKUP(BP$7,'Sat Curve Sum'!$A$7:$AG$161,7)</f>
        <v>34.45</v>
      </c>
      <c r="BQ34" s="31" t="n">
        <f aca="false">VLOOKUP(BQ$7,'Sat Curve Sum'!$A$7:$AG$161,7)</f>
        <v>37.73</v>
      </c>
      <c r="BR34" s="31" t="n">
        <f aca="false">VLOOKUP(BR$7,'Sat Curve Sum'!$A$7:$AG$161,7)</f>
        <v>47.76</v>
      </c>
      <c r="BS34" s="31" t="n">
        <f aca="false">VLOOKUP(BS$7,'Sat Curve Sum'!$A$7:$AG$161,7)</f>
        <v>51.41</v>
      </c>
      <c r="BT34" s="31" t="n">
        <f aca="false">VLOOKUP(BT$7,'Sat Curve Sum'!$A$7:$AG$161,7)</f>
        <v>43.03</v>
      </c>
      <c r="BU34" s="31" t="n">
        <f aca="false">VLOOKUP(BU$7,'Sat Curve Sum'!$A$7:$AG$161,7)</f>
        <v>35.19</v>
      </c>
      <c r="BV34" s="31" t="n">
        <f aca="false">VLOOKUP(BV$7,'Sat Curve Sum'!$A$7:$AG$161,7)</f>
        <v>34.1</v>
      </c>
      <c r="BW34" s="31" t="n">
        <f aca="false">VLOOKUP(BW$7,'Sat Curve Sum'!$A$7:$AG$161,7)</f>
        <v>34.1</v>
      </c>
      <c r="BX34" s="31" t="n">
        <f aca="false">VLOOKUP(BX$7,'Sat Curve Sum'!$A$7:$AG$161,7)</f>
        <v>35.83</v>
      </c>
      <c r="BY34" s="31" t="n">
        <f aca="false">VLOOKUP(BY$7,'Sat Curve Sum'!$A$7:$AG$161,7)</f>
        <v>35.53</v>
      </c>
      <c r="BZ34" s="31" t="n">
        <f aca="false">VLOOKUP(BZ$7,'Sat Curve Sum'!$A$7:$AG$161,7)</f>
        <v>35.53</v>
      </c>
      <c r="CA34" s="31" t="n">
        <f aca="false">VLOOKUP(CA$7,'Sat Curve Sum'!$A$7:$AG$161,7)</f>
        <v>35.22</v>
      </c>
      <c r="CB34" s="31" t="n">
        <f aca="false">VLOOKUP(CB$7,'Sat Curve Sum'!$A$7:$AG$161,7)</f>
        <v>35.22</v>
      </c>
      <c r="CC34" s="31" t="n">
        <f aca="false">VLOOKUP(CC$7,'Sat Curve Sum'!$A$7:$AG$161,7)</f>
        <v>38.03</v>
      </c>
      <c r="CD34" s="31" t="n">
        <f aca="false">VLOOKUP(CD$7,'Sat Curve Sum'!$A$7:$AG$161,7)</f>
        <v>46.61</v>
      </c>
      <c r="CE34" s="31" t="n">
        <f aca="false">VLOOKUP(CE$7,'Sat Curve Sum'!$A$7:$AG$161,7)</f>
        <v>49.74</v>
      </c>
      <c r="CF34" s="31" t="n">
        <f aca="false">VLOOKUP(CF$7,'Sat Curve Sum'!$A$7:$AG$161,7)</f>
        <v>42.56</v>
      </c>
      <c r="CG34" s="31" t="n">
        <f aca="false">VLOOKUP(CG$7,'Sat Curve Sum'!$A$7:$AG$161,7)</f>
        <v>35.86</v>
      </c>
      <c r="CH34" s="31" t="n">
        <f aca="false">VLOOKUP(CH$7,'Sat Curve Sum'!$A$7:$AG$161,7)</f>
        <v>34.92</v>
      </c>
      <c r="CI34" s="31" t="n">
        <f aca="false">VLOOKUP(CI$7,'Sat Curve Sum'!$A$7:$AG$161,7)</f>
        <v>34.93</v>
      </c>
      <c r="CJ34" s="31" t="n">
        <f aca="false">VLOOKUP(CJ$7,'Sat Curve Sum'!$A$7:$AG$161,7)</f>
        <v>36.32</v>
      </c>
      <c r="CK34" s="31" t="n">
        <f aca="false">VLOOKUP(CK$7,'Sat Curve Sum'!$A$7:$AG$161,7)</f>
        <v>36.04</v>
      </c>
      <c r="CL34" s="31" t="n">
        <f aca="false">VLOOKUP(CL$7,'Sat Curve Sum'!$A$7:$AG$161,7)</f>
        <v>36.04</v>
      </c>
      <c r="CM34" s="31" t="n">
        <f aca="false">VLOOKUP(CM$7,'Sat Curve Sum'!$A$7:$AG$161,7)</f>
        <v>35.76</v>
      </c>
      <c r="CN34" s="31" t="n">
        <f aca="false">VLOOKUP(CN$7,'Sat Curve Sum'!$A$7:$AG$161,7)</f>
        <v>35.76</v>
      </c>
      <c r="CO34" s="31" t="n">
        <f aca="false">VLOOKUP(CO$7,'Sat Curve Sum'!$A$7:$AG$161,7)</f>
        <v>38.31</v>
      </c>
      <c r="CP34" s="31" t="n">
        <f aca="false">VLOOKUP(CP$7,'Sat Curve Sum'!$A$7:$AG$161,7)</f>
        <v>46.08</v>
      </c>
      <c r="CQ34" s="31" t="n">
        <f aca="false">VLOOKUP(CQ$7,'Sat Curve Sum'!$A$7:$AG$161,7)</f>
        <v>48.91</v>
      </c>
      <c r="CR34" s="31" t="n">
        <f aca="false">VLOOKUP(CR$7,'Sat Curve Sum'!$A$7:$AG$161,7)</f>
        <v>42.42</v>
      </c>
      <c r="CS34" s="31" t="n">
        <f aca="false">VLOOKUP(CS$7,'Sat Curve Sum'!$A$7:$AG$161,7)</f>
        <v>36.34</v>
      </c>
      <c r="CT34" s="31" t="n">
        <f aca="false">VLOOKUP(CT$7,'Sat Curve Sum'!$A$7:$AG$161,7)</f>
        <v>35.5</v>
      </c>
      <c r="CU34" s="31" t="n">
        <f aca="false">VLOOKUP(CU$7,'Sat Curve Sum'!$A$7:$AG$161,7)</f>
        <v>35.5</v>
      </c>
      <c r="CV34" s="31" t="n">
        <f aca="false">VLOOKUP(CV$7,'Sat Curve Sum'!$A$7:$AG$161,7)</f>
        <v>36.73</v>
      </c>
      <c r="CW34" s="31" t="n">
        <f aca="false">VLOOKUP(CW$7,'Sat Curve Sum'!$A$7:$AG$161,7)</f>
        <v>36.48</v>
      </c>
      <c r="CX34" s="31" t="n">
        <f aca="false">VLOOKUP(CX$7,'Sat Curve Sum'!$A$7:$AG$161,7)</f>
        <v>36.48</v>
      </c>
      <c r="CY34" s="31" t="n">
        <f aca="false">VLOOKUP(CY$7,'Sat Curve Sum'!$A$7:$AG$161,7)</f>
        <v>36.22</v>
      </c>
      <c r="CZ34" s="31" t="n">
        <f aca="false">VLOOKUP(CZ$7,'Sat Curve Sum'!$A$7:$AG$161,7)</f>
        <v>36.22</v>
      </c>
      <c r="DA34" s="31" t="n">
        <f aca="false">VLOOKUP(DA$7,'Sat Curve Sum'!$A$7:$AG$161,7)</f>
        <v>38.58</v>
      </c>
      <c r="DB34" s="31" t="n">
        <f aca="false">VLOOKUP(DB$7,'Sat Curve Sum'!$A$7:$AG$161,7)</f>
        <v>45.78</v>
      </c>
      <c r="DC34" s="31" t="n">
        <f aca="false">VLOOKUP(DC$7,'Sat Curve Sum'!$A$7:$AG$161,7)</f>
        <v>48.4</v>
      </c>
      <c r="DD34" s="31" t="n">
        <f aca="false">VLOOKUP(DD$7,'Sat Curve Sum'!$A$7:$AG$161,7)</f>
        <v>42.38</v>
      </c>
      <c r="DE34" s="31" t="n">
        <f aca="false">VLOOKUP(DE$7,'Sat Curve Sum'!$A$7:$AG$161,7)</f>
        <v>36.76</v>
      </c>
      <c r="DF34" s="31" t="n">
        <f aca="false">VLOOKUP(DF$7,'Sat Curve Sum'!$A$7:$AG$161,7)</f>
        <v>35.98</v>
      </c>
      <c r="DG34" s="31" t="n">
        <f aca="false">VLOOKUP(DG$7,'Sat Curve Sum'!$A$7:$AG$161,7)</f>
        <v>35.98</v>
      </c>
      <c r="DH34" s="31" t="n">
        <f aca="false">VLOOKUP(DH$7,'Sat Curve Sum'!$A$7:$AG$161,7)</f>
        <v>37.14</v>
      </c>
      <c r="DI34" s="31" t="n">
        <f aca="false">VLOOKUP(DI$7,'Sat Curve Sum'!$A$7:$AG$161,7)</f>
        <v>36.9</v>
      </c>
      <c r="DJ34" s="31" t="n">
        <f aca="false">VLOOKUP(DJ$7,'Sat Curve Sum'!$A$7:$AG$161,7)</f>
        <v>36.9</v>
      </c>
      <c r="DK34" s="31" t="n">
        <f aca="false">VLOOKUP(DK$7,'Sat Curve Sum'!$A$7:$AG$161,7)</f>
        <v>36.66</v>
      </c>
      <c r="DL34" s="31" t="n">
        <f aca="false">VLOOKUP(DL$7,'Sat Curve Sum'!$A$7:$AG$161,7)</f>
        <v>36.66</v>
      </c>
      <c r="DM34" s="31" t="n">
        <f aca="false">VLOOKUP(DM$7,'Sat Curve Sum'!$A$7:$AG$161,7)</f>
        <v>38.85</v>
      </c>
      <c r="DN34" s="31" t="n">
        <f aca="false">VLOOKUP(DN$7,'Sat Curve Sum'!$A$7:$AG$161,7)</f>
        <v>45.51</v>
      </c>
      <c r="DO34" s="31" t="n">
        <f aca="false">VLOOKUP(DO$7,'Sat Curve Sum'!$A$7:$AG$161,7)</f>
        <v>47.94</v>
      </c>
      <c r="DP34" s="31" t="n">
        <f aca="false">VLOOKUP(DP$7,'Sat Curve Sum'!$A$7:$AG$161,7)</f>
        <v>42.37</v>
      </c>
      <c r="DQ34" s="31" t="n">
        <f aca="false">VLOOKUP(DQ$7,'Sat Curve Sum'!$A$7:$AG$161,7)</f>
        <v>37.16</v>
      </c>
      <c r="DR34" s="31" t="n">
        <f aca="false">VLOOKUP(DR$7,'Sat Curve Sum'!$A$7:$AG$161,7)</f>
        <v>36.44</v>
      </c>
      <c r="DS34" s="31" t="n">
        <f aca="false">VLOOKUP(DS$7,'Sat Curve Sum'!$A$7:$AG$161,7)</f>
        <v>36.44</v>
      </c>
      <c r="DT34" s="31" t="n">
        <f aca="false">VLOOKUP(DT$7,'Sat Curve Sum'!$A$7:$AG$161,7)</f>
        <v>37.53</v>
      </c>
      <c r="DU34" s="31" t="n">
        <f aca="false">VLOOKUP(DU$7,'Sat Curve Sum'!$A$7:$AG$161,7)</f>
        <v>37.31</v>
      </c>
      <c r="DV34" s="31" t="n">
        <f aca="false">VLOOKUP(DV$7,'Sat Curve Sum'!$A$7:$AG$161,7)</f>
        <v>37.31</v>
      </c>
      <c r="DW34" s="31" t="n">
        <f aca="false">VLOOKUP(DW$7,'Sat Curve Sum'!$A$7:$AG$161,7)</f>
        <v>37.09</v>
      </c>
      <c r="DX34" s="31" t="n">
        <f aca="false">VLOOKUP(DX$7,'Sat Curve Sum'!$A$7:$AG$161,7)</f>
        <v>37.09</v>
      </c>
      <c r="DY34" s="31" t="n">
        <f aca="false">VLOOKUP(DY$7,'Sat Curve Sum'!$A$7:$AG$161,7)</f>
        <v>39.11</v>
      </c>
      <c r="DZ34" s="31" t="n">
        <f aca="false">VLOOKUP(DZ$7,'Sat Curve Sum'!$A$7:$AG$161,7)</f>
        <v>45.29</v>
      </c>
      <c r="EA34" s="31" t="n">
        <f aca="false">VLOOKUP(EA$7,'Sat Curve Sum'!$A$7:$AG$161,7)</f>
        <v>47.53</v>
      </c>
      <c r="EB34" s="31" t="n">
        <f aca="false">VLOOKUP(EB$7,'Sat Curve Sum'!$A$7:$AG$161,7)</f>
        <v>42.38</v>
      </c>
      <c r="EC34" s="31" t="n">
        <f aca="false">VLOOKUP(EC$7,'Sat Curve Sum'!$A$7:$AG$161,7)</f>
        <v>37.56</v>
      </c>
      <c r="ED34" s="31" t="n">
        <f aca="false">VLOOKUP(ED$7,'Sat Curve Sum'!$A$7:$AG$161,7)</f>
        <v>36.88</v>
      </c>
      <c r="EE34" s="31" t="n">
        <f aca="false">VLOOKUP(EE$7,'Sat Curve Sum'!$A$7:$AG$161,7)</f>
        <v>36.89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75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75"/>
      <c r="U35" s="275"/>
      <c r="V35" s="297"/>
      <c r="W35" s="282"/>
      <c r="X35" s="283"/>
      <c r="Y35" s="285"/>
      <c r="Z35" s="280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75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75"/>
      <c r="U36" s="275"/>
      <c r="V36" s="297"/>
      <c r="W36" s="282"/>
      <c r="X36" s="283"/>
      <c r="Y36" s="285"/>
      <c r="Z36" s="280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31.2617575663224</v>
      </c>
      <c r="D37" s="31" t="n">
        <f aca="true">IF(ISERROR(AVERAGE(OFFSET('Sat Curve Sum'!$C$6,1,0,4,1))),0,AVERAGE(OFFSET('Sat Curve Sum'!$C$6,1,0,4,1)))</f>
        <v>25.75</v>
      </c>
      <c r="E37" s="31" t="n">
        <f aca="true">IF(ISERROR((SUM(OFFSET('Sat Curve Sum'!$C$6,5,0,4,1))+0*'Sat Curve Sum Backup'!$C$9)/4),'Sat Curve Sum Backup'!$C$9,(SUM(OFFSET('Sat Curve Sum'!$C$6,5,0,4,1))+0*'Sat Curve Sum Backup'!$C$9)/4)</f>
        <v>31.85</v>
      </c>
      <c r="F37" s="31" t="n">
        <f aca="false">VLOOKUP(F$7,'Sat Curve Sum'!$A$7:$AG$161,18)</f>
        <v>36.1852726989671</v>
      </c>
      <c r="G37" s="275" t="n">
        <f aca="false">AVERAGE(D37,E37,F37)</f>
        <v>31.2617575663224</v>
      </c>
      <c r="H37" s="281" t="n">
        <f aca="false">AB37</f>
        <v>38.7536218463849</v>
      </c>
      <c r="I37" s="281" t="n">
        <f aca="false">AC37</f>
        <v>38.5269876937414</v>
      </c>
      <c r="J37" s="281" t="n">
        <f aca="false">AD37</f>
        <v>37.733809059054</v>
      </c>
      <c r="K37" s="281" t="n">
        <f aca="false">AE37</f>
        <v>35.6876641075749</v>
      </c>
      <c r="L37" s="281" t="n">
        <f aca="false">AF37</f>
        <v>36.1698030147291</v>
      </c>
      <c r="M37" s="281" t="n">
        <f aca="false">AG37</f>
        <v>36.9662813941766</v>
      </c>
      <c r="N37" s="281" t="n">
        <f aca="false">AH37</f>
        <v>39.510698715598</v>
      </c>
      <c r="O37" s="281" t="n">
        <f aca="false">AI37</f>
        <v>40.144924784139</v>
      </c>
      <c r="P37" s="281" t="n">
        <f aca="false">AJ37</f>
        <v>40.1505627162791</v>
      </c>
      <c r="Q37" s="281" t="n">
        <f aca="false">AK37</f>
        <v>38.6455819071313</v>
      </c>
      <c r="R37" s="281" t="n">
        <f aca="false">AL37</f>
        <v>42.1959722989006</v>
      </c>
      <c r="S37" s="281" t="n">
        <f aca="false">AM37</f>
        <v>45.35146737838</v>
      </c>
      <c r="T37" s="275" t="n">
        <f aca="false">AVERAGE(AB37:AM37)</f>
        <v>39.1531145763407</v>
      </c>
      <c r="U37" s="275" t="n">
        <f aca="false">AVERAGE(AN37:AY37)</f>
        <v>41.4254278454118</v>
      </c>
      <c r="V37" s="297" t="n">
        <f aca="false">AVERAGE(AZ37:EE37)</f>
        <v>38.6776314924373</v>
      </c>
      <c r="W37" s="282"/>
      <c r="X37" s="283" t="n">
        <f aca="false">AVERAGE(D37:F37,AB37:EE37)</f>
        <v>38.8256651092318</v>
      </c>
      <c r="Y37" s="285"/>
      <c r="Z37" s="280"/>
      <c r="AA37" s="32"/>
      <c r="AB37" s="31" t="n">
        <f aca="false">VLOOKUP(AB$7,'Sat Curve Sum'!$A$7:$AG$161,18)</f>
        <v>38.7536218463849</v>
      </c>
      <c r="AC37" s="31" t="n">
        <f aca="false">VLOOKUP(AC$7,'Sat Curve Sum'!$A$7:$AG$161,18)</f>
        <v>38.5269876937414</v>
      </c>
      <c r="AD37" s="31" t="n">
        <f aca="false">VLOOKUP(AD$7,'Sat Curve Sum'!$A$7:$AG$161,18)</f>
        <v>37.733809059054</v>
      </c>
      <c r="AE37" s="31" t="n">
        <f aca="false">VLOOKUP(AE$7,'Sat Curve Sum'!$A$7:$AG$161,18)</f>
        <v>35.6876641075749</v>
      </c>
      <c r="AF37" s="31" t="n">
        <f aca="false">VLOOKUP(AF$7,'Sat Curve Sum'!$A$7:$AG$161,18)</f>
        <v>36.1698030147291</v>
      </c>
      <c r="AG37" s="31" t="n">
        <f aca="false">VLOOKUP(AG$7,'Sat Curve Sum'!$A$7:$AG$161,18)</f>
        <v>36.9662813941766</v>
      </c>
      <c r="AH37" s="31" t="n">
        <f aca="false">VLOOKUP(AH$7,'Sat Curve Sum'!$A$7:$AG$161,18)</f>
        <v>39.510698715598</v>
      </c>
      <c r="AI37" s="31" t="n">
        <f aca="false">VLOOKUP(AI$7,'Sat Curve Sum'!$A$7:$AG$161,18)</f>
        <v>40.144924784139</v>
      </c>
      <c r="AJ37" s="31" t="n">
        <f aca="false">VLOOKUP(AJ$7,'Sat Curve Sum'!$A$7:$AG$161,18)</f>
        <v>40.1505627162791</v>
      </c>
      <c r="AK37" s="31" t="n">
        <f aca="false">VLOOKUP(AK$7,'Sat Curve Sum'!$A$7:$AG$161,18)</f>
        <v>38.6455819071313</v>
      </c>
      <c r="AL37" s="31" t="n">
        <f aca="false">VLOOKUP(AL$7,'Sat Curve Sum'!$A$7:$AG$161,18)</f>
        <v>42.1959722989006</v>
      </c>
      <c r="AM37" s="31" t="n">
        <f aca="false">VLOOKUP(AM$7,'Sat Curve Sum'!$A$7:$AG$161,18)</f>
        <v>45.35146737838</v>
      </c>
      <c r="AN37" s="31" t="n">
        <f aca="false">VLOOKUP(AN$7,'Sat Curve Sum'!$A$7:$AG$161,18)</f>
        <v>44.6987302722246</v>
      </c>
      <c r="AO37" s="31" t="n">
        <f aca="false">VLOOKUP(AO$7,'Sat Curve Sum'!$A$7:$AG$161,18)</f>
        <v>43.2797772252742</v>
      </c>
      <c r="AP37" s="31" t="n">
        <f aca="false">VLOOKUP(AP$7,'Sat Curve Sum'!$A$7:$AG$161,18)</f>
        <v>41.5588443291136</v>
      </c>
      <c r="AQ37" s="31" t="n">
        <f aca="false">VLOOKUP(AQ$7,'Sat Curve Sum'!$A$7:$AG$161,18)</f>
        <v>38.786058227796</v>
      </c>
      <c r="AR37" s="31" t="n">
        <f aca="false">VLOOKUP(AR$7,'Sat Curve Sum'!$A$7:$AG$161,18)</f>
        <v>38.9870275424085</v>
      </c>
      <c r="AS37" s="31" t="n">
        <f aca="false">VLOOKUP(AS$7,'Sat Curve Sum'!$A$7:$AG$161,18)</f>
        <v>39.4583271669958</v>
      </c>
      <c r="AT37" s="31" t="n">
        <f aca="false">VLOOKUP(AT$7,'Sat Curve Sum'!$A$7:$AG$161,18)</f>
        <v>39.8544427817234</v>
      </c>
      <c r="AU37" s="31" t="n">
        <f aca="false">VLOOKUP(AU$7,'Sat Curve Sum'!$A$7:$AG$161,18)</f>
        <v>40.1909535238931</v>
      </c>
      <c r="AV37" s="31" t="n">
        <f aca="false">VLOOKUP(AV$7,'Sat Curve Sum'!$A$7:$AG$161,18)</f>
        <v>40.2716995830149</v>
      </c>
      <c r="AW37" s="31" t="n">
        <f aca="false">VLOOKUP(AW$7,'Sat Curve Sum'!$A$7:$AG$161,18)</f>
        <v>40.4280092155275</v>
      </c>
      <c r="AX37" s="31" t="n">
        <f aca="false">VLOOKUP(AX$7,'Sat Curve Sum'!$A$7:$AG$161,18)</f>
        <v>43.5404625490044</v>
      </c>
      <c r="AY37" s="31" t="n">
        <f aca="false">VLOOKUP(AY$7,'Sat Curve Sum'!$A$7:$AG$161,18)</f>
        <v>46.0508017279654</v>
      </c>
      <c r="AZ37" s="31" t="n">
        <f aca="false">VLOOKUP(AZ$7,'Sat Curve Sum'!$A$7:$AG$161,18)</f>
        <v>43.3620387800972</v>
      </c>
      <c r="BA37" s="31" t="n">
        <f aca="false">VLOOKUP(BA$7,'Sat Curve Sum'!$A$7:$AG$161,18)</f>
        <v>41.7776063815753</v>
      </c>
      <c r="BB37" s="31" t="n">
        <f aca="false">VLOOKUP(BB$7,'Sat Curve Sum'!$A$7:$AG$161,18)</f>
        <v>39.9422548182409</v>
      </c>
      <c r="BC37" s="31" t="n">
        <f aca="false">VLOOKUP(BC$7,'Sat Curve Sum'!$A$7:$AG$161,18)</f>
        <v>37.0248033181779</v>
      </c>
      <c r="BD37" s="31" t="n">
        <f aca="false">VLOOKUP(BD$7,'Sat Curve Sum'!$A$7:$AG$161,18)</f>
        <v>37.0309427737966</v>
      </c>
      <c r="BE37" s="31" t="n">
        <f aca="false">VLOOKUP(BE$7,'Sat Curve Sum'!$A$7:$AG$161,18)</f>
        <v>37.4824934457005</v>
      </c>
      <c r="BF37" s="31" t="n">
        <f aca="false">VLOOKUP(BF$7,'Sat Curve Sum'!$A$7:$AG$161,18)</f>
        <v>38.1444329904891</v>
      </c>
      <c r="BG37" s="31" t="n">
        <f aca="false">VLOOKUP(BG$7,'Sat Curve Sum'!$A$7:$AG$161,18)</f>
        <v>38.600200166076</v>
      </c>
      <c r="BH37" s="31" t="n">
        <f aca="false">VLOOKUP(BH$7,'Sat Curve Sum'!$A$7:$AG$161,18)</f>
        <v>38.7640187979083</v>
      </c>
      <c r="BI37" s="31" t="n">
        <f aca="false">VLOOKUP(BI$7,'Sat Curve Sum'!$A$7:$AG$161,18)</f>
        <v>38.9143003346272</v>
      </c>
      <c r="BJ37" s="31" t="n">
        <f aca="false">VLOOKUP(BJ$7,'Sat Curve Sum'!$A$7:$AG$161,18)</f>
        <v>41.6586101642813</v>
      </c>
      <c r="BK37" s="31" t="n">
        <f aca="false">VLOOKUP(BK$7,'Sat Curve Sum'!$A$7:$AG$161,18)</f>
        <v>44.1240049160983</v>
      </c>
      <c r="BL37" s="31" t="n">
        <f aca="false">VLOOKUP(BL$7,'Sat Curve Sum'!$A$7:$AG$161,18)</f>
        <v>42.2009447430883</v>
      </c>
      <c r="BM37" s="31" t="n">
        <f aca="false">VLOOKUP(BM$7,'Sat Curve Sum'!$A$7:$AG$161,18)</f>
        <v>40.7004064006107</v>
      </c>
      <c r="BN37" s="31" t="n">
        <f aca="false">VLOOKUP(BN$7,'Sat Curve Sum'!$A$7:$AG$161,18)</f>
        <v>38.9622144057365</v>
      </c>
      <c r="BO37" s="31" t="n">
        <f aca="false">VLOOKUP(BO$7,'Sat Curve Sum'!$A$7:$AG$161,18)</f>
        <v>36.1330820941757</v>
      </c>
      <c r="BP37" s="31" t="n">
        <f aca="false">VLOOKUP(BP$7,'Sat Curve Sum'!$A$7:$AG$161,18)</f>
        <v>36.1392574431966</v>
      </c>
      <c r="BQ37" s="31" t="n">
        <f aca="false">VLOOKUP(BQ$7,'Sat Curve Sum'!$A$7:$AG$161,18)</f>
        <v>36.5674868064779</v>
      </c>
      <c r="BR37" s="31" t="n">
        <f aca="false">VLOOKUP(BR$7,'Sat Curve Sum'!$A$7:$AG$161,18)</f>
        <v>37.1949589677886</v>
      </c>
      <c r="BS37" s="31" t="n">
        <f aca="false">VLOOKUP(BS$7,'Sat Curve Sum'!$A$7:$AG$161,18)</f>
        <v>37.6267457136634</v>
      </c>
      <c r="BT37" s="31" t="n">
        <f aca="false">VLOOKUP(BT$7,'Sat Curve Sum'!$A$7:$AG$161,18)</f>
        <v>37.7818807717793</v>
      </c>
      <c r="BU37" s="31" t="n">
        <f aca="false">VLOOKUP(BU$7,'Sat Curve Sum'!$A$7:$AG$161,18)</f>
        <v>37.9246820756248</v>
      </c>
      <c r="BV37" s="31" t="n">
        <f aca="false">VLOOKUP(BV$7,'Sat Curve Sum'!$A$7:$AG$161,18)</f>
        <v>40.6050210573724</v>
      </c>
      <c r="BW37" s="31" t="n">
        <f aca="false">VLOOKUP(BW$7,'Sat Curve Sum'!$A$7:$AG$161,18)</f>
        <v>42.9569868059886</v>
      </c>
      <c r="BX37" s="31" t="n">
        <f aca="false">VLOOKUP(BX$7,'Sat Curve Sum'!$A$7:$AG$161,18)</f>
        <v>39.7426308568886</v>
      </c>
      <c r="BY37" s="31" t="n">
        <f aca="false">VLOOKUP(BY$7,'Sat Curve Sum'!$A$7:$AG$161,18)</f>
        <v>38.3801362781306</v>
      </c>
      <c r="BZ37" s="31" t="n">
        <f aca="false">VLOOKUP(BZ$7,'Sat Curve Sum'!$A$7:$AG$161,18)</f>
        <v>36.7979414310367</v>
      </c>
      <c r="CA37" s="31" t="n">
        <f aca="false">VLOOKUP(CA$7,'Sat Curve Sum'!$A$7:$AG$161,18)</f>
        <v>34.2126104529949</v>
      </c>
      <c r="CB37" s="31" t="n">
        <f aca="false">VLOOKUP(CB$7,'Sat Curve Sum'!$A$7:$AG$161,18)</f>
        <v>34.2257321557968</v>
      </c>
      <c r="CC37" s="31" t="n">
        <f aca="false">VLOOKUP(CC$7,'Sat Curve Sum'!$A$7:$AG$161,18)</f>
        <v>34.6267715014574</v>
      </c>
      <c r="CD37" s="31" t="n">
        <f aca="false">VLOOKUP(CD$7,'Sat Curve Sum'!$A$7:$AG$161,18)</f>
        <v>35.2095020534486</v>
      </c>
      <c r="CE37" s="31" t="n">
        <f aca="false">VLOOKUP(CE$7,'Sat Curve Sum'!$A$7:$AG$161,18)</f>
        <v>35.6117592104137</v>
      </c>
      <c r="CF37" s="31" t="n">
        <f aca="false">VLOOKUP(CF$7,'Sat Curve Sum'!$A$7:$AG$161,18)</f>
        <v>35.7601740865479</v>
      </c>
      <c r="CG37" s="31" t="n">
        <f aca="false">VLOOKUP(CG$7,'Sat Curve Sum'!$A$7:$AG$161,18)</f>
        <v>35.8938319630598</v>
      </c>
      <c r="CH37" s="31" t="n">
        <f aca="false">VLOOKUP(CH$7,'Sat Curve Sum'!$A$7:$AG$161,18)</f>
        <v>38.2881967787225</v>
      </c>
      <c r="CI37" s="31" t="n">
        <f aca="false">VLOOKUP(CI$7,'Sat Curve Sum'!$A$7:$AG$161,18)</f>
        <v>40.4412526387962</v>
      </c>
      <c r="CJ37" s="31" t="n">
        <f aca="false">VLOOKUP(CJ$7,'Sat Curve Sum'!$A$7:$AG$161,18)</f>
        <v>40.9339499354516</v>
      </c>
      <c r="CK37" s="31" t="n">
        <f aca="false">VLOOKUP(CK$7,'Sat Curve Sum'!$A$7:$AG$161,18)</f>
        <v>39.558919189763</v>
      </c>
      <c r="CL37" s="31" t="n">
        <f aca="false">VLOOKUP(CL$7,'Sat Curve Sum'!$A$7:$AG$161,18)</f>
        <v>37.9642878681198</v>
      </c>
      <c r="CM37" s="31" t="n">
        <f aca="false">VLOOKUP(CM$7,'Sat Curve Sum'!$A$7:$AG$161,18)</f>
        <v>35.3626744969969</v>
      </c>
      <c r="CN37" s="31" t="n">
        <f aca="false">VLOOKUP(CN$7,'Sat Curve Sum'!$A$7:$AG$161,18)</f>
        <v>35.3690068598983</v>
      </c>
      <c r="CO37" s="31" t="n">
        <f aca="false">VLOOKUP(CO$7,'Sat Curve Sum'!$A$7:$AG$161,18)</f>
        <v>35.7639284111419</v>
      </c>
      <c r="CP37" s="31" t="n">
        <f aca="false">VLOOKUP(CP$7,'Sat Curve Sum'!$A$7:$AG$161,18)</f>
        <v>36.3408469677672</v>
      </c>
      <c r="CQ37" s="31" t="n">
        <f aca="false">VLOOKUP(CQ$7,'Sat Curve Sum'!$A$7:$AG$161,18)</f>
        <v>36.7360222821815</v>
      </c>
      <c r="CR37" s="31" t="n">
        <f aca="false">VLOOKUP(CR$7,'Sat Curve Sum'!$A$7:$AG$161,18)</f>
        <v>36.8762757724868</v>
      </c>
      <c r="CS37" s="31" t="n">
        <f aca="false">VLOOKUP(CS$7,'Sat Curve Sum'!$A$7:$AG$161,18)</f>
        <v>37.004183875895</v>
      </c>
      <c r="CT37" s="31" t="n">
        <f aca="false">VLOOKUP(CT$7,'Sat Curve Sum'!$A$7:$AG$161,18)</f>
        <v>38.8574255821749</v>
      </c>
      <c r="CU37" s="31" t="n">
        <f aca="false">VLOOKUP(CU$7,'Sat Curve Sum'!$A$7:$AG$161,18)</f>
        <v>41.0148295009653</v>
      </c>
      <c r="CV37" s="31" t="n">
        <f aca="false">VLOOKUP(CV$7,'Sat Curve Sum'!$A$7:$AG$161,18)</f>
        <v>41.5386236956832</v>
      </c>
      <c r="CW37" s="31" t="n">
        <f aca="false">VLOOKUP(CW$7,'Sat Curve Sum'!$A$7:$AG$161,18)</f>
        <v>40.1602988515169</v>
      </c>
      <c r="CX37" s="31" t="n">
        <f aca="false">VLOOKUP(CX$7,'Sat Curve Sum'!$A$7:$AG$161,18)</f>
        <v>38.5621832648577</v>
      </c>
      <c r="CY37" s="31" t="n">
        <f aca="false">VLOOKUP(CY$7,'Sat Curve Sum'!$A$7:$AG$161,18)</f>
        <v>35.9547150722357</v>
      </c>
      <c r="CZ37" s="31" t="n">
        <f aca="false">VLOOKUP(CZ$7,'Sat Curve Sum'!$A$7:$AG$161,18)</f>
        <v>35.9607808846778</v>
      </c>
      <c r="DA37" s="31" t="n">
        <f aca="false">VLOOKUP(DA$7,'Sat Curve Sum'!$A$7:$AG$161,18)</f>
        <v>36.3562450439078</v>
      </c>
      <c r="DB37" s="31" t="n">
        <f aca="false">VLOOKUP(DB$7,'Sat Curve Sum'!$A$7:$AG$161,18)</f>
        <v>36.9340887028184</v>
      </c>
      <c r="DC37" s="31" t="n">
        <f aca="false">VLOOKUP(DC$7,'Sat Curve Sum'!$A$7:$AG$161,18)</f>
        <v>37.3297877128125</v>
      </c>
      <c r="DD37" s="31" t="n">
        <f aca="false">VLOOKUP(DD$7,'Sat Curve Sum'!$A$7:$AG$161,18)</f>
        <v>37.470026928023</v>
      </c>
      <c r="DE37" s="31" t="n">
        <f aca="false">VLOOKUP(DE$7,'Sat Curve Sum'!$A$7:$AG$161,18)</f>
        <v>37.5979018702316</v>
      </c>
      <c r="DF37" s="31" t="n">
        <f aca="false">VLOOKUP(DF$7,'Sat Curve Sum'!$A$7:$AG$161,18)</f>
        <v>40.0203458132304</v>
      </c>
      <c r="DG37" s="31" t="n">
        <f aca="false">VLOOKUP(DG$7,'Sat Curve Sum'!$A$7:$AG$161,18)</f>
        <v>42.2021984429739</v>
      </c>
      <c r="DH37" s="31" t="n">
        <f aca="false">VLOOKUP(DH$7,'Sat Curve Sum'!$A$7:$AG$161,18)</f>
        <v>42.778422009406</v>
      </c>
      <c r="DI37" s="31" t="n">
        <f aca="false">VLOOKUP(DI$7,'Sat Curve Sum'!$A$7:$AG$161,18)</f>
        <v>41.4156026158315</v>
      </c>
      <c r="DJ37" s="31" t="n">
        <f aca="false">VLOOKUP(DJ$7,'Sat Curve Sum'!$A$7:$AG$161,18)</f>
        <v>39.8289691880532</v>
      </c>
      <c r="DK37" s="31" t="n">
        <f aca="false">VLOOKUP(DK$7,'Sat Curve Sum'!$A$7:$AG$161,18)</f>
        <v>36.3738480027987</v>
      </c>
      <c r="DL37" s="31" t="n">
        <f aca="false">VLOOKUP(DL$7,'Sat Curve Sum'!$A$7:$AG$161,18)</f>
        <v>36.3981400656067</v>
      </c>
      <c r="DM37" s="31" t="n">
        <f aca="false">VLOOKUP(DM$7,'Sat Curve Sum'!$A$7:$AG$161,18)</f>
        <v>36.8151402318572</v>
      </c>
      <c r="DN37" s="31" t="n">
        <f aca="false">VLOOKUP(DN$7,'Sat Curve Sum'!$A$7:$AG$161,18)</f>
        <v>37.4158742238302</v>
      </c>
      <c r="DO37" s="31" t="n">
        <f aca="false">VLOOKUP(DO$7,'Sat Curve Sum'!$A$7:$AG$161,18)</f>
        <v>37.8348799534584</v>
      </c>
      <c r="DP37" s="31" t="n">
        <f aca="false">VLOOKUP(DP$7,'Sat Curve Sum'!$A$7:$AG$161,18)</f>
        <v>37.9973701417756</v>
      </c>
      <c r="DQ37" s="31" t="n">
        <f aca="false">VLOOKUP(DQ$7,'Sat Curve Sum'!$A$7:$AG$161,18)</f>
        <v>38.1472750031612</v>
      </c>
      <c r="DR37" s="31" t="n">
        <f aca="false">VLOOKUP(DR$7,'Sat Curve Sum'!$A$7:$AG$161,18)</f>
        <v>41.5158052184797</v>
      </c>
      <c r="DS37" s="31" t="n">
        <f aca="false">VLOOKUP(DS$7,'Sat Curve Sum'!$A$7:$AG$161,18)</f>
        <v>43.7213332189194</v>
      </c>
      <c r="DT37" s="31" t="n">
        <f aca="false">VLOOKUP(DT$7,'Sat Curve Sum'!$A$7:$AG$161,18)</f>
        <v>44.3391178499854</v>
      </c>
      <c r="DU37" s="31" t="n">
        <f aca="false">VLOOKUP(DU$7,'Sat Curve Sum'!$A$7:$AG$161,18)</f>
        <v>42.9706634323303</v>
      </c>
      <c r="DV37" s="31" t="n">
        <f aca="false">VLOOKUP(DV$7,'Sat Curve Sum'!$A$7:$AG$161,18)</f>
        <v>41.3755825510467</v>
      </c>
      <c r="DW37" s="31" t="n">
        <f aca="false">VLOOKUP(DW$7,'Sat Curve Sum'!$A$7:$AG$161,18)</f>
        <v>37.7725128533155</v>
      </c>
      <c r="DX37" s="31" t="n">
        <f aca="false">VLOOKUP(DX$7,'Sat Curve Sum'!$A$7:$AG$161,18)</f>
        <v>37.8020736715725</v>
      </c>
      <c r="DY37" s="31" t="n">
        <f aca="false">VLOOKUP(DY$7,'Sat Curve Sum'!$A$7:$AG$161,18)</f>
        <v>38.2280767133644</v>
      </c>
      <c r="DZ37" s="31" t="n">
        <f aca="false">VLOOKUP(DZ$7,'Sat Curve Sum'!$A$7:$AG$161,18)</f>
        <v>38.839433524174</v>
      </c>
      <c r="EA37" s="31" t="n">
        <f aca="false">VLOOKUP(EA$7,'Sat Curve Sum'!$A$7:$AG$161,18)</f>
        <v>39.2677025121154</v>
      </c>
      <c r="EB37" s="31" t="n">
        <f aca="false">VLOOKUP(EB$7,'Sat Curve Sum'!$A$7:$AG$161,18)</f>
        <v>39.4371582377979</v>
      </c>
      <c r="EC37" s="31" t="n">
        <f aca="false">VLOOKUP(EC$7,'Sat Curve Sum'!$A$7:$AG$161,18)</f>
        <v>39.593781827377</v>
      </c>
      <c r="ED37" s="31" t="n">
        <f aca="false">VLOOKUP(ED$7,'Sat Curve Sum'!$A$7:$AG$161,18)</f>
        <v>42.0704373653845</v>
      </c>
      <c r="EE37" s="31" t="n">
        <f aca="false">VLOOKUP(EE$7,'Sat Curve Sum'!$A$7:$AG$161,18)</f>
        <v>44.3023843474117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75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75"/>
      <c r="U38" s="275"/>
      <c r="V38" s="297"/>
      <c r="W38" s="282"/>
      <c r="X38" s="283"/>
      <c r="Y38" s="285"/>
      <c r="Z38" s="280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75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1"/>
      <c r="T39" s="275"/>
      <c r="U39" s="275"/>
      <c r="V39" s="297"/>
      <c r="W39" s="282"/>
      <c r="X39" s="283"/>
      <c r="Y39" s="285"/>
      <c r="Z39" s="280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75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75"/>
      <c r="U40" s="275"/>
      <c r="V40" s="297"/>
      <c r="W40" s="282"/>
      <c r="X40" s="283"/>
      <c r="Y40" s="285"/>
      <c r="Z40" s="280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75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1"/>
      <c r="T41" s="275"/>
      <c r="U41" s="275"/>
      <c r="V41" s="297"/>
      <c r="W41" s="282"/>
      <c r="X41" s="283"/>
      <c r="Y41" s="285"/>
      <c r="Z41" s="280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75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75"/>
      <c r="U42" s="275"/>
      <c r="V42" s="297"/>
      <c r="W42" s="282"/>
      <c r="X42" s="283"/>
      <c r="Y42" s="285"/>
      <c r="Z42" s="280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75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75"/>
      <c r="U43" s="275"/>
      <c r="V43" s="297"/>
      <c r="W43" s="282"/>
      <c r="X43" s="283"/>
      <c r="Y43" s="285"/>
      <c r="Z43" s="280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87"/>
      <c r="C44" s="61"/>
      <c r="D44" s="61"/>
      <c r="E44" s="61"/>
      <c r="F44" s="61"/>
      <c r="G44" s="288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8"/>
      <c r="U44" s="288"/>
      <c r="V44" s="298"/>
      <c r="W44" s="299"/>
      <c r="X44" s="291"/>
      <c r="Y44" s="292"/>
      <c r="Z44" s="280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279"/>
      <c r="X45" s="31"/>
      <c r="Y45" s="292"/>
      <c r="Z45" s="280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99</v>
      </c>
      <c r="B46" s="46"/>
      <c r="C46" s="217"/>
      <c r="D46" s="217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22.6666666666667</v>
      </c>
      <c r="D47" s="31" t="n">
        <f aca="true">IF(ISERROR(AVERAGE(OFFSET('Sun Curve Sum'!$D$6,1,0,4,1))),0,AVERAGE(OFFSET('Sun Curve Sum'!$D$6,1,0,4,1)))</f>
        <v>18.5</v>
      </c>
      <c r="E47" s="31" t="n">
        <f aca="true">IF(ISERROR((SUM(OFFSET('Sun Curve Sum'!$D$6,5,0,0,1))+5*'Sun Curve Sum Backup'!$D$9)/5),'Sun Curve Sum Backup'!$D$9,(SUM(OFFSET('Sun Curve Sum'!$D$6,5,0,0,1))+5*'Sun Curve Sum Backup'!$D$9)/5)</f>
        <v>23.625</v>
      </c>
      <c r="F47" s="31" t="n">
        <f aca="false">VLOOKUP(F$7,'Sun Curve Sum'!$A$7:$AG$161,4)</f>
        <v>25.875</v>
      </c>
      <c r="G47" s="275" t="n">
        <f aca="false">AVERAGE(D47,E47,F47)</f>
        <v>22.6666666666667</v>
      </c>
      <c r="H47" s="276" t="n">
        <f aca="false">AB47</f>
        <v>25.5</v>
      </c>
      <c r="I47" s="276" t="n">
        <f aca="false">AC47</f>
        <v>23.25</v>
      </c>
      <c r="J47" s="276" t="n">
        <f aca="false">AD47</f>
        <v>21</v>
      </c>
      <c r="K47" s="276" t="n">
        <f aca="false">AE47</f>
        <v>21</v>
      </c>
      <c r="L47" s="276" t="n">
        <f aca="false">AF47</f>
        <v>20.063</v>
      </c>
      <c r="M47" s="276" t="n">
        <f aca="false">AG47</f>
        <v>21</v>
      </c>
      <c r="N47" s="276" t="n">
        <f aca="false">AH47</f>
        <v>30.188</v>
      </c>
      <c r="O47" s="276" t="n">
        <f aca="false">AI47</f>
        <v>36.938</v>
      </c>
      <c r="P47" s="276" t="n">
        <f aca="false">AJ47</f>
        <v>30</v>
      </c>
      <c r="Q47" s="276" t="n">
        <f aca="false">AK47</f>
        <v>27.188</v>
      </c>
      <c r="R47" s="276" t="n">
        <f aca="false">AL47</f>
        <v>24.75</v>
      </c>
      <c r="S47" s="276" t="n">
        <f aca="false">AM47</f>
        <v>26.25</v>
      </c>
      <c r="T47" s="275" t="n">
        <f aca="false">AVERAGE(AB47:AM47)</f>
        <v>25.5939166666667</v>
      </c>
      <c r="U47" s="275" t="n">
        <f aca="false">AVERAGE(AN47:AY47)</f>
        <v>27.0469583333333</v>
      </c>
      <c r="V47" s="275" t="n">
        <f aca="false">AVERAGE(AZ47:EE47)</f>
        <v>27.3976904761905</v>
      </c>
      <c r="W47" s="277"/>
      <c r="X47" s="278" t="n">
        <f aca="false">AVERAGE(D47:F47,AB47:EE47)</f>
        <v>27.0369054054054</v>
      </c>
      <c r="Y47" s="279"/>
      <c r="Z47" s="280"/>
      <c r="AA47" s="32"/>
      <c r="AB47" s="31" t="n">
        <f aca="false">VLOOKUP(AB$7,'Sun Curve Sum'!$A$7:$AG$161,4)</f>
        <v>25.5</v>
      </c>
      <c r="AC47" s="31" t="n">
        <f aca="false">VLOOKUP(AC$7,'Sun Curve Sum'!$A$7:$AG$161,4)</f>
        <v>23.25</v>
      </c>
      <c r="AD47" s="31" t="n">
        <f aca="false">VLOOKUP(AD$7,'Sun Curve Sum'!$A$7:$AG$161,4)</f>
        <v>21</v>
      </c>
      <c r="AE47" s="31" t="n">
        <f aca="false">VLOOKUP(AE$7,'Sun Curve Sum'!$A$7:$AG$161,4)</f>
        <v>21</v>
      </c>
      <c r="AF47" s="31" t="n">
        <f aca="false">VLOOKUP(AF$7,'Sun Curve Sum'!$A$7:$AG$161,4)</f>
        <v>20.063</v>
      </c>
      <c r="AG47" s="31" t="n">
        <f aca="false">VLOOKUP(AG$7,'Sun Curve Sum'!$A$7:$AG$161,4)</f>
        <v>21</v>
      </c>
      <c r="AH47" s="31" t="n">
        <f aca="false">VLOOKUP(AH$7,'Sun Curve Sum'!$A$7:$AG$161,4)</f>
        <v>30.188</v>
      </c>
      <c r="AI47" s="31" t="n">
        <f aca="false">VLOOKUP(AI$7,'Sun Curve Sum'!$A$7:$AG$161,4)</f>
        <v>36.938</v>
      </c>
      <c r="AJ47" s="31" t="n">
        <f aca="false">VLOOKUP(AJ$7,'Sun Curve Sum'!$A$7:$AG$161,4)</f>
        <v>30</v>
      </c>
      <c r="AK47" s="31" t="n">
        <f aca="false">VLOOKUP(AK$7,'Sun Curve Sum'!$A$7:$AG$161,4)</f>
        <v>27.188</v>
      </c>
      <c r="AL47" s="31" t="n">
        <f aca="false">VLOOKUP(AL$7,'Sun Curve Sum'!$A$7:$AG$161,4)</f>
        <v>24.75</v>
      </c>
      <c r="AM47" s="31" t="n">
        <f aca="false">VLOOKUP(AM$7,'Sun Curve Sum'!$A$7:$AG$161,4)</f>
        <v>26.25</v>
      </c>
      <c r="AN47" s="31" t="n">
        <f aca="false">VLOOKUP(AN$7,'Sun Curve Sum'!$A$7:$AG$161,4)</f>
        <v>28.125</v>
      </c>
      <c r="AO47" s="31" t="n">
        <f aca="false">VLOOKUP(AO$7,'Sun Curve Sum'!$A$7:$AG$161,4)</f>
        <v>26.25</v>
      </c>
      <c r="AP47" s="31" t="n">
        <f aca="false">VLOOKUP(AP$7,'Sun Curve Sum'!$A$7:$AG$161,4)</f>
        <v>23.25</v>
      </c>
      <c r="AQ47" s="31" t="n">
        <f aca="false">VLOOKUP(AQ$7,'Sun Curve Sum'!$A$7:$AG$161,4)</f>
        <v>22.5</v>
      </c>
      <c r="AR47" s="31" t="n">
        <f aca="false">VLOOKUP(AR$7,'Sun Curve Sum'!$A$7:$AG$161,4)</f>
        <v>18.75</v>
      </c>
      <c r="AS47" s="31" t="n">
        <f aca="false">VLOOKUP(AS$7,'Sun Curve Sum'!$A$7:$AG$161,4)</f>
        <v>19.688</v>
      </c>
      <c r="AT47" s="31" t="n">
        <f aca="false">VLOOKUP(AT$7,'Sun Curve Sum'!$A$7:$AG$161,4)</f>
        <v>33.75</v>
      </c>
      <c r="AU47" s="31" t="n">
        <f aca="false">VLOOKUP(AU$7,'Sun Curve Sum'!$A$7:$AG$161,4)</f>
        <v>39.75</v>
      </c>
      <c r="AV47" s="31" t="n">
        <f aca="false">VLOOKUP(AV$7,'Sun Curve Sum'!$A$7:$AG$161,4)</f>
        <v>31.5</v>
      </c>
      <c r="AW47" s="31" t="n">
        <f aca="false">VLOOKUP(AW$7,'Sun Curve Sum'!$A$7:$AG$161,4)</f>
        <v>27.563</v>
      </c>
      <c r="AX47" s="31" t="n">
        <f aca="false">VLOOKUP(AX$7,'Sun Curve Sum'!$A$7:$AG$161,4)</f>
        <v>25.6875</v>
      </c>
      <c r="AY47" s="31" t="n">
        <f aca="false">VLOOKUP(AY$7,'Sun Curve Sum'!$A$7:$AG$161,4)</f>
        <v>27.75</v>
      </c>
      <c r="AZ47" s="31" t="n">
        <f aca="false">VLOOKUP(AZ$7,'Sun Curve Sum'!$A$7:$AG$161,4)</f>
        <v>27.525</v>
      </c>
      <c r="BA47" s="31" t="n">
        <f aca="false">VLOOKUP(BA$7,'Sun Curve Sum'!$A$7:$AG$161,4)</f>
        <v>25.965</v>
      </c>
      <c r="BB47" s="31" t="n">
        <f aca="false">VLOOKUP(BB$7,'Sun Curve Sum'!$A$7:$AG$161,4)</f>
        <v>23.46</v>
      </c>
      <c r="BC47" s="31" t="n">
        <f aca="false">VLOOKUP(BC$7,'Sun Curve Sum'!$A$7:$AG$161,4)</f>
        <v>22.838</v>
      </c>
      <c r="BD47" s="31" t="n">
        <f aca="false">VLOOKUP(BD$7,'Sun Curve Sum'!$A$7:$AG$161,4)</f>
        <v>19.703</v>
      </c>
      <c r="BE47" s="31" t="n">
        <f aca="false">VLOOKUP(BE$7,'Sun Curve Sum'!$A$7:$AG$161,4)</f>
        <v>20.49</v>
      </c>
      <c r="BF47" s="31" t="n">
        <f aca="false">VLOOKUP(BF$7,'Sun Curve Sum'!$A$7:$AG$161,4)</f>
        <v>32.288</v>
      </c>
      <c r="BG47" s="31" t="n">
        <f aca="false">VLOOKUP(BG$7,'Sun Curve Sum'!$A$7:$AG$161,4)</f>
        <v>37.328</v>
      </c>
      <c r="BH47" s="31" t="n">
        <f aca="false">VLOOKUP(BH$7,'Sun Curve Sum'!$A$7:$AG$161,4)</f>
        <v>30.42</v>
      </c>
      <c r="BI47" s="31" t="n">
        <f aca="false">VLOOKUP(BI$7,'Sun Curve Sum'!$A$7:$AG$161,4)</f>
        <v>27.21</v>
      </c>
      <c r="BJ47" s="31" t="n">
        <f aca="false">VLOOKUP(BJ$7,'Sun Curve Sum'!$A$7:$AG$161,4)</f>
        <v>25.553</v>
      </c>
      <c r="BK47" s="31" t="n">
        <f aca="false">VLOOKUP(BK$7,'Sun Curve Sum'!$A$7:$AG$161,4)</f>
        <v>27.293</v>
      </c>
      <c r="BL47" s="31" t="n">
        <f aca="false">VLOOKUP(BL$7,'Sun Curve Sum'!$A$7:$AG$161,4)</f>
        <v>27.585</v>
      </c>
      <c r="BM47" s="31" t="n">
        <f aca="false">VLOOKUP(BM$7,'Sun Curve Sum'!$A$7:$AG$161,4)</f>
        <v>26.25</v>
      </c>
      <c r="BN47" s="31" t="n">
        <f aca="false">VLOOKUP(BN$7,'Sun Curve Sum'!$A$7:$AG$161,4)</f>
        <v>24.105</v>
      </c>
      <c r="BO47" s="31" t="n">
        <f aca="false">VLOOKUP(BO$7,'Sun Curve Sum'!$A$7:$AG$161,4)</f>
        <v>23.573</v>
      </c>
      <c r="BP47" s="31" t="n">
        <f aca="false">VLOOKUP(BP$7,'Sun Curve Sum'!$A$7:$AG$161,4)</f>
        <v>20.888</v>
      </c>
      <c r="BQ47" s="31" t="n">
        <f aca="false">VLOOKUP(BQ$7,'Sun Curve Sum'!$A$7:$AG$161,4)</f>
        <v>21.563</v>
      </c>
      <c r="BR47" s="31" t="n">
        <f aca="false">VLOOKUP(BR$7,'Sun Curve Sum'!$A$7:$AG$161,4)</f>
        <v>31.658</v>
      </c>
      <c r="BS47" s="31" t="n">
        <f aca="false">VLOOKUP(BS$7,'Sun Curve Sum'!$A$7:$AG$161,4)</f>
        <v>35.978</v>
      </c>
      <c r="BT47" s="31" t="n">
        <f aca="false">VLOOKUP(BT$7,'Sun Curve Sum'!$A$7:$AG$161,4)</f>
        <v>30.06</v>
      </c>
      <c r="BU47" s="31" t="n">
        <f aca="false">VLOOKUP(BU$7,'Sun Curve Sum'!$A$7:$AG$161,4)</f>
        <v>27.398</v>
      </c>
      <c r="BV47" s="31" t="n">
        <f aca="false">VLOOKUP(BV$7,'Sun Curve Sum'!$A$7:$AG$161,4)</f>
        <v>25.898</v>
      </c>
      <c r="BW47" s="31" t="n">
        <f aca="false">VLOOKUP(BW$7,'Sun Curve Sum'!$A$7:$AG$161,4)</f>
        <v>27.39</v>
      </c>
      <c r="BX47" s="31" t="n">
        <f aca="false">VLOOKUP(BX$7,'Sun Curve Sum'!$A$7:$AG$161,4)</f>
        <v>27.698</v>
      </c>
      <c r="BY47" s="31" t="n">
        <f aca="false">VLOOKUP(BY$7,'Sun Curve Sum'!$A$7:$AG$161,4)</f>
        <v>26.49</v>
      </c>
      <c r="BZ47" s="31" t="n">
        <f aca="false">VLOOKUP(BZ$7,'Sun Curve Sum'!$A$7:$AG$161,4)</f>
        <v>24.54</v>
      </c>
      <c r="CA47" s="31" t="n">
        <f aca="false">VLOOKUP(CA$7,'Sun Curve Sum'!$A$7:$AG$161,4)</f>
        <v>24.06</v>
      </c>
      <c r="CB47" s="31" t="n">
        <f aca="false">VLOOKUP(CB$7,'Sun Curve Sum'!$A$7:$AG$161,4)</f>
        <v>21.63</v>
      </c>
      <c r="CC47" s="31" t="n">
        <f aca="false">VLOOKUP(CC$7,'Sun Curve Sum'!$A$7:$AG$161,4)</f>
        <v>22.245</v>
      </c>
      <c r="CD47" s="31" t="n">
        <f aca="false">VLOOKUP(CD$7,'Sun Curve Sum'!$A$7:$AG$161,4)</f>
        <v>31.395</v>
      </c>
      <c r="CE47" s="31" t="n">
        <f aca="false">VLOOKUP(CE$7,'Sun Curve Sum'!$A$7:$AG$161,4)</f>
        <v>35.303</v>
      </c>
      <c r="CF47" s="31" t="n">
        <f aca="false">VLOOKUP(CF$7,'Sun Curve Sum'!$A$7:$AG$161,4)</f>
        <v>29.948</v>
      </c>
      <c r="CG47" s="31" t="n">
        <f aca="false">VLOOKUP(CG$7,'Sun Curve Sum'!$A$7:$AG$161,4)</f>
        <v>27.585</v>
      </c>
      <c r="CH47" s="31" t="n">
        <f aca="false">VLOOKUP(CH$7,'Sun Curve Sum'!$A$7:$AG$161,4)</f>
        <v>26.175</v>
      </c>
      <c r="CI47" s="31" t="n">
        <f aca="false">VLOOKUP(CI$7,'Sun Curve Sum'!$A$7:$AG$161,4)</f>
        <v>27.525</v>
      </c>
      <c r="CJ47" s="31" t="n">
        <f aca="false">VLOOKUP(CJ$7,'Sun Curve Sum'!$A$7:$AG$161,4)</f>
        <v>27.803</v>
      </c>
      <c r="CK47" s="31" t="n">
        <f aca="false">VLOOKUP(CK$7,'Sun Curve Sum'!$A$7:$AG$161,4)</f>
        <v>26.708</v>
      </c>
      <c r="CL47" s="31" t="n">
        <f aca="false">VLOOKUP(CL$7,'Sun Curve Sum'!$A$7:$AG$161,4)</f>
        <v>24.953</v>
      </c>
      <c r="CM47" s="31" t="n">
        <f aca="false">VLOOKUP(CM$7,'Sun Curve Sum'!$A$7:$AG$161,4)</f>
        <v>24.517</v>
      </c>
      <c r="CN47" s="31" t="n">
        <f aca="false">VLOOKUP(CN$7,'Sun Curve Sum'!$A$7:$AG$161,4)</f>
        <v>22.32</v>
      </c>
      <c r="CO47" s="31" t="n">
        <f aca="false">VLOOKUP(CO$7,'Sun Curve Sum'!$A$7:$AG$161,4)</f>
        <v>22.875</v>
      </c>
      <c r="CP47" s="31" t="n">
        <f aca="false">VLOOKUP(CP$7,'Sun Curve Sum'!$A$7:$AG$161,4)</f>
        <v>31.17</v>
      </c>
      <c r="CQ47" s="31" t="n">
        <f aca="false">VLOOKUP(CQ$7,'Sun Curve Sum'!$A$7:$AG$161,4)</f>
        <v>34.718</v>
      </c>
      <c r="CR47" s="31" t="n">
        <f aca="false">VLOOKUP(CR$7,'Sun Curve Sum'!$A$7:$AG$161,4)</f>
        <v>29.865</v>
      </c>
      <c r="CS47" s="31" t="n">
        <f aca="false">VLOOKUP(CS$7,'Sun Curve Sum'!$A$7:$AG$161,4)</f>
        <v>27.78</v>
      </c>
      <c r="CT47" s="31" t="n">
        <f aca="false">VLOOKUP(CT$7,'Sun Curve Sum'!$A$7:$AG$161,4)</f>
        <v>26.453</v>
      </c>
      <c r="CU47" s="31" t="n">
        <f aca="false">VLOOKUP(CU$7,'Sun Curve Sum'!$A$7:$AG$161,4)</f>
        <v>27.675</v>
      </c>
      <c r="CV47" s="31" t="n">
        <f aca="false">VLOOKUP(CV$7,'Sun Curve Sum'!$A$7:$AG$161,4)</f>
        <v>28.14</v>
      </c>
      <c r="CW47" s="31" t="n">
        <f aca="false">VLOOKUP(CW$7,'Sun Curve Sum'!$A$7:$AG$161,4)</f>
        <v>27.12</v>
      </c>
      <c r="CX47" s="31" t="n">
        <f aca="false">VLOOKUP(CX$7,'Sun Curve Sum'!$A$7:$AG$161,4)</f>
        <v>25.478</v>
      </c>
      <c r="CY47" s="31" t="n">
        <f aca="false">VLOOKUP(CY$7,'Sun Curve Sum'!$A$7:$AG$161,4)</f>
        <v>25.073</v>
      </c>
      <c r="CZ47" s="31" t="n">
        <f aca="false">VLOOKUP(CZ$7,'Sun Curve Sum'!$A$7:$AG$161,4)</f>
        <v>23.017</v>
      </c>
      <c r="DA47" s="31" t="n">
        <f aca="false">VLOOKUP(DA$7,'Sun Curve Sum'!$A$7:$AG$161,4)</f>
        <v>23.543</v>
      </c>
      <c r="DB47" s="31" t="n">
        <f aca="false">VLOOKUP(DB$7,'Sun Curve Sum'!$A$7:$AG$161,4)</f>
        <v>31.283</v>
      </c>
      <c r="DC47" s="31" t="n">
        <f aca="false">VLOOKUP(DC$7,'Sun Curve Sum'!$A$7:$AG$161,4)</f>
        <v>34.59</v>
      </c>
      <c r="DD47" s="31" t="n">
        <f aca="false">VLOOKUP(DD$7,'Sun Curve Sum'!$A$7:$AG$161,4)</f>
        <v>30.06</v>
      </c>
      <c r="DE47" s="31" t="n">
        <f aca="false">VLOOKUP(DE$7,'Sun Curve Sum'!$A$7:$AG$161,4)</f>
        <v>28.155</v>
      </c>
      <c r="DF47" s="31" t="n">
        <f aca="false">VLOOKUP(DF$7,'Sun Curve Sum'!$A$7:$AG$161,4)</f>
        <v>26.88</v>
      </c>
      <c r="DG47" s="31" t="n">
        <f aca="false">VLOOKUP(DG$7,'Sun Curve Sum'!$A$7:$AG$161,4)</f>
        <v>28.02</v>
      </c>
      <c r="DH47" s="31" t="n">
        <f aca="false">VLOOKUP(DH$7,'Sun Curve Sum'!$A$7:$AG$161,4)</f>
        <v>28.47</v>
      </c>
      <c r="DI47" s="31" t="n">
        <f aca="false">VLOOKUP(DI$7,'Sun Curve Sum'!$A$7:$AG$161,4)</f>
        <v>27.517</v>
      </c>
      <c r="DJ47" s="31" t="n">
        <f aca="false">VLOOKUP(DJ$7,'Sun Curve Sum'!$A$7:$AG$161,4)</f>
        <v>25.995</v>
      </c>
      <c r="DK47" s="31" t="n">
        <f aca="false">VLOOKUP(DK$7,'Sun Curve Sum'!$A$7:$AG$161,4)</f>
        <v>25.613</v>
      </c>
      <c r="DL47" s="31" t="n">
        <f aca="false">VLOOKUP(DL$7,'Sun Curve Sum'!$A$7:$AG$161,4)</f>
        <v>23.7</v>
      </c>
      <c r="DM47" s="31" t="n">
        <f aca="false">VLOOKUP(DM$7,'Sun Curve Sum'!$A$7:$AG$161,4)</f>
        <v>24.188</v>
      </c>
      <c r="DN47" s="31" t="n">
        <f aca="false">VLOOKUP(DN$7,'Sun Curve Sum'!$A$7:$AG$161,4)</f>
        <v>31.403</v>
      </c>
      <c r="DO47" s="31" t="n">
        <f aca="false">VLOOKUP(DO$7,'Sun Curve Sum'!$A$7:$AG$161,4)</f>
        <v>34.493</v>
      </c>
      <c r="DP47" s="31" t="n">
        <f aca="false">VLOOKUP(DP$7,'Sun Curve Sum'!$A$7:$AG$161,4)</f>
        <v>30.27</v>
      </c>
      <c r="DQ47" s="31" t="n">
        <f aca="false">VLOOKUP(DQ$7,'Sun Curve Sum'!$A$7:$AG$161,4)</f>
        <v>28.53</v>
      </c>
      <c r="DR47" s="31" t="n">
        <f aca="false">VLOOKUP(DR$7,'Sun Curve Sum'!$A$7:$AG$161,4)</f>
        <v>27.3</v>
      </c>
      <c r="DS47" s="31" t="n">
        <f aca="false">VLOOKUP(DS$7,'Sun Curve Sum'!$A$7:$AG$161,4)</f>
        <v>28.365</v>
      </c>
      <c r="DT47" s="31" t="n">
        <f aca="false">VLOOKUP(DT$7,'Sun Curve Sum'!$A$7:$AG$161,4)</f>
        <v>28.808</v>
      </c>
      <c r="DU47" s="31" t="n">
        <f aca="false">VLOOKUP(DU$7,'Sun Curve Sum'!$A$7:$AG$161,4)</f>
        <v>27.923</v>
      </c>
      <c r="DV47" s="31" t="n">
        <f aca="false">VLOOKUP(DV$7,'Sun Curve Sum'!$A$7:$AG$161,4)</f>
        <v>26.498</v>
      </c>
      <c r="DW47" s="31" t="n">
        <f aca="false">VLOOKUP(DW$7,'Sun Curve Sum'!$A$7:$AG$161,4)</f>
        <v>26.145</v>
      </c>
      <c r="DX47" s="31" t="n">
        <f aca="false">VLOOKUP(DX$7,'Sun Curve Sum'!$A$7:$AG$161,4)</f>
        <v>24.36</v>
      </c>
      <c r="DY47" s="31" t="n">
        <f aca="false">VLOOKUP(DY$7,'Sun Curve Sum'!$A$7:$AG$161,4)</f>
        <v>24.818</v>
      </c>
      <c r="DZ47" s="31" t="n">
        <f aca="false">VLOOKUP(DZ$7,'Sun Curve Sum'!$A$7:$AG$161,4)</f>
        <v>31.545</v>
      </c>
      <c r="EA47" s="31" t="n">
        <f aca="false">VLOOKUP(EA$7,'Sun Curve Sum'!$A$7:$AG$161,4)</f>
        <v>34.425</v>
      </c>
      <c r="EB47" s="31" t="n">
        <f aca="false">VLOOKUP(EB$7,'Sun Curve Sum'!$A$7:$AG$161,4)</f>
        <v>30.488</v>
      </c>
      <c r="EC47" s="31" t="n">
        <f aca="false">VLOOKUP(EC$7,'Sun Curve Sum'!$A$7:$AG$161,4)</f>
        <v>28.905</v>
      </c>
      <c r="ED47" s="31" t="n">
        <f aca="false">VLOOKUP(ED$7,'Sun Curve Sum'!$A$7:$AG$161,4)</f>
        <v>27.72</v>
      </c>
      <c r="EE47" s="31" t="n">
        <f aca="false">VLOOKUP(EE$7,'Sun Curve Sum'!$A$7:$AG$161,4)</f>
        <v>28.718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23.4583333333333</v>
      </c>
      <c r="D48" s="41" t="n">
        <f aca="true">IF(ISERROR(AVERAGE(OFFSET('Sun Curve Sum'!$C$6,1,0,4,1))),0,AVERAGE(OFFSET('Sun Curve Sum'!$C$6,1,0,4,1)))</f>
        <v>20.6875</v>
      </c>
      <c r="E48" s="41" t="n">
        <f aca="true">IF(ISERROR((SUM(OFFSET('Sun Curve Sum'!$C$6,5,0,0,1))+5*'Sun Curve Sum Backup'!$C$9)/5),'Sun Curve Sum Backup'!$C$9,(SUM(OFFSET('Sun Curve Sum'!$C$6,5,0,0,1))+5*'Sun Curve Sum Backup'!$C$9)/5)</f>
        <v>23.625</v>
      </c>
      <c r="F48" s="41" t="n">
        <f aca="false">VLOOKUP(F$7,'Sun Curve Sum'!$A$7:$AG$161,3)</f>
        <v>26.0625</v>
      </c>
      <c r="G48" s="275" t="n">
        <f aca="false">AVERAGE(D48,E48,F48)</f>
        <v>23.4583333333333</v>
      </c>
      <c r="H48" s="281" t="n">
        <f aca="false">AB48</f>
        <v>25.313</v>
      </c>
      <c r="I48" s="281" t="n">
        <f aca="false">AC48</f>
        <v>23.175</v>
      </c>
      <c r="J48" s="281" t="n">
        <f aca="false">AD48</f>
        <v>21</v>
      </c>
      <c r="K48" s="281" t="n">
        <f aca="false">AE48</f>
        <v>22.5</v>
      </c>
      <c r="L48" s="281" t="n">
        <f aca="false">AF48</f>
        <v>21.938</v>
      </c>
      <c r="M48" s="281" t="n">
        <f aca="false">AG48</f>
        <v>22.875</v>
      </c>
      <c r="N48" s="281" t="n">
        <f aca="false">AH48</f>
        <v>32.438</v>
      </c>
      <c r="O48" s="281" t="n">
        <f aca="false">AI48</f>
        <v>38.813</v>
      </c>
      <c r="P48" s="281" t="n">
        <f aca="false">AJ48</f>
        <v>32.625</v>
      </c>
      <c r="Q48" s="281" t="n">
        <f aca="false">AK48</f>
        <v>26.063</v>
      </c>
      <c r="R48" s="281" t="n">
        <f aca="false">AL48</f>
        <v>24</v>
      </c>
      <c r="S48" s="281" t="n">
        <f aca="false">AM48</f>
        <v>25.5</v>
      </c>
      <c r="T48" s="275" t="n">
        <f aca="false">AVERAGE(AB48:AM48)</f>
        <v>26.3533333333333</v>
      </c>
      <c r="U48" s="275" t="n">
        <f aca="false">AVERAGE(AN48:AY48)</f>
        <v>28.125</v>
      </c>
      <c r="V48" s="275" t="n">
        <f aca="false">AVERAGE(AZ48:EE48)</f>
        <v>29.5561428571429</v>
      </c>
      <c r="W48" s="282"/>
      <c r="X48" s="283" t="n">
        <f aca="false">AVERAGE(D48:F48,AB48:EE48)</f>
        <v>28.8903693693694</v>
      </c>
      <c r="Y48" s="279"/>
      <c r="Z48" s="280"/>
      <c r="AA48" s="32"/>
      <c r="AB48" s="41" t="n">
        <f aca="false">VLOOKUP(AB$7,'Sun Curve Sum'!$A$7:$AG$161,3)</f>
        <v>25.313</v>
      </c>
      <c r="AC48" s="41" t="n">
        <f aca="false">VLOOKUP(AC$7,'Sun Curve Sum'!$A$7:$AG$161,3)</f>
        <v>23.175</v>
      </c>
      <c r="AD48" s="41" t="n">
        <f aca="false">VLOOKUP(AD$7,'Sun Curve Sum'!$A$7:$AG$161,3)</f>
        <v>21</v>
      </c>
      <c r="AE48" s="41" t="n">
        <f aca="false">VLOOKUP(AE$7,'Sun Curve Sum'!$A$7:$AG$161,3)</f>
        <v>22.5</v>
      </c>
      <c r="AF48" s="41" t="n">
        <f aca="false">VLOOKUP(AF$7,'Sun Curve Sum'!$A$7:$AG$161,3)</f>
        <v>21.938</v>
      </c>
      <c r="AG48" s="41" t="n">
        <f aca="false">VLOOKUP(AG$7,'Sun Curve Sum'!$A$7:$AG$161,3)</f>
        <v>22.875</v>
      </c>
      <c r="AH48" s="41" t="n">
        <f aca="false">VLOOKUP(AH$7,'Sun Curve Sum'!$A$7:$AG$161,3)</f>
        <v>32.438</v>
      </c>
      <c r="AI48" s="41" t="n">
        <f aca="false">VLOOKUP(AI$7,'Sun Curve Sum'!$A$7:$AG$161,3)</f>
        <v>38.813</v>
      </c>
      <c r="AJ48" s="41" t="n">
        <f aca="false">VLOOKUP(AJ$7,'Sun Curve Sum'!$A$7:$AG$161,3)</f>
        <v>32.625</v>
      </c>
      <c r="AK48" s="41" t="n">
        <f aca="false">VLOOKUP(AK$7,'Sun Curve Sum'!$A$7:$AG$161,3)</f>
        <v>26.063</v>
      </c>
      <c r="AL48" s="41" t="n">
        <f aca="false">VLOOKUP(AL$7,'Sun Curve Sum'!$A$7:$AG$161,3)</f>
        <v>24</v>
      </c>
      <c r="AM48" s="41" t="n">
        <f aca="false">VLOOKUP(AM$7,'Sun Curve Sum'!$A$7:$AG$161,3)</f>
        <v>25.5</v>
      </c>
      <c r="AN48" s="41" t="n">
        <f aca="false">VLOOKUP(AN$7,'Sun Curve Sum'!$A$7:$AG$161,3)</f>
        <v>27.375</v>
      </c>
      <c r="AO48" s="41" t="n">
        <f aca="false">VLOOKUP(AO$7,'Sun Curve Sum'!$A$7:$AG$161,3)</f>
        <v>25.5</v>
      </c>
      <c r="AP48" s="41" t="n">
        <f aca="false">VLOOKUP(AP$7,'Sun Curve Sum'!$A$7:$AG$161,3)</f>
        <v>23.25</v>
      </c>
      <c r="AQ48" s="41" t="n">
        <f aca="false">VLOOKUP(AQ$7,'Sun Curve Sum'!$A$7:$AG$161,3)</f>
        <v>24.75</v>
      </c>
      <c r="AR48" s="41" t="n">
        <f aca="false">VLOOKUP(AR$7,'Sun Curve Sum'!$A$7:$AG$161,3)</f>
        <v>21.1875</v>
      </c>
      <c r="AS48" s="41" t="n">
        <f aca="false">VLOOKUP(AS$7,'Sun Curve Sum'!$A$7:$AG$161,3)</f>
        <v>22.125</v>
      </c>
      <c r="AT48" s="41" t="n">
        <f aca="false">VLOOKUP(AT$7,'Sun Curve Sum'!$A$7:$AG$161,3)</f>
        <v>37.125</v>
      </c>
      <c r="AU48" s="41" t="n">
        <f aca="false">VLOOKUP(AU$7,'Sun Curve Sum'!$A$7:$AG$161,3)</f>
        <v>42.375</v>
      </c>
      <c r="AV48" s="41" t="n">
        <f aca="false">VLOOKUP(AV$7,'Sun Curve Sum'!$A$7:$AG$161,3)</f>
        <v>34.125</v>
      </c>
      <c r="AW48" s="41" t="n">
        <f aca="false">VLOOKUP(AW$7,'Sun Curve Sum'!$A$7:$AG$161,3)</f>
        <v>27</v>
      </c>
      <c r="AX48" s="41" t="n">
        <f aca="false">VLOOKUP(AX$7,'Sun Curve Sum'!$A$7:$AG$161,3)</f>
        <v>25.3125</v>
      </c>
      <c r="AY48" s="41" t="n">
        <f aca="false">VLOOKUP(AY$7,'Sun Curve Sum'!$A$7:$AG$161,3)</f>
        <v>27.375</v>
      </c>
      <c r="AZ48" s="41" t="n">
        <f aca="false">VLOOKUP(AZ$7,'Sun Curve Sum'!$A$7:$AG$161,3)</f>
        <v>27.278</v>
      </c>
      <c r="BA48" s="41" t="n">
        <f aca="false">VLOOKUP(BA$7,'Sun Curve Sum'!$A$7:$AG$161,3)</f>
        <v>25.695</v>
      </c>
      <c r="BB48" s="41" t="n">
        <f aca="false">VLOOKUP(BB$7,'Sun Curve Sum'!$A$7:$AG$161,3)</f>
        <v>23.805</v>
      </c>
      <c r="BC48" s="41" t="n">
        <f aca="false">VLOOKUP(BC$7,'Sun Curve Sum'!$A$7:$AG$161,3)</f>
        <v>25.073</v>
      </c>
      <c r="BD48" s="41" t="n">
        <f aca="false">VLOOKUP(BD$7,'Sun Curve Sum'!$A$7:$AG$161,3)</f>
        <v>22.073</v>
      </c>
      <c r="BE48" s="41" t="n">
        <f aca="false">VLOOKUP(BE$7,'Sun Curve Sum'!$A$7:$AG$161,3)</f>
        <v>22.868</v>
      </c>
      <c r="BF48" s="41" t="n">
        <f aca="false">VLOOKUP(BF$7,'Sun Curve Sum'!$A$7:$AG$161,3)</f>
        <v>35.535</v>
      </c>
      <c r="BG48" s="41" t="n">
        <f aca="false">VLOOKUP(BG$7,'Sun Curve Sum'!$A$7:$AG$161,3)</f>
        <v>39.975</v>
      </c>
      <c r="BH48" s="41" t="n">
        <f aca="false">VLOOKUP(BH$7,'Sun Curve Sum'!$A$7:$AG$161,3)</f>
        <v>33.015</v>
      </c>
      <c r="BI48" s="41" t="n">
        <f aca="false">VLOOKUP(BI$7,'Sun Curve Sum'!$A$7:$AG$161,3)</f>
        <v>27.06</v>
      </c>
      <c r="BJ48" s="41" t="n">
        <f aca="false">VLOOKUP(BJ$7,'Sun Curve Sum'!$A$7:$AG$161,3)</f>
        <v>25.575</v>
      </c>
      <c r="BK48" s="41" t="n">
        <f aca="false">VLOOKUP(BK$7,'Sun Curve Sum'!$A$7:$AG$161,3)</f>
        <v>27.323</v>
      </c>
      <c r="BL48" s="41" t="n">
        <f aca="false">VLOOKUP(BL$7,'Sun Curve Sum'!$A$7:$AG$161,3)</f>
        <v>27.525</v>
      </c>
      <c r="BM48" s="41" t="n">
        <f aca="false">VLOOKUP(BM$7,'Sun Curve Sum'!$A$7:$AG$161,3)</f>
        <v>26.183</v>
      </c>
      <c r="BN48" s="41" t="n">
        <f aca="false">VLOOKUP(BN$7,'Sun Curve Sum'!$A$7:$AG$161,3)</f>
        <v>24.57</v>
      </c>
      <c r="BO48" s="41" t="n">
        <f aca="false">VLOOKUP(BO$7,'Sun Curve Sum'!$A$7:$AG$161,3)</f>
        <v>25.658</v>
      </c>
      <c r="BP48" s="41" t="n">
        <f aca="false">VLOOKUP(BP$7,'Sun Curve Sum'!$A$7:$AG$161,3)</f>
        <v>23.093</v>
      </c>
      <c r="BQ48" s="41" t="n">
        <f aca="false">VLOOKUP(BQ$7,'Sun Curve Sum'!$A$7:$AG$161,3)</f>
        <v>23.783</v>
      </c>
      <c r="BR48" s="41" t="n">
        <f aca="false">VLOOKUP(BR$7,'Sun Curve Sum'!$A$7:$AG$161,3)</f>
        <v>34.628</v>
      </c>
      <c r="BS48" s="41" t="n">
        <f aca="false">VLOOKUP(BS$7,'Sun Curve Sum'!$A$7:$AG$161,3)</f>
        <v>38.438</v>
      </c>
      <c r="BT48" s="41" t="n">
        <f aca="false">VLOOKUP(BT$7,'Sun Curve Sum'!$A$7:$AG$161,3)</f>
        <v>32.483</v>
      </c>
      <c r="BU48" s="41" t="n">
        <f aca="false">VLOOKUP(BU$7,'Sun Curve Sum'!$A$7:$AG$161,3)</f>
        <v>27.443</v>
      </c>
      <c r="BV48" s="41" t="n">
        <f aca="false">VLOOKUP(BV$7,'Sun Curve Sum'!$A$7:$AG$161,3)</f>
        <v>26.13</v>
      </c>
      <c r="BW48" s="41" t="n">
        <f aca="false">VLOOKUP(BW$7,'Sun Curve Sum'!$A$7:$AG$161,3)</f>
        <v>27.63</v>
      </c>
      <c r="BX48" s="41" t="n">
        <f aca="false">VLOOKUP(BX$7,'Sun Curve Sum'!$A$7:$AG$161,3)</f>
        <v>28.125</v>
      </c>
      <c r="BY48" s="41" t="n">
        <f aca="false">VLOOKUP(BY$7,'Sun Curve Sum'!$A$7:$AG$161,3)</f>
        <v>26.895</v>
      </c>
      <c r="BZ48" s="41" t="n">
        <f aca="false">VLOOKUP(BZ$7,'Sun Curve Sum'!$A$7:$AG$161,3)</f>
        <v>25.41</v>
      </c>
      <c r="CA48" s="41" t="n">
        <f aca="false">VLOOKUP(CA$7,'Sun Curve Sum'!$A$7:$AG$161,3)</f>
        <v>26.415</v>
      </c>
      <c r="CB48" s="41" t="n">
        <f aca="false">VLOOKUP(CB$7,'Sun Curve Sum'!$A$7:$AG$161,3)</f>
        <v>24.068</v>
      </c>
      <c r="CC48" s="41" t="n">
        <f aca="false">VLOOKUP(CC$7,'Sun Curve Sum'!$A$7:$AG$161,3)</f>
        <v>24.698</v>
      </c>
      <c r="CD48" s="41" t="n">
        <f aca="false">VLOOKUP(CD$7,'Sun Curve Sum'!$A$7:$AG$161,3)</f>
        <v>34.658</v>
      </c>
      <c r="CE48" s="41" t="n">
        <f aca="false">VLOOKUP(CE$7,'Sun Curve Sum'!$A$7:$AG$161,3)</f>
        <v>38.16</v>
      </c>
      <c r="CF48" s="41" t="n">
        <f aca="false">VLOOKUP(CF$7,'Sun Curve Sum'!$A$7:$AG$161,3)</f>
        <v>32.693</v>
      </c>
      <c r="CG48" s="41" t="n">
        <f aca="false">VLOOKUP(CG$7,'Sun Curve Sum'!$A$7:$AG$161,3)</f>
        <v>28.103</v>
      </c>
      <c r="CH48" s="41" t="n">
        <f aca="false">VLOOKUP(CH$7,'Sun Curve Sum'!$A$7:$AG$161,3)</f>
        <v>26.865</v>
      </c>
      <c r="CI48" s="41" t="n">
        <f aca="false">VLOOKUP(CI$7,'Sun Curve Sum'!$A$7:$AG$161,3)</f>
        <v>28.245</v>
      </c>
      <c r="CJ48" s="41" t="n">
        <f aca="false">VLOOKUP(CJ$7,'Sun Curve Sum'!$A$7:$AG$161,3)</f>
        <v>28.875</v>
      </c>
      <c r="CK48" s="41" t="n">
        <f aca="false">VLOOKUP(CK$7,'Sun Curve Sum'!$A$7:$AG$161,3)</f>
        <v>27.735</v>
      </c>
      <c r="CL48" s="41" t="n">
        <f aca="false">VLOOKUP(CL$7,'Sun Curve Sum'!$A$7:$AG$161,3)</f>
        <v>26.378</v>
      </c>
      <c r="CM48" s="41" t="n">
        <f aca="false">VLOOKUP(CM$7,'Sun Curve Sum'!$A$7:$AG$161,3)</f>
        <v>27.3</v>
      </c>
      <c r="CN48" s="41" t="n">
        <f aca="false">VLOOKUP(CN$7,'Sun Curve Sum'!$A$7:$AG$161,3)</f>
        <v>25.133</v>
      </c>
      <c r="CO48" s="41" t="n">
        <f aca="false">VLOOKUP(CO$7,'Sun Curve Sum'!$A$7:$AG$161,3)</f>
        <v>25.718</v>
      </c>
      <c r="CP48" s="41" t="n">
        <f aca="false">VLOOKUP(CP$7,'Sun Curve Sum'!$A$7:$AG$161,3)</f>
        <v>34.905</v>
      </c>
      <c r="CQ48" s="41" t="n">
        <f aca="false">VLOOKUP(CQ$7,'Sun Curve Sum'!$A$7:$AG$161,3)</f>
        <v>38.138</v>
      </c>
      <c r="CR48" s="41" t="n">
        <f aca="false">VLOOKUP(CR$7,'Sun Curve Sum'!$A$7:$AG$161,3)</f>
        <v>33.097</v>
      </c>
      <c r="CS48" s="41" t="n">
        <f aca="false">VLOOKUP(CS$7,'Sun Curve Sum'!$A$7:$AG$161,3)</f>
        <v>28.89</v>
      </c>
      <c r="CT48" s="41" t="n">
        <f aca="false">VLOOKUP(CT$7,'Sun Curve Sum'!$A$7:$AG$161,3)</f>
        <v>27.72</v>
      </c>
      <c r="CU48" s="41" t="n">
        <f aca="false">VLOOKUP(CU$7,'Sun Curve Sum'!$A$7:$AG$161,3)</f>
        <v>28.995</v>
      </c>
      <c r="CV48" s="41" t="n">
        <f aca="false">VLOOKUP(CV$7,'Sun Curve Sum'!$A$7:$AG$161,3)</f>
        <v>29.603</v>
      </c>
      <c r="CW48" s="41" t="n">
        <f aca="false">VLOOKUP(CW$7,'Sun Curve Sum'!$A$7:$AG$161,3)</f>
        <v>28.538</v>
      </c>
      <c r="CX48" s="41" t="n">
        <f aca="false">VLOOKUP(CX$7,'Sun Curve Sum'!$A$7:$AG$161,3)</f>
        <v>27.255</v>
      </c>
      <c r="CY48" s="41" t="n">
        <f aca="false">VLOOKUP(CY$7,'Sun Curve Sum'!$A$7:$AG$161,3)</f>
        <v>28.133</v>
      </c>
      <c r="CZ48" s="41" t="n">
        <f aca="false">VLOOKUP(CZ$7,'Sun Curve Sum'!$A$7:$AG$161,3)</f>
        <v>26.085</v>
      </c>
      <c r="DA48" s="41" t="n">
        <f aca="false">VLOOKUP(DA$7,'Sun Curve Sum'!$A$7:$AG$161,3)</f>
        <v>26.64</v>
      </c>
      <c r="DB48" s="41" t="n">
        <f aca="false">VLOOKUP(DB$7,'Sun Curve Sum'!$A$7:$AG$161,3)</f>
        <v>35.303</v>
      </c>
      <c r="DC48" s="41" t="n">
        <f aca="false">VLOOKUP(DC$7,'Sun Curve Sum'!$A$7:$AG$161,3)</f>
        <v>38.347</v>
      </c>
      <c r="DD48" s="41" t="n">
        <f aca="false">VLOOKUP(DD$7,'Sun Curve Sum'!$A$7:$AG$161,3)</f>
        <v>33.6</v>
      </c>
      <c r="DE48" s="41" t="n">
        <f aca="false">VLOOKUP(DE$7,'Sun Curve Sum'!$A$7:$AG$161,3)</f>
        <v>29.655</v>
      </c>
      <c r="DF48" s="41" t="n">
        <f aca="false">VLOOKUP(DF$7,'Sun Curve Sum'!$A$7:$AG$161,3)</f>
        <v>28.538</v>
      </c>
      <c r="DG48" s="41" t="n">
        <f aca="false">VLOOKUP(DG$7,'Sun Curve Sum'!$A$7:$AG$161,3)</f>
        <v>29.738</v>
      </c>
      <c r="DH48" s="41" t="n">
        <f aca="false">VLOOKUP(DH$7,'Sun Curve Sum'!$A$7:$AG$161,3)</f>
        <v>30.413</v>
      </c>
      <c r="DI48" s="41" t="n">
        <f aca="false">VLOOKUP(DI$7,'Sun Curve Sum'!$A$7:$AG$161,3)</f>
        <v>29.408</v>
      </c>
      <c r="DJ48" s="41" t="n">
        <f aca="false">VLOOKUP(DJ$7,'Sun Curve Sum'!$A$7:$AG$161,3)</f>
        <v>28.2</v>
      </c>
      <c r="DK48" s="41" t="n">
        <f aca="false">VLOOKUP(DK$7,'Sun Curve Sum'!$A$7:$AG$161,3)</f>
        <v>29.025</v>
      </c>
      <c r="DL48" s="41" t="n">
        <f aca="false">VLOOKUP(DL$7,'Sun Curve Sum'!$A$7:$AG$161,3)</f>
        <v>27.098</v>
      </c>
      <c r="DM48" s="41" t="n">
        <f aca="false">VLOOKUP(DM$7,'Sun Curve Sum'!$A$7:$AG$161,3)</f>
        <v>27.623</v>
      </c>
      <c r="DN48" s="41" t="n">
        <f aca="false">VLOOKUP(DN$7,'Sun Curve Sum'!$A$7:$AG$161,3)</f>
        <v>35.798</v>
      </c>
      <c r="DO48" s="41" t="n">
        <f aca="false">VLOOKUP(DO$7,'Sun Curve Sum'!$A$7:$AG$161,3)</f>
        <v>38.67</v>
      </c>
      <c r="DP48" s="41" t="n">
        <f aca="false">VLOOKUP(DP$7,'Sun Curve Sum'!$A$7:$AG$161,3)</f>
        <v>34.193</v>
      </c>
      <c r="DQ48" s="41" t="n">
        <f aca="false">VLOOKUP(DQ$7,'Sun Curve Sum'!$A$7:$AG$161,3)</f>
        <v>30.495</v>
      </c>
      <c r="DR48" s="41" t="n">
        <f aca="false">VLOOKUP(DR$7,'Sun Curve Sum'!$A$7:$AG$161,3)</f>
        <v>29.415</v>
      </c>
      <c r="DS48" s="41" t="n">
        <f aca="false">VLOOKUP(DS$7,'Sun Curve Sum'!$A$7:$AG$161,3)</f>
        <v>30.548</v>
      </c>
      <c r="DT48" s="41" t="n">
        <f aca="false">VLOOKUP(DT$7,'Sun Curve Sum'!$A$7:$AG$161,3)</f>
        <v>31.223</v>
      </c>
      <c r="DU48" s="41" t="n">
        <f aca="false">VLOOKUP(DU$7,'Sun Curve Sum'!$A$7:$AG$161,3)</f>
        <v>30.278</v>
      </c>
      <c r="DV48" s="41" t="n">
        <f aca="false">VLOOKUP(DV$7,'Sun Curve Sum'!$A$7:$AG$161,3)</f>
        <v>29.138</v>
      </c>
      <c r="DW48" s="41" t="n">
        <f aca="false">VLOOKUP(DW$7,'Sun Curve Sum'!$A$7:$AG$161,3)</f>
        <v>29.918</v>
      </c>
      <c r="DX48" s="41" t="n">
        <f aca="false">VLOOKUP(DX$7,'Sun Curve Sum'!$A$7:$AG$161,3)</f>
        <v>28.095</v>
      </c>
      <c r="DY48" s="41" t="n">
        <f aca="false">VLOOKUP(DY$7,'Sun Curve Sum'!$A$7:$AG$161,3)</f>
        <v>28.59</v>
      </c>
      <c r="DZ48" s="41" t="n">
        <f aca="false">VLOOKUP(DZ$7,'Sun Curve Sum'!$A$7:$AG$161,3)</f>
        <v>36.308</v>
      </c>
      <c r="EA48" s="41" t="n">
        <f aca="false">VLOOKUP(EA$7,'Sun Curve Sum'!$A$7:$AG$161,3)</f>
        <v>39.023</v>
      </c>
      <c r="EB48" s="41" t="n">
        <f aca="false">VLOOKUP(EB$7,'Sun Curve Sum'!$A$7:$AG$161,3)</f>
        <v>34.793</v>
      </c>
      <c r="EC48" s="41" t="n">
        <f aca="false">VLOOKUP(EC$7,'Sun Curve Sum'!$A$7:$AG$161,3)</f>
        <v>31.328</v>
      </c>
      <c r="ED48" s="41" t="n">
        <f aca="false">VLOOKUP(ED$7,'Sun Curve Sum'!$A$7:$AG$161,3)</f>
        <v>30.285</v>
      </c>
      <c r="EE48" s="41" t="n">
        <f aca="false">VLOOKUP(EE$7,'Sun Curve Sum'!$A$7:$AG$161,3)</f>
        <v>31.358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22.5366666666667</v>
      </c>
      <c r="D49" s="41" t="n">
        <f aca="true">IF(ISERROR(AVERAGE(OFFSET('Sun Curve Sum'!$E$6,1,0,4,1))),0,AVERAGE(OFFSET('Sun Curve Sum'!$E$6,1,0,4,1)))</f>
        <v>22.1625</v>
      </c>
      <c r="E49" s="41" t="n">
        <f aca="true">IF(ISERROR((SUM(OFFSET('Sun Curve Sum'!$E$6,5,0,0,1))+5*'Sun Curve Sum Backup'!$E$9)/5),'Sun Curve Sum Backup'!$E$9,(SUM(OFFSET('Sun Curve Sum'!$E$6,5,0,0,1))+5*'Sun Curve Sum Backup'!$E$9)/5)</f>
        <v>19.01</v>
      </c>
      <c r="F49" s="41" t="n">
        <f aca="false">VLOOKUP(F$7,'Sun Curve Sum'!$A$7:$AG$161,5)</f>
        <v>26.4375</v>
      </c>
      <c r="G49" s="275" t="n">
        <f aca="false">AVERAGE(D49,E49,F49)</f>
        <v>22.5366666666667</v>
      </c>
      <c r="H49" s="281" t="n">
        <f aca="false">AB49</f>
        <v>26.625</v>
      </c>
      <c r="I49" s="281" t="n">
        <f aca="false">AC49</f>
        <v>25.688</v>
      </c>
      <c r="J49" s="281" t="n">
        <f aca="false">AD49</f>
        <v>23.625</v>
      </c>
      <c r="K49" s="281" t="n">
        <f aca="false">AE49</f>
        <v>22.688</v>
      </c>
      <c r="L49" s="281" t="n">
        <f aca="false">AF49</f>
        <v>22.688</v>
      </c>
      <c r="M49" s="281" t="n">
        <f aca="false">AG49</f>
        <v>27.75</v>
      </c>
      <c r="N49" s="281" t="n">
        <f aca="false">AH49</f>
        <v>33.1875</v>
      </c>
      <c r="O49" s="281" t="n">
        <f aca="false">AI49</f>
        <v>38.4375</v>
      </c>
      <c r="P49" s="281" t="n">
        <f aca="false">AJ49</f>
        <v>32.4375</v>
      </c>
      <c r="Q49" s="281" t="n">
        <f aca="false">AK49</f>
        <v>27.75</v>
      </c>
      <c r="R49" s="281" t="n">
        <f aca="false">AL49</f>
        <v>26.063</v>
      </c>
      <c r="S49" s="281" t="n">
        <f aca="false">AM49</f>
        <v>27.75</v>
      </c>
      <c r="T49" s="275" t="n">
        <f aca="false">AVERAGE(AB49:AM49)</f>
        <v>27.8907916666667</v>
      </c>
      <c r="U49" s="275" t="n">
        <f aca="false">AVERAGE(AN49:AY49)</f>
        <v>29.8125</v>
      </c>
      <c r="V49" s="275" t="n">
        <f aca="false">AVERAGE(AZ49:EE49)</f>
        <v>30.5899285714286</v>
      </c>
      <c r="W49" s="282"/>
      <c r="X49" s="283" t="n">
        <f aca="false">AVERAGE(D49:F49,AB49:EE49)</f>
        <v>29.9964279279279</v>
      </c>
      <c r="Y49" s="279"/>
      <c r="Z49" s="280"/>
      <c r="AA49" s="32"/>
      <c r="AB49" s="41" t="n">
        <f aca="false">VLOOKUP(AB$7,'Sun Curve Sum'!$A$7:$AG$161,5)</f>
        <v>26.625</v>
      </c>
      <c r="AC49" s="41" t="n">
        <f aca="false">VLOOKUP(AC$7,'Sun Curve Sum'!$A$7:$AG$161,5)</f>
        <v>25.688</v>
      </c>
      <c r="AD49" s="41" t="n">
        <f aca="false">VLOOKUP(AD$7,'Sun Curve Sum'!$A$7:$AG$161,5)</f>
        <v>23.625</v>
      </c>
      <c r="AE49" s="41" t="n">
        <f aca="false">VLOOKUP(AE$7,'Sun Curve Sum'!$A$7:$AG$161,5)</f>
        <v>22.688</v>
      </c>
      <c r="AF49" s="41" t="n">
        <f aca="false">VLOOKUP(AF$7,'Sun Curve Sum'!$A$7:$AG$161,5)</f>
        <v>22.688</v>
      </c>
      <c r="AG49" s="41" t="n">
        <f aca="false">VLOOKUP(AG$7,'Sun Curve Sum'!$A$7:$AG$161,5)</f>
        <v>27.75</v>
      </c>
      <c r="AH49" s="41" t="n">
        <f aca="false">VLOOKUP(AH$7,'Sun Curve Sum'!$A$7:$AG$161,5)</f>
        <v>33.1875</v>
      </c>
      <c r="AI49" s="41" t="n">
        <f aca="false">VLOOKUP(AI$7,'Sun Curve Sum'!$A$7:$AG$161,5)</f>
        <v>38.4375</v>
      </c>
      <c r="AJ49" s="41" t="n">
        <f aca="false">VLOOKUP(AJ$7,'Sun Curve Sum'!$A$7:$AG$161,5)</f>
        <v>32.4375</v>
      </c>
      <c r="AK49" s="41" t="n">
        <f aca="false">VLOOKUP(AK$7,'Sun Curve Sum'!$A$7:$AG$161,5)</f>
        <v>27.75</v>
      </c>
      <c r="AL49" s="41" t="n">
        <f aca="false">VLOOKUP(AL$7,'Sun Curve Sum'!$A$7:$AG$161,5)</f>
        <v>26.063</v>
      </c>
      <c r="AM49" s="41" t="n">
        <f aca="false">VLOOKUP(AM$7,'Sun Curve Sum'!$A$7:$AG$161,5)</f>
        <v>27.75</v>
      </c>
      <c r="AN49" s="41" t="n">
        <f aca="false">VLOOKUP(AN$7,'Sun Curve Sum'!$A$7:$AG$161,5)</f>
        <v>28.875</v>
      </c>
      <c r="AO49" s="41" t="n">
        <f aca="false">VLOOKUP(AO$7,'Sun Curve Sum'!$A$7:$AG$161,5)</f>
        <v>28.125</v>
      </c>
      <c r="AP49" s="41" t="n">
        <f aca="false">VLOOKUP(AP$7,'Sun Curve Sum'!$A$7:$AG$161,5)</f>
        <v>26.625</v>
      </c>
      <c r="AQ49" s="41" t="n">
        <f aca="false">VLOOKUP(AQ$7,'Sun Curve Sum'!$A$7:$AG$161,5)</f>
        <v>24.375</v>
      </c>
      <c r="AR49" s="41" t="n">
        <f aca="false">VLOOKUP(AR$7,'Sun Curve Sum'!$A$7:$AG$161,5)</f>
        <v>25.125</v>
      </c>
      <c r="AS49" s="41" t="n">
        <f aca="false">VLOOKUP(AS$7,'Sun Curve Sum'!$A$7:$AG$161,5)</f>
        <v>28.125</v>
      </c>
      <c r="AT49" s="41" t="n">
        <f aca="false">VLOOKUP(AT$7,'Sun Curve Sum'!$A$7:$AG$161,5)</f>
        <v>34.875</v>
      </c>
      <c r="AU49" s="41" t="n">
        <f aca="false">VLOOKUP(AU$7,'Sun Curve Sum'!$A$7:$AG$161,5)</f>
        <v>41.625</v>
      </c>
      <c r="AV49" s="41" t="n">
        <f aca="false">VLOOKUP(AV$7,'Sun Curve Sum'!$A$7:$AG$161,5)</f>
        <v>37.875</v>
      </c>
      <c r="AW49" s="41" t="n">
        <f aca="false">VLOOKUP(AW$7,'Sun Curve Sum'!$A$7:$AG$161,5)</f>
        <v>27.375</v>
      </c>
      <c r="AX49" s="41" t="n">
        <f aca="false">VLOOKUP(AX$7,'Sun Curve Sum'!$A$7:$AG$161,5)</f>
        <v>26.625</v>
      </c>
      <c r="AY49" s="41" t="n">
        <f aca="false">VLOOKUP(AY$7,'Sun Curve Sum'!$A$7:$AG$161,5)</f>
        <v>28.125</v>
      </c>
      <c r="AZ49" s="41" t="n">
        <f aca="false">VLOOKUP(AZ$7,'Sun Curve Sum'!$A$7:$AG$161,5)</f>
        <v>29.0925</v>
      </c>
      <c r="BA49" s="41" t="n">
        <f aca="false">VLOOKUP(BA$7,'Sun Curve Sum'!$A$7:$AG$161,5)</f>
        <v>28.695</v>
      </c>
      <c r="BB49" s="41" t="n">
        <f aca="false">VLOOKUP(BB$7,'Sun Curve Sum'!$A$7:$AG$161,5)</f>
        <v>27.5475</v>
      </c>
      <c r="BC49" s="41" t="n">
        <f aca="false">VLOOKUP(BC$7,'Sun Curve Sum'!$A$7:$AG$161,5)</f>
        <v>26.2575</v>
      </c>
      <c r="BD49" s="41" t="n">
        <f aca="false">VLOOKUP(BD$7,'Sun Curve Sum'!$A$7:$AG$161,5)</f>
        <v>27.5025</v>
      </c>
      <c r="BE49" s="41" t="n">
        <f aca="false">VLOOKUP(BE$7,'Sun Curve Sum'!$A$7:$AG$161,5)</f>
        <v>30.8625</v>
      </c>
      <c r="BF49" s="41" t="n">
        <f aca="false">VLOOKUP(BF$7,'Sun Curve Sum'!$A$7:$AG$161,5)</f>
        <v>32.4225</v>
      </c>
      <c r="BG49" s="41" t="n">
        <f aca="false">VLOOKUP(BG$7,'Sun Curve Sum'!$A$7:$AG$161,5)</f>
        <v>37.995</v>
      </c>
      <c r="BH49" s="41" t="n">
        <f aca="false">VLOOKUP(BH$7,'Sun Curve Sum'!$A$7:$AG$161,5)</f>
        <v>34.935</v>
      </c>
      <c r="BI49" s="41" t="n">
        <f aca="false">VLOOKUP(BI$7,'Sun Curve Sum'!$A$7:$AG$161,5)</f>
        <v>28.71</v>
      </c>
      <c r="BJ49" s="41" t="n">
        <f aca="false">VLOOKUP(BJ$7,'Sun Curve Sum'!$A$7:$AG$161,5)</f>
        <v>27.375</v>
      </c>
      <c r="BK49" s="41" t="n">
        <f aca="false">VLOOKUP(BK$7,'Sun Curve Sum'!$A$7:$AG$161,5)</f>
        <v>28.62</v>
      </c>
      <c r="BL49" s="41" t="n">
        <f aca="false">VLOOKUP(BL$7,'Sun Curve Sum'!$A$7:$AG$161,5)</f>
        <v>29.25</v>
      </c>
      <c r="BM49" s="41" t="n">
        <f aca="false">VLOOKUP(BM$7,'Sun Curve Sum'!$A$7:$AG$161,5)</f>
        <v>29.0625</v>
      </c>
      <c r="BN49" s="41" t="n">
        <f aca="false">VLOOKUP(BN$7,'Sun Curve Sum'!$A$7:$AG$161,5)</f>
        <v>28.125</v>
      </c>
      <c r="BO49" s="41" t="n">
        <f aca="false">VLOOKUP(BO$7,'Sun Curve Sum'!$A$7:$AG$161,5)</f>
        <v>27.375</v>
      </c>
      <c r="BP49" s="41" t="n">
        <f aca="false">VLOOKUP(BP$7,'Sun Curve Sum'!$A$7:$AG$161,5)</f>
        <v>28.5</v>
      </c>
      <c r="BQ49" s="41" t="n">
        <f aca="false">VLOOKUP(BQ$7,'Sun Curve Sum'!$A$7:$AG$161,5)</f>
        <v>31.6875</v>
      </c>
      <c r="BR49" s="41" t="n">
        <f aca="false">VLOOKUP(BR$7,'Sun Curve Sum'!$A$7:$AG$161,5)</f>
        <v>31.3125</v>
      </c>
      <c r="BS49" s="41" t="n">
        <f aca="false">VLOOKUP(BS$7,'Sun Curve Sum'!$A$7:$AG$161,5)</f>
        <v>36</v>
      </c>
      <c r="BT49" s="41" t="n">
        <f aca="false">VLOOKUP(BT$7,'Sun Curve Sum'!$A$7:$AG$161,5)</f>
        <v>33.375</v>
      </c>
      <c r="BU49" s="41" t="n">
        <f aca="false">VLOOKUP(BU$7,'Sun Curve Sum'!$A$7:$AG$161,5)</f>
        <v>30</v>
      </c>
      <c r="BV49" s="41" t="n">
        <f aca="false">VLOOKUP(BV$7,'Sun Curve Sum'!$A$7:$AG$161,5)</f>
        <v>28.313</v>
      </c>
      <c r="BW49" s="41" t="n">
        <f aca="false">VLOOKUP(BW$7,'Sun Curve Sum'!$A$7:$AG$161,5)</f>
        <v>29.25</v>
      </c>
      <c r="BX49" s="41" t="n">
        <f aca="false">VLOOKUP(BX$7,'Sun Curve Sum'!$A$7:$AG$161,5)</f>
        <v>29.4075</v>
      </c>
      <c r="BY49" s="41" t="n">
        <f aca="false">VLOOKUP(BY$7,'Sun Curve Sum'!$A$7:$AG$161,5)</f>
        <v>29.4</v>
      </c>
      <c r="BZ49" s="41" t="n">
        <f aca="false">VLOOKUP(BZ$7,'Sun Curve Sum'!$A$7:$AG$161,5)</f>
        <v>28.65</v>
      </c>
      <c r="CA49" s="41" t="n">
        <f aca="false">VLOOKUP(CA$7,'Sun Curve Sum'!$A$7:$AG$161,5)</f>
        <v>28.41</v>
      </c>
      <c r="CB49" s="41" t="n">
        <f aca="false">VLOOKUP(CB$7,'Sun Curve Sum'!$A$7:$AG$161,5)</f>
        <v>29.3925</v>
      </c>
      <c r="CC49" s="41" t="n">
        <f aca="false">VLOOKUP(CC$7,'Sun Curve Sum'!$A$7:$AG$161,5)</f>
        <v>32.3475</v>
      </c>
      <c r="CD49" s="41" t="n">
        <f aca="false">VLOOKUP(CD$7,'Sun Curve Sum'!$A$7:$AG$161,5)</f>
        <v>30.3525</v>
      </c>
      <c r="CE49" s="41" t="n">
        <f aca="false">VLOOKUP(CE$7,'Sun Curve Sum'!$A$7:$AG$161,5)</f>
        <v>34.3725</v>
      </c>
      <c r="CF49" s="41" t="n">
        <f aca="false">VLOOKUP(CF$7,'Sun Curve Sum'!$A$7:$AG$161,5)</f>
        <v>32.1225</v>
      </c>
      <c r="CG49" s="41" t="n">
        <f aca="false">VLOOKUP(CG$7,'Sun Curve Sum'!$A$7:$AG$161,5)</f>
        <v>31.102</v>
      </c>
      <c r="CH49" s="41" t="n">
        <f aca="false">VLOOKUP(CH$7,'Sun Curve Sum'!$A$7:$AG$161,5)</f>
        <v>29.085</v>
      </c>
      <c r="CI49" s="41" t="n">
        <f aca="false">VLOOKUP(CI$7,'Sun Curve Sum'!$A$7:$AG$161,5)</f>
        <v>29.8725</v>
      </c>
      <c r="CJ49" s="41" t="n">
        <f aca="false">VLOOKUP(CJ$7,'Sun Curve Sum'!$A$7:$AG$161,5)</f>
        <v>29.58</v>
      </c>
      <c r="CK49" s="41" t="n">
        <f aca="false">VLOOKUP(CK$7,'Sun Curve Sum'!$A$7:$AG$161,5)</f>
        <v>29.67</v>
      </c>
      <c r="CL49" s="41" t="n">
        <f aca="false">VLOOKUP(CL$7,'Sun Curve Sum'!$A$7:$AG$161,5)</f>
        <v>29.0175</v>
      </c>
      <c r="CM49" s="41" t="n">
        <f aca="false">VLOOKUP(CM$7,'Sun Curve Sum'!$A$7:$AG$161,5)</f>
        <v>29.0625</v>
      </c>
      <c r="CN49" s="41" t="n">
        <f aca="false">VLOOKUP(CN$7,'Sun Curve Sum'!$A$7:$AG$161,5)</f>
        <v>29.9625</v>
      </c>
      <c r="CO49" s="41" t="n">
        <f aca="false">VLOOKUP(CO$7,'Sun Curve Sum'!$A$7:$AG$161,5)</f>
        <v>32.7975</v>
      </c>
      <c r="CP49" s="41" t="n">
        <f aca="false">VLOOKUP(CP$7,'Sun Curve Sum'!$A$7:$AG$161,5)</f>
        <v>29.9025</v>
      </c>
      <c r="CQ49" s="41" t="n">
        <f aca="false">VLOOKUP(CQ$7,'Sun Curve Sum'!$A$7:$AG$161,5)</f>
        <v>33.5625</v>
      </c>
      <c r="CR49" s="41" t="n">
        <f aca="false">VLOOKUP(CR$7,'Sun Curve Sum'!$A$7:$AG$161,5)</f>
        <v>31.5075</v>
      </c>
      <c r="CS49" s="41" t="n">
        <f aca="false">VLOOKUP(CS$7,'Sun Curve Sum'!$A$7:$AG$161,5)</f>
        <v>31.793</v>
      </c>
      <c r="CT49" s="41" t="n">
        <f aca="false">VLOOKUP(CT$7,'Sun Curve Sum'!$A$7:$AG$161,5)</f>
        <v>29.595</v>
      </c>
      <c r="CU49" s="41" t="n">
        <f aca="false">VLOOKUP(CU$7,'Sun Curve Sum'!$A$7:$AG$161,5)</f>
        <v>30.3</v>
      </c>
      <c r="CV49" s="41" t="n">
        <f aca="false">VLOOKUP(CV$7,'Sun Curve Sum'!$A$7:$AG$161,5)</f>
        <v>29.7525</v>
      </c>
      <c r="CW49" s="41" t="n">
        <f aca="false">VLOOKUP(CW$7,'Sun Curve Sum'!$A$7:$AG$161,5)</f>
        <v>29.9175</v>
      </c>
      <c r="CX49" s="41" t="n">
        <f aca="false">VLOOKUP(CX$7,'Sun Curve Sum'!$A$7:$AG$161,5)</f>
        <v>29.3325</v>
      </c>
      <c r="CY49" s="41" t="n">
        <f aca="false">VLOOKUP(CY$7,'Sun Curve Sum'!$A$7:$AG$161,5)</f>
        <v>29.58</v>
      </c>
      <c r="CZ49" s="41" t="n">
        <f aca="false">VLOOKUP(CZ$7,'Sun Curve Sum'!$A$7:$AG$161,5)</f>
        <v>30.42</v>
      </c>
      <c r="DA49" s="41" t="n">
        <f aca="false">VLOOKUP(DA$7,'Sun Curve Sum'!$A$7:$AG$161,5)</f>
        <v>33.1725</v>
      </c>
      <c r="DB49" s="41" t="n">
        <f aca="false">VLOOKUP(DB$7,'Sun Curve Sum'!$A$7:$AG$161,5)</f>
        <v>29.6475</v>
      </c>
      <c r="DC49" s="41" t="n">
        <f aca="false">VLOOKUP(DC$7,'Sun Curve Sum'!$A$7:$AG$161,5)</f>
        <v>33.045</v>
      </c>
      <c r="DD49" s="41" t="n">
        <f aca="false">VLOOKUP(DD$7,'Sun Curve Sum'!$A$7:$AG$161,5)</f>
        <v>31.1325</v>
      </c>
      <c r="DE49" s="41" t="n">
        <f aca="false">VLOOKUP(DE$7,'Sun Curve Sum'!$A$7:$AG$161,5)</f>
        <v>32.34</v>
      </c>
      <c r="DF49" s="41" t="n">
        <f aca="false">VLOOKUP(DF$7,'Sun Curve Sum'!$A$7:$AG$161,5)</f>
        <v>30.008</v>
      </c>
      <c r="DG49" s="41" t="n">
        <f aca="false">VLOOKUP(DG$7,'Sun Curve Sum'!$A$7:$AG$161,5)</f>
        <v>30.6525</v>
      </c>
      <c r="DH49" s="41" t="n">
        <f aca="false">VLOOKUP(DH$7,'Sun Curve Sum'!$A$7:$AG$161,5)</f>
        <v>29.9325</v>
      </c>
      <c r="DI49" s="41" t="n">
        <f aca="false">VLOOKUP(DI$7,'Sun Curve Sum'!$A$7:$AG$161,5)</f>
        <v>30.165</v>
      </c>
      <c r="DJ49" s="41" t="n">
        <f aca="false">VLOOKUP(DJ$7,'Sun Curve Sum'!$A$7:$AG$161,5)</f>
        <v>29.6475</v>
      </c>
      <c r="DK49" s="41" t="n">
        <f aca="false">VLOOKUP(DK$7,'Sun Curve Sum'!$A$7:$AG$161,5)</f>
        <v>30.075</v>
      </c>
      <c r="DL49" s="41" t="n">
        <f aca="false">VLOOKUP(DL$7,'Sun Curve Sum'!$A$7:$AG$161,5)</f>
        <v>30.8625</v>
      </c>
      <c r="DM49" s="41" t="n">
        <f aca="false">VLOOKUP(DM$7,'Sun Curve Sum'!$A$7:$AG$161,5)</f>
        <v>33.5325</v>
      </c>
      <c r="DN49" s="41" t="n">
        <f aca="false">VLOOKUP(DN$7,'Sun Curve Sum'!$A$7:$AG$161,5)</f>
        <v>29.4225</v>
      </c>
      <c r="DO49" s="41" t="n">
        <f aca="false">VLOOKUP(DO$7,'Sun Curve Sum'!$A$7:$AG$161,5)</f>
        <v>32.5725</v>
      </c>
      <c r="DP49" s="41" t="n">
        <f aca="false">VLOOKUP(DP$7,'Sun Curve Sum'!$A$7:$AG$161,5)</f>
        <v>30.8025</v>
      </c>
      <c r="DQ49" s="41" t="n">
        <f aca="false">VLOOKUP(DQ$7,'Sun Curve Sum'!$A$7:$AG$161,5)</f>
        <v>32.858</v>
      </c>
      <c r="DR49" s="41" t="n">
        <f aca="false">VLOOKUP(DR$7,'Sun Curve Sum'!$A$7:$AG$161,5)</f>
        <v>30.405</v>
      </c>
      <c r="DS49" s="41" t="n">
        <f aca="false">VLOOKUP(DS$7,'Sun Curve Sum'!$A$7:$AG$161,5)</f>
        <v>30.9975</v>
      </c>
      <c r="DT49" s="41" t="n">
        <f aca="false">VLOOKUP(DT$7,'Sun Curve Sum'!$A$7:$AG$161,5)</f>
        <v>30.2925</v>
      </c>
      <c r="DU49" s="41" t="n">
        <f aca="false">VLOOKUP(DU$7,'Sun Curve Sum'!$A$7:$AG$161,5)</f>
        <v>30.585</v>
      </c>
      <c r="DV49" s="41" t="n">
        <f aca="false">VLOOKUP(DV$7,'Sun Curve Sum'!$A$7:$AG$161,5)</f>
        <v>30.135</v>
      </c>
      <c r="DW49" s="41" t="n">
        <f aca="false">VLOOKUP(DW$7,'Sun Curve Sum'!$A$7:$AG$161,5)</f>
        <v>30.735</v>
      </c>
      <c r="DX49" s="41" t="n">
        <f aca="false">VLOOKUP(DX$7,'Sun Curve Sum'!$A$7:$AG$161,5)</f>
        <v>31.47</v>
      </c>
      <c r="DY49" s="41" t="n">
        <f aca="false">VLOOKUP(DY$7,'Sun Curve Sum'!$A$7:$AG$161,5)</f>
        <v>34.065</v>
      </c>
      <c r="DZ49" s="41" t="n">
        <f aca="false">VLOOKUP(DZ$7,'Sun Curve Sum'!$A$7:$AG$161,5)</f>
        <v>29.4075</v>
      </c>
      <c r="EA49" s="41" t="n">
        <f aca="false">VLOOKUP(EA$7,'Sun Curve Sum'!$A$7:$AG$161,5)</f>
        <v>32.34</v>
      </c>
      <c r="EB49" s="41" t="n">
        <f aca="false">VLOOKUP(EB$7,'Sun Curve Sum'!$A$7:$AG$161,5)</f>
        <v>30.69</v>
      </c>
      <c r="EC49" s="41" t="n">
        <f aca="false">VLOOKUP(EC$7,'Sun Curve Sum'!$A$7:$AG$161,5)</f>
        <v>33.54</v>
      </c>
      <c r="ED49" s="41" t="n">
        <f aca="false">VLOOKUP(ED$7,'Sun Curve Sum'!$A$7:$AG$161,5)</f>
        <v>30.975</v>
      </c>
      <c r="EE49" s="41" t="n">
        <f aca="false">VLOOKUP(EE$7,'Sun Curve Sum'!$A$7:$AG$161,5)</f>
        <v>31.515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26.1876666666667</v>
      </c>
      <c r="D50" s="41" t="n">
        <f aca="true">IF(ISERROR(AVERAGE(OFFSET('Sun Curve Sum'!$I$6,1,0,4,1))),0,AVERAGE(OFFSET('Sun Curve Sum'!$I$6,1,0,4,1)))</f>
        <v>27.1875</v>
      </c>
      <c r="E50" s="41" t="n">
        <f aca="true">IF(ISERROR((SUM(OFFSET('Sun Curve Sum'!$I$6,5,0,0,1))+5*'Sun Curve Sum Backup'!$I$9)/5),'Sun Curve Sum Backup'!$I$9,(SUM(OFFSET('Sun Curve Sum'!$I$6,5,0,0,1))+5*'Sun Curve Sum Backup'!$I$9)/5)</f>
        <v>27.1875</v>
      </c>
      <c r="F50" s="41" t="n">
        <f aca="false">VLOOKUP(F$7,'Sun Curve Sum'!$A$7:$AG$161,9)</f>
        <v>24.188</v>
      </c>
      <c r="G50" s="275" t="n">
        <f aca="false">AVERAGE(D50,E50,F50)</f>
        <v>26.1876666666667</v>
      </c>
      <c r="H50" s="281" t="n">
        <f aca="false">AB50</f>
        <v>24.375</v>
      </c>
      <c r="I50" s="281" t="n">
        <f aca="false">AC50</f>
        <v>24.375</v>
      </c>
      <c r="J50" s="281" t="n">
        <f aca="false">AD50</f>
        <v>23.625</v>
      </c>
      <c r="K50" s="281" t="n">
        <f aca="false">AE50</f>
        <v>22.688</v>
      </c>
      <c r="L50" s="281" t="n">
        <f aca="false">AF50</f>
        <v>22.688</v>
      </c>
      <c r="M50" s="281" t="n">
        <f aca="false">AG50</f>
        <v>27.75</v>
      </c>
      <c r="N50" s="281" t="n">
        <f aca="false">AH50</f>
        <v>33.188</v>
      </c>
      <c r="O50" s="281" t="n">
        <f aca="false">AI50</f>
        <v>38.438</v>
      </c>
      <c r="P50" s="281" t="n">
        <f aca="false">AJ50</f>
        <v>29.625</v>
      </c>
      <c r="Q50" s="281" t="n">
        <f aca="false">AK50</f>
        <v>26.438</v>
      </c>
      <c r="R50" s="281" t="n">
        <f aca="false">AL50</f>
        <v>25.875</v>
      </c>
      <c r="S50" s="281" t="n">
        <f aca="false">AM50</f>
        <v>27.563</v>
      </c>
      <c r="T50" s="275" t="n">
        <f aca="false">AVERAGE(AB50:AM50)</f>
        <v>27.219</v>
      </c>
      <c r="U50" s="275" t="n">
        <f aca="false">AVERAGE(AN50:AY50)</f>
        <v>21.6875</v>
      </c>
      <c r="V50" s="275" t="n">
        <f aca="false">AVERAGE(AZ50:EE50)</f>
        <v>24.3849047619048</v>
      </c>
      <c r="W50" s="282"/>
      <c r="X50" s="283" t="n">
        <f aca="false">AVERAGE(D50:F50,AB50:EE50)</f>
        <v>24.4484054054054</v>
      </c>
      <c r="Y50" s="279"/>
      <c r="Z50" s="280"/>
      <c r="AA50" s="32"/>
      <c r="AB50" s="41" t="n">
        <f aca="false">VLOOKUP(AB$7,'Sun Curve Sum'!$A$7:$AG$161,9)</f>
        <v>24.375</v>
      </c>
      <c r="AC50" s="41" t="n">
        <f aca="false">VLOOKUP(AC$7,'Sun Curve Sum'!$A$7:$AG$161,9)</f>
        <v>24.375</v>
      </c>
      <c r="AD50" s="41" t="n">
        <f aca="false">VLOOKUP(AD$7,'Sun Curve Sum'!$A$7:$AG$161,9)</f>
        <v>23.625</v>
      </c>
      <c r="AE50" s="41" t="n">
        <f aca="false">VLOOKUP(AE$7,'Sun Curve Sum'!$A$7:$AG$161,9)</f>
        <v>22.688</v>
      </c>
      <c r="AF50" s="41" t="n">
        <f aca="false">VLOOKUP(AF$7,'Sun Curve Sum'!$A$7:$AG$161,9)</f>
        <v>22.688</v>
      </c>
      <c r="AG50" s="41" t="n">
        <f aca="false">VLOOKUP(AG$7,'Sun Curve Sum'!$A$7:$AG$161,9)</f>
        <v>27.75</v>
      </c>
      <c r="AH50" s="41" t="n">
        <f aca="false">VLOOKUP(AH$7,'Sun Curve Sum'!$A$7:$AG$161,9)</f>
        <v>33.188</v>
      </c>
      <c r="AI50" s="41" t="n">
        <f aca="false">VLOOKUP(AI$7,'Sun Curve Sum'!$A$7:$AG$161,9)</f>
        <v>38.438</v>
      </c>
      <c r="AJ50" s="41" t="n">
        <f aca="false">VLOOKUP(AJ$7,'Sun Curve Sum'!$A$7:$AG$161,9)</f>
        <v>29.625</v>
      </c>
      <c r="AK50" s="41" t="n">
        <f aca="false">VLOOKUP(AK$7,'Sun Curve Sum'!$A$7:$AG$161,9)</f>
        <v>26.438</v>
      </c>
      <c r="AL50" s="41" t="n">
        <f aca="false">VLOOKUP(AL$7,'Sun Curve Sum'!$A$7:$AG$161,9)</f>
        <v>25.875</v>
      </c>
      <c r="AM50" s="41" t="n">
        <f aca="false">VLOOKUP(AM$7,'Sun Curve Sum'!$A$7:$AG$161,9)</f>
        <v>27.563</v>
      </c>
      <c r="AN50" s="41" t="n">
        <f aca="false">VLOOKUP(AN$7,'Sun Curve Sum'!$A$7:$AG$161,9)</f>
        <v>20.625</v>
      </c>
      <c r="AO50" s="41" t="n">
        <f aca="false">VLOOKUP(AO$7,'Sun Curve Sum'!$A$7:$AG$161,9)</f>
        <v>19.875</v>
      </c>
      <c r="AP50" s="41" t="n">
        <f aca="false">VLOOKUP(AP$7,'Sun Curve Sum'!$A$7:$AG$161,9)</f>
        <v>18.375</v>
      </c>
      <c r="AQ50" s="41" t="n">
        <f aca="false">VLOOKUP(AQ$7,'Sun Curve Sum'!$A$7:$AG$161,9)</f>
        <v>16.875</v>
      </c>
      <c r="AR50" s="41" t="n">
        <f aca="false">VLOOKUP(AR$7,'Sun Curve Sum'!$A$7:$AG$161,9)</f>
        <v>17.625</v>
      </c>
      <c r="AS50" s="41" t="n">
        <f aca="false">VLOOKUP(AS$7,'Sun Curve Sum'!$A$7:$AG$161,9)</f>
        <v>20.625</v>
      </c>
      <c r="AT50" s="41" t="n">
        <f aca="false">VLOOKUP(AT$7,'Sun Curve Sum'!$A$7:$AG$161,9)</f>
        <v>27.375</v>
      </c>
      <c r="AU50" s="41" t="n">
        <f aca="false">VLOOKUP(AU$7,'Sun Curve Sum'!$A$7:$AG$161,9)</f>
        <v>34.125</v>
      </c>
      <c r="AV50" s="41" t="n">
        <f aca="false">VLOOKUP(AV$7,'Sun Curve Sum'!$A$7:$AG$161,9)</f>
        <v>26.625</v>
      </c>
      <c r="AW50" s="41" t="n">
        <f aca="false">VLOOKUP(AW$7,'Sun Curve Sum'!$A$7:$AG$161,9)</f>
        <v>19.125</v>
      </c>
      <c r="AX50" s="41" t="n">
        <f aca="false">VLOOKUP(AX$7,'Sun Curve Sum'!$A$7:$AG$161,9)</f>
        <v>18.375</v>
      </c>
      <c r="AY50" s="41" t="n">
        <f aca="false">VLOOKUP(AY$7,'Sun Curve Sum'!$A$7:$AG$161,9)</f>
        <v>20.625</v>
      </c>
      <c r="AZ50" s="41" t="n">
        <f aca="false">VLOOKUP(AZ$7,'Sun Curve Sum'!$A$7:$AG$161,9)</f>
        <v>13.875</v>
      </c>
      <c r="BA50" s="41" t="n">
        <f aca="false">VLOOKUP(BA$7,'Sun Curve Sum'!$A$7:$AG$161,9)</f>
        <v>15.563</v>
      </c>
      <c r="BB50" s="41" t="n">
        <f aca="false">VLOOKUP(BB$7,'Sun Curve Sum'!$A$7:$AG$161,9)</f>
        <v>13.688</v>
      </c>
      <c r="BC50" s="41" t="n">
        <f aca="false">VLOOKUP(BC$7,'Sun Curve Sum'!$A$7:$AG$161,9)</f>
        <v>18.938</v>
      </c>
      <c r="BD50" s="41" t="n">
        <f aca="false">VLOOKUP(BD$7,'Sun Curve Sum'!$A$7:$AG$161,9)</f>
        <v>18.938</v>
      </c>
      <c r="BE50" s="41" t="n">
        <f aca="false">VLOOKUP(BE$7,'Sun Curve Sum'!$A$7:$AG$161,9)</f>
        <v>23.438</v>
      </c>
      <c r="BF50" s="41" t="n">
        <f aca="false">VLOOKUP(BF$7,'Sun Curve Sum'!$A$7:$AG$161,9)</f>
        <v>26.438</v>
      </c>
      <c r="BG50" s="41" t="n">
        <f aca="false">VLOOKUP(BG$7,'Sun Curve Sum'!$A$7:$AG$161,9)</f>
        <v>33.188</v>
      </c>
      <c r="BH50" s="41" t="n">
        <f aca="false">VLOOKUP(BH$7,'Sun Curve Sum'!$A$7:$AG$161,9)</f>
        <v>21</v>
      </c>
      <c r="BI50" s="41" t="n">
        <f aca="false">VLOOKUP(BI$7,'Sun Curve Sum'!$A$7:$AG$161,9)</f>
        <v>21.188</v>
      </c>
      <c r="BJ50" s="41" t="n">
        <f aca="false">VLOOKUP(BJ$7,'Sun Curve Sum'!$A$7:$AG$161,9)</f>
        <v>18.563</v>
      </c>
      <c r="BK50" s="41" t="n">
        <f aca="false">VLOOKUP(BK$7,'Sun Curve Sum'!$A$7:$AG$161,9)</f>
        <v>21</v>
      </c>
      <c r="BL50" s="41" t="n">
        <f aca="false">VLOOKUP(BL$7,'Sun Curve Sum'!$A$7:$AG$161,9)</f>
        <v>13.875</v>
      </c>
      <c r="BM50" s="41" t="n">
        <f aca="false">VLOOKUP(BM$7,'Sun Curve Sum'!$A$7:$AG$161,9)</f>
        <v>15.563</v>
      </c>
      <c r="BN50" s="41" t="n">
        <f aca="false">VLOOKUP(BN$7,'Sun Curve Sum'!$A$7:$AG$161,9)</f>
        <v>13.688</v>
      </c>
      <c r="BO50" s="41" t="n">
        <f aca="false">VLOOKUP(BO$7,'Sun Curve Sum'!$A$7:$AG$161,9)</f>
        <v>18.188</v>
      </c>
      <c r="BP50" s="41" t="n">
        <f aca="false">VLOOKUP(BP$7,'Sun Curve Sum'!$A$7:$AG$161,9)</f>
        <v>18.188</v>
      </c>
      <c r="BQ50" s="41" t="n">
        <f aca="false">VLOOKUP(BQ$7,'Sun Curve Sum'!$A$7:$AG$161,9)</f>
        <v>21.938</v>
      </c>
      <c r="BR50" s="41" t="n">
        <f aca="false">VLOOKUP(BR$7,'Sun Curve Sum'!$A$7:$AG$161,9)</f>
        <v>19.688</v>
      </c>
      <c r="BS50" s="41" t="n">
        <f aca="false">VLOOKUP(BS$7,'Sun Curve Sum'!$A$7:$AG$161,9)</f>
        <v>26.438</v>
      </c>
      <c r="BT50" s="41" t="n">
        <f aca="false">VLOOKUP(BT$7,'Sun Curve Sum'!$A$7:$AG$161,9)</f>
        <v>16.5</v>
      </c>
      <c r="BU50" s="41" t="n">
        <f aca="false">VLOOKUP(BU$7,'Sun Curve Sum'!$A$7:$AG$161,9)</f>
        <v>18.938</v>
      </c>
      <c r="BV50" s="41" t="n">
        <f aca="false">VLOOKUP(BV$7,'Sun Curve Sum'!$A$7:$AG$161,9)</f>
        <v>16.688</v>
      </c>
      <c r="BW50" s="41" t="n">
        <f aca="false">VLOOKUP(BW$7,'Sun Curve Sum'!$A$7:$AG$161,9)</f>
        <v>19.125</v>
      </c>
      <c r="BX50" s="41" t="n">
        <f aca="false">VLOOKUP(BX$7,'Sun Curve Sum'!$A$7:$AG$161,9)</f>
        <v>14.063</v>
      </c>
      <c r="BY50" s="41" t="n">
        <f aca="false">VLOOKUP(BY$7,'Sun Curve Sum'!$A$7:$AG$161,9)</f>
        <v>15.75</v>
      </c>
      <c r="BZ50" s="41" t="n">
        <f aca="false">VLOOKUP(BZ$7,'Sun Curve Sum'!$A$7:$AG$161,9)</f>
        <v>13.875</v>
      </c>
      <c r="CA50" s="41" t="n">
        <f aca="false">VLOOKUP(CA$7,'Sun Curve Sum'!$A$7:$AG$161,9)</f>
        <v>18.375</v>
      </c>
      <c r="CB50" s="41" t="n">
        <f aca="false">VLOOKUP(CB$7,'Sun Curve Sum'!$A$7:$AG$161,9)</f>
        <v>18.375</v>
      </c>
      <c r="CC50" s="41" t="n">
        <f aca="false">VLOOKUP(CC$7,'Sun Curve Sum'!$A$7:$AG$161,9)</f>
        <v>22.125</v>
      </c>
      <c r="CD50" s="41" t="n">
        <f aca="false">VLOOKUP(CD$7,'Sun Curve Sum'!$A$7:$AG$161,9)</f>
        <v>19.875</v>
      </c>
      <c r="CE50" s="41" t="n">
        <f aca="false">VLOOKUP(CE$7,'Sun Curve Sum'!$A$7:$AG$161,9)</f>
        <v>26.625</v>
      </c>
      <c r="CF50" s="41" t="n">
        <f aca="false">VLOOKUP(CF$7,'Sun Curve Sum'!$A$7:$AG$161,9)</f>
        <v>16.688</v>
      </c>
      <c r="CG50" s="41" t="n">
        <f aca="false">VLOOKUP(CG$7,'Sun Curve Sum'!$A$7:$AG$161,9)</f>
        <v>19.125</v>
      </c>
      <c r="CH50" s="41" t="n">
        <f aca="false">VLOOKUP(CH$7,'Sun Curve Sum'!$A$7:$AG$161,9)</f>
        <v>16.875</v>
      </c>
      <c r="CI50" s="41" t="n">
        <f aca="false">VLOOKUP(CI$7,'Sun Curve Sum'!$A$7:$AG$161,9)</f>
        <v>19.313</v>
      </c>
      <c r="CJ50" s="41" t="n">
        <f aca="false">VLOOKUP(CJ$7,'Sun Curve Sum'!$A$7:$AG$161,9)</f>
        <v>21.075</v>
      </c>
      <c r="CK50" s="41" t="n">
        <f aca="false">VLOOKUP(CK$7,'Sun Curve Sum'!$A$7:$AG$161,9)</f>
        <v>22.762</v>
      </c>
      <c r="CL50" s="41" t="n">
        <f aca="false">VLOOKUP(CL$7,'Sun Curve Sum'!$A$7:$AG$161,9)</f>
        <v>20.887</v>
      </c>
      <c r="CM50" s="41" t="n">
        <f aca="false">VLOOKUP(CM$7,'Sun Curve Sum'!$A$7:$AG$161,9)</f>
        <v>25.387</v>
      </c>
      <c r="CN50" s="41" t="n">
        <f aca="false">VLOOKUP(CN$7,'Sun Curve Sum'!$A$7:$AG$161,9)</f>
        <v>25.387</v>
      </c>
      <c r="CO50" s="41" t="n">
        <f aca="false">VLOOKUP(CO$7,'Sun Curve Sum'!$A$7:$AG$161,9)</f>
        <v>29.887</v>
      </c>
      <c r="CP50" s="41" t="n">
        <f aca="false">VLOOKUP(CP$7,'Sun Curve Sum'!$A$7:$AG$161,9)</f>
        <v>35.138</v>
      </c>
      <c r="CQ50" s="41" t="n">
        <f aca="false">VLOOKUP(CQ$7,'Sun Curve Sum'!$A$7:$AG$161,9)</f>
        <v>41.888</v>
      </c>
      <c r="CR50" s="41" t="n">
        <f aca="false">VLOOKUP(CR$7,'Sun Curve Sum'!$A$7:$AG$161,9)</f>
        <v>28.95</v>
      </c>
      <c r="CS50" s="41" t="n">
        <f aca="false">VLOOKUP(CS$7,'Sun Curve Sum'!$A$7:$AG$161,9)</f>
        <v>28.387</v>
      </c>
      <c r="CT50" s="41" t="n">
        <f aca="false">VLOOKUP(CT$7,'Sun Curve Sum'!$A$7:$AG$161,9)</f>
        <v>26.137</v>
      </c>
      <c r="CU50" s="41" t="n">
        <f aca="false">VLOOKUP(CU$7,'Sun Curve Sum'!$A$7:$AG$161,9)</f>
        <v>28.575</v>
      </c>
      <c r="CV50" s="41" t="n">
        <f aca="false">VLOOKUP(CV$7,'Sun Curve Sum'!$A$7:$AG$161,9)</f>
        <v>21.337</v>
      </c>
      <c r="CW50" s="41" t="n">
        <f aca="false">VLOOKUP(CW$7,'Sun Curve Sum'!$A$7:$AG$161,9)</f>
        <v>23.025</v>
      </c>
      <c r="CX50" s="41" t="n">
        <f aca="false">VLOOKUP(CX$7,'Sun Curve Sum'!$A$7:$AG$161,9)</f>
        <v>21.15</v>
      </c>
      <c r="CY50" s="41" t="n">
        <f aca="false">VLOOKUP(CY$7,'Sun Curve Sum'!$A$7:$AG$161,9)</f>
        <v>25.65</v>
      </c>
      <c r="CZ50" s="41" t="n">
        <f aca="false">VLOOKUP(CZ$7,'Sun Curve Sum'!$A$7:$AG$161,9)</f>
        <v>25.65</v>
      </c>
      <c r="DA50" s="41" t="n">
        <f aca="false">VLOOKUP(DA$7,'Sun Curve Sum'!$A$7:$AG$161,9)</f>
        <v>30.15</v>
      </c>
      <c r="DB50" s="41" t="n">
        <f aca="false">VLOOKUP(DB$7,'Sun Curve Sum'!$A$7:$AG$161,9)</f>
        <v>35.4</v>
      </c>
      <c r="DC50" s="41" t="n">
        <f aca="false">VLOOKUP(DC$7,'Sun Curve Sum'!$A$7:$AG$161,9)</f>
        <v>42.15</v>
      </c>
      <c r="DD50" s="41" t="n">
        <f aca="false">VLOOKUP(DD$7,'Sun Curve Sum'!$A$7:$AG$161,9)</f>
        <v>29.212</v>
      </c>
      <c r="DE50" s="41" t="n">
        <f aca="false">VLOOKUP(DE$7,'Sun Curve Sum'!$A$7:$AG$161,9)</f>
        <v>28.65</v>
      </c>
      <c r="DF50" s="41" t="n">
        <f aca="false">VLOOKUP(DF$7,'Sun Curve Sum'!$A$7:$AG$161,9)</f>
        <v>26.4</v>
      </c>
      <c r="DG50" s="41" t="n">
        <f aca="false">VLOOKUP(DG$7,'Sun Curve Sum'!$A$7:$AG$161,9)</f>
        <v>28.837</v>
      </c>
      <c r="DH50" s="41" t="n">
        <f aca="false">VLOOKUP(DH$7,'Sun Curve Sum'!$A$7:$AG$161,9)</f>
        <v>21.712</v>
      </c>
      <c r="DI50" s="41" t="n">
        <f aca="false">VLOOKUP(DI$7,'Sun Curve Sum'!$A$7:$AG$161,9)</f>
        <v>23.4</v>
      </c>
      <c r="DJ50" s="41" t="n">
        <f aca="false">VLOOKUP(DJ$7,'Sun Curve Sum'!$A$7:$AG$161,9)</f>
        <v>21.525</v>
      </c>
      <c r="DK50" s="41" t="n">
        <f aca="false">VLOOKUP(DK$7,'Sun Curve Sum'!$A$7:$AG$161,9)</f>
        <v>26.063</v>
      </c>
      <c r="DL50" s="41" t="n">
        <f aca="false">VLOOKUP(DL$7,'Sun Curve Sum'!$A$7:$AG$161,9)</f>
        <v>26.063</v>
      </c>
      <c r="DM50" s="41" t="n">
        <f aca="false">VLOOKUP(DM$7,'Sun Curve Sum'!$A$7:$AG$161,9)</f>
        <v>30.563</v>
      </c>
      <c r="DN50" s="41" t="n">
        <f aca="false">VLOOKUP(DN$7,'Sun Curve Sum'!$A$7:$AG$161,9)</f>
        <v>35.813</v>
      </c>
      <c r="DO50" s="41" t="n">
        <f aca="false">VLOOKUP(DO$7,'Sun Curve Sum'!$A$7:$AG$161,9)</f>
        <v>42.563</v>
      </c>
      <c r="DP50" s="41" t="n">
        <f aca="false">VLOOKUP(DP$7,'Sun Curve Sum'!$A$7:$AG$161,9)</f>
        <v>29.587</v>
      </c>
      <c r="DQ50" s="41" t="n">
        <f aca="false">VLOOKUP(DQ$7,'Sun Curve Sum'!$A$7:$AG$161,9)</f>
        <v>29.063</v>
      </c>
      <c r="DR50" s="41" t="n">
        <f aca="false">VLOOKUP(DR$7,'Sun Curve Sum'!$A$7:$AG$161,9)</f>
        <v>26.813</v>
      </c>
      <c r="DS50" s="41" t="n">
        <f aca="false">VLOOKUP(DS$7,'Sun Curve Sum'!$A$7:$AG$161,9)</f>
        <v>29.212</v>
      </c>
      <c r="DT50" s="41" t="n">
        <f aca="false">VLOOKUP(DT$7,'Sun Curve Sum'!$A$7:$AG$161,9)</f>
        <v>22.087</v>
      </c>
      <c r="DU50" s="41" t="n">
        <f aca="false">VLOOKUP(DU$7,'Sun Curve Sum'!$A$7:$AG$161,9)</f>
        <v>23.775</v>
      </c>
      <c r="DV50" s="41" t="n">
        <f aca="false">VLOOKUP(DV$7,'Sun Curve Sum'!$A$7:$AG$161,9)</f>
        <v>21.9</v>
      </c>
      <c r="DW50" s="41" t="n">
        <f aca="false">VLOOKUP(DW$7,'Sun Curve Sum'!$A$7:$AG$161,9)</f>
        <v>26.625</v>
      </c>
      <c r="DX50" s="41" t="n">
        <f aca="false">VLOOKUP(DX$7,'Sun Curve Sum'!$A$7:$AG$161,9)</f>
        <v>26.625</v>
      </c>
      <c r="DY50" s="41" t="n">
        <f aca="false">VLOOKUP(DY$7,'Sun Curve Sum'!$A$7:$AG$161,9)</f>
        <v>31.125</v>
      </c>
      <c r="DZ50" s="41" t="n">
        <f aca="false">VLOOKUP(DZ$7,'Sun Curve Sum'!$A$7:$AG$161,9)</f>
        <v>36.375</v>
      </c>
      <c r="EA50" s="41" t="n">
        <f aca="false">VLOOKUP(EA$7,'Sun Curve Sum'!$A$7:$AG$161,9)</f>
        <v>43.125</v>
      </c>
      <c r="EB50" s="41" t="n">
        <f aca="false">VLOOKUP(EB$7,'Sun Curve Sum'!$A$7:$AG$161,9)</f>
        <v>29.962</v>
      </c>
      <c r="EC50" s="41" t="n">
        <f aca="false">VLOOKUP(EC$7,'Sun Curve Sum'!$A$7:$AG$161,9)</f>
        <v>29.625</v>
      </c>
      <c r="ED50" s="41" t="n">
        <f aca="false">VLOOKUP(ED$7,'Sun Curve Sum'!$A$7:$AG$161,9)</f>
        <v>27.375</v>
      </c>
      <c r="EE50" s="41" t="n">
        <f aca="false">VLOOKUP(EE$7,'Sun Curve Sum'!$A$7:$AG$161,9)</f>
        <v>29.587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84" t="s">
        <v>72</v>
      </c>
      <c r="C51" s="31" t="n">
        <f aca="false">AVERAGE(D51:F51)</f>
        <v>20.506</v>
      </c>
      <c r="D51" s="41" t="n">
        <f aca="true">IF(ISERROR(AVERAGE(OFFSET('Sun Curve Sum'!$F$6,1,0,4,1))),0,AVERAGE(OFFSET('Sun Curve Sum'!$F$6,1,0,4,1)))</f>
        <v>18.5</v>
      </c>
      <c r="E51" s="41" t="n">
        <f aca="true">IF(ISERROR((SUM(OFFSET('Sun Curve Sum'!$F$6,5,0,0,1))+5*'Sun Curve Sum Backup'!$F$9)/5),'Sun Curve Sum Backup'!$F$9,(SUM(OFFSET('Sun Curve Sum'!$F$6,5,0,0,1))+5*'Sun Curve Sum Backup'!$F$9)/5)</f>
        <v>18.83</v>
      </c>
      <c r="F51" s="41" t="n">
        <f aca="false">VLOOKUP(F$7,'Sun Curve Sum'!$A$7:$AG$161,6)</f>
        <v>24.188</v>
      </c>
      <c r="G51" s="275" t="n">
        <f aca="false">AVERAGE(D51,E51,F51)</f>
        <v>20.506</v>
      </c>
      <c r="H51" s="281" t="n">
        <f aca="false">AB51</f>
        <v>24.375</v>
      </c>
      <c r="I51" s="281" t="n">
        <f aca="false">AC51</f>
        <v>24.375</v>
      </c>
      <c r="J51" s="281" t="n">
        <f aca="false">AD51</f>
        <v>23.8125</v>
      </c>
      <c r="K51" s="281" t="n">
        <f aca="false">AE51</f>
        <v>23.438</v>
      </c>
      <c r="L51" s="281" t="n">
        <f aca="false">AF51</f>
        <v>24.75</v>
      </c>
      <c r="M51" s="281" t="n">
        <f aca="false">AG51</f>
        <v>29.438</v>
      </c>
      <c r="N51" s="281" t="n">
        <f aca="false">AH51</f>
        <v>35.25</v>
      </c>
      <c r="O51" s="281" t="n">
        <f aca="false">AI51</f>
        <v>39.75</v>
      </c>
      <c r="P51" s="281" t="n">
        <f aca="false">AJ51</f>
        <v>29.625</v>
      </c>
      <c r="Q51" s="281" t="n">
        <f aca="false">AK51</f>
        <v>26.438</v>
      </c>
      <c r="R51" s="281" t="n">
        <f aca="false">AL51</f>
        <v>25.875</v>
      </c>
      <c r="S51" s="281" t="n">
        <f aca="false">AM51</f>
        <v>27.5625</v>
      </c>
      <c r="T51" s="275" t="n">
        <f aca="false">AVERAGE(AB51:AM51)</f>
        <v>27.89075</v>
      </c>
      <c r="U51" s="275" t="n">
        <f aca="false">AVERAGE(AN51:AY51)</f>
        <v>30</v>
      </c>
      <c r="V51" s="275" t="n">
        <f aca="false">AVERAGE(AZ51:EE51)</f>
        <v>30.7510773809524</v>
      </c>
      <c r="W51" s="282"/>
      <c r="X51" s="283" t="n">
        <f aca="false">AVERAGE(D51:F51,AB51:EE51)</f>
        <v>30.0837612612613</v>
      </c>
      <c r="Y51" s="285"/>
      <c r="Z51" s="280"/>
      <c r="AA51" s="280"/>
      <c r="AB51" s="41" t="n">
        <f aca="false">VLOOKUP(AB$7,'Sun Curve Sum'!$A$7:$AG$161,6)</f>
        <v>24.375</v>
      </c>
      <c r="AC51" s="41" t="n">
        <f aca="false">VLOOKUP(AC$7,'Sun Curve Sum'!$A$7:$AG$161,6)</f>
        <v>24.375</v>
      </c>
      <c r="AD51" s="41" t="n">
        <f aca="false">VLOOKUP(AD$7,'Sun Curve Sum'!$A$7:$AG$161,6)</f>
        <v>23.8125</v>
      </c>
      <c r="AE51" s="41" t="n">
        <f aca="false">VLOOKUP(AE$7,'Sun Curve Sum'!$A$7:$AG$161,6)</f>
        <v>23.438</v>
      </c>
      <c r="AF51" s="41" t="n">
        <f aca="false">VLOOKUP(AF$7,'Sun Curve Sum'!$A$7:$AG$161,6)</f>
        <v>24.75</v>
      </c>
      <c r="AG51" s="41" t="n">
        <f aca="false">VLOOKUP(AG$7,'Sun Curve Sum'!$A$7:$AG$161,6)</f>
        <v>29.438</v>
      </c>
      <c r="AH51" s="41" t="n">
        <f aca="false">VLOOKUP(AH$7,'Sun Curve Sum'!$A$7:$AG$161,6)</f>
        <v>35.25</v>
      </c>
      <c r="AI51" s="41" t="n">
        <f aca="false">VLOOKUP(AI$7,'Sun Curve Sum'!$A$7:$AG$161,6)</f>
        <v>39.75</v>
      </c>
      <c r="AJ51" s="41" t="n">
        <f aca="false">VLOOKUP(AJ$7,'Sun Curve Sum'!$A$7:$AG$161,6)</f>
        <v>29.625</v>
      </c>
      <c r="AK51" s="41" t="n">
        <f aca="false">VLOOKUP(AK$7,'Sun Curve Sum'!$A$7:$AG$161,6)</f>
        <v>26.438</v>
      </c>
      <c r="AL51" s="41" t="n">
        <f aca="false">VLOOKUP(AL$7,'Sun Curve Sum'!$A$7:$AG$161,6)</f>
        <v>25.875</v>
      </c>
      <c r="AM51" s="41" t="n">
        <f aca="false">VLOOKUP(AM$7,'Sun Curve Sum'!$A$7:$AG$161,6)</f>
        <v>27.5625</v>
      </c>
      <c r="AN51" s="41" t="n">
        <f aca="false">VLOOKUP(AN$7,'Sun Curve Sum'!$A$7:$AG$161,6)</f>
        <v>28.125</v>
      </c>
      <c r="AO51" s="41" t="n">
        <f aca="false">VLOOKUP(AO$7,'Sun Curve Sum'!$A$7:$AG$161,6)</f>
        <v>27.375</v>
      </c>
      <c r="AP51" s="41" t="n">
        <f aca="false">VLOOKUP(AP$7,'Sun Curve Sum'!$A$7:$AG$161,6)</f>
        <v>25.875</v>
      </c>
      <c r="AQ51" s="41" t="n">
        <f aca="false">VLOOKUP(AQ$7,'Sun Curve Sum'!$A$7:$AG$161,6)</f>
        <v>24.375</v>
      </c>
      <c r="AR51" s="41" t="n">
        <f aca="false">VLOOKUP(AR$7,'Sun Curve Sum'!$A$7:$AG$161,6)</f>
        <v>25.125</v>
      </c>
      <c r="AS51" s="41" t="n">
        <f aca="false">VLOOKUP(AS$7,'Sun Curve Sum'!$A$7:$AG$161,6)</f>
        <v>31.875</v>
      </c>
      <c r="AT51" s="41" t="n">
        <f aca="false">VLOOKUP(AT$7,'Sun Curve Sum'!$A$7:$AG$161,6)</f>
        <v>39.375</v>
      </c>
      <c r="AU51" s="41" t="n">
        <f aca="false">VLOOKUP(AU$7,'Sun Curve Sum'!$A$7:$AG$161,6)</f>
        <v>42.375</v>
      </c>
      <c r="AV51" s="41" t="n">
        <f aca="false">VLOOKUP(AV$7,'Sun Curve Sum'!$A$7:$AG$161,6)</f>
        <v>34.125</v>
      </c>
      <c r="AW51" s="41" t="n">
        <f aca="false">VLOOKUP(AW$7,'Sun Curve Sum'!$A$7:$AG$161,6)</f>
        <v>26.625</v>
      </c>
      <c r="AX51" s="41" t="n">
        <f aca="false">VLOOKUP(AX$7,'Sun Curve Sum'!$A$7:$AG$161,6)</f>
        <v>25.875</v>
      </c>
      <c r="AY51" s="41" t="n">
        <f aca="false">VLOOKUP(AY$7,'Sun Curve Sum'!$A$7:$AG$161,6)</f>
        <v>28.875</v>
      </c>
      <c r="AZ51" s="41" t="n">
        <f aca="false">VLOOKUP(AZ$7,'Sun Curve Sum'!$A$7:$AG$161,6)</f>
        <v>29.625</v>
      </c>
      <c r="BA51" s="41" t="n">
        <f aca="false">VLOOKUP(BA$7,'Sun Curve Sum'!$A$7:$AG$161,6)</f>
        <v>28.125</v>
      </c>
      <c r="BB51" s="41" t="n">
        <f aca="false">VLOOKUP(BB$7,'Sun Curve Sum'!$A$7:$AG$161,6)</f>
        <v>26.8125</v>
      </c>
      <c r="BC51" s="41" t="n">
        <f aca="false">VLOOKUP(BC$7,'Sun Curve Sum'!$A$7:$AG$161,6)</f>
        <v>25.5</v>
      </c>
      <c r="BD51" s="41" t="n">
        <f aca="false">VLOOKUP(BD$7,'Sun Curve Sum'!$A$7:$AG$161,6)</f>
        <v>26.0625</v>
      </c>
      <c r="BE51" s="41" t="n">
        <f aca="false">VLOOKUP(BE$7,'Sun Curve Sum'!$A$7:$AG$161,6)</f>
        <v>32.4375</v>
      </c>
      <c r="BF51" s="41" t="n">
        <f aca="false">VLOOKUP(BF$7,'Sun Curve Sum'!$A$7:$AG$161,6)</f>
        <v>36.9375</v>
      </c>
      <c r="BG51" s="41" t="n">
        <f aca="false">VLOOKUP(BG$7,'Sun Curve Sum'!$A$7:$AG$161,6)</f>
        <v>38.8125</v>
      </c>
      <c r="BH51" s="41" t="n">
        <f aca="false">VLOOKUP(BH$7,'Sun Curve Sum'!$A$7:$AG$161,6)</f>
        <v>32.0625</v>
      </c>
      <c r="BI51" s="41" t="n">
        <f aca="false">VLOOKUP(BI$7,'Sun Curve Sum'!$A$7:$AG$161,6)</f>
        <v>27.75</v>
      </c>
      <c r="BJ51" s="41" t="n">
        <f aca="false">VLOOKUP(BJ$7,'Sun Curve Sum'!$A$7:$AG$161,6)</f>
        <v>27.5625</v>
      </c>
      <c r="BK51" s="41" t="n">
        <f aca="false">VLOOKUP(BK$7,'Sun Curve Sum'!$A$7:$AG$161,6)</f>
        <v>30.5625</v>
      </c>
      <c r="BL51" s="41" t="n">
        <f aca="false">VLOOKUP(BL$7,'Sun Curve Sum'!$A$7:$AG$161,6)</f>
        <v>30.188</v>
      </c>
      <c r="BM51" s="41" t="n">
        <f aca="false">VLOOKUP(BM$7,'Sun Curve Sum'!$A$7:$AG$161,6)</f>
        <v>28.6875</v>
      </c>
      <c r="BN51" s="41" t="n">
        <f aca="false">VLOOKUP(BN$7,'Sun Curve Sum'!$A$7:$AG$161,6)</f>
        <v>27.5625</v>
      </c>
      <c r="BO51" s="41" t="n">
        <f aca="false">VLOOKUP(BO$7,'Sun Curve Sum'!$A$7:$AG$161,6)</f>
        <v>26.625</v>
      </c>
      <c r="BP51" s="41" t="n">
        <f aca="false">VLOOKUP(BP$7,'Sun Curve Sum'!$A$7:$AG$161,6)</f>
        <v>27</v>
      </c>
      <c r="BQ51" s="41" t="n">
        <f aca="false">VLOOKUP(BQ$7,'Sun Curve Sum'!$A$7:$AG$161,6)</f>
        <v>32.625</v>
      </c>
      <c r="BR51" s="41" t="n">
        <f aca="false">VLOOKUP(BR$7,'Sun Curve Sum'!$A$7:$AG$161,6)</f>
        <v>35.4375</v>
      </c>
      <c r="BS51" s="41" t="n">
        <f aca="false">VLOOKUP(BS$7,'Sun Curve Sum'!$A$7:$AG$161,6)</f>
        <v>36.5625</v>
      </c>
      <c r="BT51" s="41" t="n">
        <f aca="false">VLOOKUP(BT$7,'Sun Curve Sum'!$A$7:$AG$161,6)</f>
        <v>30.9375</v>
      </c>
      <c r="BU51" s="41" t="n">
        <f aca="false">VLOOKUP(BU$7,'Sun Curve Sum'!$A$7:$AG$161,6)</f>
        <v>28.875</v>
      </c>
      <c r="BV51" s="41" t="n">
        <f aca="false">VLOOKUP(BV$7,'Sun Curve Sum'!$A$7:$AG$161,6)</f>
        <v>28.5</v>
      </c>
      <c r="BW51" s="41" t="n">
        <f aca="false">VLOOKUP(BW$7,'Sun Curve Sum'!$A$7:$AG$161,6)</f>
        <v>31.5</v>
      </c>
      <c r="BX51" s="41" t="n">
        <f aca="false">VLOOKUP(BX$7,'Sun Curve Sum'!$A$7:$AG$161,6)</f>
        <v>30.563</v>
      </c>
      <c r="BY51" s="41" t="n">
        <f aca="false">VLOOKUP(BY$7,'Sun Curve Sum'!$A$7:$AG$161,6)</f>
        <v>29.13</v>
      </c>
      <c r="BZ51" s="41" t="n">
        <f aca="false">VLOOKUP(BZ$7,'Sun Curve Sum'!$A$7:$AG$161,6)</f>
        <v>28.29</v>
      </c>
      <c r="CA51" s="41" t="n">
        <f aca="false">VLOOKUP(CA$7,'Sun Curve Sum'!$A$7:$AG$161,6)</f>
        <v>27.525</v>
      </c>
      <c r="CB51" s="41" t="n">
        <f aca="false">VLOOKUP(CB$7,'Sun Curve Sum'!$A$7:$AG$161,6)</f>
        <v>27.9</v>
      </c>
      <c r="CC51" s="41" t="n">
        <f aca="false">VLOOKUP(CC$7,'Sun Curve Sum'!$A$7:$AG$161,6)</f>
        <v>32.8875</v>
      </c>
      <c r="CD51" s="41" t="n">
        <f aca="false">VLOOKUP(CD$7,'Sun Curve Sum'!$A$7:$AG$161,6)</f>
        <v>34.275</v>
      </c>
      <c r="CE51" s="41" t="n">
        <f aca="false">VLOOKUP(CE$7,'Sun Curve Sum'!$A$7:$AG$161,6)</f>
        <v>34.6875</v>
      </c>
      <c r="CF51" s="41" t="n">
        <f aca="false">VLOOKUP(CF$7,'Sun Curve Sum'!$A$7:$AG$161,6)</f>
        <v>30.12</v>
      </c>
      <c r="CG51" s="41" t="n">
        <f aca="false">VLOOKUP(CG$7,'Sun Curve Sum'!$A$7:$AG$161,6)</f>
        <v>29.76</v>
      </c>
      <c r="CH51" s="41" t="n">
        <f aca="false">VLOOKUP(CH$7,'Sun Curve Sum'!$A$7:$AG$161,6)</f>
        <v>29.3475</v>
      </c>
      <c r="CI51" s="41" t="n">
        <f aca="false">VLOOKUP(CI$7,'Sun Curve Sum'!$A$7:$AG$161,6)</f>
        <v>32.2725</v>
      </c>
      <c r="CJ51" s="41" t="n">
        <f aca="false">VLOOKUP(CJ$7,'Sun Curve Sum'!$A$7:$AG$161,6)</f>
        <v>30.863</v>
      </c>
      <c r="CK51" s="41" t="n">
        <f aca="false">VLOOKUP(CK$7,'Sun Curve Sum'!$A$7:$AG$161,6)</f>
        <v>29.46</v>
      </c>
      <c r="CL51" s="41" t="n">
        <f aca="false">VLOOKUP(CL$7,'Sun Curve Sum'!$A$7:$AG$161,6)</f>
        <v>28.7775</v>
      </c>
      <c r="CM51" s="41" t="n">
        <f aca="false">VLOOKUP(CM$7,'Sun Curve Sum'!$A$7:$AG$161,6)</f>
        <v>28.1025</v>
      </c>
      <c r="CN51" s="41" t="n">
        <f aca="false">VLOOKUP(CN$7,'Sun Curve Sum'!$A$7:$AG$161,6)</f>
        <v>28.4775</v>
      </c>
      <c r="CO51" s="41" t="n">
        <f aca="false">VLOOKUP(CO$7,'Sun Curve Sum'!$A$7:$AG$161,6)</f>
        <v>33.1125</v>
      </c>
      <c r="CP51" s="41" t="n">
        <f aca="false">VLOOKUP(CP$7,'Sun Curve Sum'!$A$7:$AG$161,6)</f>
        <v>33.72</v>
      </c>
      <c r="CQ51" s="41" t="n">
        <f aca="false">VLOOKUP(CQ$7,'Sun Curve Sum'!$A$7:$AG$161,6)</f>
        <v>33.7425</v>
      </c>
      <c r="CR51" s="41" t="n">
        <f aca="false">VLOOKUP(CR$7,'Sun Curve Sum'!$A$7:$AG$161,6)</f>
        <v>29.7525</v>
      </c>
      <c r="CS51" s="41" t="n">
        <f aca="false">VLOOKUP(CS$7,'Sun Curve Sum'!$A$7:$AG$161,6)</f>
        <v>30.33</v>
      </c>
      <c r="CT51" s="41" t="n">
        <f aca="false">VLOOKUP(CT$7,'Sun Curve Sum'!$A$7:$AG$161,6)</f>
        <v>29.895</v>
      </c>
      <c r="CU51" s="41" t="n">
        <f aca="false">VLOOKUP(CU$7,'Sun Curve Sum'!$A$7:$AG$161,6)</f>
        <v>32.7825</v>
      </c>
      <c r="CV51" s="41" t="n">
        <f aca="false">VLOOKUP(CV$7,'Sun Curve Sum'!$A$7:$AG$161,6)</f>
        <v>31.035</v>
      </c>
      <c r="CW51" s="41" t="n">
        <f aca="false">VLOOKUP(CW$7,'Sun Curve Sum'!$A$7:$AG$161,6)</f>
        <v>29.6325</v>
      </c>
      <c r="CX51" s="41" t="n">
        <f aca="false">VLOOKUP(CX$7,'Sun Curve Sum'!$A$7:$AG$161,6)</f>
        <v>28.935</v>
      </c>
      <c r="CY51" s="41" t="n">
        <f aca="false">VLOOKUP(CY$7,'Sun Curve Sum'!$A$7:$AG$161,6)</f>
        <v>28.2525</v>
      </c>
      <c r="CZ51" s="41" t="n">
        <f aca="false">VLOOKUP(CZ$7,'Sun Curve Sum'!$A$7:$AG$161,6)</f>
        <v>28.6275</v>
      </c>
      <c r="DA51" s="41" t="n">
        <f aca="false">VLOOKUP(DA$7,'Sun Curve Sum'!$A$7:$AG$161,6)</f>
        <v>33.315</v>
      </c>
      <c r="DB51" s="41" t="n">
        <f aca="false">VLOOKUP(DB$7,'Sun Curve Sum'!$A$7:$AG$161,6)</f>
        <v>33.9675</v>
      </c>
      <c r="DC51" s="41" t="n">
        <f aca="false">VLOOKUP(DC$7,'Sun Curve Sum'!$A$7:$AG$161,6)</f>
        <v>34.0125</v>
      </c>
      <c r="DD51" s="41" t="n">
        <f aca="false">VLOOKUP(DD$7,'Sun Curve Sum'!$A$7:$AG$161,6)</f>
        <v>29.97</v>
      </c>
      <c r="DE51" s="41" t="n">
        <f aca="false">VLOOKUP(DE$7,'Sun Curve Sum'!$A$7:$AG$161,6)</f>
        <v>30.495</v>
      </c>
      <c r="DF51" s="41" t="n">
        <f aca="false">VLOOKUP(DF$7,'Sun Curve Sum'!$A$7:$AG$161,6)</f>
        <v>30.06</v>
      </c>
      <c r="DG51" s="41" t="n">
        <f aca="false">VLOOKUP(DG$7,'Sun Curve Sum'!$A$7:$AG$161,6)</f>
        <v>32.9625</v>
      </c>
      <c r="DH51" s="41" t="n">
        <f aca="false">VLOOKUP(DH$7,'Sun Curve Sum'!$A$7:$AG$161,6)</f>
        <v>31.215</v>
      </c>
      <c r="DI51" s="41" t="n">
        <f aca="false">VLOOKUP(DI$7,'Sun Curve Sum'!$A$7:$AG$161,6)</f>
        <v>29.7975</v>
      </c>
      <c r="DJ51" s="41" t="n">
        <f aca="false">VLOOKUP(DJ$7,'Sun Curve Sum'!$A$7:$AG$161,6)</f>
        <v>29.1</v>
      </c>
      <c r="DK51" s="41" t="n">
        <f aca="false">VLOOKUP(DK$7,'Sun Curve Sum'!$A$7:$AG$161,6)</f>
        <v>28.4025</v>
      </c>
      <c r="DL51" s="41" t="n">
        <f aca="false">VLOOKUP(DL$7,'Sun Curve Sum'!$A$7:$AG$161,6)</f>
        <v>28.785</v>
      </c>
      <c r="DM51" s="41" t="n">
        <f aca="false">VLOOKUP(DM$7,'Sun Curve Sum'!$A$7:$AG$161,6)</f>
        <v>33.5175</v>
      </c>
      <c r="DN51" s="41" t="n">
        <f aca="false">VLOOKUP(DN$7,'Sun Curve Sum'!$A$7:$AG$161,6)</f>
        <v>34.215</v>
      </c>
      <c r="DO51" s="41" t="n">
        <f aca="false">VLOOKUP(DO$7,'Sun Curve Sum'!$A$7:$AG$161,6)</f>
        <v>34.29</v>
      </c>
      <c r="DP51" s="41" t="n">
        <f aca="false">VLOOKUP(DP$7,'Sun Curve Sum'!$A$7:$AG$161,6)</f>
        <v>30.195</v>
      </c>
      <c r="DQ51" s="41" t="n">
        <f aca="false">VLOOKUP(DQ$7,'Sun Curve Sum'!$A$7:$AG$161,6)</f>
        <v>30.66</v>
      </c>
      <c r="DR51" s="41" t="n">
        <f aca="false">VLOOKUP(DR$7,'Sun Curve Sum'!$A$7:$AG$161,6)</f>
        <v>30.2175</v>
      </c>
      <c r="DS51" s="41" t="n">
        <f aca="false">VLOOKUP(DS$7,'Sun Curve Sum'!$A$7:$AG$161,6)</f>
        <v>33.1425</v>
      </c>
      <c r="DT51" s="41" t="n">
        <f aca="false">VLOOKUP(DT$7,'Sun Curve Sum'!$A$7:$AG$161,6)</f>
        <v>31.387</v>
      </c>
      <c r="DU51" s="41" t="n">
        <f aca="false">VLOOKUP(DU$7,'Sun Curve Sum'!$A$7:$AG$161,6)</f>
        <v>29.97</v>
      </c>
      <c r="DV51" s="41" t="n">
        <f aca="false">VLOOKUP(DV$7,'Sun Curve Sum'!$A$7:$AG$161,6)</f>
        <v>29.2575</v>
      </c>
      <c r="DW51" s="41" t="n">
        <f aca="false">VLOOKUP(DW$7,'Sun Curve Sum'!$A$7:$AG$161,6)</f>
        <v>28.545</v>
      </c>
      <c r="DX51" s="41" t="n">
        <f aca="false">VLOOKUP(DX$7,'Sun Curve Sum'!$A$7:$AG$161,6)</f>
        <v>28.935</v>
      </c>
      <c r="DY51" s="41" t="n">
        <f aca="false">VLOOKUP(DY$7,'Sun Curve Sum'!$A$7:$AG$161,6)</f>
        <v>33.7125</v>
      </c>
      <c r="DZ51" s="41" t="n">
        <f aca="false">VLOOKUP(DZ$7,'Sun Curve Sum'!$A$7:$AG$161,6)</f>
        <v>34.4625</v>
      </c>
      <c r="EA51" s="41" t="n">
        <f aca="false">VLOOKUP(EA$7,'Sun Curve Sum'!$A$7:$AG$161,6)</f>
        <v>34.56</v>
      </c>
      <c r="EB51" s="41" t="n">
        <f aca="false">VLOOKUP(EB$7,'Sun Curve Sum'!$A$7:$AG$161,6)</f>
        <v>30.42</v>
      </c>
      <c r="EC51" s="41" t="n">
        <f aca="false">VLOOKUP(EC$7,'Sun Curve Sum'!$A$7:$AG$161,6)</f>
        <v>30.817</v>
      </c>
      <c r="ED51" s="41" t="n">
        <f aca="false">VLOOKUP(ED$7,'Sun Curve Sum'!$A$7:$AG$161,6)</f>
        <v>30.375</v>
      </c>
      <c r="EE51" s="41" t="n">
        <f aca="false">VLOOKUP(EE$7,'Sun Curve Sum'!$A$7:$AG$161,6)</f>
        <v>33.3225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84" t="s">
        <v>72</v>
      </c>
      <c r="C52" s="31" t="n">
        <f aca="false">AVERAGE(D52:F52)</f>
        <v>20.125</v>
      </c>
      <c r="D52" s="41" t="n">
        <f aca="true">IF(ISERROR(AVERAGE(OFFSET('Sun Curve Sum'!$B$6,1,0,4,1))),0,AVERAGE(OFFSET('Sun Curve Sum'!$B$6,1,0,4,1)))</f>
        <v>17.25</v>
      </c>
      <c r="E52" s="41" t="n">
        <f aca="true">IF(ISERROR((SUM(OFFSET('Sun Curve Sum'!$B$6,5,0,0,1))+5*'Sun Curve Sum Backup'!$B$9)/5),'Sun Curve Sum Backup'!$B$9,(SUM(OFFSET('Sun Curve Sum'!$B$6,5,0,0,1))+5*'Sun Curve Sum Backup'!$B$9)/5)</f>
        <v>20.25</v>
      </c>
      <c r="F52" s="41" t="n">
        <f aca="false">VLOOKUP(F$7,'Sun Curve Sum'!$A$7:$AG$161,2)</f>
        <v>22.875</v>
      </c>
      <c r="G52" s="275" t="n">
        <f aca="false">AVERAGE(D52,E52,F52)</f>
        <v>20.125</v>
      </c>
      <c r="H52" s="281" t="n">
        <f aca="false">AB52</f>
        <v>22.6875</v>
      </c>
      <c r="I52" s="281" t="n">
        <f aca="false">AC52</f>
        <v>22.125</v>
      </c>
      <c r="J52" s="281" t="n">
        <f aca="false">AD52</f>
        <v>22.125</v>
      </c>
      <c r="K52" s="281" t="n">
        <f aca="false">AE52</f>
        <v>22.875</v>
      </c>
      <c r="L52" s="281" t="n">
        <f aca="false">AF52</f>
        <v>24.375</v>
      </c>
      <c r="M52" s="281" t="n">
        <f aca="false">AG52</f>
        <v>31.125</v>
      </c>
      <c r="N52" s="281" t="n">
        <f aca="false">AH52</f>
        <v>38.25</v>
      </c>
      <c r="O52" s="281" t="n">
        <f aca="false">AI52</f>
        <v>42.75</v>
      </c>
      <c r="P52" s="281" t="n">
        <f aca="false">AJ52</f>
        <v>33.75</v>
      </c>
      <c r="Q52" s="281" t="n">
        <f aca="false">AK52</f>
        <v>25.125</v>
      </c>
      <c r="R52" s="281" t="n">
        <f aca="false">AL52</f>
        <v>23.25</v>
      </c>
      <c r="S52" s="281" t="n">
        <f aca="false">AM52</f>
        <v>24.375</v>
      </c>
      <c r="T52" s="275" t="n">
        <f aca="false">AVERAGE(AB52:AM52)</f>
        <v>27.734375</v>
      </c>
      <c r="U52" s="275" t="n">
        <f aca="false">AVERAGE(AN52:AY52)</f>
        <v>28.2969166666667</v>
      </c>
      <c r="V52" s="275" t="n">
        <f aca="false">AVERAGE(AZ52:EE52)</f>
        <v>28.9361607142857</v>
      </c>
      <c r="W52" s="282"/>
      <c r="X52" s="283" t="n">
        <f aca="false">AVERAGE(D52:F52,AB52:EE52)</f>
        <v>28.498990990991</v>
      </c>
      <c r="Y52" s="285"/>
      <c r="Z52" s="280"/>
      <c r="AA52" s="280"/>
      <c r="AB52" s="41" t="n">
        <f aca="false">VLOOKUP(AB$7,'Sun Curve Sum'!$A$7:$AG$161,2)</f>
        <v>22.6875</v>
      </c>
      <c r="AC52" s="41" t="n">
        <f aca="false">VLOOKUP(AC$7,'Sun Curve Sum'!$A$7:$AG$161,2)</f>
        <v>22.125</v>
      </c>
      <c r="AD52" s="41" t="n">
        <f aca="false">VLOOKUP(AD$7,'Sun Curve Sum'!$A$7:$AG$161,2)</f>
        <v>22.125</v>
      </c>
      <c r="AE52" s="41" t="n">
        <f aca="false">VLOOKUP(AE$7,'Sun Curve Sum'!$A$7:$AG$161,2)</f>
        <v>22.875</v>
      </c>
      <c r="AF52" s="41" t="n">
        <f aca="false">VLOOKUP(AF$7,'Sun Curve Sum'!$A$7:$AG$161,2)</f>
        <v>24.375</v>
      </c>
      <c r="AG52" s="41" t="n">
        <f aca="false">VLOOKUP(AG$7,'Sun Curve Sum'!$A$7:$AG$161,2)</f>
        <v>31.125</v>
      </c>
      <c r="AH52" s="41" t="n">
        <f aca="false">VLOOKUP(AH$7,'Sun Curve Sum'!$A$7:$AG$161,2)</f>
        <v>38.25</v>
      </c>
      <c r="AI52" s="41" t="n">
        <f aca="false">VLOOKUP(AI$7,'Sun Curve Sum'!$A$7:$AG$161,2)</f>
        <v>42.75</v>
      </c>
      <c r="AJ52" s="41" t="n">
        <f aca="false">VLOOKUP(AJ$7,'Sun Curve Sum'!$A$7:$AG$161,2)</f>
        <v>33.75</v>
      </c>
      <c r="AK52" s="41" t="n">
        <f aca="false">VLOOKUP(AK$7,'Sun Curve Sum'!$A$7:$AG$161,2)</f>
        <v>25.125</v>
      </c>
      <c r="AL52" s="41" t="n">
        <f aca="false">VLOOKUP(AL$7,'Sun Curve Sum'!$A$7:$AG$161,2)</f>
        <v>23.25</v>
      </c>
      <c r="AM52" s="41" t="n">
        <f aca="false">VLOOKUP(AM$7,'Sun Curve Sum'!$A$7:$AG$161,2)</f>
        <v>24.375</v>
      </c>
      <c r="AN52" s="41" t="n">
        <f aca="false">VLOOKUP(AN$7,'Sun Curve Sum'!$A$7:$AG$161,2)</f>
        <v>25.3125</v>
      </c>
      <c r="AO52" s="41" t="n">
        <f aca="false">VLOOKUP(AO$7,'Sun Curve Sum'!$A$7:$AG$161,2)</f>
        <v>24.9375</v>
      </c>
      <c r="AP52" s="41" t="n">
        <f aca="false">VLOOKUP(AP$7,'Sun Curve Sum'!$A$7:$AG$161,2)</f>
        <v>24.9375</v>
      </c>
      <c r="AQ52" s="41" t="n">
        <f aca="false">VLOOKUP(AQ$7,'Sun Curve Sum'!$A$7:$AG$161,2)</f>
        <v>24.5625</v>
      </c>
      <c r="AR52" s="41" t="n">
        <f aca="false">VLOOKUP(AR$7,'Sun Curve Sum'!$A$7:$AG$161,2)</f>
        <v>24.5625</v>
      </c>
      <c r="AS52" s="41" t="n">
        <f aca="false">VLOOKUP(AS$7,'Sun Curve Sum'!$A$7:$AG$161,2)</f>
        <v>27.9375</v>
      </c>
      <c r="AT52" s="41" t="n">
        <f aca="false">VLOOKUP(AT$7,'Sun Curve Sum'!$A$7:$AG$161,2)</f>
        <v>38.25</v>
      </c>
      <c r="AU52" s="41" t="n">
        <f aca="false">VLOOKUP(AU$7,'Sun Curve Sum'!$A$7:$AG$161,2)</f>
        <v>42</v>
      </c>
      <c r="AV52" s="41" t="n">
        <f aca="false">VLOOKUP(AV$7,'Sun Curve Sum'!$A$7:$AG$161,2)</f>
        <v>33.375</v>
      </c>
      <c r="AW52" s="41" t="n">
        <f aca="false">VLOOKUP(AW$7,'Sun Curve Sum'!$A$7:$AG$161,2)</f>
        <v>25.313</v>
      </c>
      <c r="AX52" s="41" t="n">
        <f aca="false">VLOOKUP(AX$7,'Sun Curve Sum'!$A$7:$AG$161,2)</f>
        <v>24.1875</v>
      </c>
      <c r="AY52" s="41" t="n">
        <f aca="false">VLOOKUP(AY$7,'Sun Curve Sum'!$A$7:$AG$161,2)</f>
        <v>24.1875</v>
      </c>
      <c r="AZ52" s="41" t="n">
        <f aca="false">VLOOKUP(AZ$7,'Sun Curve Sum'!$A$7:$AG$161,2)</f>
        <v>25.8225</v>
      </c>
      <c r="BA52" s="41" t="n">
        <f aca="false">VLOOKUP(BA$7,'Sun Curve Sum'!$A$7:$AG$161,2)</f>
        <v>25.5</v>
      </c>
      <c r="BB52" s="41" t="n">
        <f aca="false">VLOOKUP(BB$7,'Sun Curve Sum'!$A$7:$AG$161,2)</f>
        <v>25.5075</v>
      </c>
      <c r="BC52" s="41" t="n">
        <f aca="false">VLOOKUP(BC$7,'Sun Curve Sum'!$A$7:$AG$161,2)</f>
        <v>25.185</v>
      </c>
      <c r="BD52" s="41" t="n">
        <f aca="false">VLOOKUP(BD$7,'Sun Curve Sum'!$A$7:$AG$161,2)</f>
        <v>25.185</v>
      </c>
      <c r="BE52" s="41" t="n">
        <f aca="false">VLOOKUP(BE$7,'Sun Curve Sum'!$A$7:$AG$161,2)</f>
        <v>28.065</v>
      </c>
      <c r="BF52" s="41" t="n">
        <f aca="false">VLOOKUP(BF$7,'Sun Curve Sum'!$A$7:$AG$161,2)</f>
        <v>36.855</v>
      </c>
      <c r="BG52" s="41" t="n">
        <f aca="false">VLOOKUP(BG$7,'Sun Curve Sum'!$A$7:$AG$161,2)</f>
        <v>40.0575</v>
      </c>
      <c r="BH52" s="41" t="n">
        <f aca="false">VLOOKUP(BH$7,'Sun Curve Sum'!$A$7:$AG$161,2)</f>
        <v>32.7075</v>
      </c>
      <c r="BI52" s="41" t="n">
        <f aca="false">VLOOKUP(BI$7,'Sun Curve Sum'!$A$7:$AG$161,2)</f>
        <v>25.838</v>
      </c>
      <c r="BJ52" s="41" t="n">
        <f aca="false">VLOOKUP(BJ$7,'Sun Curve Sum'!$A$7:$AG$161,2)</f>
        <v>24.8775</v>
      </c>
      <c r="BK52" s="41" t="n">
        <f aca="false">VLOOKUP(BK$7,'Sun Curve Sum'!$A$7:$AG$161,2)</f>
        <v>24.8775</v>
      </c>
      <c r="BL52" s="41" t="n">
        <f aca="false">VLOOKUP(BL$7,'Sun Curve Sum'!$A$7:$AG$161,2)</f>
        <v>26.3775</v>
      </c>
      <c r="BM52" s="41" t="n">
        <f aca="false">VLOOKUP(BM$7,'Sun Curve Sum'!$A$7:$AG$161,2)</f>
        <v>26.1</v>
      </c>
      <c r="BN52" s="41" t="n">
        <f aca="false">VLOOKUP(BN$7,'Sun Curve Sum'!$A$7:$AG$161,2)</f>
        <v>26.1075</v>
      </c>
      <c r="BO52" s="41" t="n">
        <f aca="false">VLOOKUP(BO$7,'Sun Curve Sum'!$A$7:$AG$161,2)</f>
        <v>25.83</v>
      </c>
      <c r="BP52" s="41" t="n">
        <f aca="false">VLOOKUP(BP$7,'Sun Curve Sum'!$A$7:$AG$161,2)</f>
        <v>25.8375</v>
      </c>
      <c r="BQ52" s="41" t="n">
        <f aca="false">VLOOKUP(BQ$7,'Sun Curve Sum'!$A$7:$AG$161,2)</f>
        <v>28.2975</v>
      </c>
      <c r="BR52" s="41" t="n">
        <f aca="false">VLOOKUP(BR$7,'Sun Curve Sum'!$A$7:$AG$161,2)</f>
        <v>35.82</v>
      </c>
      <c r="BS52" s="41" t="n">
        <f aca="false">VLOOKUP(BS$7,'Sun Curve Sum'!$A$7:$AG$161,2)</f>
        <v>38.5575</v>
      </c>
      <c r="BT52" s="41" t="n">
        <f aca="false">VLOOKUP(BT$7,'Sun Curve Sum'!$A$7:$AG$161,2)</f>
        <v>32.2725</v>
      </c>
      <c r="BU52" s="41" t="n">
        <f aca="false">VLOOKUP(BU$7,'Sun Curve Sum'!$A$7:$AG$161,2)</f>
        <v>26.392</v>
      </c>
      <c r="BV52" s="41" t="n">
        <f aca="false">VLOOKUP(BV$7,'Sun Curve Sum'!$A$7:$AG$161,2)</f>
        <v>25.575</v>
      </c>
      <c r="BW52" s="41" t="n">
        <f aca="false">VLOOKUP(BW$7,'Sun Curve Sum'!$A$7:$AG$161,2)</f>
        <v>25.575</v>
      </c>
      <c r="BX52" s="41" t="n">
        <f aca="false">VLOOKUP(BX$7,'Sun Curve Sum'!$A$7:$AG$161,2)</f>
        <v>26.8725</v>
      </c>
      <c r="BY52" s="41" t="n">
        <f aca="false">VLOOKUP(BY$7,'Sun Curve Sum'!$A$7:$AG$161,2)</f>
        <v>26.6475</v>
      </c>
      <c r="BZ52" s="41" t="n">
        <f aca="false">VLOOKUP(BZ$7,'Sun Curve Sum'!$A$7:$AG$161,2)</f>
        <v>26.6475</v>
      </c>
      <c r="CA52" s="41" t="n">
        <f aca="false">VLOOKUP(CA$7,'Sun Curve Sum'!$A$7:$AG$161,2)</f>
        <v>26.415</v>
      </c>
      <c r="CB52" s="41" t="n">
        <f aca="false">VLOOKUP(CB$7,'Sun Curve Sum'!$A$7:$AG$161,2)</f>
        <v>26.415</v>
      </c>
      <c r="CC52" s="41" t="n">
        <f aca="false">VLOOKUP(CC$7,'Sun Curve Sum'!$A$7:$AG$161,2)</f>
        <v>28.5225</v>
      </c>
      <c r="CD52" s="41" t="n">
        <f aca="false">VLOOKUP(CD$7,'Sun Curve Sum'!$A$7:$AG$161,2)</f>
        <v>34.9575</v>
      </c>
      <c r="CE52" s="41" t="n">
        <f aca="false">VLOOKUP(CE$7,'Sun Curve Sum'!$A$7:$AG$161,2)</f>
        <v>37.305</v>
      </c>
      <c r="CF52" s="41" t="n">
        <f aca="false">VLOOKUP(CF$7,'Sun Curve Sum'!$A$7:$AG$161,2)</f>
        <v>31.92</v>
      </c>
      <c r="CG52" s="41" t="n">
        <f aca="false">VLOOKUP(CG$7,'Sun Curve Sum'!$A$7:$AG$161,2)</f>
        <v>26.895</v>
      </c>
      <c r="CH52" s="41" t="n">
        <f aca="false">VLOOKUP(CH$7,'Sun Curve Sum'!$A$7:$AG$161,2)</f>
        <v>26.19</v>
      </c>
      <c r="CI52" s="41" t="n">
        <f aca="false">VLOOKUP(CI$7,'Sun Curve Sum'!$A$7:$AG$161,2)</f>
        <v>26.1975</v>
      </c>
      <c r="CJ52" s="41" t="n">
        <f aca="false">VLOOKUP(CJ$7,'Sun Curve Sum'!$A$7:$AG$161,2)</f>
        <v>27.24</v>
      </c>
      <c r="CK52" s="41" t="n">
        <f aca="false">VLOOKUP(CK$7,'Sun Curve Sum'!$A$7:$AG$161,2)</f>
        <v>27.03</v>
      </c>
      <c r="CL52" s="41" t="n">
        <f aca="false">VLOOKUP(CL$7,'Sun Curve Sum'!$A$7:$AG$161,2)</f>
        <v>27.03</v>
      </c>
      <c r="CM52" s="41" t="n">
        <f aca="false">VLOOKUP(CM$7,'Sun Curve Sum'!$A$7:$AG$161,2)</f>
        <v>26.82</v>
      </c>
      <c r="CN52" s="41" t="n">
        <f aca="false">VLOOKUP(CN$7,'Sun Curve Sum'!$A$7:$AG$161,2)</f>
        <v>26.82</v>
      </c>
      <c r="CO52" s="41" t="n">
        <f aca="false">VLOOKUP(CO$7,'Sun Curve Sum'!$A$7:$AG$161,2)</f>
        <v>28.7325</v>
      </c>
      <c r="CP52" s="41" t="n">
        <f aca="false">VLOOKUP(CP$7,'Sun Curve Sum'!$A$7:$AG$161,2)</f>
        <v>34.56</v>
      </c>
      <c r="CQ52" s="41" t="n">
        <f aca="false">VLOOKUP(CQ$7,'Sun Curve Sum'!$A$7:$AG$161,2)</f>
        <v>36.6825</v>
      </c>
      <c r="CR52" s="41" t="n">
        <f aca="false">VLOOKUP(CR$7,'Sun Curve Sum'!$A$7:$AG$161,2)</f>
        <v>31.815</v>
      </c>
      <c r="CS52" s="41" t="n">
        <f aca="false">VLOOKUP(CS$7,'Sun Curve Sum'!$A$7:$AG$161,2)</f>
        <v>27.255</v>
      </c>
      <c r="CT52" s="41" t="n">
        <f aca="false">VLOOKUP(CT$7,'Sun Curve Sum'!$A$7:$AG$161,2)</f>
        <v>26.625</v>
      </c>
      <c r="CU52" s="41" t="n">
        <f aca="false">VLOOKUP(CU$7,'Sun Curve Sum'!$A$7:$AG$161,2)</f>
        <v>26.625</v>
      </c>
      <c r="CV52" s="41" t="n">
        <f aca="false">VLOOKUP(CV$7,'Sun Curve Sum'!$A$7:$AG$161,2)</f>
        <v>27.5475</v>
      </c>
      <c r="CW52" s="41" t="n">
        <f aca="false">VLOOKUP(CW$7,'Sun Curve Sum'!$A$7:$AG$161,2)</f>
        <v>27.36</v>
      </c>
      <c r="CX52" s="41" t="n">
        <f aca="false">VLOOKUP(CX$7,'Sun Curve Sum'!$A$7:$AG$161,2)</f>
        <v>27.36</v>
      </c>
      <c r="CY52" s="41" t="n">
        <f aca="false">VLOOKUP(CY$7,'Sun Curve Sum'!$A$7:$AG$161,2)</f>
        <v>27.165</v>
      </c>
      <c r="CZ52" s="41" t="n">
        <f aca="false">VLOOKUP(CZ$7,'Sun Curve Sum'!$A$7:$AG$161,2)</f>
        <v>27.165</v>
      </c>
      <c r="DA52" s="41" t="n">
        <f aca="false">VLOOKUP(DA$7,'Sun Curve Sum'!$A$7:$AG$161,2)</f>
        <v>28.935</v>
      </c>
      <c r="DB52" s="41" t="n">
        <f aca="false">VLOOKUP(DB$7,'Sun Curve Sum'!$A$7:$AG$161,2)</f>
        <v>34.335</v>
      </c>
      <c r="DC52" s="41" t="n">
        <f aca="false">VLOOKUP(DC$7,'Sun Curve Sum'!$A$7:$AG$161,2)</f>
        <v>36.3</v>
      </c>
      <c r="DD52" s="41" t="n">
        <f aca="false">VLOOKUP(DD$7,'Sun Curve Sum'!$A$7:$AG$161,2)</f>
        <v>31.785</v>
      </c>
      <c r="DE52" s="41" t="n">
        <f aca="false">VLOOKUP(DE$7,'Sun Curve Sum'!$A$7:$AG$161,2)</f>
        <v>27.57</v>
      </c>
      <c r="DF52" s="41" t="n">
        <f aca="false">VLOOKUP(DF$7,'Sun Curve Sum'!$A$7:$AG$161,2)</f>
        <v>26.985</v>
      </c>
      <c r="DG52" s="41" t="n">
        <f aca="false">VLOOKUP(DG$7,'Sun Curve Sum'!$A$7:$AG$161,2)</f>
        <v>26.985</v>
      </c>
      <c r="DH52" s="41" t="n">
        <f aca="false">VLOOKUP(DH$7,'Sun Curve Sum'!$A$7:$AG$161,2)</f>
        <v>27.855</v>
      </c>
      <c r="DI52" s="41" t="n">
        <f aca="false">VLOOKUP(DI$7,'Sun Curve Sum'!$A$7:$AG$161,2)</f>
        <v>27.675</v>
      </c>
      <c r="DJ52" s="41" t="n">
        <f aca="false">VLOOKUP(DJ$7,'Sun Curve Sum'!$A$7:$AG$161,2)</f>
        <v>27.675</v>
      </c>
      <c r="DK52" s="41" t="n">
        <f aca="false">VLOOKUP(DK$7,'Sun Curve Sum'!$A$7:$AG$161,2)</f>
        <v>27.495</v>
      </c>
      <c r="DL52" s="41" t="n">
        <f aca="false">VLOOKUP(DL$7,'Sun Curve Sum'!$A$7:$AG$161,2)</f>
        <v>27.495</v>
      </c>
      <c r="DM52" s="41" t="n">
        <f aca="false">VLOOKUP(DM$7,'Sun Curve Sum'!$A$7:$AG$161,2)</f>
        <v>29.1375</v>
      </c>
      <c r="DN52" s="41" t="n">
        <f aca="false">VLOOKUP(DN$7,'Sun Curve Sum'!$A$7:$AG$161,2)</f>
        <v>34.1325</v>
      </c>
      <c r="DO52" s="41" t="n">
        <f aca="false">VLOOKUP(DO$7,'Sun Curve Sum'!$A$7:$AG$161,2)</f>
        <v>35.955</v>
      </c>
      <c r="DP52" s="41" t="n">
        <f aca="false">VLOOKUP(DP$7,'Sun Curve Sum'!$A$7:$AG$161,2)</f>
        <v>31.7775</v>
      </c>
      <c r="DQ52" s="41" t="n">
        <f aca="false">VLOOKUP(DQ$7,'Sun Curve Sum'!$A$7:$AG$161,2)</f>
        <v>27.87</v>
      </c>
      <c r="DR52" s="41" t="n">
        <f aca="false">VLOOKUP(DR$7,'Sun Curve Sum'!$A$7:$AG$161,2)</f>
        <v>27.33</v>
      </c>
      <c r="DS52" s="41" t="n">
        <f aca="false">VLOOKUP(DS$7,'Sun Curve Sum'!$A$7:$AG$161,2)</f>
        <v>27.33</v>
      </c>
      <c r="DT52" s="41" t="n">
        <f aca="false">VLOOKUP(DT$7,'Sun Curve Sum'!$A$7:$AG$161,2)</f>
        <v>28.1475</v>
      </c>
      <c r="DU52" s="41" t="n">
        <f aca="false">VLOOKUP(DU$7,'Sun Curve Sum'!$A$7:$AG$161,2)</f>
        <v>27.9825</v>
      </c>
      <c r="DV52" s="41" t="n">
        <f aca="false">VLOOKUP(DV$7,'Sun Curve Sum'!$A$7:$AG$161,2)</f>
        <v>27.9825</v>
      </c>
      <c r="DW52" s="41" t="n">
        <f aca="false">VLOOKUP(DW$7,'Sun Curve Sum'!$A$7:$AG$161,2)</f>
        <v>27.8175</v>
      </c>
      <c r="DX52" s="41" t="n">
        <f aca="false">VLOOKUP(DX$7,'Sun Curve Sum'!$A$7:$AG$161,2)</f>
        <v>27.8175</v>
      </c>
      <c r="DY52" s="41" t="n">
        <f aca="false">VLOOKUP(DY$7,'Sun Curve Sum'!$A$7:$AG$161,2)</f>
        <v>29.3325</v>
      </c>
      <c r="DZ52" s="41" t="n">
        <f aca="false">VLOOKUP(DZ$7,'Sun Curve Sum'!$A$7:$AG$161,2)</f>
        <v>33.9675</v>
      </c>
      <c r="EA52" s="41" t="n">
        <f aca="false">VLOOKUP(EA$7,'Sun Curve Sum'!$A$7:$AG$161,2)</f>
        <v>35.6475</v>
      </c>
      <c r="EB52" s="41" t="n">
        <f aca="false">VLOOKUP(EB$7,'Sun Curve Sum'!$A$7:$AG$161,2)</f>
        <v>31.785</v>
      </c>
      <c r="EC52" s="41" t="n">
        <f aca="false">VLOOKUP(EC$7,'Sun Curve Sum'!$A$7:$AG$161,2)</f>
        <v>28.17</v>
      </c>
      <c r="ED52" s="41" t="n">
        <f aca="false">VLOOKUP(ED$7,'Sun Curve Sum'!$A$7:$AG$161,2)</f>
        <v>27.66</v>
      </c>
      <c r="EE52" s="41" t="n">
        <f aca="false">VLOOKUP(EE$7,'Sun Curve Sum'!$A$7:$AG$161,2)</f>
        <v>27.6675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00" t="n">
        <v>53</v>
      </c>
      <c r="C53" s="31" t="n">
        <f aca="false">AVERAGE(D53:F53)</f>
        <v>20.4583333333333</v>
      </c>
      <c r="D53" s="31" t="n">
        <f aca="true">IF(ISERROR(AVERAGE(OFFSET('Sun Curve Sum'!$G$6,1,0,4,1))),0,AVERAGE(OFFSET('Sun Curve Sum'!$G$6,1,0,4,1)))</f>
        <v>18.25</v>
      </c>
      <c r="E53" s="31" t="n">
        <f aca="true">IF(ISERROR((SUM(OFFSET('Sun Curve Sum'!$G$6,5,0,0,1))+5*'Sun Curve Sum Backup'!$G$9)/5),'Sun Curve Sum Backup'!$G$9,(SUM(OFFSET('Sun Curve Sum'!$G$6,5,0,0,1))+5*'Sun Curve Sum Backup'!$G$9)/5)</f>
        <v>20.25</v>
      </c>
      <c r="F53" s="31" t="n">
        <f aca="false">VLOOKUP(F$7,'Sun Curve Sum'!$A$7:$AG$161,7)</f>
        <v>22.875</v>
      </c>
      <c r="G53" s="275" t="n">
        <f aca="false">AVERAGE(D53,E53,F53)</f>
        <v>20.4583333333333</v>
      </c>
      <c r="H53" s="281" t="n">
        <f aca="false">AB53</f>
        <v>22.6875</v>
      </c>
      <c r="I53" s="281" t="n">
        <f aca="false">AC53</f>
        <v>22.125</v>
      </c>
      <c r="J53" s="281" t="n">
        <f aca="false">AD53</f>
        <v>22.125</v>
      </c>
      <c r="K53" s="281" t="n">
        <f aca="false">AE53</f>
        <v>22.875</v>
      </c>
      <c r="L53" s="281" t="n">
        <f aca="false">AF53</f>
        <v>24.375</v>
      </c>
      <c r="M53" s="281" t="n">
        <f aca="false">AG53</f>
        <v>31.125</v>
      </c>
      <c r="N53" s="281" t="n">
        <f aca="false">AH53</f>
        <v>38.25</v>
      </c>
      <c r="O53" s="281" t="n">
        <f aca="false">AI53</f>
        <v>42.75</v>
      </c>
      <c r="P53" s="281" t="n">
        <f aca="false">AJ53</f>
        <v>33.75</v>
      </c>
      <c r="Q53" s="281" t="n">
        <f aca="false">AK53</f>
        <v>25.125</v>
      </c>
      <c r="R53" s="281" t="n">
        <f aca="false">AL53</f>
        <v>23.25</v>
      </c>
      <c r="S53" s="281" t="n">
        <f aca="false">AM53</f>
        <v>24.375</v>
      </c>
      <c r="T53" s="275" t="n">
        <f aca="false">AVERAGE(AB53:AM53)</f>
        <v>27.734375</v>
      </c>
      <c r="U53" s="275" t="n">
        <f aca="false">AVERAGE(AN53:AY53)</f>
        <v>28.2969166666667</v>
      </c>
      <c r="V53" s="275" t="n">
        <f aca="false">AVERAGE(AZ53:EE53)</f>
        <v>28.9361607142857</v>
      </c>
      <c r="W53" s="286"/>
      <c r="X53" s="283" t="n">
        <f aca="false">AVERAGE(D53:F53,AB53:EE53)</f>
        <v>28.508</v>
      </c>
      <c r="Y53" s="285"/>
      <c r="Z53" s="280"/>
      <c r="AA53" s="32"/>
      <c r="AB53" s="31" t="n">
        <f aca="false">VLOOKUP(AB$7,'Sun Curve Sum'!$A$7:$AG$161,7)</f>
        <v>22.6875</v>
      </c>
      <c r="AC53" s="31" t="n">
        <f aca="false">VLOOKUP(AC$7,'Sun Curve Sum'!$A$7:$AG$161,7)</f>
        <v>22.125</v>
      </c>
      <c r="AD53" s="31" t="n">
        <f aca="false">VLOOKUP(AD$7,'Sun Curve Sum'!$A$7:$AG$161,7)</f>
        <v>22.125</v>
      </c>
      <c r="AE53" s="31" t="n">
        <f aca="false">VLOOKUP(AE$7,'Sun Curve Sum'!$A$7:$AG$161,7)</f>
        <v>22.875</v>
      </c>
      <c r="AF53" s="31" t="n">
        <f aca="false">VLOOKUP(AF$7,'Sun Curve Sum'!$A$7:$AG$161,7)</f>
        <v>24.375</v>
      </c>
      <c r="AG53" s="31" t="n">
        <f aca="false">VLOOKUP(AG$7,'Sun Curve Sum'!$A$7:$AG$161,7)</f>
        <v>31.125</v>
      </c>
      <c r="AH53" s="31" t="n">
        <f aca="false">VLOOKUP(AH$7,'Sun Curve Sum'!$A$7:$AG$161,7)</f>
        <v>38.25</v>
      </c>
      <c r="AI53" s="31" t="n">
        <f aca="false">VLOOKUP(AI$7,'Sun Curve Sum'!$A$7:$AG$161,7)</f>
        <v>42.75</v>
      </c>
      <c r="AJ53" s="31" t="n">
        <f aca="false">VLOOKUP(AJ$7,'Sun Curve Sum'!$A$7:$AG$161,7)</f>
        <v>33.75</v>
      </c>
      <c r="AK53" s="31" t="n">
        <f aca="false">VLOOKUP(AK$7,'Sun Curve Sum'!$A$7:$AG$161,7)</f>
        <v>25.125</v>
      </c>
      <c r="AL53" s="31" t="n">
        <f aca="false">VLOOKUP(AL$7,'Sun Curve Sum'!$A$7:$AG$161,7)</f>
        <v>23.25</v>
      </c>
      <c r="AM53" s="31" t="n">
        <f aca="false">VLOOKUP(AM$7,'Sun Curve Sum'!$A$7:$AG$161,7)</f>
        <v>24.375</v>
      </c>
      <c r="AN53" s="31" t="n">
        <f aca="false">VLOOKUP(AN$7,'Sun Curve Sum'!$A$7:$AG$161,7)</f>
        <v>25.3125</v>
      </c>
      <c r="AO53" s="31" t="n">
        <f aca="false">VLOOKUP(AO$7,'Sun Curve Sum'!$A$7:$AG$161,7)</f>
        <v>24.9375</v>
      </c>
      <c r="AP53" s="31" t="n">
        <f aca="false">VLOOKUP(AP$7,'Sun Curve Sum'!$A$7:$AG$161,7)</f>
        <v>24.9375</v>
      </c>
      <c r="AQ53" s="31" t="n">
        <f aca="false">VLOOKUP(AQ$7,'Sun Curve Sum'!$A$7:$AG$161,7)</f>
        <v>24.5625</v>
      </c>
      <c r="AR53" s="31" t="n">
        <f aca="false">VLOOKUP(AR$7,'Sun Curve Sum'!$A$7:$AG$161,7)</f>
        <v>24.5625</v>
      </c>
      <c r="AS53" s="31" t="n">
        <f aca="false">VLOOKUP(AS$7,'Sun Curve Sum'!$A$7:$AG$161,7)</f>
        <v>27.9375</v>
      </c>
      <c r="AT53" s="31" t="n">
        <f aca="false">VLOOKUP(AT$7,'Sun Curve Sum'!$A$7:$AG$161,7)</f>
        <v>38.25</v>
      </c>
      <c r="AU53" s="31" t="n">
        <f aca="false">VLOOKUP(AU$7,'Sun Curve Sum'!$A$7:$AG$161,7)</f>
        <v>42</v>
      </c>
      <c r="AV53" s="31" t="n">
        <f aca="false">VLOOKUP(AV$7,'Sun Curve Sum'!$A$7:$AG$161,7)</f>
        <v>33.375</v>
      </c>
      <c r="AW53" s="31" t="n">
        <f aca="false">VLOOKUP(AW$7,'Sun Curve Sum'!$A$7:$AG$161,7)</f>
        <v>25.313</v>
      </c>
      <c r="AX53" s="31" t="n">
        <f aca="false">VLOOKUP(AX$7,'Sun Curve Sum'!$A$7:$AG$161,7)</f>
        <v>24.1875</v>
      </c>
      <c r="AY53" s="31" t="n">
        <f aca="false">VLOOKUP(AY$7,'Sun Curve Sum'!$A$7:$AG$161,7)</f>
        <v>24.1875</v>
      </c>
      <c r="AZ53" s="31" t="n">
        <f aca="false">VLOOKUP(AZ$7,'Sun Curve Sum'!$A$7:$AG$161,7)</f>
        <v>25.8225</v>
      </c>
      <c r="BA53" s="31" t="n">
        <f aca="false">VLOOKUP(BA$7,'Sun Curve Sum'!$A$7:$AG$161,7)</f>
        <v>25.5</v>
      </c>
      <c r="BB53" s="31" t="n">
        <f aca="false">VLOOKUP(BB$7,'Sun Curve Sum'!$A$7:$AG$161,7)</f>
        <v>25.5075</v>
      </c>
      <c r="BC53" s="31" t="n">
        <f aca="false">VLOOKUP(BC$7,'Sun Curve Sum'!$A$7:$AG$161,7)</f>
        <v>25.185</v>
      </c>
      <c r="BD53" s="31" t="n">
        <f aca="false">VLOOKUP(BD$7,'Sun Curve Sum'!$A$7:$AG$161,7)</f>
        <v>25.185</v>
      </c>
      <c r="BE53" s="31" t="n">
        <f aca="false">VLOOKUP(BE$7,'Sun Curve Sum'!$A$7:$AG$161,7)</f>
        <v>28.065</v>
      </c>
      <c r="BF53" s="31" t="n">
        <f aca="false">VLOOKUP(BF$7,'Sun Curve Sum'!$A$7:$AG$161,7)</f>
        <v>36.855</v>
      </c>
      <c r="BG53" s="31" t="n">
        <f aca="false">VLOOKUP(BG$7,'Sun Curve Sum'!$A$7:$AG$161,7)</f>
        <v>40.0575</v>
      </c>
      <c r="BH53" s="31" t="n">
        <f aca="false">VLOOKUP(BH$7,'Sun Curve Sum'!$A$7:$AG$161,7)</f>
        <v>32.7075</v>
      </c>
      <c r="BI53" s="31" t="n">
        <f aca="false">VLOOKUP(BI$7,'Sun Curve Sum'!$A$7:$AG$161,7)</f>
        <v>25.838</v>
      </c>
      <c r="BJ53" s="31" t="n">
        <f aca="false">VLOOKUP(BJ$7,'Sun Curve Sum'!$A$7:$AG$161,7)</f>
        <v>24.8775</v>
      </c>
      <c r="BK53" s="31" t="n">
        <f aca="false">VLOOKUP(BK$7,'Sun Curve Sum'!$A$7:$AG$161,7)</f>
        <v>24.8775</v>
      </c>
      <c r="BL53" s="31" t="n">
        <f aca="false">VLOOKUP(BL$7,'Sun Curve Sum'!$A$7:$AG$161,7)</f>
        <v>26.3775</v>
      </c>
      <c r="BM53" s="31" t="n">
        <f aca="false">VLOOKUP(BM$7,'Sun Curve Sum'!$A$7:$AG$161,7)</f>
        <v>26.1</v>
      </c>
      <c r="BN53" s="31" t="n">
        <f aca="false">VLOOKUP(BN$7,'Sun Curve Sum'!$A$7:$AG$161,7)</f>
        <v>26.1075</v>
      </c>
      <c r="BO53" s="31" t="n">
        <f aca="false">VLOOKUP(BO$7,'Sun Curve Sum'!$A$7:$AG$161,7)</f>
        <v>25.83</v>
      </c>
      <c r="BP53" s="31" t="n">
        <f aca="false">VLOOKUP(BP$7,'Sun Curve Sum'!$A$7:$AG$161,7)</f>
        <v>25.8375</v>
      </c>
      <c r="BQ53" s="31" t="n">
        <f aca="false">VLOOKUP(BQ$7,'Sun Curve Sum'!$A$7:$AG$161,7)</f>
        <v>28.2975</v>
      </c>
      <c r="BR53" s="31" t="n">
        <f aca="false">VLOOKUP(BR$7,'Sun Curve Sum'!$A$7:$AG$161,7)</f>
        <v>35.82</v>
      </c>
      <c r="BS53" s="31" t="n">
        <f aca="false">VLOOKUP(BS$7,'Sun Curve Sum'!$A$7:$AG$161,7)</f>
        <v>38.5575</v>
      </c>
      <c r="BT53" s="31" t="n">
        <f aca="false">VLOOKUP(BT$7,'Sun Curve Sum'!$A$7:$AG$161,7)</f>
        <v>32.2725</v>
      </c>
      <c r="BU53" s="31" t="n">
        <f aca="false">VLOOKUP(BU$7,'Sun Curve Sum'!$A$7:$AG$161,7)</f>
        <v>26.392</v>
      </c>
      <c r="BV53" s="31" t="n">
        <f aca="false">VLOOKUP(BV$7,'Sun Curve Sum'!$A$7:$AG$161,7)</f>
        <v>25.575</v>
      </c>
      <c r="BW53" s="31" t="n">
        <f aca="false">VLOOKUP(BW$7,'Sun Curve Sum'!$A$7:$AG$161,7)</f>
        <v>25.575</v>
      </c>
      <c r="BX53" s="31" t="n">
        <f aca="false">VLOOKUP(BX$7,'Sun Curve Sum'!$A$7:$AG$161,7)</f>
        <v>26.8725</v>
      </c>
      <c r="BY53" s="31" t="n">
        <f aca="false">VLOOKUP(BY$7,'Sun Curve Sum'!$A$7:$AG$161,7)</f>
        <v>26.6475</v>
      </c>
      <c r="BZ53" s="31" t="n">
        <f aca="false">VLOOKUP(BZ$7,'Sun Curve Sum'!$A$7:$AG$161,7)</f>
        <v>26.6475</v>
      </c>
      <c r="CA53" s="31" t="n">
        <f aca="false">VLOOKUP(CA$7,'Sun Curve Sum'!$A$7:$AG$161,7)</f>
        <v>26.415</v>
      </c>
      <c r="CB53" s="31" t="n">
        <f aca="false">VLOOKUP(CB$7,'Sun Curve Sum'!$A$7:$AG$161,7)</f>
        <v>26.415</v>
      </c>
      <c r="CC53" s="31" t="n">
        <f aca="false">VLOOKUP(CC$7,'Sun Curve Sum'!$A$7:$AG$161,7)</f>
        <v>28.5225</v>
      </c>
      <c r="CD53" s="31" t="n">
        <f aca="false">VLOOKUP(CD$7,'Sun Curve Sum'!$A$7:$AG$161,7)</f>
        <v>34.9575</v>
      </c>
      <c r="CE53" s="31" t="n">
        <f aca="false">VLOOKUP(CE$7,'Sun Curve Sum'!$A$7:$AG$161,7)</f>
        <v>37.305</v>
      </c>
      <c r="CF53" s="31" t="n">
        <f aca="false">VLOOKUP(CF$7,'Sun Curve Sum'!$A$7:$AG$161,7)</f>
        <v>31.92</v>
      </c>
      <c r="CG53" s="31" t="n">
        <f aca="false">VLOOKUP(CG$7,'Sun Curve Sum'!$A$7:$AG$161,7)</f>
        <v>26.895</v>
      </c>
      <c r="CH53" s="31" t="n">
        <f aca="false">VLOOKUP(CH$7,'Sun Curve Sum'!$A$7:$AG$161,7)</f>
        <v>26.19</v>
      </c>
      <c r="CI53" s="31" t="n">
        <f aca="false">VLOOKUP(CI$7,'Sun Curve Sum'!$A$7:$AG$161,7)</f>
        <v>26.1975</v>
      </c>
      <c r="CJ53" s="31" t="n">
        <f aca="false">VLOOKUP(CJ$7,'Sun Curve Sum'!$A$7:$AG$161,7)</f>
        <v>27.24</v>
      </c>
      <c r="CK53" s="31" t="n">
        <f aca="false">VLOOKUP(CK$7,'Sun Curve Sum'!$A$7:$AG$161,7)</f>
        <v>27.03</v>
      </c>
      <c r="CL53" s="31" t="n">
        <f aca="false">VLOOKUP(CL$7,'Sun Curve Sum'!$A$7:$AG$161,7)</f>
        <v>27.03</v>
      </c>
      <c r="CM53" s="31" t="n">
        <f aca="false">VLOOKUP(CM$7,'Sun Curve Sum'!$A$7:$AG$161,7)</f>
        <v>26.82</v>
      </c>
      <c r="CN53" s="31" t="n">
        <f aca="false">VLOOKUP(CN$7,'Sun Curve Sum'!$A$7:$AG$161,7)</f>
        <v>26.82</v>
      </c>
      <c r="CO53" s="31" t="n">
        <f aca="false">VLOOKUP(CO$7,'Sun Curve Sum'!$A$7:$AG$161,7)</f>
        <v>28.7325</v>
      </c>
      <c r="CP53" s="31" t="n">
        <f aca="false">VLOOKUP(CP$7,'Sun Curve Sum'!$A$7:$AG$161,7)</f>
        <v>34.56</v>
      </c>
      <c r="CQ53" s="31" t="n">
        <f aca="false">VLOOKUP(CQ$7,'Sun Curve Sum'!$A$7:$AG$161,7)</f>
        <v>36.6825</v>
      </c>
      <c r="CR53" s="31" t="n">
        <f aca="false">VLOOKUP(CR$7,'Sun Curve Sum'!$A$7:$AG$161,7)</f>
        <v>31.815</v>
      </c>
      <c r="CS53" s="31" t="n">
        <f aca="false">VLOOKUP(CS$7,'Sun Curve Sum'!$A$7:$AG$161,7)</f>
        <v>27.255</v>
      </c>
      <c r="CT53" s="31" t="n">
        <f aca="false">VLOOKUP(CT$7,'Sun Curve Sum'!$A$7:$AG$161,7)</f>
        <v>26.625</v>
      </c>
      <c r="CU53" s="31" t="n">
        <f aca="false">VLOOKUP(CU$7,'Sun Curve Sum'!$A$7:$AG$161,7)</f>
        <v>26.625</v>
      </c>
      <c r="CV53" s="31" t="n">
        <f aca="false">VLOOKUP(CV$7,'Sun Curve Sum'!$A$7:$AG$161,7)</f>
        <v>27.5475</v>
      </c>
      <c r="CW53" s="31" t="n">
        <f aca="false">VLOOKUP(CW$7,'Sun Curve Sum'!$A$7:$AG$161,7)</f>
        <v>27.36</v>
      </c>
      <c r="CX53" s="31" t="n">
        <f aca="false">VLOOKUP(CX$7,'Sun Curve Sum'!$A$7:$AG$161,7)</f>
        <v>27.36</v>
      </c>
      <c r="CY53" s="31" t="n">
        <f aca="false">VLOOKUP(CY$7,'Sun Curve Sum'!$A$7:$AG$161,7)</f>
        <v>27.165</v>
      </c>
      <c r="CZ53" s="31" t="n">
        <f aca="false">VLOOKUP(CZ$7,'Sun Curve Sum'!$A$7:$AG$161,7)</f>
        <v>27.165</v>
      </c>
      <c r="DA53" s="31" t="n">
        <f aca="false">VLOOKUP(DA$7,'Sun Curve Sum'!$A$7:$AG$161,7)</f>
        <v>28.935</v>
      </c>
      <c r="DB53" s="31" t="n">
        <f aca="false">VLOOKUP(DB$7,'Sun Curve Sum'!$A$7:$AG$161,7)</f>
        <v>34.335</v>
      </c>
      <c r="DC53" s="31" t="n">
        <f aca="false">VLOOKUP(DC$7,'Sun Curve Sum'!$A$7:$AG$161,7)</f>
        <v>36.3</v>
      </c>
      <c r="DD53" s="31" t="n">
        <f aca="false">VLOOKUP(DD$7,'Sun Curve Sum'!$A$7:$AG$161,7)</f>
        <v>31.785</v>
      </c>
      <c r="DE53" s="31" t="n">
        <f aca="false">VLOOKUP(DE$7,'Sun Curve Sum'!$A$7:$AG$161,7)</f>
        <v>27.57</v>
      </c>
      <c r="DF53" s="31" t="n">
        <f aca="false">VLOOKUP(DF$7,'Sun Curve Sum'!$A$7:$AG$161,7)</f>
        <v>26.985</v>
      </c>
      <c r="DG53" s="31" t="n">
        <f aca="false">VLOOKUP(DG$7,'Sun Curve Sum'!$A$7:$AG$161,7)</f>
        <v>26.985</v>
      </c>
      <c r="DH53" s="31" t="n">
        <f aca="false">VLOOKUP(DH$7,'Sun Curve Sum'!$A$7:$AG$161,7)</f>
        <v>27.855</v>
      </c>
      <c r="DI53" s="31" t="n">
        <f aca="false">VLOOKUP(DI$7,'Sun Curve Sum'!$A$7:$AG$161,7)</f>
        <v>27.675</v>
      </c>
      <c r="DJ53" s="31" t="n">
        <f aca="false">VLOOKUP(DJ$7,'Sun Curve Sum'!$A$7:$AG$161,7)</f>
        <v>27.675</v>
      </c>
      <c r="DK53" s="31" t="n">
        <f aca="false">VLOOKUP(DK$7,'Sun Curve Sum'!$A$7:$AG$161,7)</f>
        <v>27.495</v>
      </c>
      <c r="DL53" s="31" t="n">
        <f aca="false">VLOOKUP(DL$7,'Sun Curve Sum'!$A$7:$AG$161,7)</f>
        <v>27.495</v>
      </c>
      <c r="DM53" s="31" t="n">
        <f aca="false">VLOOKUP(DM$7,'Sun Curve Sum'!$A$7:$AG$161,7)</f>
        <v>29.1375</v>
      </c>
      <c r="DN53" s="31" t="n">
        <f aca="false">VLOOKUP(DN$7,'Sun Curve Sum'!$A$7:$AG$161,7)</f>
        <v>34.1325</v>
      </c>
      <c r="DO53" s="31" t="n">
        <f aca="false">VLOOKUP(DO$7,'Sun Curve Sum'!$A$7:$AG$161,7)</f>
        <v>35.955</v>
      </c>
      <c r="DP53" s="31" t="n">
        <f aca="false">VLOOKUP(DP$7,'Sun Curve Sum'!$A$7:$AG$161,7)</f>
        <v>31.7775</v>
      </c>
      <c r="DQ53" s="31" t="n">
        <f aca="false">VLOOKUP(DQ$7,'Sun Curve Sum'!$A$7:$AG$161,7)</f>
        <v>27.87</v>
      </c>
      <c r="DR53" s="31" t="n">
        <f aca="false">VLOOKUP(DR$7,'Sun Curve Sum'!$A$7:$AG$161,7)</f>
        <v>27.33</v>
      </c>
      <c r="DS53" s="31" t="n">
        <f aca="false">VLOOKUP(DS$7,'Sun Curve Sum'!$A$7:$AG$161,7)</f>
        <v>27.33</v>
      </c>
      <c r="DT53" s="31" t="n">
        <f aca="false">VLOOKUP(DT$7,'Sun Curve Sum'!$A$7:$AG$161,7)</f>
        <v>28.1475</v>
      </c>
      <c r="DU53" s="31" t="n">
        <f aca="false">VLOOKUP(DU$7,'Sun Curve Sum'!$A$7:$AG$161,7)</f>
        <v>27.9825</v>
      </c>
      <c r="DV53" s="31" t="n">
        <f aca="false">VLOOKUP(DV$7,'Sun Curve Sum'!$A$7:$AG$161,7)</f>
        <v>27.9825</v>
      </c>
      <c r="DW53" s="31" t="n">
        <f aca="false">VLOOKUP(DW$7,'Sun Curve Sum'!$A$7:$AG$161,7)</f>
        <v>27.8175</v>
      </c>
      <c r="DX53" s="31" t="n">
        <f aca="false">VLOOKUP(DX$7,'Sun Curve Sum'!$A$7:$AG$161,7)</f>
        <v>27.8175</v>
      </c>
      <c r="DY53" s="31" t="n">
        <f aca="false">VLOOKUP(DY$7,'Sun Curve Sum'!$A$7:$AG$161,7)</f>
        <v>29.3325</v>
      </c>
      <c r="DZ53" s="31" t="n">
        <f aca="false">VLOOKUP(DZ$7,'Sun Curve Sum'!$A$7:$AG$161,7)</f>
        <v>33.9675</v>
      </c>
      <c r="EA53" s="31" t="n">
        <f aca="false">VLOOKUP(EA$7,'Sun Curve Sum'!$A$7:$AG$161,7)</f>
        <v>35.6475</v>
      </c>
      <c r="EB53" s="31" t="n">
        <f aca="false">VLOOKUP(EB$7,'Sun Curve Sum'!$A$7:$AG$161,7)</f>
        <v>31.785</v>
      </c>
      <c r="EC53" s="31" t="n">
        <f aca="false">VLOOKUP(EC$7,'Sun Curve Sum'!$A$7:$AG$161,7)</f>
        <v>28.17</v>
      </c>
      <c r="ED53" s="31" t="n">
        <f aca="false">VLOOKUP(ED$7,'Sun Curve Sum'!$A$7:$AG$161,7)</f>
        <v>27.66</v>
      </c>
      <c r="EE53" s="31" t="n">
        <f aca="false">VLOOKUP(EE$7,'Sun Curve Sum'!$A$7:$AG$161,7)</f>
        <v>27.6675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00"/>
      <c r="C54" s="31"/>
      <c r="D54" s="31"/>
      <c r="E54" s="31"/>
      <c r="F54" s="31"/>
      <c r="G54" s="275"/>
      <c r="H54" s="281"/>
      <c r="I54" s="281"/>
      <c r="J54" s="281"/>
      <c r="K54" s="281"/>
      <c r="L54" s="281"/>
      <c r="M54" s="281"/>
      <c r="N54" s="281"/>
      <c r="O54" s="281"/>
      <c r="P54" s="281"/>
      <c r="Q54" s="281"/>
      <c r="R54" s="281"/>
      <c r="S54" s="281"/>
      <c r="T54" s="275"/>
      <c r="U54" s="275"/>
      <c r="V54" s="275"/>
      <c r="W54" s="286"/>
      <c r="X54" s="283"/>
      <c r="Y54" s="285"/>
      <c r="Z54" s="280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00"/>
      <c r="C55" s="31"/>
      <c r="D55" s="31"/>
      <c r="E55" s="31"/>
      <c r="F55" s="31"/>
      <c r="G55" s="275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75"/>
      <c r="U55" s="275"/>
      <c r="V55" s="275"/>
      <c r="W55" s="286"/>
      <c r="X55" s="283"/>
      <c r="Y55" s="285"/>
      <c r="Z55" s="280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00" t="n">
        <v>53.5</v>
      </c>
      <c r="C56" s="31" t="n">
        <f aca="false">AVERAGE(D56:F56)</f>
        <v>29.6805785118079</v>
      </c>
      <c r="D56" s="31" t="n">
        <f aca="true">IF(ISERROR(AVERAGE(OFFSET('Sun Curve Sum'!$R$6,1,0,4,1))),0,AVERAGE(OFFSET('Sun Curve Sum'!$R$6,1,0,4,1)))</f>
        <v>28.749997959137</v>
      </c>
      <c r="E56" s="31" t="n">
        <f aca="true">IF(ISERROR((SUM(OFFSET('Sun Curve Sum'!$R$6,5,0,0,1))+5*'Sun Curve Sum Backup'!$R$9)/5),'Sun Curve Sum Backup'!$R$9,(SUM(OFFSET('Sun Curve Sum'!$R$6,5,0,0,1))+5*'Sun Curve Sum Backup'!$R$9)/5)</f>
        <v>25.7512500000001</v>
      </c>
      <c r="F56" s="31" t="n">
        <f aca="false">VLOOKUP(F$7,'Sun Curve Sum'!$A$7:$AG$161,18)</f>
        <v>34.5404875762868</v>
      </c>
      <c r="G56" s="275" t="n">
        <f aca="false">AVERAGE(D56,E56,F56)</f>
        <v>29.6805785118079</v>
      </c>
      <c r="H56" s="281" t="n">
        <f aca="false">AB56</f>
        <v>35.1486337676514</v>
      </c>
      <c r="I56" s="281" t="n">
        <f aca="false">AC56</f>
        <v>34.9430818617655</v>
      </c>
      <c r="J56" s="281" t="n">
        <f aca="false">AD56</f>
        <v>34.2236872861187</v>
      </c>
      <c r="K56" s="281" t="n">
        <f aca="false">AE56</f>
        <v>32.2888389544725</v>
      </c>
      <c r="L56" s="281" t="n">
        <f aca="false">AF56</f>
        <v>32.7250598704692</v>
      </c>
      <c r="M56" s="281" t="n">
        <f aca="false">AG56</f>
        <v>33.4456831661598</v>
      </c>
      <c r="N56" s="281" t="n">
        <f aca="false">AH56</f>
        <v>36.8167874395345</v>
      </c>
      <c r="O56" s="281" t="n">
        <f aca="false">AI56</f>
        <v>37.4077708215841</v>
      </c>
      <c r="P56" s="281" t="n">
        <f aca="false">AJ56</f>
        <v>37.4130243492601</v>
      </c>
      <c r="Q56" s="281" t="n">
        <f aca="false">AK56</f>
        <v>34.9650502969283</v>
      </c>
      <c r="R56" s="281" t="n">
        <f aca="false">AL56</f>
        <v>38.1773082704339</v>
      </c>
      <c r="S56" s="281" t="n">
        <f aca="false">AM56</f>
        <v>41.0322800090105</v>
      </c>
      <c r="T56" s="275" t="n">
        <f aca="false">AVERAGE(AB56:AM56)</f>
        <v>35.7156005077824</v>
      </c>
      <c r="U56" s="275" t="n">
        <f aca="false">AVERAGE(AN56:AY56)</f>
        <v>38.3185207570059</v>
      </c>
      <c r="V56" s="275" t="n">
        <f aca="false">AVERAGE(AZ56:EE56)</f>
        <v>37.3543296016695</v>
      </c>
      <c r="W56" s="286"/>
      <c r="X56" s="283" t="n">
        <f aca="false">AVERAGE(D56:F56,AB56:EE56)</f>
        <v>37.0740079031813</v>
      </c>
      <c r="Y56" s="285"/>
      <c r="Z56" s="280"/>
      <c r="AA56" s="32"/>
      <c r="AB56" s="31" t="n">
        <f aca="false">VLOOKUP(AB$7,'Sun Curve Sum'!$A$7:$AG$161,18)</f>
        <v>35.1486337676514</v>
      </c>
      <c r="AC56" s="31" t="n">
        <f aca="false">VLOOKUP(AC$7,'Sun Curve Sum'!$A$7:$AG$161,18)</f>
        <v>34.9430818617655</v>
      </c>
      <c r="AD56" s="31" t="n">
        <f aca="false">VLOOKUP(AD$7,'Sun Curve Sum'!$A$7:$AG$161,18)</f>
        <v>34.2236872861187</v>
      </c>
      <c r="AE56" s="31" t="n">
        <f aca="false">VLOOKUP(AE$7,'Sun Curve Sum'!$A$7:$AG$161,18)</f>
        <v>32.2888389544725</v>
      </c>
      <c r="AF56" s="31" t="n">
        <f aca="false">VLOOKUP(AF$7,'Sun Curve Sum'!$A$7:$AG$161,18)</f>
        <v>32.7250598704692</v>
      </c>
      <c r="AG56" s="31" t="n">
        <f aca="false">VLOOKUP(AG$7,'Sun Curve Sum'!$A$7:$AG$161,18)</f>
        <v>33.4456831661598</v>
      </c>
      <c r="AH56" s="31" t="n">
        <f aca="false">VLOOKUP(AH$7,'Sun Curve Sum'!$A$7:$AG$161,18)</f>
        <v>36.8167874395345</v>
      </c>
      <c r="AI56" s="31" t="n">
        <f aca="false">VLOOKUP(AI$7,'Sun Curve Sum'!$A$7:$AG$161,18)</f>
        <v>37.4077708215841</v>
      </c>
      <c r="AJ56" s="31" t="n">
        <f aca="false">VLOOKUP(AJ$7,'Sun Curve Sum'!$A$7:$AG$161,18)</f>
        <v>37.4130243492601</v>
      </c>
      <c r="AK56" s="31" t="n">
        <f aca="false">VLOOKUP(AK$7,'Sun Curve Sum'!$A$7:$AG$161,18)</f>
        <v>34.9650502969283</v>
      </c>
      <c r="AL56" s="31" t="n">
        <f aca="false">VLOOKUP(AL$7,'Sun Curve Sum'!$A$7:$AG$161,18)</f>
        <v>38.1773082704339</v>
      </c>
      <c r="AM56" s="31" t="n">
        <f aca="false">VLOOKUP(AM$7,'Sun Curve Sum'!$A$7:$AG$161,18)</f>
        <v>41.0322800090105</v>
      </c>
      <c r="AN56" s="31" t="n">
        <f aca="false">VLOOKUP(AN$7,'Sun Curve Sum'!$A$7:$AG$161,18)</f>
        <v>41.3463255018077</v>
      </c>
      <c r="AO56" s="31" t="n">
        <f aca="false">VLOOKUP(AO$7,'Sun Curve Sum'!$A$7:$AG$161,18)</f>
        <v>40.0337939333787</v>
      </c>
      <c r="AP56" s="31" t="n">
        <f aca="false">VLOOKUP(AP$7,'Sun Curve Sum'!$A$7:$AG$161,18)</f>
        <v>38.4419310044301</v>
      </c>
      <c r="AQ56" s="31" t="n">
        <f aca="false">VLOOKUP(AQ$7,'Sun Curve Sum'!$A$7:$AG$161,18)</f>
        <v>35.8771038607113</v>
      </c>
      <c r="AR56" s="31" t="n">
        <f aca="false">VLOOKUP(AR$7,'Sun Curve Sum'!$A$7:$AG$161,18)</f>
        <v>36.0630004767278</v>
      </c>
      <c r="AS56" s="31" t="n">
        <f aca="false">VLOOKUP(AS$7,'Sun Curve Sum'!$A$7:$AG$161,18)</f>
        <v>36.4989526294711</v>
      </c>
      <c r="AT56" s="31" t="n">
        <f aca="false">VLOOKUP(AT$7,'Sun Curve Sum'!$A$7:$AG$161,18)</f>
        <v>36.8653595730942</v>
      </c>
      <c r="AU56" s="31" t="n">
        <f aca="false">VLOOKUP(AU$7,'Sun Curve Sum'!$A$7:$AG$161,18)</f>
        <v>37.1766320096011</v>
      </c>
      <c r="AV56" s="31" t="n">
        <f aca="false">VLOOKUP(AV$7,'Sun Curve Sum'!$A$7:$AG$161,18)</f>
        <v>37.2513221142888</v>
      </c>
      <c r="AW56" s="31" t="n">
        <f aca="false">VLOOKUP(AW$7,'Sun Curve Sum'!$A$7:$AG$161,18)</f>
        <v>37.3959085243629</v>
      </c>
      <c r="AX56" s="31" t="n">
        <f aca="false">VLOOKUP(AX$7,'Sun Curve Sum'!$A$7:$AG$161,18)</f>
        <v>40.274927857829</v>
      </c>
      <c r="AY56" s="31" t="n">
        <f aca="false">VLOOKUP(AY$7,'Sun Curve Sum'!$A$7:$AG$161,18)</f>
        <v>42.596991598368</v>
      </c>
      <c r="AZ56" s="31" t="n">
        <f aca="false">VLOOKUP(AZ$7,'Sun Curve Sum'!$A$7:$AG$161,18)</f>
        <v>41.0181447919839</v>
      </c>
      <c r="BA56" s="31" t="n">
        <f aca="false">VLOOKUP(BA$7,'Sun Curve Sum'!$A$7:$AG$161,18)</f>
        <v>39.5193573879766</v>
      </c>
      <c r="BB56" s="31" t="n">
        <f aca="false">VLOOKUP(BB$7,'Sun Curve Sum'!$A$7:$AG$161,18)</f>
        <v>37.7832140172549</v>
      </c>
      <c r="BC56" s="31" t="n">
        <f aca="false">VLOOKUP(BC$7,'Sun Curve Sum'!$A$7:$AG$161,18)</f>
        <v>35.0234625982764</v>
      </c>
      <c r="BD56" s="31" t="n">
        <f aca="false">VLOOKUP(BD$7,'Sun Curve Sum'!$A$7:$AG$161,18)</f>
        <v>35.0292701914292</v>
      </c>
      <c r="BE56" s="31" t="n">
        <f aca="false">VLOOKUP(BE$7,'Sun Curve Sum'!$A$7:$AG$161,18)</f>
        <v>35.4564127189059</v>
      </c>
      <c r="BF56" s="31" t="n">
        <f aca="false">VLOOKUP(BF$7,'Sun Curve Sum'!$A$7:$AG$161,18)</f>
        <v>36.0825717477599</v>
      </c>
      <c r="BG56" s="31" t="n">
        <f aca="false">VLOOKUP(BG$7,'Sun Curve Sum'!$A$7:$AG$161,18)</f>
        <v>36.5137028598016</v>
      </c>
      <c r="BH56" s="31" t="n">
        <f aca="false">VLOOKUP(BH$7,'Sun Curve Sum'!$A$7:$AG$161,18)</f>
        <v>36.6686664304538</v>
      </c>
      <c r="BI56" s="31" t="n">
        <f aca="false">VLOOKUP(BI$7,'Sun Curve Sum'!$A$7:$AG$161,18)</f>
        <v>36.8108246408636</v>
      </c>
      <c r="BJ56" s="31" t="n">
        <f aca="false">VLOOKUP(BJ$7,'Sun Curve Sum'!$A$7:$AG$161,18)</f>
        <v>39.4067933986445</v>
      </c>
      <c r="BK56" s="31" t="n">
        <f aca="false">VLOOKUP(BK$7,'Sun Curve Sum'!$A$7:$AG$161,18)</f>
        <v>41.7389235692822</v>
      </c>
      <c r="BL56" s="31" t="n">
        <f aca="false">VLOOKUP(BL$7,'Sun Curve Sum'!$A$7:$AG$161,18)</f>
        <v>40.9952034647144</v>
      </c>
      <c r="BM56" s="31" t="n">
        <f aca="false">VLOOKUP(BM$7,'Sun Curve Sum'!$A$7:$AG$161,18)</f>
        <v>39.5375376463075</v>
      </c>
      <c r="BN56" s="31" t="n">
        <f aca="false">VLOOKUP(BN$7,'Sun Curve Sum'!$A$7:$AG$161,18)</f>
        <v>37.8490082798583</v>
      </c>
      <c r="BO56" s="31" t="n">
        <f aca="false">VLOOKUP(BO$7,'Sun Curve Sum'!$A$7:$AG$161,18)</f>
        <v>35.1007083200564</v>
      </c>
      <c r="BP56" s="31" t="n">
        <f aca="false">VLOOKUP(BP$7,'Sun Curve Sum'!$A$7:$AG$161,18)</f>
        <v>35.1067072305338</v>
      </c>
      <c r="BQ56" s="31" t="n">
        <f aca="false">VLOOKUP(BQ$7,'Sun Curve Sum'!$A$7:$AG$161,18)</f>
        <v>35.52270146915</v>
      </c>
      <c r="BR56" s="31" t="n">
        <f aca="false">VLOOKUP(BR$7,'Sun Curve Sum'!$A$7:$AG$161,18)</f>
        <v>36.1322458544232</v>
      </c>
      <c r="BS56" s="31" t="n">
        <f aca="false">VLOOKUP(BS$7,'Sun Curve Sum'!$A$7:$AG$161,18)</f>
        <v>36.5516958361302</v>
      </c>
      <c r="BT56" s="31" t="n">
        <f aca="false">VLOOKUP(BT$7,'Sun Curve Sum'!$A$7:$AG$161,18)</f>
        <v>36.7023984640142</v>
      </c>
      <c r="BU56" s="31" t="n">
        <f aca="false">VLOOKUP(BU$7,'Sun Curve Sum'!$A$7:$AG$161,18)</f>
        <v>36.8411197306069</v>
      </c>
      <c r="BV56" s="31" t="n">
        <f aca="false">VLOOKUP(BV$7,'Sun Curve Sum'!$A$7:$AG$161,18)</f>
        <v>39.4448775985903</v>
      </c>
      <c r="BW56" s="31" t="n">
        <f aca="false">VLOOKUP(BW$7,'Sun Curve Sum'!$A$7:$AG$161,18)</f>
        <v>41.7296443258175</v>
      </c>
      <c r="BX56" s="31" t="n">
        <f aca="false">VLOOKUP(BX$7,'Sun Curve Sum'!$A$7:$AG$161,18)</f>
        <v>38.5006736426108</v>
      </c>
      <c r="BY56" s="31" t="n">
        <f aca="false">VLOOKUP(BY$7,'Sun Curve Sum'!$A$7:$AG$161,18)</f>
        <v>37.180757019439</v>
      </c>
      <c r="BZ56" s="31" t="n">
        <f aca="false">VLOOKUP(BZ$7,'Sun Curve Sum'!$A$7:$AG$161,18)</f>
        <v>35.6480057613168</v>
      </c>
      <c r="CA56" s="31" t="n">
        <f aca="false">VLOOKUP(CA$7,'Sun Curve Sum'!$A$7:$AG$161,18)</f>
        <v>33.1434663763388</v>
      </c>
      <c r="CB56" s="31" t="n">
        <f aca="false">VLOOKUP(CB$7,'Sun Curve Sum'!$A$7:$AG$161,18)</f>
        <v>33.1561780259282</v>
      </c>
      <c r="CC56" s="31" t="n">
        <f aca="false">VLOOKUP(CC$7,'Sun Curve Sum'!$A$7:$AG$161,18)</f>
        <v>33.5446848920369</v>
      </c>
      <c r="CD56" s="31" t="n">
        <f aca="false">VLOOKUP(CD$7,'Sun Curve Sum'!$A$7:$AG$161,18)</f>
        <v>34.1092051142783</v>
      </c>
      <c r="CE56" s="31" t="n">
        <f aca="false">VLOOKUP(CE$7,'Sun Curve Sum'!$A$7:$AG$161,18)</f>
        <v>34.4988917350883</v>
      </c>
      <c r="CF56" s="31" t="n">
        <f aca="false">VLOOKUP(CF$7,'Sun Curve Sum'!$A$7:$AG$161,18)</f>
        <v>34.6426686463433</v>
      </c>
      <c r="CG56" s="31" t="n">
        <f aca="false">VLOOKUP(CG$7,'Sun Curve Sum'!$A$7:$AG$161,18)</f>
        <v>34.7721497142142</v>
      </c>
      <c r="CH56" s="31" t="n">
        <f aca="false">VLOOKUP(CH$7,'Sun Curve Sum'!$A$7:$AG$161,18)</f>
        <v>37.0916906293874</v>
      </c>
      <c r="CI56" s="31" t="n">
        <f aca="false">VLOOKUP(CI$7,'Sun Curve Sum'!$A$7:$AG$161,18)</f>
        <v>39.1774634938339</v>
      </c>
      <c r="CJ56" s="31" t="n">
        <f aca="false">VLOOKUP(CJ$7,'Sun Curve Sum'!$A$7:$AG$161,18)</f>
        <v>39.6547639999687</v>
      </c>
      <c r="CK56" s="31" t="n">
        <f aca="false">VLOOKUP(CK$7,'Sun Curve Sum'!$A$7:$AG$161,18)</f>
        <v>38.3227029650829</v>
      </c>
      <c r="CL56" s="31" t="n">
        <f aca="false">VLOOKUP(CL$7,'Sun Curve Sum'!$A$7:$AG$161,18)</f>
        <v>36.7779038722411</v>
      </c>
      <c r="CM56" s="31" t="n">
        <f aca="false">VLOOKUP(CM$7,'Sun Curve Sum'!$A$7:$AG$161,18)</f>
        <v>34.2575909189657</v>
      </c>
      <c r="CN56" s="31" t="n">
        <f aca="false">VLOOKUP(CN$7,'Sun Curve Sum'!$A$7:$AG$161,18)</f>
        <v>34.2637253955265</v>
      </c>
      <c r="CO56" s="31" t="n">
        <f aca="false">VLOOKUP(CO$7,'Sun Curve Sum'!$A$7:$AG$161,18)</f>
        <v>34.6463056482937</v>
      </c>
      <c r="CP56" s="31" t="n">
        <f aca="false">VLOOKUP(CP$7,'Sun Curve Sum'!$A$7:$AG$161,18)</f>
        <v>35.2051955000245</v>
      </c>
      <c r="CQ56" s="31" t="n">
        <f aca="false">VLOOKUP(CQ$7,'Sun Curve Sum'!$A$7:$AG$161,18)</f>
        <v>35.5880215858633</v>
      </c>
      <c r="CR56" s="31" t="n">
        <f aca="false">VLOOKUP(CR$7,'Sun Curve Sum'!$A$7:$AG$161,18)</f>
        <v>35.7238921545966</v>
      </c>
      <c r="CS56" s="31" t="n">
        <f aca="false">VLOOKUP(CS$7,'Sun Curve Sum'!$A$7:$AG$161,18)</f>
        <v>35.8478031297733</v>
      </c>
      <c r="CT56" s="31" t="n">
        <f aca="false">VLOOKUP(CT$7,'Sun Curve Sum'!$A$7:$AG$161,18)</f>
        <v>37.6431310327319</v>
      </c>
      <c r="CU56" s="31" t="n">
        <f aca="false">VLOOKUP(CU$7,'Sun Curve Sum'!$A$7:$AG$161,18)</f>
        <v>39.7331160790601</v>
      </c>
      <c r="CV56" s="31" t="n">
        <f aca="false">VLOOKUP(CV$7,'Sun Curve Sum'!$A$7:$AG$161,18)</f>
        <v>40.2405417051931</v>
      </c>
      <c r="CW56" s="31" t="n">
        <f aca="false">VLOOKUP(CW$7,'Sun Curve Sum'!$A$7:$AG$161,18)</f>
        <v>38.905289512407</v>
      </c>
      <c r="CX56" s="31" t="n">
        <f aca="false">VLOOKUP(CX$7,'Sun Curve Sum'!$A$7:$AG$161,18)</f>
        <v>37.3571150378309</v>
      </c>
      <c r="CY56" s="31" t="n">
        <f aca="false">VLOOKUP(CY$7,'Sun Curve Sum'!$A$7:$AG$161,18)</f>
        <v>34.8311302262283</v>
      </c>
      <c r="CZ56" s="31" t="n">
        <f aca="false">VLOOKUP(CZ$7,'Sun Curve Sum'!$A$7:$AG$161,18)</f>
        <v>34.8370064820316</v>
      </c>
      <c r="DA56" s="31" t="n">
        <f aca="false">VLOOKUP(DA$7,'Sun Curve Sum'!$A$7:$AG$161,18)</f>
        <v>35.2201123862857</v>
      </c>
      <c r="DB56" s="31" t="n">
        <f aca="false">VLOOKUP(DB$7,'Sun Curve Sum'!$A$7:$AG$161,18)</f>
        <v>35.7798984308554</v>
      </c>
      <c r="DC56" s="31" t="n">
        <f aca="false">VLOOKUP(DC$7,'Sun Curve Sum'!$A$7:$AG$161,18)</f>
        <v>36.1632318467872</v>
      </c>
      <c r="DD56" s="31" t="n">
        <f aca="false">VLOOKUP(DD$7,'Sun Curve Sum'!$A$7:$AG$161,18)</f>
        <v>36.2990885865223</v>
      </c>
      <c r="DE56" s="31" t="n">
        <f aca="false">VLOOKUP(DE$7,'Sun Curve Sum'!$A$7:$AG$161,18)</f>
        <v>36.4229674367869</v>
      </c>
      <c r="DF56" s="31" t="n">
        <f aca="false">VLOOKUP(DF$7,'Sun Curve Sum'!$A$7:$AG$161,18)</f>
        <v>38.7697100065669</v>
      </c>
      <c r="DG56" s="31" t="n">
        <f aca="false">VLOOKUP(DG$7,'Sun Curve Sum'!$A$7:$AG$161,18)</f>
        <v>40.8833797416309</v>
      </c>
      <c r="DH56" s="31" t="n">
        <f aca="false">VLOOKUP(DH$7,'Sun Curve Sum'!$A$7:$AG$161,18)</f>
        <v>41.4415963216121</v>
      </c>
      <c r="DI56" s="31" t="n">
        <f aca="false">VLOOKUP(DI$7,'Sun Curve Sum'!$A$7:$AG$161,18)</f>
        <v>40.1213650340867</v>
      </c>
      <c r="DJ56" s="31" t="n">
        <f aca="false">VLOOKUP(DJ$7,'Sun Curve Sum'!$A$7:$AG$161,18)</f>
        <v>38.5843139009265</v>
      </c>
      <c r="DK56" s="31" t="n">
        <f aca="false">VLOOKUP(DK$7,'Sun Curve Sum'!$A$7:$AG$161,18)</f>
        <v>35.2371652527112</v>
      </c>
      <c r="DL56" s="31" t="n">
        <f aca="false">VLOOKUP(DL$7,'Sun Curve Sum'!$A$7:$AG$161,18)</f>
        <v>35.2606981885565</v>
      </c>
      <c r="DM56" s="31" t="n">
        <f aca="false">VLOOKUP(DM$7,'Sun Curve Sum'!$A$7:$AG$161,18)</f>
        <v>35.6646670996117</v>
      </c>
      <c r="DN56" s="31" t="n">
        <f aca="false">VLOOKUP(DN$7,'Sun Curve Sum'!$A$7:$AG$161,18)</f>
        <v>36.2466281543355</v>
      </c>
      <c r="DO56" s="31" t="n">
        <f aca="false">VLOOKUP(DO$7,'Sun Curve Sum'!$A$7:$AG$161,18)</f>
        <v>36.6525399549128</v>
      </c>
      <c r="DP56" s="31" t="n">
        <f aca="false">VLOOKUP(DP$7,'Sun Curve Sum'!$A$7:$AG$161,18)</f>
        <v>36.8099523248451</v>
      </c>
      <c r="DQ56" s="31" t="n">
        <f aca="false">VLOOKUP(DQ$7,'Sun Curve Sum'!$A$7:$AG$161,18)</f>
        <v>36.9551726593124</v>
      </c>
      <c r="DR56" s="31" t="n">
        <f aca="false">VLOOKUP(DR$7,'Sun Curve Sum'!$A$7:$AG$161,18)</f>
        <v>40.2184363054022</v>
      </c>
      <c r="DS56" s="31" t="n">
        <f aca="false">VLOOKUP(DS$7,'Sun Curve Sum'!$A$7:$AG$161,18)</f>
        <v>42.3550415558282</v>
      </c>
      <c r="DT56" s="31" t="n">
        <f aca="false">VLOOKUP(DT$7,'Sun Curve Sum'!$A$7:$AG$161,18)</f>
        <v>42.9535204171733</v>
      </c>
      <c r="DU56" s="31" t="n">
        <f aca="false">VLOOKUP(DU$7,'Sun Curve Sum'!$A$7:$AG$161,18)</f>
        <v>41.62783020007</v>
      </c>
      <c r="DV56" s="31" t="n">
        <f aca="false">VLOOKUP(DV$7,'Sun Curve Sum'!$A$7:$AG$161,18)</f>
        <v>40.0825955963265</v>
      </c>
      <c r="DW56" s="31" t="n">
        <f aca="false">VLOOKUP(DW$7,'Sun Curve Sum'!$A$7:$AG$161,18)</f>
        <v>36.5921218266494</v>
      </c>
      <c r="DX56" s="31" t="n">
        <f aca="false">VLOOKUP(DX$7,'Sun Curve Sum'!$A$7:$AG$161,18)</f>
        <v>36.6207588693358</v>
      </c>
      <c r="DY56" s="31" t="n">
        <f aca="false">VLOOKUP(DY$7,'Sun Curve Sum'!$A$7:$AG$161,18)</f>
        <v>37.0334493160718</v>
      </c>
      <c r="DZ56" s="31" t="n">
        <f aca="false">VLOOKUP(DZ$7,'Sun Curve Sum'!$A$7:$AG$161,18)</f>
        <v>37.6257012265435</v>
      </c>
      <c r="EA56" s="31" t="n">
        <f aca="false">VLOOKUP(EA$7,'Sun Curve Sum'!$A$7:$AG$161,18)</f>
        <v>38.0405868086118</v>
      </c>
      <c r="EB56" s="31" t="n">
        <f aca="false">VLOOKUP(EB$7,'Sun Curve Sum'!$A$7:$AG$161,18)</f>
        <v>38.2047470428667</v>
      </c>
      <c r="EC56" s="31" t="n">
        <f aca="false">VLOOKUP(EC$7,'Sun Curve Sum'!$A$7:$AG$161,18)</f>
        <v>38.3564761452715</v>
      </c>
      <c r="ED56" s="31" t="n">
        <f aca="false">VLOOKUP(ED$7,'Sun Curve Sum'!$A$7:$AG$161,18)</f>
        <v>40.7557361977162</v>
      </c>
      <c r="EE56" s="31" t="n">
        <f aca="false">VLOOKUP(EE$7,'Sun Curve Sum'!$A$7:$AG$161,18)</f>
        <v>42.917934836555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00"/>
      <c r="C57" s="31"/>
      <c r="D57" s="31"/>
      <c r="E57" s="31"/>
      <c r="F57" s="31"/>
      <c r="G57" s="275"/>
      <c r="H57" s="281"/>
      <c r="I57" s="281"/>
      <c r="J57" s="281"/>
      <c r="K57" s="281"/>
      <c r="L57" s="281"/>
      <c r="M57" s="281"/>
      <c r="N57" s="281"/>
      <c r="O57" s="281"/>
      <c r="P57" s="281"/>
      <c r="Q57" s="281"/>
      <c r="R57" s="281"/>
      <c r="S57" s="281"/>
      <c r="T57" s="275"/>
      <c r="U57" s="275"/>
      <c r="V57" s="275"/>
      <c r="W57" s="286"/>
      <c r="X57" s="283"/>
      <c r="Y57" s="285"/>
      <c r="Z57" s="280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00"/>
      <c r="C58" s="31"/>
      <c r="D58" s="31"/>
      <c r="E58" s="31"/>
      <c r="F58" s="31"/>
      <c r="G58" s="275"/>
      <c r="H58" s="281"/>
      <c r="I58" s="281"/>
      <c r="J58" s="281"/>
      <c r="K58" s="281"/>
      <c r="L58" s="281"/>
      <c r="M58" s="281"/>
      <c r="N58" s="281"/>
      <c r="O58" s="281"/>
      <c r="P58" s="281"/>
      <c r="Q58" s="281"/>
      <c r="R58" s="281"/>
      <c r="S58" s="281"/>
      <c r="T58" s="275"/>
      <c r="U58" s="275"/>
      <c r="V58" s="275"/>
      <c r="W58" s="286"/>
      <c r="X58" s="283"/>
      <c r="Y58" s="285"/>
      <c r="Z58" s="280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00"/>
      <c r="C59" s="31"/>
      <c r="D59" s="31"/>
      <c r="E59" s="31"/>
      <c r="F59" s="31"/>
      <c r="G59" s="275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75"/>
      <c r="U59" s="275"/>
      <c r="V59" s="275"/>
      <c r="W59" s="286"/>
      <c r="X59" s="283"/>
      <c r="Y59" s="285"/>
      <c r="Z59" s="280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00"/>
      <c r="C60" s="31"/>
      <c r="D60" s="31"/>
      <c r="E60" s="31"/>
      <c r="F60" s="31"/>
      <c r="G60" s="275"/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75"/>
      <c r="U60" s="275"/>
      <c r="V60" s="275"/>
      <c r="W60" s="286"/>
      <c r="X60" s="283"/>
      <c r="Y60" s="285"/>
      <c r="Z60" s="280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00"/>
      <c r="C61" s="31"/>
      <c r="D61" s="31"/>
      <c r="E61" s="31"/>
      <c r="F61" s="31"/>
      <c r="G61" s="275"/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75"/>
      <c r="U61" s="275"/>
      <c r="V61" s="275"/>
      <c r="W61" s="286"/>
      <c r="X61" s="283"/>
      <c r="Y61" s="285"/>
      <c r="Z61" s="280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00"/>
      <c r="C62" s="31"/>
      <c r="D62" s="31"/>
      <c r="E62" s="31"/>
      <c r="F62" s="31"/>
      <c r="G62" s="275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75"/>
      <c r="U62" s="275"/>
      <c r="V62" s="275"/>
      <c r="W62" s="286"/>
      <c r="X62" s="283"/>
      <c r="Y62" s="285"/>
      <c r="Z62" s="280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01"/>
      <c r="C63" s="61"/>
      <c r="D63" s="61"/>
      <c r="E63" s="61"/>
      <c r="F63" s="61"/>
      <c r="G63" s="288"/>
      <c r="H63" s="289"/>
      <c r="I63" s="289"/>
      <c r="J63" s="289"/>
      <c r="K63" s="289"/>
      <c r="L63" s="289"/>
      <c r="M63" s="289"/>
      <c r="N63" s="289"/>
      <c r="O63" s="289"/>
      <c r="P63" s="289"/>
      <c r="Q63" s="289"/>
      <c r="R63" s="289"/>
      <c r="S63" s="289"/>
      <c r="T63" s="288"/>
      <c r="U63" s="288"/>
      <c r="V63" s="288"/>
      <c r="W63" s="290"/>
      <c r="X63" s="291"/>
      <c r="Y63" s="292"/>
      <c r="Z63" s="280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6811.58669678508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7354.46286941054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6884.53672410655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4560.30171045272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6549.14426275981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5917.8035329924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6822.74095475839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2" t="n">
        <f aca="false">'Power Price'!A2</f>
        <v>37162</v>
      </c>
      <c r="B2" s="303"/>
      <c r="D2" s="304" t="n">
        <v>2001</v>
      </c>
      <c r="F2" s="304"/>
      <c r="G2" s="304" t="n">
        <v>2001</v>
      </c>
      <c r="H2" s="304" t="n">
        <v>2001</v>
      </c>
      <c r="I2" s="304" t="n">
        <v>2001</v>
      </c>
      <c r="J2" s="304" t="n">
        <v>2001</v>
      </c>
      <c r="K2" s="304"/>
      <c r="L2" s="304"/>
      <c r="M2" s="304"/>
      <c r="N2" s="304"/>
      <c r="O2" s="304" t="n">
        <v>2002</v>
      </c>
      <c r="P2" s="304"/>
      <c r="Q2" s="304"/>
      <c r="R2" s="304"/>
      <c r="S2" s="304"/>
      <c r="T2" s="304"/>
      <c r="U2" s="304"/>
      <c r="V2" s="304" t="n">
        <v>2003</v>
      </c>
      <c r="W2" s="304" t="n">
        <v>2004</v>
      </c>
      <c r="X2" s="304"/>
      <c r="Y2" s="304"/>
      <c r="Z2" s="304" t="s">
        <v>100</v>
      </c>
      <c r="AA2" s="304"/>
      <c r="AB2" s="304"/>
    </row>
    <row r="3" customFormat="false" ht="13.5" hidden="false" customHeight="false" outlineLevel="0" collapsed="false">
      <c r="A3" s="304" t="s">
        <v>101</v>
      </c>
      <c r="B3" s="305" t="n">
        <v>36739</v>
      </c>
      <c r="C3" s="306" t="n">
        <v>36892</v>
      </c>
      <c r="D3" s="306" t="n">
        <v>36923</v>
      </c>
      <c r="E3" s="306" t="n">
        <v>36951</v>
      </c>
      <c r="F3" s="307" t="n">
        <v>36982</v>
      </c>
      <c r="G3" s="306" t="n">
        <v>37043</v>
      </c>
      <c r="H3" s="306" t="n">
        <v>37073</v>
      </c>
      <c r="I3" s="306" t="n">
        <v>37104</v>
      </c>
      <c r="J3" s="306" t="n">
        <v>37135</v>
      </c>
      <c r="K3" s="308" t="n">
        <v>37165</v>
      </c>
      <c r="L3" s="308" t="n">
        <v>37196</v>
      </c>
      <c r="M3" s="308" t="n">
        <v>37226</v>
      </c>
      <c r="N3" s="309" t="s">
        <v>102</v>
      </c>
      <c r="O3" s="306" t="n">
        <v>37257</v>
      </c>
      <c r="P3" s="308" t="n">
        <v>37288</v>
      </c>
      <c r="Q3" s="308" t="n">
        <v>37316</v>
      </c>
      <c r="R3" s="310" t="s">
        <v>103</v>
      </c>
      <c r="S3" s="310" t="s">
        <v>104</v>
      </c>
      <c r="T3" s="310" t="s">
        <v>105</v>
      </c>
      <c r="U3" s="310" t="s">
        <v>106</v>
      </c>
      <c r="V3" s="311" t="s">
        <v>107</v>
      </c>
      <c r="W3" s="309" t="s">
        <v>108</v>
      </c>
      <c r="X3" s="312" t="s">
        <v>109</v>
      </c>
      <c r="Y3" s="313" t="s">
        <v>110</v>
      </c>
      <c r="Z3" s="313" t="s">
        <v>111</v>
      </c>
      <c r="AA3" s="313" t="s">
        <v>112</v>
      </c>
      <c r="AB3" s="314" t="s">
        <v>113</v>
      </c>
    </row>
    <row r="4" customFormat="false" ht="12.75" hidden="false" customHeight="false" outlineLevel="0" collapsed="false">
      <c r="A4" s="304" t="s">
        <v>13</v>
      </c>
      <c r="B4" s="315" t="n">
        <v>0</v>
      </c>
      <c r="C4" s="316" t="n">
        <f aca="false">P2Sun!K5</f>
        <v>0</v>
      </c>
      <c r="D4" s="316" t="n">
        <f aca="false">P2Sun!L5</f>
        <v>0</v>
      </c>
      <c r="E4" s="316" t="n">
        <f aca="false">P2Sun!M5</f>
        <v>0</v>
      </c>
      <c r="F4" s="316" t="n">
        <f aca="false">P2Sun!N5</f>
        <v>0</v>
      </c>
      <c r="G4" s="315" t="n">
        <f aca="false">P2Sun!P5</f>
        <v>0</v>
      </c>
      <c r="H4" s="315" t="n">
        <f aca="false">P2Sun!Q5</f>
        <v>0</v>
      </c>
      <c r="I4" s="315" t="n">
        <f aca="false">P2Sun!R5</f>
        <v>0</v>
      </c>
      <c r="J4" s="315" t="n">
        <f aca="false">P2Sun!S5</f>
        <v>20.0714285714286</v>
      </c>
      <c r="K4" s="317" t="n">
        <f aca="false">P2Sun!T5</f>
        <v>18.4996666666667</v>
      </c>
      <c r="L4" s="317" t="n">
        <f aca="false">P2Sun!U5</f>
        <v>23.749875</v>
      </c>
      <c r="M4" s="317" t="n">
        <f aca="false">P2Sun!V5</f>
        <v>26.9996511627907</v>
      </c>
      <c r="N4" s="318" t="n">
        <f aca="false">AVERAGE(P2Sun!S5:V5)</f>
        <v>22.3301553502215</v>
      </c>
      <c r="O4" s="315" t="n">
        <f aca="false">P2Sun!W5</f>
        <v>26.5003170731707</v>
      </c>
      <c r="P4" s="317" t="n">
        <f aca="false">P2Sun!X5</f>
        <v>23.9997777777778</v>
      </c>
      <c r="Q4" s="317" t="n">
        <f aca="false">P2Sun!Y5</f>
        <v>21</v>
      </c>
      <c r="R4" s="319" t="n">
        <f aca="false">AVERAGE(P2Sun!Z5:AB5)</f>
        <v>20.0001690201113</v>
      </c>
      <c r="S4" s="319" t="n">
        <f aca="false">AVERAGE(P2Sun!AC5:AE5)</f>
        <v>31.5001081926204</v>
      </c>
      <c r="T4" s="319" t="n">
        <f aca="false">AVERAGE(P2Sun!AF5:AH5)</f>
        <v>27.250182518386</v>
      </c>
      <c r="U4" s="320" t="n">
        <f aca="false">AVERAGE(P2Sun!W5:AH5)</f>
        <v>25.6459561703585</v>
      </c>
      <c r="V4" s="321" t="n">
        <f aca="false">AVERAGE(P2Sun!AI5:AT5)</f>
        <v>25.6458545161632</v>
      </c>
      <c r="W4" s="316" t="n">
        <f aca="false">AVERAGE(P2Sun!AU5:BF5)</f>
        <v>25.4241715508743</v>
      </c>
      <c r="X4" s="316" t="n">
        <f aca="false">AVERAGE(P2Sun!BG5:BI5,P2Sun!BS5:BU5,P2Sun!CE5:CG5,P2Sun!CQ5:CS5,P2Sun!DC5:DE5,P2Sun!DO5:DQ5,P2Sun!EA5:EC5,P2Sun!EM5:EO5,P2Sun!EY5:FA5,P2Sun!FK5:FM5)</f>
        <v>26.9956746301823</v>
      </c>
      <c r="Y4" s="319" t="n">
        <f aca="false">AVERAGE(P2Sun!BJ5:BL5,P2Sun!BV5:BX5,P2Sun!CH5:CJ5,P2Sun!CT5:CV5,P2Sun!DF5:DH5,P2Sun!DR5:DT5,P2Sun!ED5:EF5,P2Sun!EP5:ER5,P2Sun!FB5:FD5,P2Sun!FN5:FP5)</f>
        <v>20.8940129932034</v>
      </c>
      <c r="Z4" s="319" t="n">
        <f aca="false">AVERAGE(P2Sun!BM5:BO5,P2Sun!BY5:CA5,P2Sun!CK5:CM5,P2Sun!CW5:CY5,P2Sun!DI5:DK5,P2Sun!DU5:DW5,P2Sun!EG5:EI5,P2Sun!ES5:EU5,P2Sun!FE5:FG5,P2Sun!FQ5:FS5)</f>
        <v>31.5507719739704</v>
      </c>
      <c r="AA4" s="319" t="n">
        <f aca="false">AVERAGE(P2Sun!BP5:BR5,P2Sun!CB5:CD5,P2Sun!CN5:CP5,P2Sun!CZ5:DB5,P2Sun!DL5:DN5,P2Sun!DX5:DZ5,P2Sun!EJ5:EL5,P2Sun!EV5:EX5,P2Sun!FH5:FJ5,P2Sun!FT5:FV5)</f>
        <v>27.7317620930371</v>
      </c>
      <c r="AB4" s="320" t="n">
        <f aca="false">AVERAGE(P2Sun!BG5:FV5)</f>
        <v>26.7930554225983</v>
      </c>
    </row>
    <row r="5" customFormat="false" ht="12.75" hidden="false" customHeight="false" outlineLevel="0" collapsed="false">
      <c r="A5" s="304" t="s">
        <v>12</v>
      </c>
      <c r="B5" s="315" t="n">
        <v>0</v>
      </c>
      <c r="C5" s="315" t="n">
        <f aca="false">P2Sun!K7</f>
        <v>0</v>
      </c>
      <c r="D5" s="315" t="n">
        <f aca="false">P2Sun!L7</f>
        <v>0</v>
      </c>
      <c r="E5" s="315" t="n">
        <f aca="false">P2Sun!M7</f>
        <v>0</v>
      </c>
      <c r="F5" s="315" t="n">
        <f aca="false">P2Sun!N7</f>
        <v>0</v>
      </c>
      <c r="G5" s="315" t="n">
        <f aca="false">P2Sun!P7</f>
        <v>0</v>
      </c>
      <c r="H5" s="315" t="n">
        <f aca="false">P2Sun!Q7</f>
        <v>0</v>
      </c>
      <c r="I5" s="315" t="n">
        <f aca="false">P2Sun!R7</f>
        <v>0</v>
      </c>
      <c r="J5" s="315" t="n">
        <f aca="false">P2Sun!S7</f>
        <v>20.9642857142857</v>
      </c>
      <c r="K5" s="317" t="n">
        <f aca="false">P2Sun!T7</f>
        <v>18.999641025641</v>
      </c>
      <c r="L5" s="317" t="n">
        <f aca="false">P2Sun!U7</f>
        <v>23.75025</v>
      </c>
      <c r="M5" s="317" t="n">
        <f aca="false">P2Sun!V7</f>
        <v>27.0000697674419</v>
      </c>
      <c r="N5" s="318" t="n">
        <f aca="false">AVERAGE(P2Sun!S7:V7)</f>
        <v>22.6785616268422</v>
      </c>
      <c r="O5" s="315" t="n">
        <f aca="false">P2Sun!W7</f>
        <v>25.499756097561</v>
      </c>
      <c r="P5" s="317" t="n">
        <f aca="false">P2Sun!X7</f>
        <v>23</v>
      </c>
      <c r="Q5" s="317" t="n">
        <f aca="false">P2Sun!Y7</f>
        <v>21.4997804878049</v>
      </c>
      <c r="R5" s="317" t="n">
        <f aca="false">AVERAGE(P2Sun!Z7:AB7)</f>
        <v>21.3333187847668</v>
      </c>
      <c r="S5" s="317" t="n">
        <f aca="false">AVERAGE(P2Sun!AC7:AE7)</f>
        <v>33.000032103398</v>
      </c>
      <c r="T5" s="317" t="n">
        <f aca="false">AVERAGE(P2Sun!AF7:AH7)</f>
        <v>27.2501068872987</v>
      </c>
      <c r="U5" s="318" t="n">
        <f aca="false">AVERAGE(P2Sun!W7:AH7)</f>
        <v>26.229159159313</v>
      </c>
      <c r="V5" s="322" t="n">
        <f aca="false">AVERAGE(P2Sun!AI7:AT7)</f>
        <v>27.1248965695848</v>
      </c>
      <c r="W5" s="315" t="n">
        <f aca="false">AVERAGE(P2Sun!AU7:BF7)</f>
        <v>26.9067193419254</v>
      </c>
      <c r="X5" s="315" t="n">
        <f aca="false">AVERAGE(P2Sun!BG7:BI7,P2Sun!BS7:BU7,P2Sun!CE7:CG7,P2Sun!CQ7:CS7,P2Sun!DC7:DE7,P2Sun!DO7:DQ7,P2Sun!EA7:EC7,P2Sun!EM7:EO7,P2Sun!EY7:FA7,P2Sun!FK7:FM7)</f>
        <v>29.5663690949512</v>
      </c>
      <c r="Y5" s="317" t="n">
        <f aca="false">AVERAGE(P2Sun!BJ7:BL7,P2Sun!BV7:BX7,P2Sun!CH7:CJ7,P2Sun!CT7:CV7,P2Sun!DF7:DH7,P2Sun!DR7:DT7,P2Sun!ED7:EF7,P2Sun!EP7:ER7,P2Sun!FB7:FD7,P2Sun!FN7:FP7)</f>
        <v>25.0449916462668</v>
      </c>
      <c r="Z5" s="317" t="n">
        <f aca="false">AVERAGE(P2Sun!BM7:BO7,P2Sun!BY7:CA7,P2Sun!CK7:CM7,P2Sun!CW7:CY7,P2Sun!DI7:DK7,P2Sun!DU7:DW7,P2Sun!EG7:EI7,P2Sun!ES7:EU7,P2Sun!FE7:FG7,P2Sun!FQ7:FS7)</f>
        <v>36.0407757040495</v>
      </c>
      <c r="AA5" s="317" t="n">
        <f aca="false">AVERAGE(P2Sun!BP7:BR7,P2Sun!CB7:CD7,P2Sun!CN7:CP7,P2Sun!CZ7:DB7,P2Sun!DL7:DN7,P2Sun!DX7:DZ7,P2Sun!EJ7:EL7,P2Sun!EV7:EX7,P2Sun!FH7:FJ7,P2Sun!FT7:FV7)</f>
        <v>32.2746143671086</v>
      </c>
      <c r="AB5" s="318" t="n">
        <f aca="false">AVERAGE(P2Sun!BG7:FV7)</f>
        <v>30.731687703094</v>
      </c>
    </row>
    <row r="6" customFormat="false" ht="12.75" hidden="false" customHeight="false" outlineLevel="0" collapsed="false">
      <c r="A6" s="304" t="s">
        <v>14</v>
      </c>
      <c r="B6" s="315" t="n">
        <v>0</v>
      </c>
      <c r="C6" s="315" t="n">
        <f aca="false">P2Sun!K9</f>
        <v>0</v>
      </c>
      <c r="D6" s="315" t="n">
        <f aca="false">P2Sun!L9</f>
        <v>0</v>
      </c>
      <c r="E6" s="315" t="n">
        <f aca="false">P2Sun!M9</f>
        <v>0</v>
      </c>
      <c r="F6" s="315" t="n">
        <f aca="false">P2Sun!N9</f>
        <v>0</v>
      </c>
      <c r="G6" s="315" t="n">
        <f aca="false">P2Sun!P9</f>
        <v>0</v>
      </c>
      <c r="H6" s="315" t="n">
        <f aca="false">P2Sun!Q9</f>
        <v>0</v>
      </c>
      <c r="I6" s="315" t="n">
        <f aca="false">P2Sun!R9</f>
        <v>0</v>
      </c>
      <c r="J6" s="315" t="n">
        <f aca="false">P2Sun!S9</f>
        <v>20.2228571428571</v>
      </c>
      <c r="K6" s="317" t="n">
        <f aca="false">P2Sun!T9</f>
        <v>20.7996666666667</v>
      </c>
      <c r="L6" s="317" t="n">
        <f aca="false">P2Sun!U9</f>
        <v>23.50025</v>
      </c>
      <c r="M6" s="317" t="n">
        <f aca="false">P2Sun!V9</f>
        <v>27.2503488372093</v>
      </c>
      <c r="N6" s="318" t="n">
        <f aca="false">AVERAGE(P2Sun!S9:V9)</f>
        <v>22.9432806616833</v>
      </c>
      <c r="O6" s="315" t="n">
        <f aca="false">P2Sun!W9</f>
        <v>27.4998048780488</v>
      </c>
      <c r="P6" s="317" t="n">
        <f aca="false">P2Sun!X9</f>
        <v>26.7504444444444</v>
      </c>
      <c r="Q6" s="317" t="n">
        <f aca="false">P2Sun!Y9</f>
        <v>25.9999024390244</v>
      </c>
      <c r="R6" s="317" t="n">
        <f aca="false">AVERAGE(P2Sun!Z9:AB9)</f>
        <v>24.9999961489089</v>
      </c>
      <c r="S6" s="317" t="n">
        <f aca="false">AVERAGE(P2Sun!AC9:AE9)</f>
        <v>30.6666712528664</v>
      </c>
      <c r="T6" s="317" t="n">
        <f aca="false">AVERAGE(P2Sun!AF9:AH9)</f>
        <v>27.00011836613</v>
      </c>
      <c r="U6" s="318" t="n">
        <f aca="false">AVERAGE(P2Sun!W9:AH9)</f>
        <v>27.3542090887694</v>
      </c>
      <c r="V6" s="322" t="n">
        <f aca="false">AVERAGE(P2Sun!AI9:AT9)</f>
        <v>26.9167434139667</v>
      </c>
      <c r="W6" s="315" t="n">
        <f aca="false">AVERAGE(P2Sun!AU9:BF9)</f>
        <v>26.6430685777703</v>
      </c>
      <c r="X6" s="315" t="n">
        <f aca="false">AVERAGE(P2Sun!BG9:BI9,P2Sun!BS9:BU9,P2Sun!CE9:CG9,P2Sun!CQ9:CS9,P2Sun!DC9:DE9,P2Sun!DO9:DQ9,P2Sun!EA9:EC9,P2Sun!EM9:EO9,P2Sun!EY9:FA9,P2Sun!FK9:FM9)</f>
        <v>25.9359314550075</v>
      </c>
      <c r="Y6" s="317" t="n">
        <f aca="false">AVERAGE(P2Sun!BJ9:BL9,P2Sun!BV9:BX9,P2Sun!CH9:CJ9,P2Sun!CT9:CV9,P2Sun!DF9:DH9,P2Sun!DR9:DT9,P2Sun!ED9:EF9,P2Sun!EP9:ER9,P2Sun!FB9:FD9,P2Sun!FN9:FP9)</f>
        <v>26.37602994298</v>
      </c>
      <c r="Z6" s="317" t="n">
        <f aca="false">AVERAGE(P2Sun!BM9:BO9,P2Sun!BY9:CA9,P2Sun!CK9:CM9,P2Sun!CW9:CY9,P2Sun!DI9:DK9,P2Sun!DU9:DW9,P2Sun!EG9:EI9,P2Sun!ES9:EU9,P2Sun!FE9:FG9,P2Sun!FQ9:FS9)</f>
        <v>29.4849268820681</v>
      </c>
      <c r="AA6" s="317" t="n">
        <f aca="false">AVERAGE(P2Sun!BP9:BR9,P2Sun!CB9:CD9,P2Sun!CN9:CP9,P2Sun!CZ9:DB9,P2Sun!DL9:DN9,P2Sun!DX9:DZ9,P2Sun!EJ9:EL9,P2Sun!EV9:EX9,P2Sun!FH9:FJ9,P2Sun!FT9:FV9)</f>
        <v>27.6892126478378</v>
      </c>
      <c r="AB6" s="318" t="n">
        <f aca="false">AVERAGE(P2Sun!BG9:FV9)</f>
        <v>27.3715252319733</v>
      </c>
    </row>
    <row r="7" customFormat="false" ht="12.75" hidden="false" customHeight="false" outlineLevel="0" collapsed="false">
      <c r="A7" s="304" t="s">
        <v>17</v>
      </c>
      <c r="B7" s="315" t="n">
        <v>0</v>
      </c>
      <c r="C7" s="315" t="n">
        <f aca="false">P2Sun!K11</f>
        <v>0</v>
      </c>
      <c r="D7" s="315" t="n">
        <f aca="false">P2Sun!L11</f>
        <v>0</v>
      </c>
      <c r="E7" s="315" t="n">
        <f aca="false">P2Sun!M11</f>
        <v>0</v>
      </c>
      <c r="F7" s="315" t="n">
        <f aca="false">P2Sun!N11</f>
        <v>0</v>
      </c>
      <c r="G7" s="315" t="n">
        <f aca="false">P2Sun!P11</f>
        <v>0</v>
      </c>
      <c r="H7" s="315" t="n">
        <f aca="false">P2Sun!Q11</f>
        <v>0</v>
      </c>
      <c r="I7" s="315" t="n">
        <f aca="false">P2Sun!R11</f>
        <v>0</v>
      </c>
      <c r="J7" s="315" t="n">
        <f aca="false">P2Sun!S11</f>
        <v>21.4857142857143</v>
      </c>
      <c r="K7" s="317" t="n">
        <f aca="false">P2Sun!T11</f>
        <v>17.9999743589744</v>
      </c>
      <c r="L7" s="317" t="n">
        <f aca="false">P2Sun!U11</f>
        <v>21.24975</v>
      </c>
      <c r="M7" s="317" t="n">
        <f aca="false">P2Sun!V11</f>
        <v>23.7503953488372</v>
      </c>
      <c r="N7" s="318" t="n">
        <f aca="false">AVERAGE(P2Sun!S11:V11)</f>
        <v>21.1214584983815</v>
      </c>
      <c r="O7" s="315" t="n">
        <f aca="false">P2Sun!W11</f>
        <v>25.5000731707317</v>
      </c>
      <c r="P7" s="317" t="n">
        <f aca="false">P2Sun!X11</f>
        <v>25.0003333333333</v>
      </c>
      <c r="Q7" s="317" t="n">
        <f aca="false">P2Sun!Y11</f>
        <v>24.4998048780488</v>
      </c>
      <c r="R7" s="317" t="n">
        <f aca="false">AVERAGE(P2Sun!Z11:AB11)</f>
        <v>24.6667461489089</v>
      </c>
      <c r="S7" s="317" t="n">
        <f aca="false">AVERAGE(P2Sun!AC11:AE11)</f>
        <v>29.6667460913071</v>
      </c>
      <c r="T7" s="317" t="n">
        <f aca="false">AVERAGE(P2Sun!AF11:AH11)</f>
        <v>26.000093470483</v>
      </c>
      <c r="U7" s="318" t="n">
        <f aca="false">AVERAGE(P2Sun!W11:AH11)</f>
        <v>26.3334140428509</v>
      </c>
      <c r="V7" s="322" t="n">
        <f aca="false">AVERAGE(P2Sun!AI11:AT11)</f>
        <v>15.8332859967761</v>
      </c>
      <c r="W7" s="315" t="n">
        <f aca="false">AVERAGE(P2Sun!AU11:BF11)</f>
        <v>15.0683753844744</v>
      </c>
      <c r="X7" s="315" t="n">
        <f aca="false">AVERAGE(P2Sun!BG11:BI11,P2Sun!BS11:BU11,P2Sun!CE11:CG11,P2Sun!CQ11:CS11,P2Sun!DC11:DE11,P2Sun!DO11:DQ11,P2Sun!EA11:EC11,P2Sun!EM11:EO11,P2Sun!EY11:FA11,P2Sun!FK11:FM11)</f>
        <v>18.5258988583679</v>
      </c>
      <c r="Y7" s="317" t="n">
        <f aca="false">AVERAGE(P2Sun!BJ11:BL11,P2Sun!BV11:BX11,P2Sun!CH11:CJ11,P2Sun!CT11:CV11,P2Sun!DF11:DH11,P2Sun!DR11:DT11,P2Sun!ED11:EF11,P2Sun!EP11:ER11,P2Sun!FB11:FD11,P2Sun!FN11:FP11)</f>
        <v>17.7524007565354</v>
      </c>
      <c r="Z7" s="317" t="n">
        <f aca="false">AVERAGE(P2Sun!BM11:BO11,P2Sun!BY11:CA11,P2Sun!CK11:CM11,P2Sun!CW11:CY11,P2Sun!DI11:DK11,P2Sun!DU11:DW11,P2Sun!EG11:EI11,P2Sun!ES11:EU11,P2Sun!FE11:FG11,P2Sun!FQ11:FS11)</f>
        <v>23.2756993804613</v>
      </c>
      <c r="AA7" s="317" t="n">
        <f aca="false">AVERAGE(P2Sun!BP11:BR11,P2Sun!CB11:CD11,P2Sun!CN11:CP11,P2Sun!CZ11:DB11,P2Sun!DL11:DN11,P2Sun!DX11:DZ11,P2Sun!EJ11:EL11,P2Sun!EV11:EX11,P2Sun!FH11:FJ11,P2Sun!FT11:FV11)</f>
        <v>19.4542537284169</v>
      </c>
      <c r="AB7" s="318" t="n">
        <f aca="false">AVERAGE(P2Sun!BG11:FV11)</f>
        <v>19.7520631809454</v>
      </c>
    </row>
    <row r="8" customFormat="false" ht="12.75" hidden="false" customHeight="false" outlineLevel="0" collapsed="false">
      <c r="A8" s="304" t="s">
        <v>15</v>
      </c>
      <c r="B8" s="315" t="n">
        <v>0</v>
      </c>
      <c r="C8" s="315" t="n">
        <f aca="false">P2Sun!K13</f>
        <v>0</v>
      </c>
      <c r="D8" s="315" t="n">
        <f aca="false">P2Sun!L13</f>
        <v>0</v>
      </c>
      <c r="E8" s="315" t="n">
        <f aca="false">P2Sun!M13</f>
        <v>0</v>
      </c>
      <c r="F8" s="315" t="n">
        <f aca="false">P2Sun!N13</f>
        <v>0</v>
      </c>
      <c r="G8" s="315" t="n">
        <f aca="false">P2Sun!P13</f>
        <v>0</v>
      </c>
      <c r="H8" s="315" t="n">
        <f aca="false">P2Sun!Q13</f>
        <v>0</v>
      </c>
      <c r="I8" s="315" t="n">
        <f aca="false">P2Sun!R13</f>
        <v>0</v>
      </c>
      <c r="J8" s="315" t="n">
        <f aca="false">P2Sun!S13</f>
        <v>19.5028571428571</v>
      </c>
      <c r="K8" s="317" t="n">
        <f aca="false">P2Sun!T13</f>
        <v>18.499717948718</v>
      </c>
      <c r="L8" s="317" t="n">
        <f aca="false">P2Sun!U13</f>
        <v>21.24975</v>
      </c>
      <c r="M8" s="317" t="n">
        <f aca="false">P2Sun!V13</f>
        <v>23.7503953488372</v>
      </c>
      <c r="N8" s="318" t="n">
        <f aca="false">AVERAGE(P2Sun!S13:V13)</f>
        <v>20.7506801101031</v>
      </c>
      <c r="O8" s="315" t="n">
        <f aca="false">P2Sun!W13</f>
        <v>25.5000731707317</v>
      </c>
      <c r="P8" s="317" t="n">
        <f aca="false">P2Sun!X13</f>
        <v>25.0003333333333</v>
      </c>
      <c r="Q8" s="317" t="n">
        <f aca="false">P2Sun!Y13</f>
        <v>24.5001707317073</v>
      </c>
      <c r="R8" s="317" t="n">
        <f aca="false">AVERAGE(P2Sun!Z13:AB13)</f>
        <v>24.9998741976893</v>
      </c>
      <c r="S8" s="317" t="n">
        <f aca="false">AVERAGE(P2Sun!AC13:AE13)</f>
        <v>29.9999918699187</v>
      </c>
      <c r="T8" s="317" t="n">
        <f aca="false">AVERAGE(P2Sun!AF13:AH13)</f>
        <v>26.0000469588551</v>
      </c>
      <c r="U8" s="318" t="n">
        <f aca="false">AVERAGE(P2Sun!W13:AH13)</f>
        <v>26.5000263595968</v>
      </c>
      <c r="V8" s="322" t="n">
        <f aca="false">AVERAGE(P2Sun!AI13:AT13)</f>
        <v>26.2500143730182</v>
      </c>
      <c r="W8" s="315" t="n">
        <f aca="false">AVERAGE(P2Sun!AU13:BF13)</f>
        <v>25.7544263942887</v>
      </c>
      <c r="X8" s="315" t="n">
        <f aca="false">AVERAGE(P2Sun!BG13:BI13,P2Sun!BS13:BU13,P2Sun!CE13:CG13,P2Sun!CQ13:CS13,P2Sun!DC13:DE13,P2Sun!DO13:DQ13,P2Sun!EA13:EC13,P2Sun!EM13:EO13,P2Sun!EY13:FA13,P2Sun!FK13:FM13)</f>
        <v>25.5440561453421</v>
      </c>
      <c r="Y8" s="317" t="n">
        <f aca="false">AVERAGE(P2Sun!BJ13:BL13,P2Sun!BV13:BX13,P2Sun!CH13:CJ13,P2Sun!CT13:CV13,P2Sun!DF13:DH13,P2Sun!DR13:DT13,P2Sun!ED13:EF13,P2Sun!EP13:ER13,P2Sun!FB13:FD13,P2Sun!FN13:FP13)</f>
        <v>25.7120915605626</v>
      </c>
      <c r="Z8" s="317" t="n">
        <f aca="false">AVERAGE(P2Sun!BM13:BO13,P2Sun!BY13:CA13,P2Sun!CK13:CM13,P2Sun!CW13:CY13,P2Sun!DI13:DK13,P2Sun!DU13:DW13,P2Sun!EG13:EI13,P2Sun!ES13:EU13,P2Sun!FE13:FG13,P2Sun!FQ13:FS13)</f>
        <v>28.1795058849766</v>
      </c>
      <c r="AA8" s="317" t="n">
        <f aca="false">AVERAGE(P2Sun!BP13:BR13,P2Sun!CB13:CD13,P2Sun!CN13:CP13,P2Sun!CZ13:DB13,P2Sun!DL13:DN13,P2Sun!DX13:DZ13,P2Sun!EJ13:EL13,P2Sun!EV13:EX13,P2Sun!FH13:FJ13,P2Sun!FT13:FV13)</f>
        <v>26.5239527921053</v>
      </c>
      <c r="AB8" s="318" t="n">
        <f aca="false">AVERAGE(P2Sun!BG13:FV13)</f>
        <v>26.4899015957466</v>
      </c>
    </row>
    <row r="9" customFormat="false" ht="12.75" hidden="false" customHeight="false" outlineLevel="0" collapsed="false">
      <c r="A9" s="304" t="s">
        <v>11</v>
      </c>
      <c r="B9" s="315" t="n">
        <v>0</v>
      </c>
      <c r="C9" s="315" t="n">
        <f aca="false">P2Sun!K15</f>
        <v>0</v>
      </c>
      <c r="D9" s="315" t="n">
        <f aca="false">P2Sun!L15</f>
        <v>0</v>
      </c>
      <c r="E9" s="315" t="n">
        <f aca="false">P2Sun!M15</f>
        <v>0</v>
      </c>
      <c r="F9" s="315" t="n">
        <f aca="false">P2Sun!N15</f>
        <v>0</v>
      </c>
      <c r="G9" s="315" t="n">
        <f aca="false">P2Sun!P15</f>
        <v>0</v>
      </c>
      <c r="H9" s="315" t="n">
        <f aca="false">P2Sun!Q15</f>
        <v>0</v>
      </c>
      <c r="I9" s="315" t="n">
        <f aca="false">P2Sun!R15</f>
        <v>0</v>
      </c>
      <c r="J9" s="315" t="n">
        <f aca="false">P2Sun!S15</f>
        <v>20.0714285714286</v>
      </c>
      <c r="K9" s="317" t="n">
        <f aca="false">P2Sun!T15</f>
        <v>17.4035641025641</v>
      </c>
      <c r="L9" s="317" t="n">
        <f aca="false">P2Sun!U15</f>
        <v>18.2505</v>
      </c>
      <c r="M9" s="317" t="n">
        <f aca="false">P2Sun!V15</f>
        <v>20.9998604651163</v>
      </c>
      <c r="N9" s="318" t="n">
        <f aca="false">AVERAGE(P2Sun!S15:V15)</f>
        <v>19.1813382847772</v>
      </c>
      <c r="O9" s="315" t="n">
        <f aca="false">P2Sun!W15</f>
        <v>22.2500975609756</v>
      </c>
      <c r="P9" s="317" t="n">
        <f aca="false">P2Sun!X15</f>
        <v>21.9997777777778</v>
      </c>
      <c r="Q9" s="317" t="n">
        <f aca="false">P2Sun!Y15</f>
        <v>22.000243902439</v>
      </c>
      <c r="R9" s="317" t="n">
        <f aca="false">AVERAGE(P2Sun!Z15:AB15)</f>
        <v>22.6667869062901</v>
      </c>
      <c r="S9" s="317" t="n">
        <f aca="false">AVERAGE(P2Sun!AC15:AE15)</f>
        <v>29.3334663331249</v>
      </c>
      <c r="T9" s="317" t="n">
        <f aca="false">AVERAGE(P2Sun!AF15:AH15)</f>
        <v>23.1666970781157</v>
      </c>
      <c r="U9" s="318" t="n">
        <f aca="false">AVERAGE(P2Sun!W15:AH15)</f>
        <v>24.312580849482</v>
      </c>
      <c r="V9" s="322" t="n">
        <f aca="false">AVERAGE(P2Sun!AI15:AT15)</f>
        <v>23.8750111376034</v>
      </c>
      <c r="W9" s="315" t="n">
        <f aca="false">AVERAGE(P2Sun!AU15:BF15)</f>
        <v>23.8775215319225</v>
      </c>
      <c r="X9" s="315" t="n">
        <f aca="false">AVERAGE(P2Sun!BG15:BI15,P2Sun!BS15:BU15,P2Sun!CE15:CG15,P2Sun!CQ15:CS15,P2Sun!DC15:DE15,P2Sun!DO15:DQ15,P2Sun!EA15:EC15,P2Sun!EM15:EO15,P2Sun!EY15:FA15,P2Sun!FK15:FM15)</f>
        <v>22.8272919564139</v>
      </c>
      <c r="Y9" s="317" t="n">
        <f aca="false">AVERAGE(P2Sun!BJ15:BL15,P2Sun!BV15:BX15,P2Sun!CH15:CJ15,P2Sun!CT15:CV15,P2Sun!DF15:DH15,P2Sun!DR15:DT15,P2Sun!ED15:EF15,P2Sun!EP15:ER15,P2Sun!FB15:FD15,P2Sun!FN15:FP15)</f>
        <v>22.6566863980356</v>
      </c>
      <c r="Z9" s="317" t="n">
        <f aca="false">AVERAGE(P2Sun!BM15:BO15,P2Sun!BY15:CA15,P2Sun!CK15:CM15,P2Sun!CW15:CY15,P2Sun!DI15:DK15,P2Sun!DU15:DW15,P2Sun!EG15:EI15,P2Sun!ES15:EU15,P2Sun!FE15:FG15,P2Sun!FQ15:FS15)</f>
        <v>27.0166823884598</v>
      </c>
      <c r="AA9" s="317" t="n">
        <f aca="false">AVERAGE(P2Sun!BP15:BR15,P2Sun!CB15:CD15,P2Sun!CN15:CP15,P2Sun!CZ15:DB15,P2Sun!DL15:DN15,P2Sun!DX15:DZ15,P2Sun!EJ15:EL15,P2Sun!EV15:EX15,P2Sun!FH15:FJ15,P2Sun!FT15:FV15)</f>
        <v>22.9993274807777</v>
      </c>
      <c r="AB9" s="318" t="n">
        <f aca="false">AVERAGE(P2Sun!BG15:FV15)</f>
        <v>23.8749970559218</v>
      </c>
    </row>
    <row r="10" customFormat="false" ht="13.5" hidden="false" customHeight="false" outlineLevel="0" collapsed="false">
      <c r="A10" s="304" t="s">
        <v>16</v>
      </c>
      <c r="B10" s="323" t="n">
        <v>0</v>
      </c>
      <c r="C10" s="323" t="n">
        <f aca="false">P2Sun!K17</f>
        <v>0</v>
      </c>
      <c r="D10" s="323" t="n">
        <f aca="false">P2Sun!L17</f>
        <v>0</v>
      </c>
      <c r="E10" s="323" t="n">
        <f aca="false">P2Sun!M17</f>
        <v>0</v>
      </c>
      <c r="F10" s="323" t="n">
        <f aca="false">P2Sun!N17</f>
        <v>0</v>
      </c>
      <c r="G10" s="323" t="n">
        <f aca="false">P2Sun!P17</f>
        <v>0</v>
      </c>
      <c r="H10" s="323" t="n">
        <f aca="false">P2Sun!Q17</f>
        <v>0</v>
      </c>
      <c r="I10" s="323" t="n">
        <f aca="false">P2Sun!R17</f>
        <v>0</v>
      </c>
      <c r="J10" s="323" t="n">
        <f aca="false">P2Sun!S17</f>
        <v>21.5</v>
      </c>
      <c r="K10" s="324" t="n">
        <f aca="false">P2Sun!T17</f>
        <v>17.801</v>
      </c>
      <c r="L10" s="324" t="n">
        <f aca="false">P2Sun!U17</f>
        <v>19.0005</v>
      </c>
      <c r="M10" s="324" t="n">
        <f aca="false">P2Sun!V17</f>
        <v>21.7207906976744</v>
      </c>
      <c r="N10" s="325" t="n">
        <f aca="false">AVERAGE(P2Sun!S17:V17)</f>
        <v>20.0055726744186</v>
      </c>
      <c r="O10" s="323" t="n">
        <f aca="false">P2Sun!W17</f>
        <v>22.8171707317073</v>
      </c>
      <c r="P10" s="324" t="n">
        <f aca="false">P2Sun!X17</f>
        <v>22.4897777777778</v>
      </c>
      <c r="Q10" s="324" t="n">
        <f aca="false">P2Sun!Y17</f>
        <v>22.4765853658537</v>
      </c>
      <c r="R10" s="324" t="n">
        <f aca="false">AVERAGE(P2Sun!Z17:AB17)</f>
        <v>23.9329935815148</v>
      </c>
      <c r="S10" s="324" t="n">
        <f aca="false">AVERAGE(P2Sun!AC17:AE17)</f>
        <v>32.3736998123827</v>
      </c>
      <c r="T10" s="324" t="n">
        <f aca="false">AVERAGE(P2Sun!AF17:AH17)</f>
        <v>23.9882037368316</v>
      </c>
      <c r="U10" s="325" t="n">
        <f aca="false">AVERAGE(P2Sun!W17:AH17)</f>
        <v>25.7223521056272</v>
      </c>
      <c r="V10" s="326" t="n">
        <f aca="false">AVERAGE(P2Sun!AI17:AT17)</f>
        <v>25.1383092042078</v>
      </c>
      <c r="W10" s="323" t="n">
        <f aca="false">AVERAGE(P2Sun!AU17:BF17)</f>
        <v>25.1433795024602</v>
      </c>
      <c r="X10" s="323" t="n">
        <f aca="false">AVERAGE(P2Sun!BG17:BI17,P2Sun!BS17:BU17,P2Sun!CE17:CG17,P2Sun!CQ17:CS17,P2Sun!DC17:DE17,P2Sun!DO17:DQ17,P2Sun!EA17:EC17,P2Sun!EM17:EO17,P2Sun!EY17:FA17,P2Sun!FK17:FM17)</f>
        <v>23.7305365580992</v>
      </c>
      <c r="Y10" s="324" t="n">
        <f aca="false">AVERAGE(P2Sun!BJ17:BL17,P2Sun!BV17:BX17,P2Sun!CH17:CJ17,P2Sun!CT17:CV17,P2Sun!DF17:DH17,P2Sun!DR17:DT17,P2Sun!ED17:EF17,P2Sun!EP17:ER17,P2Sun!FB17:FD17,P2Sun!FN17:FP17)</f>
        <v>23.7163942425192</v>
      </c>
      <c r="Z10" s="324" t="n">
        <f aca="false">AVERAGE(P2Sun!BM17:BO17,P2Sun!BY17:CA17,P2Sun!CK17:CM17,P2Sun!CW17:CY17,P2Sun!DI17:DK17,P2Sun!DU17:DW17,P2Sun!EG17:EI17,P2Sun!ES17:EU17,P2Sun!FE17:FG17,P2Sun!FQ17:FS17)</f>
        <v>28.7296266507583</v>
      </c>
      <c r="AA10" s="324" t="n">
        <f aca="false">AVERAGE(P2Sun!BP17:BR17,P2Sun!CB17:CD17,P2Sun!CN17:CP17,P2Sun!CZ17:DB17,P2Sun!DL17:DN17,P2Sun!DX17:DZ17,P2Sun!EJ17:EL17,P2Sun!EV17:EX17,P2Sun!FH17:FJ17,P2Sun!FT17:FV17)</f>
        <v>23.8552752466156</v>
      </c>
      <c r="AB10" s="325" t="n">
        <f aca="false">AVERAGE(P2Sun!BG17:FV17)</f>
        <v>25.0079581744981</v>
      </c>
    </row>
    <row r="14" customFormat="false" ht="13.5" hidden="false" customHeight="false" outlineLevel="0" collapsed="false">
      <c r="A14" s="303" t="s">
        <v>114</v>
      </c>
      <c r="D14" s="304" t="n">
        <v>2001</v>
      </c>
      <c r="F14" s="304"/>
      <c r="G14" s="304" t="n">
        <v>2001</v>
      </c>
      <c r="H14" s="304" t="n">
        <v>2001</v>
      </c>
      <c r="I14" s="304" t="n">
        <v>2001</v>
      </c>
      <c r="J14" s="304" t="n">
        <v>2001</v>
      </c>
      <c r="K14" s="304"/>
      <c r="L14" s="304"/>
      <c r="M14" s="304"/>
      <c r="N14" s="304"/>
      <c r="O14" s="304" t="n">
        <v>2002</v>
      </c>
      <c r="P14" s="304"/>
      <c r="Q14" s="304"/>
      <c r="R14" s="304"/>
      <c r="S14" s="304"/>
      <c r="T14" s="327"/>
      <c r="U14" s="304"/>
      <c r="V14" s="304" t="n">
        <v>2003</v>
      </c>
      <c r="W14" s="304" t="n">
        <v>2004</v>
      </c>
      <c r="X14" s="304"/>
      <c r="Y14" s="304"/>
      <c r="Z14" s="304" t="s">
        <v>100</v>
      </c>
      <c r="AA14" s="304"/>
      <c r="AB14" s="304"/>
    </row>
    <row r="15" customFormat="false" ht="13.5" hidden="false" customHeight="false" outlineLevel="0" collapsed="false">
      <c r="A15" s="304" t="s">
        <v>101</v>
      </c>
      <c r="B15" s="305" t="n">
        <v>36739</v>
      </c>
      <c r="C15" s="307" t="n">
        <v>36892</v>
      </c>
      <c r="D15" s="307" t="n">
        <v>36923</v>
      </c>
      <c r="E15" s="307" t="n">
        <v>36951</v>
      </c>
      <c r="F15" s="307" t="n">
        <v>36982</v>
      </c>
      <c r="G15" s="306" t="n">
        <v>37043</v>
      </c>
      <c r="H15" s="306" t="n">
        <v>37073</v>
      </c>
      <c r="I15" s="306" t="n">
        <v>37104</v>
      </c>
      <c r="J15" s="306" t="n">
        <v>37135</v>
      </c>
      <c r="K15" s="308" t="n">
        <v>37165</v>
      </c>
      <c r="L15" s="308" t="n">
        <v>37196</v>
      </c>
      <c r="M15" s="308" t="n">
        <v>37226</v>
      </c>
      <c r="N15" s="309" t="s">
        <v>102</v>
      </c>
      <c r="O15" s="306" t="n">
        <v>37257</v>
      </c>
      <c r="P15" s="308" t="n">
        <v>37288</v>
      </c>
      <c r="Q15" s="308" t="n">
        <v>37316</v>
      </c>
      <c r="R15" s="310" t="s">
        <v>103</v>
      </c>
      <c r="S15" s="310" t="s">
        <v>104</v>
      </c>
      <c r="T15" s="327" t="s">
        <v>105</v>
      </c>
      <c r="U15" s="310" t="s">
        <v>106</v>
      </c>
      <c r="V15" s="311" t="s">
        <v>107</v>
      </c>
      <c r="W15" s="311" t="s">
        <v>108</v>
      </c>
      <c r="X15" s="312" t="s">
        <v>109</v>
      </c>
      <c r="Y15" s="313" t="s">
        <v>110</v>
      </c>
      <c r="Z15" s="313" t="s">
        <v>111</v>
      </c>
      <c r="AA15" s="313" t="s">
        <v>112</v>
      </c>
      <c r="AB15" s="314" t="s">
        <v>113</v>
      </c>
    </row>
    <row r="16" customFormat="false" ht="12.75" hidden="false" customHeight="false" outlineLevel="0" collapsed="false">
      <c r="A16" s="304" t="s">
        <v>13</v>
      </c>
      <c r="B16" s="328" t="n">
        <v>0</v>
      </c>
      <c r="C16" s="329" t="n">
        <f aca="false">C4-C27</f>
        <v>0</v>
      </c>
      <c r="D16" s="329" t="n">
        <f aca="false">D4-D27</f>
        <v>0</v>
      </c>
      <c r="E16" s="329" t="n">
        <f aca="false">E4-E27</f>
        <v>0</v>
      </c>
      <c r="F16" s="329" t="n">
        <f aca="false">F4-F27</f>
        <v>0</v>
      </c>
      <c r="G16" s="330" t="n">
        <f aca="false">G4-G27</f>
        <v>0</v>
      </c>
      <c r="H16" s="330" t="n">
        <f aca="false">H4-H27</f>
        <v>0</v>
      </c>
      <c r="I16" s="330" t="n">
        <f aca="false">I4-I27</f>
        <v>0</v>
      </c>
      <c r="J16" s="330" t="n">
        <f aca="false">J4-J27</f>
        <v>0</v>
      </c>
      <c r="K16" s="331" t="n">
        <f aca="false">K4-K27</f>
        <v>0.249589743589741</v>
      </c>
      <c r="L16" s="331" t="n">
        <f aca="false">L4-L27</f>
        <v>-0.750124999999997</v>
      </c>
      <c r="M16" s="331" t="n">
        <f aca="false">M4-M27</f>
        <v>-0.250279069767437</v>
      </c>
      <c r="N16" s="332" t="n">
        <f aca="false">N4-N27</f>
        <v>-0.187703581544422</v>
      </c>
      <c r="O16" s="330" t="n">
        <f aca="false">O4-O27</f>
        <v>4.87804878090969E-005</v>
      </c>
      <c r="P16" s="331" t="n">
        <f aca="false">P4-P27</f>
        <v>-0.000222222222220125</v>
      </c>
      <c r="Q16" s="331" t="n">
        <f aca="false">Q4-Q27</f>
        <v>0</v>
      </c>
      <c r="R16" s="333" t="n">
        <f aca="false">R4-R27</f>
        <v>0.000178861788619145</v>
      </c>
      <c r="S16" s="333" t="n">
        <f aca="false">S4-S27</f>
        <v>7.60892224285215E-005</v>
      </c>
      <c r="T16" s="331" t="n">
        <f aca="false">T4-T27</f>
        <v>0.0833333333333357</v>
      </c>
      <c r="U16" s="334" t="n">
        <f aca="false">U4-U27</f>
        <v>0.0208826176082297</v>
      </c>
      <c r="V16" s="333" t="n">
        <f aca="false">V4-V27</f>
        <v>-0.0625129247446346</v>
      </c>
      <c r="W16" s="335" t="n">
        <f aca="false">W4-W27</f>
        <v>-0.0642091406355085</v>
      </c>
      <c r="X16" s="329" t="n">
        <f aca="false">X4-X27</f>
        <v>-0.0396664570762084</v>
      </c>
      <c r="Y16" s="333" t="n">
        <f aca="false">Y4-Y27</f>
        <v>-0.216633910997007</v>
      </c>
      <c r="Z16" s="333" t="n">
        <f aca="false">Z4-Z27</f>
        <v>-0.0375882921704331</v>
      </c>
      <c r="AA16" s="333" t="n">
        <f aca="false">AA4-AA27</f>
        <v>0.0447845843747921</v>
      </c>
      <c r="AB16" s="334" t="n">
        <f aca="false">AB4-AB27</f>
        <v>-0.0622760189672036</v>
      </c>
    </row>
    <row r="17" customFormat="false" ht="12.75" hidden="false" customHeight="false" outlineLevel="0" collapsed="false">
      <c r="A17" s="304" t="s">
        <v>12</v>
      </c>
      <c r="B17" s="336" t="n">
        <v>0</v>
      </c>
      <c r="C17" s="330" t="n">
        <f aca="false">C5-C28</f>
        <v>0</v>
      </c>
      <c r="D17" s="330" t="n">
        <f aca="false">D5-D28</f>
        <v>0</v>
      </c>
      <c r="E17" s="330" t="n">
        <f aca="false">E5-E28</f>
        <v>0</v>
      </c>
      <c r="F17" s="330" t="n">
        <f aca="false">F5-F28</f>
        <v>0</v>
      </c>
      <c r="G17" s="330" t="n">
        <f aca="false">G5-G28</f>
        <v>0</v>
      </c>
      <c r="H17" s="330" t="n">
        <f aca="false">H5-H28</f>
        <v>0</v>
      </c>
      <c r="I17" s="330" t="n">
        <f aca="false">I5-I28</f>
        <v>0</v>
      </c>
      <c r="J17" s="330" t="n">
        <f aca="false">J5-J28</f>
        <v>0</v>
      </c>
      <c r="K17" s="331" t="n">
        <f aca="false">K5-K28</f>
        <v>0.749564102564101</v>
      </c>
      <c r="L17" s="331" t="n">
        <f aca="false">L5-L28</f>
        <v>-2.75</v>
      </c>
      <c r="M17" s="331" t="n">
        <f aca="false">M5-M28</f>
        <v>-0.250302325581398</v>
      </c>
      <c r="N17" s="332" t="n">
        <f aca="false">N5-N28</f>
        <v>-0.562684555754327</v>
      </c>
      <c r="O17" s="330" t="n">
        <f aca="false">O5-O28</f>
        <v>-0.00070731707317151</v>
      </c>
      <c r="P17" s="331" t="n">
        <f aca="false">P5-P28</f>
        <v>-0.000222222222223678</v>
      </c>
      <c r="Q17" s="331" t="n">
        <f aca="false">Q5-Q28</f>
        <v>0</v>
      </c>
      <c r="R17" s="331" t="n">
        <f aca="false">R5-R28</f>
        <v>0.000178861788622697</v>
      </c>
      <c r="S17" s="331" t="n">
        <f aca="false">S5-S28</f>
        <v>7.60892224320742E-005</v>
      </c>
      <c r="T17" s="331" t="n">
        <f aca="false">T5-T28</f>
        <v>0.250119658119651</v>
      </c>
      <c r="U17" s="332" t="n">
        <f aca="false">U5-U28</f>
        <v>0.062516190674728</v>
      </c>
      <c r="V17" s="331" t="n">
        <f aca="false">V5-V28</f>
        <v>-0.0208369228163434</v>
      </c>
      <c r="W17" s="337" t="n">
        <f aca="false">W5-W28</f>
        <v>-0.0190958310720006</v>
      </c>
      <c r="X17" s="330" t="n">
        <f aca="false">X5-X28</f>
        <v>-0.0362749574654266</v>
      </c>
      <c r="Y17" s="331" t="n">
        <f aca="false">Y5-Y28</f>
        <v>-0.227890665581985</v>
      </c>
      <c r="Z17" s="331" t="n">
        <f aca="false">Z5-Z28</f>
        <v>-0.0335437740884643</v>
      </c>
      <c r="AA17" s="331" t="n">
        <f aca="false">AA5-AA28</f>
        <v>0.21533767706422</v>
      </c>
      <c r="AB17" s="332" t="n">
        <f aca="false">AB5-AB28</f>
        <v>-0.0205929300178909</v>
      </c>
    </row>
    <row r="18" customFormat="false" ht="12.75" hidden="false" customHeight="false" outlineLevel="0" collapsed="false">
      <c r="A18" s="304" t="s">
        <v>14</v>
      </c>
      <c r="B18" s="336" t="n">
        <v>0</v>
      </c>
      <c r="C18" s="330" t="n">
        <f aca="false">C6-C29</f>
        <v>0</v>
      </c>
      <c r="D18" s="330" t="n">
        <f aca="false">D6-D29</f>
        <v>0</v>
      </c>
      <c r="E18" s="330" t="n">
        <f aca="false">E6-E29</f>
        <v>0</v>
      </c>
      <c r="F18" s="330" t="n">
        <f aca="false">F6-F29</f>
        <v>0</v>
      </c>
      <c r="G18" s="330" t="n">
        <f aca="false">G6-G29</f>
        <v>0</v>
      </c>
      <c r="H18" s="330" t="n">
        <f aca="false">H6-H29</f>
        <v>0</v>
      </c>
      <c r="I18" s="330" t="n">
        <f aca="false">I6-I29</f>
        <v>0</v>
      </c>
      <c r="J18" s="330" t="n">
        <f aca="false">J6-J29</f>
        <v>0</v>
      </c>
      <c r="K18" s="331" t="n">
        <f aca="false">K6-K29</f>
        <v>0.400230769230767</v>
      </c>
      <c r="L18" s="331" t="n">
        <f aca="false">L6-L29</f>
        <v>-0.500250000000001</v>
      </c>
      <c r="M18" s="331" t="n">
        <f aca="false">M6-M29</f>
        <v>0.25002325581395</v>
      </c>
      <c r="N18" s="332" t="n">
        <f aca="false">N6-N29</f>
        <v>0.0375010062611807</v>
      </c>
      <c r="O18" s="330" t="n">
        <f aca="false">O6-O29</f>
        <v>0.500024390243901</v>
      </c>
      <c r="P18" s="331" t="n">
        <f aca="false">P6-P29</f>
        <v>0.500666666666664</v>
      </c>
      <c r="Q18" s="331" t="n">
        <f aca="false">Q6-Q29</f>
        <v>0.500024390243905</v>
      </c>
      <c r="R18" s="331" t="n">
        <f aca="false">R6-R29</f>
        <v>3.10226786481849E-005</v>
      </c>
      <c r="S18" s="331" t="n">
        <f aca="false">S6-S29</f>
        <v>0</v>
      </c>
      <c r="T18" s="331" t="n">
        <f aca="false">T6-T29</f>
        <v>0</v>
      </c>
      <c r="U18" s="332" t="n">
        <f aca="false">U6-U29</f>
        <v>0.125067376265864</v>
      </c>
      <c r="V18" s="331" t="n">
        <f aca="false">V6-V29</f>
        <v>0</v>
      </c>
      <c r="W18" s="337" t="n">
        <f aca="false">W6-W29</f>
        <v>-2.06247580791796E-005</v>
      </c>
      <c r="X18" s="330" t="n">
        <f aca="false">X6-X29</f>
        <v>-3.56361859488175E-006</v>
      </c>
      <c r="Y18" s="331" t="n">
        <f aca="false">Y6-Y29</f>
        <v>7.54395916402473E-006</v>
      </c>
      <c r="Z18" s="331" t="n">
        <f aca="false">Z6-Z29</f>
        <v>-1.7569752202462E-005</v>
      </c>
      <c r="AA18" s="331" t="n">
        <f aca="false">AA6-AA29</f>
        <v>-5.86122137491429E-007</v>
      </c>
      <c r="AB18" s="332" t="n">
        <f aca="false">AB6-AB29</f>
        <v>-3.54388345158441E-006</v>
      </c>
    </row>
    <row r="19" customFormat="false" ht="12.75" hidden="false" customHeight="false" outlineLevel="0" collapsed="false">
      <c r="A19" s="304" t="s">
        <v>17</v>
      </c>
      <c r="B19" s="336" t="n">
        <v>0</v>
      </c>
      <c r="C19" s="330" t="n">
        <f aca="false">C7-C30</f>
        <v>0</v>
      </c>
      <c r="D19" s="330" t="n">
        <f aca="false">D7-D30</f>
        <v>0</v>
      </c>
      <c r="E19" s="330" t="n">
        <f aca="false">E7-E30</f>
        <v>0</v>
      </c>
      <c r="F19" s="330" t="n">
        <f aca="false">F7-F30</f>
        <v>0</v>
      </c>
      <c r="G19" s="330" t="n">
        <f aca="false">G7-G30</f>
        <v>0</v>
      </c>
      <c r="H19" s="330" t="n">
        <f aca="false">H7-H30</f>
        <v>0</v>
      </c>
      <c r="I19" s="330" t="n">
        <f aca="false">I7-I30</f>
        <v>0</v>
      </c>
      <c r="J19" s="330" t="n">
        <f aca="false">J7-J30</f>
        <v>0</v>
      </c>
      <c r="K19" s="331" t="n">
        <f aca="false">K7-K30</f>
        <v>0</v>
      </c>
      <c r="L19" s="331" t="n">
        <f aca="false">L7-L30</f>
        <v>0.249249999999996</v>
      </c>
      <c r="M19" s="331" t="n">
        <f aca="false">M7-M30</f>
        <v>0.250720930232554</v>
      </c>
      <c r="N19" s="332" t="n">
        <f aca="false">N7-N30</f>
        <v>0.124992732558137</v>
      </c>
      <c r="O19" s="330" t="n">
        <f aca="false">O7-O30</f>
        <v>0.499780487804873</v>
      </c>
      <c r="P19" s="331" t="n">
        <f aca="false">P7-P30</f>
        <v>0.50011111111111</v>
      </c>
      <c r="Q19" s="331" t="n">
        <f aca="false">Q7-Q30</f>
        <v>0.500024390243901</v>
      </c>
      <c r="R19" s="331" t="n">
        <f aca="false">R7-R30</f>
        <v>0.000281022678649379</v>
      </c>
      <c r="S19" s="331" t="n">
        <f aca="false">S7-S30</f>
        <v>7.48384406890068E-005</v>
      </c>
      <c r="T19" s="331" t="n">
        <f aca="false">T7-T30</f>
        <v>8.06996620923428E-005</v>
      </c>
      <c r="U19" s="332" t="n">
        <f aca="false">U7-U30</f>
        <v>0.125102139292011</v>
      </c>
      <c r="V19" s="331" t="n">
        <f aca="false">V7-V30</f>
        <v>0</v>
      </c>
      <c r="W19" s="337" t="n">
        <f aca="false">W7-W30</f>
        <v>8.05350775774372E-005</v>
      </c>
      <c r="X19" s="330" t="n">
        <f aca="false">X7-X30</f>
        <v>-3.16374361197802E-005</v>
      </c>
      <c r="Y19" s="331" t="n">
        <f aca="false">Y7-Y30</f>
        <v>2.45515767645088E-005</v>
      </c>
      <c r="Z19" s="331" t="n">
        <f aca="false">Z7-Z30</f>
        <v>1.91431158214073E-005</v>
      </c>
      <c r="AA19" s="331" t="n">
        <f aca="false">AA7-AA30</f>
        <v>8.33296106961257E-006</v>
      </c>
      <c r="AB19" s="332" t="n">
        <f aca="false">AB7-AB30</f>
        <v>5.09755438926618E-006</v>
      </c>
    </row>
    <row r="20" customFormat="false" ht="12.75" hidden="false" customHeight="false" outlineLevel="0" collapsed="false">
      <c r="A20" s="304" t="s">
        <v>15</v>
      </c>
      <c r="B20" s="336" t="n">
        <v>0</v>
      </c>
      <c r="C20" s="330" t="n">
        <f aca="false">C8-C31</f>
        <v>0</v>
      </c>
      <c r="D20" s="330" t="n">
        <f aca="false">D8-D31</f>
        <v>0</v>
      </c>
      <c r="E20" s="330" t="n">
        <f aca="false">E8-E31</f>
        <v>0</v>
      </c>
      <c r="F20" s="330" t="n">
        <f aca="false">F8-F31</f>
        <v>0</v>
      </c>
      <c r="G20" s="330" t="n">
        <f aca="false">G8-G31</f>
        <v>0</v>
      </c>
      <c r="H20" s="330" t="n">
        <f aca="false">H8-H31</f>
        <v>0</v>
      </c>
      <c r="I20" s="330" t="n">
        <f aca="false">I8-I31</f>
        <v>0</v>
      </c>
      <c r="J20" s="330" t="n">
        <f aca="false">J8-J31</f>
        <v>0</v>
      </c>
      <c r="K20" s="331" t="n">
        <f aca="false">K8-K31</f>
        <v>0.561564102564102</v>
      </c>
      <c r="L20" s="331" t="n">
        <f aca="false">L8-L31</f>
        <v>0.249249999999996</v>
      </c>
      <c r="M20" s="331" t="n">
        <f aca="false">M8-M31</f>
        <v>0.250720930232554</v>
      </c>
      <c r="N20" s="332" t="n">
        <f aca="false">N8-N31</f>
        <v>0.265383758199164</v>
      </c>
      <c r="O20" s="330" t="n">
        <f aca="false">O8-O31</f>
        <v>0.499780487804873</v>
      </c>
      <c r="P20" s="331" t="n">
        <f aca="false">P8-P31</f>
        <v>0.50011111111111</v>
      </c>
      <c r="Q20" s="331" t="n">
        <f aca="false">Q8-Q31</f>
        <v>0.500414634146342</v>
      </c>
      <c r="R20" s="331" t="n">
        <f aca="false">R8-R31</f>
        <v>-0.000178326914841875</v>
      </c>
      <c r="S20" s="331" t="n">
        <f aca="false">S8-S31</f>
        <v>0</v>
      </c>
      <c r="T20" s="331" t="n">
        <f aca="false">T8-T31</f>
        <v>3.41880341849787E-005</v>
      </c>
      <c r="U20" s="332" t="n">
        <f aca="false">U8-U31</f>
        <v>0.124989484701697</v>
      </c>
      <c r="V20" s="331" t="n">
        <f aca="false">V8-V31</f>
        <v>0</v>
      </c>
      <c r="W20" s="337" t="n">
        <f aca="false">W8-W31</f>
        <v>-8.0267983562976E-005</v>
      </c>
      <c r="X20" s="330" t="n">
        <f aca="false">X8-X31</f>
        <v>-9.97977339167733E-006</v>
      </c>
      <c r="Y20" s="331" t="n">
        <f aca="false">Y8-Y31</f>
        <v>1.76156322382326E-005</v>
      </c>
      <c r="Z20" s="331" t="n">
        <f aca="false">Z8-Z31</f>
        <v>-3.03750198291652E-005</v>
      </c>
      <c r="AA20" s="331" t="n">
        <f aca="false">AA8-AA31</f>
        <v>2.54608621617081E-005</v>
      </c>
      <c r="AB20" s="332" t="n">
        <f aca="false">AB8-AB31</f>
        <v>6.80425284116382E-007</v>
      </c>
    </row>
    <row r="21" customFormat="false" ht="12.75" hidden="false" customHeight="false" outlineLevel="0" collapsed="false">
      <c r="A21" s="304" t="s">
        <v>11</v>
      </c>
      <c r="B21" s="336" t="n">
        <v>0</v>
      </c>
      <c r="C21" s="330" t="n">
        <f aca="false">C9-C32</f>
        <v>0</v>
      </c>
      <c r="D21" s="330" t="n">
        <f aca="false">D9-D32</f>
        <v>0</v>
      </c>
      <c r="E21" s="330" t="n">
        <f aca="false">E9-E32</f>
        <v>0</v>
      </c>
      <c r="F21" s="330" t="n">
        <f aca="false">F9-F32</f>
        <v>0</v>
      </c>
      <c r="G21" s="330" t="n">
        <f aca="false">G9-G32</f>
        <v>0</v>
      </c>
      <c r="H21" s="330" t="n">
        <f aca="false">H9-H32</f>
        <v>0</v>
      </c>
      <c r="I21" s="330" t="n">
        <f aca="false">I9-I32</f>
        <v>0</v>
      </c>
      <c r="J21" s="330" t="n">
        <f aca="false">J9-J32</f>
        <v>0</v>
      </c>
      <c r="K21" s="331" t="n">
        <f aca="false">K9-K32</f>
        <v>0.153846153846157</v>
      </c>
      <c r="L21" s="331" t="n">
        <f aca="false">L9-L32</f>
        <v>0.000249999999997641</v>
      </c>
      <c r="M21" s="331" t="n">
        <f aca="false">M9-M32</f>
        <v>0</v>
      </c>
      <c r="N21" s="332" t="n">
        <f aca="false">N9-N32</f>
        <v>0.0385240384615386</v>
      </c>
      <c r="O21" s="330" t="n">
        <f aca="false">O9-O32</f>
        <v>-0.000121951219512084</v>
      </c>
      <c r="P21" s="331" t="n">
        <f aca="false">P9-P32</f>
        <v>0</v>
      </c>
      <c r="Q21" s="331" t="n">
        <f aca="false">Q9-Q32</f>
        <v>0</v>
      </c>
      <c r="R21" s="331" t="n">
        <f aca="false">R9-R32</f>
        <v>0</v>
      </c>
      <c r="S21" s="331" t="n">
        <f aca="false">S9-S32</f>
        <v>1.7510944342547E-005</v>
      </c>
      <c r="T21" s="331" t="n">
        <f aca="false">T9-T32</f>
        <v>0</v>
      </c>
      <c r="U21" s="332" t="n">
        <f aca="false">U9-U32</f>
        <v>-5.78486554303481E-006</v>
      </c>
      <c r="V21" s="331" t="n">
        <f aca="false">V9-V32</f>
        <v>8.54700854802104E-006</v>
      </c>
      <c r="W21" s="337" t="n">
        <f aca="false">W9-W32</f>
        <v>-5.98681467565143E-005</v>
      </c>
      <c r="X21" s="330" t="n">
        <f aca="false">X9-X32</f>
        <v>-6.29935053026998E-005</v>
      </c>
      <c r="Y21" s="331" t="n">
        <f aca="false">Y9-Y32</f>
        <v>-6.60608910258986E-005</v>
      </c>
      <c r="Z21" s="331" t="n">
        <f aca="false">Z9-Z32</f>
        <v>-4.08441703250162E-005</v>
      </c>
      <c r="AA21" s="331" t="n">
        <f aca="false">AA9-AA32</f>
        <v>-2.17098155239626E-005</v>
      </c>
      <c r="AB21" s="332" t="n">
        <f aca="false">AB9-AB32</f>
        <v>-4.79020955523879E-005</v>
      </c>
    </row>
    <row r="22" customFormat="false" ht="13.5" hidden="false" customHeight="false" outlineLevel="0" collapsed="false">
      <c r="A22" s="304" t="s">
        <v>16</v>
      </c>
      <c r="B22" s="338" t="n">
        <v>0</v>
      </c>
      <c r="C22" s="339" t="n">
        <f aca="false">C10-C33</f>
        <v>0</v>
      </c>
      <c r="D22" s="339" t="n">
        <f aca="false">D10-D33</f>
        <v>0</v>
      </c>
      <c r="E22" s="339" t="n">
        <f aca="false">E10-E33</f>
        <v>0</v>
      </c>
      <c r="F22" s="339" t="n">
        <f aca="false">F10-F33</f>
        <v>0</v>
      </c>
      <c r="G22" s="339" t="n">
        <f aca="false">G10-G33</f>
        <v>0</v>
      </c>
      <c r="H22" s="339" t="n">
        <f aca="false">H10-H33</f>
        <v>0</v>
      </c>
      <c r="I22" s="339" t="n">
        <f aca="false">I10-I33</f>
        <v>0</v>
      </c>
      <c r="J22" s="339" t="n">
        <f aca="false">J10-J33</f>
        <v>0</v>
      </c>
      <c r="K22" s="340" t="n">
        <f aca="false">K10-K33</f>
        <v>0.153846153846157</v>
      </c>
      <c r="L22" s="340" t="n">
        <f aca="false">L10-L33</f>
        <v>0.000249999999997641</v>
      </c>
      <c r="M22" s="340" t="n">
        <f aca="false">M10-M33</f>
        <v>0</v>
      </c>
      <c r="N22" s="341" t="n">
        <f aca="false">N10-N33</f>
        <v>0.0385240384615386</v>
      </c>
      <c r="O22" s="339" t="n">
        <f aca="false">O10-O33</f>
        <v>-0.000121951219512084</v>
      </c>
      <c r="P22" s="340" t="n">
        <f aca="false">P10-P33</f>
        <v>0</v>
      </c>
      <c r="Q22" s="340" t="n">
        <f aca="false">Q10-Q33</f>
        <v>0</v>
      </c>
      <c r="R22" s="340" t="n">
        <f aca="false">R10-R33</f>
        <v>0</v>
      </c>
      <c r="S22" s="340" t="n">
        <f aca="false">S10-S33</f>
        <v>1.75109443460997E-005</v>
      </c>
      <c r="T22" s="340" t="n">
        <f aca="false">T10-T33</f>
        <v>0</v>
      </c>
      <c r="U22" s="341" t="n">
        <f aca="false">U10-U33</f>
        <v>-5.78486554303481E-006</v>
      </c>
      <c r="V22" s="340" t="n">
        <f aca="false">V10-V33</f>
        <v>8.54700854802104E-006</v>
      </c>
      <c r="W22" s="342" t="n">
        <f aca="false">W10-W33</f>
        <v>-5.98681467565143E-005</v>
      </c>
      <c r="X22" s="339" t="n">
        <f aca="false">X10-X33</f>
        <v>-6.29935053133579E-005</v>
      </c>
      <c r="Y22" s="340" t="n">
        <f aca="false">Y10-Y33</f>
        <v>-6.60608910258986E-005</v>
      </c>
      <c r="Z22" s="340" t="n">
        <f aca="false">Z10-Z33</f>
        <v>-4.08441703285689E-005</v>
      </c>
      <c r="AA22" s="340" t="n">
        <f aca="false">AA10-AA33</f>
        <v>-2.17098155239626E-005</v>
      </c>
      <c r="AB22" s="341" t="n">
        <f aca="false">AB10-AB33</f>
        <v>-4.79020955452825E-005</v>
      </c>
    </row>
    <row r="25" customFormat="false" ht="13.5" hidden="false" customHeight="false" outlineLevel="0" collapsed="false">
      <c r="A25" s="303" t="n">
        <f aca="false">A2-1</f>
        <v>37161</v>
      </c>
      <c r="B25" s="303"/>
      <c r="D25" s="304" t="n">
        <v>2001</v>
      </c>
      <c r="F25" s="304"/>
      <c r="G25" s="304" t="n">
        <v>2001</v>
      </c>
      <c r="H25" s="304" t="n">
        <v>2001</v>
      </c>
      <c r="I25" s="304" t="n">
        <v>2001</v>
      </c>
      <c r="J25" s="304" t="n">
        <v>2001</v>
      </c>
      <c r="K25" s="304"/>
      <c r="L25" s="304"/>
      <c r="M25" s="304"/>
      <c r="N25" s="304"/>
      <c r="O25" s="304" t="n">
        <v>2002</v>
      </c>
      <c r="P25" s="304"/>
      <c r="Q25" s="304"/>
      <c r="R25" s="304"/>
      <c r="S25" s="304"/>
      <c r="T25" s="304"/>
      <c r="U25" s="304"/>
      <c r="V25" s="304" t="n">
        <v>2003</v>
      </c>
      <c r="W25" s="304" t="n">
        <v>2004</v>
      </c>
      <c r="X25" s="304"/>
      <c r="Y25" s="304"/>
      <c r="Z25" s="304" t="s">
        <v>100</v>
      </c>
      <c r="AA25" s="304"/>
      <c r="AB25" s="304"/>
    </row>
    <row r="26" customFormat="false" ht="13.5" hidden="false" customHeight="false" outlineLevel="0" collapsed="false">
      <c r="A26" s="304" t="s">
        <v>101</v>
      </c>
      <c r="B26" s="305" t="n">
        <v>36739</v>
      </c>
      <c r="C26" s="306" t="n">
        <v>36892</v>
      </c>
      <c r="D26" s="306" t="n">
        <v>36923</v>
      </c>
      <c r="E26" s="306" t="n">
        <v>36951</v>
      </c>
      <c r="F26" s="306" t="n">
        <v>36982</v>
      </c>
      <c r="G26" s="306" t="n">
        <v>37043</v>
      </c>
      <c r="H26" s="306" t="n">
        <v>37073</v>
      </c>
      <c r="I26" s="306" t="n">
        <v>37104</v>
      </c>
      <c r="J26" s="306" t="n">
        <v>37135</v>
      </c>
      <c r="K26" s="308" t="n">
        <v>37165</v>
      </c>
      <c r="L26" s="308" t="n">
        <v>37196</v>
      </c>
      <c r="M26" s="308" t="n">
        <v>37226</v>
      </c>
      <c r="N26" s="309" t="s">
        <v>102</v>
      </c>
      <c r="O26" s="306" t="n">
        <v>37257</v>
      </c>
      <c r="P26" s="308" t="n">
        <v>37288</v>
      </c>
      <c r="Q26" s="308" t="n">
        <v>37316</v>
      </c>
      <c r="R26" s="310" t="s">
        <v>103</v>
      </c>
      <c r="S26" s="310" t="s">
        <v>104</v>
      </c>
      <c r="T26" s="310" t="s">
        <v>105</v>
      </c>
      <c r="U26" s="310" t="s">
        <v>106</v>
      </c>
      <c r="V26" s="311" t="s">
        <v>107</v>
      </c>
      <c r="W26" s="311" t="s">
        <v>108</v>
      </c>
      <c r="X26" s="312" t="s">
        <v>109</v>
      </c>
      <c r="Y26" s="313" t="s">
        <v>110</v>
      </c>
      <c r="Z26" s="313" t="s">
        <v>111</v>
      </c>
      <c r="AA26" s="313" t="s">
        <v>112</v>
      </c>
      <c r="AB26" s="314" t="s">
        <v>113</v>
      </c>
    </row>
    <row r="27" customFormat="false" ht="12.75" hidden="false" customHeight="false" outlineLevel="0" collapsed="false">
      <c r="A27" s="304" t="s">
        <v>13</v>
      </c>
      <c r="B27" s="315" t="n">
        <v>0</v>
      </c>
      <c r="C27" s="315" t="n">
        <v>0</v>
      </c>
      <c r="D27" s="315" t="n">
        <v>0</v>
      </c>
      <c r="E27" s="315" t="n">
        <v>0</v>
      </c>
      <c r="F27" s="315" t="n">
        <v>0</v>
      </c>
      <c r="G27" s="315" t="n">
        <v>0</v>
      </c>
      <c r="H27" s="316" t="n">
        <v>0</v>
      </c>
      <c r="I27" s="316" t="n">
        <v>0</v>
      </c>
      <c r="J27" s="316" t="n">
        <v>20.0714285714286</v>
      </c>
      <c r="K27" s="319" t="n">
        <v>18.2500769230769</v>
      </c>
      <c r="L27" s="319" t="n">
        <v>24.5</v>
      </c>
      <c r="M27" s="319" t="n">
        <v>27.2499302325581</v>
      </c>
      <c r="N27" s="320" t="n">
        <v>22.5178589317659</v>
      </c>
      <c r="O27" s="331" t="n">
        <v>26.5002682926829</v>
      </c>
      <c r="P27" s="317" t="n">
        <v>24</v>
      </c>
      <c r="Q27" s="317" t="n">
        <v>21</v>
      </c>
      <c r="R27" s="317" t="n">
        <v>19.9999901583226</v>
      </c>
      <c r="S27" s="317" t="n">
        <v>31.500032103398</v>
      </c>
      <c r="T27" s="317" t="n">
        <v>27.1668491850527</v>
      </c>
      <c r="U27" s="317" t="n">
        <v>25.6250735527502</v>
      </c>
      <c r="V27" s="322" t="n">
        <v>25.7083674409079</v>
      </c>
      <c r="W27" s="317" t="n">
        <v>25.4883806915098</v>
      </c>
      <c r="X27" s="316" t="n">
        <v>27.0353410872586</v>
      </c>
      <c r="Y27" s="319" t="n">
        <v>21.1106469042004</v>
      </c>
      <c r="Z27" s="319" t="n">
        <v>31.5883602661409</v>
      </c>
      <c r="AA27" s="319" t="n">
        <v>27.6869775086623</v>
      </c>
      <c r="AB27" s="320" t="n">
        <v>26.8553314415655</v>
      </c>
    </row>
    <row r="28" customFormat="false" ht="12.75" hidden="false" customHeight="false" outlineLevel="0" collapsed="false">
      <c r="A28" s="304" t="s">
        <v>12</v>
      </c>
      <c r="B28" s="315" t="n">
        <v>0</v>
      </c>
      <c r="C28" s="315" t="n">
        <v>0</v>
      </c>
      <c r="D28" s="315" t="n">
        <v>0</v>
      </c>
      <c r="E28" s="315" t="n">
        <v>0</v>
      </c>
      <c r="F28" s="315" t="n">
        <v>0</v>
      </c>
      <c r="G28" s="315" t="n">
        <v>0</v>
      </c>
      <c r="H28" s="315" t="n">
        <v>0</v>
      </c>
      <c r="I28" s="315" t="n">
        <v>0</v>
      </c>
      <c r="J28" s="315" t="n">
        <v>20.9642857142857</v>
      </c>
      <c r="K28" s="317" t="n">
        <v>18.2500769230769</v>
      </c>
      <c r="L28" s="317" t="n">
        <v>26.50025</v>
      </c>
      <c r="M28" s="317" t="n">
        <v>27.2503720930233</v>
      </c>
      <c r="N28" s="318" t="n">
        <v>23.2412461825965</v>
      </c>
      <c r="O28" s="331" t="n">
        <v>25.5004634146341</v>
      </c>
      <c r="P28" s="317" t="n">
        <v>23.0002222222222</v>
      </c>
      <c r="Q28" s="317" t="n">
        <v>21.4997804878049</v>
      </c>
      <c r="R28" s="317" t="n">
        <v>21.3331399229782</v>
      </c>
      <c r="S28" s="317" t="n">
        <v>32.9999560141755</v>
      </c>
      <c r="T28" s="317" t="n">
        <v>26.9999872291791</v>
      </c>
      <c r="U28" s="317" t="n">
        <v>26.1666429686383</v>
      </c>
      <c r="V28" s="322" t="n">
        <v>27.1457334924011</v>
      </c>
      <c r="W28" s="317" t="n">
        <v>26.9258151729974</v>
      </c>
      <c r="X28" s="315" t="n">
        <v>29.6026440524167</v>
      </c>
      <c r="Y28" s="317" t="n">
        <v>25.2728823118488</v>
      </c>
      <c r="Z28" s="317" t="n">
        <v>36.074319478138</v>
      </c>
      <c r="AA28" s="317" t="n">
        <v>32.0592766900444</v>
      </c>
      <c r="AB28" s="318" t="n">
        <v>30.7522806331119</v>
      </c>
    </row>
    <row r="29" customFormat="false" ht="12.75" hidden="false" customHeight="false" outlineLevel="0" collapsed="false">
      <c r="A29" s="304" t="s">
        <v>14</v>
      </c>
      <c r="B29" s="315" t="n">
        <v>0</v>
      </c>
      <c r="C29" s="315" t="n">
        <v>0</v>
      </c>
      <c r="D29" s="315" t="n">
        <v>0</v>
      </c>
      <c r="E29" s="315" t="n">
        <v>0</v>
      </c>
      <c r="F29" s="315" t="n">
        <v>0</v>
      </c>
      <c r="G29" s="315" t="n">
        <v>0</v>
      </c>
      <c r="H29" s="315" t="n">
        <v>0</v>
      </c>
      <c r="I29" s="315" t="n">
        <v>0</v>
      </c>
      <c r="J29" s="315" t="n">
        <v>20.2228571428571</v>
      </c>
      <c r="K29" s="317" t="n">
        <v>20.3994358974359</v>
      </c>
      <c r="L29" s="317" t="n">
        <v>24.0005</v>
      </c>
      <c r="M29" s="317" t="n">
        <v>27.0003255813953</v>
      </c>
      <c r="N29" s="318" t="n">
        <v>22.9057796554221</v>
      </c>
      <c r="O29" s="331" t="n">
        <v>26.9997804878049</v>
      </c>
      <c r="P29" s="317" t="n">
        <v>26.2497777777778</v>
      </c>
      <c r="Q29" s="317" t="n">
        <v>25.4998780487805</v>
      </c>
      <c r="R29" s="317" t="n">
        <v>24.9999651262302</v>
      </c>
      <c r="S29" s="317" t="n">
        <v>30.6666712528664</v>
      </c>
      <c r="T29" s="317" t="n">
        <v>27.00011836613</v>
      </c>
      <c r="U29" s="317" t="n">
        <v>27.2291417125036</v>
      </c>
      <c r="V29" s="322" t="n">
        <v>26.9167434139667</v>
      </c>
      <c r="W29" s="317" t="n">
        <v>26.6430892025284</v>
      </c>
      <c r="X29" s="315" t="n">
        <v>25.9359350186261</v>
      </c>
      <c r="Y29" s="317" t="n">
        <v>26.3760223990208</v>
      </c>
      <c r="Z29" s="317" t="n">
        <v>29.4849444518203</v>
      </c>
      <c r="AA29" s="317" t="n">
        <v>27.6892132339599</v>
      </c>
      <c r="AB29" s="318" t="n">
        <v>27.3715287758568</v>
      </c>
    </row>
    <row r="30" customFormat="false" ht="12.75" hidden="false" customHeight="false" outlineLevel="0" collapsed="false">
      <c r="A30" s="304" t="s">
        <v>17</v>
      </c>
      <c r="B30" s="315" t="n">
        <v>0</v>
      </c>
      <c r="C30" s="315" t="n">
        <v>0</v>
      </c>
      <c r="D30" s="315" t="n">
        <v>0</v>
      </c>
      <c r="E30" s="315" t="n">
        <v>0</v>
      </c>
      <c r="F30" s="315" t="n">
        <v>0</v>
      </c>
      <c r="G30" s="315" t="n">
        <v>0</v>
      </c>
      <c r="H30" s="315" t="n">
        <v>0</v>
      </c>
      <c r="I30" s="315" t="n">
        <v>0</v>
      </c>
      <c r="J30" s="315" t="n">
        <v>21.4857142857143</v>
      </c>
      <c r="K30" s="317" t="n">
        <v>17.9999743589744</v>
      </c>
      <c r="L30" s="317" t="n">
        <v>21.0005</v>
      </c>
      <c r="M30" s="317" t="n">
        <v>23.4996744186047</v>
      </c>
      <c r="N30" s="318" t="n">
        <v>20.9964657658233</v>
      </c>
      <c r="O30" s="331" t="n">
        <v>25.0002926829268</v>
      </c>
      <c r="P30" s="317" t="n">
        <v>24.5002222222222</v>
      </c>
      <c r="Q30" s="317" t="n">
        <v>23.9997804878049</v>
      </c>
      <c r="R30" s="317" t="n">
        <v>24.6664651262302</v>
      </c>
      <c r="S30" s="317" t="n">
        <v>29.6666712528664</v>
      </c>
      <c r="T30" s="317" t="n">
        <v>26.0000127708209</v>
      </c>
      <c r="U30" s="317" t="n">
        <v>26.2083119035589</v>
      </c>
      <c r="V30" s="322" t="n">
        <v>15.8332859967761</v>
      </c>
      <c r="W30" s="317" t="n">
        <v>15.0682948493968</v>
      </c>
      <c r="X30" s="315" t="n">
        <v>18.5259304958041</v>
      </c>
      <c r="Y30" s="317" t="n">
        <v>17.7523762049586</v>
      </c>
      <c r="Z30" s="317" t="n">
        <v>23.2756802373455</v>
      </c>
      <c r="AA30" s="317" t="n">
        <v>19.4542453954559</v>
      </c>
      <c r="AB30" s="318" t="n">
        <v>19.752058083391</v>
      </c>
    </row>
    <row r="31" customFormat="false" ht="12.75" hidden="false" customHeight="false" outlineLevel="0" collapsed="false">
      <c r="A31" s="304" t="s">
        <v>15</v>
      </c>
      <c r="B31" s="315" t="n">
        <v>0</v>
      </c>
      <c r="C31" s="315" t="n">
        <v>0</v>
      </c>
      <c r="D31" s="315" t="n">
        <v>0</v>
      </c>
      <c r="E31" s="315" t="n">
        <v>0</v>
      </c>
      <c r="F31" s="315" t="n">
        <v>0</v>
      </c>
      <c r="G31" s="315" t="n">
        <v>0</v>
      </c>
      <c r="H31" s="315" t="n">
        <v>0</v>
      </c>
      <c r="I31" s="315" t="n">
        <v>0</v>
      </c>
      <c r="J31" s="315" t="n">
        <v>19.5028571428571</v>
      </c>
      <c r="K31" s="317" t="n">
        <v>17.9381538461539</v>
      </c>
      <c r="L31" s="317" t="n">
        <v>21.0005</v>
      </c>
      <c r="M31" s="317" t="n">
        <v>23.4996744186047</v>
      </c>
      <c r="N31" s="318" t="n">
        <v>20.4852963519039</v>
      </c>
      <c r="O31" s="331" t="n">
        <v>25.0002926829268</v>
      </c>
      <c r="P31" s="317" t="n">
        <v>24.5002222222222</v>
      </c>
      <c r="Q31" s="317" t="n">
        <v>23.999756097561</v>
      </c>
      <c r="R31" s="317" t="n">
        <v>25.0000525246042</v>
      </c>
      <c r="S31" s="317" t="n">
        <v>29.9999918699187</v>
      </c>
      <c r="T31" s="317" t="n">
        <v>26.0000127708209</v>
      </c>
      <c r="U31" s="317" t="n">
        <v>26.3750368748951</v>
      </c>
      <c r="V31" s="322" t="n">
        <v>26.2500143730182</v>
      </c>
      <c r="W31" s="317" t="n">
        <v>25.7545066622722</v>
      </c>
      <c r="X31" s="315" t="n">
        <v>25.5440661251155</v>
      </c>
      <c r="Y31" s="317" t="n">
        <v>25.7120739449304</v>
      </c>
      <c r="Z31" s="317" t="n">
        <v>28.1795362599964</v>
      </c>
      <c r="AA31" s="317" t="n">
        <v>26.5239273312432</v>
      </c>
      <c r="AB31" s="318" t="n">
        <v>26.4899009153214</v>
      </c>
    </row>
    <row r="32" customFormat="false" ht="12.75" hidden="false" customHeight="false" outlineLevel="0" collapsed="false">
      <c r="A32" s="304" t="s">
        <v>11</v>
      </c>
      <c r="B32" s="315" t="n">
        <v>0</v>
      </c>
      <c r="C32" s="315" t="n">
        <v>0</v>
      </c>
      <c r="D32" s="315" t="n">
        <v>0</v>
      </c>
      <c r="E32" s="315" t="n">
        <v>0</v>
      </c>
      <c r="F32" s="315" t="n">
        <v>0</v>
      </c>
      <c r="G32" s="315" t="n">
        <v>0</v>
      </c>
      <c r="H32" s="315" t="n">
        <v>0</v>
      </c>
      <c r="I32" s="315" t="n">
        <v>0</v>
      </c>
      <c r="J32" s="315" t="n">
        <v>20.0714285714286</v>
      </c>
      <c r="K32" s="317" t="n">
        <v>17.2497179487179</v>
      </c>
      <c r="L32" s="317" t="n">
        <v>18.25025</v>
      </c>
      <c r="M32" s="317" t="n">
        <v>20.9998604651163</v>
      </c>
      <c r="N32" s="318" t="n">
        <v>19.1428142463157</v>
      </c>
      <c r="O32" s="331" t="n">
        <v>22.2502195121951</v>
      </c>
      <c r="P32" s="317" t="n">
        <v>21.9997777777778</v>
      </c>
      <c r="Q32" s="317" t="n">
        <v>22.000243902439</v>
      </c>
      <c r="R32" s="317" t="n">
        <v>22.6667869062901</v>
      </c>
      <c r="S32" s="317" t="n">
        <v>29.3334488221805</v>
      </c>
      <c r="T32" s="317" t="n">
        <v>23.1666970781157</v>
      </c>
      <c r="U32" s="317" t="n">
        <v>24.3125866343476</v>
      </c>
      <c r="V32" s="322" t="n">
        <v>23.8750025905948</v>
      </c>
      <c r="W32" s="317" t="n">
        <v>23.8775814000693</v>
      </c>
      <c r="X32" s="315" t="n">
        <v>22.8273549499192</v>
      </c>
      <c r="Y32" s="317" t="n">
        <v>22.6567524589267</v>
      </c>
      <c r="Z32" s="317" t="n">
        <v>27.0167232326302</v>
      </c>
      <c r="AA32" s="317" t="n">
        <v>22.9993491905932</v>
      </c>
      <c r="AB32" s="318" t="n">
        <v>23.8750449580173</v>
      </c>
    </row>
    <row r="33" customFormat="false" ht="13.5" hidden="false" customHeight="false" outlineLevel="0" collapsed="false">
      <c r="A33" s="304" t="s">
        <v>16</v>
      </c>
      <c r="B33" s="323" t="n">
        <v>0</v>
      </c>
      <c r="C33" s="323" t="n">
        <v>0</v>
      </c>
      <c r="D33" s="323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21.5</v>
      </c>
      <c r="K33" s="324" t="n">
        <v>17.6471538461538</v>
      </c>
      <c r="L33" s="324" t="n">
        <v>19.00025</v>
      </c>
      <c r="M33" s="324" t="n">
        <v>21.7207906976744</v>
      </c>
      <c r="N33" s="325" t="n">
        <v>19.9670486359571</v>
      </c>
      <c r="O33" s="340" t="n">
        <v>22.8172926829268</v>
      </c>
      <c r="P33" s="324" t="n">
        <v>22.4897777777778</v>
      </c>
      <c r="Q33" s="324" t="n">
        <v>22.4765853658537</v>
      </c>
      <c r="R33" s="324" t="n">
        <v>23.9329935815148</v>
      </c>
      <c r="S33" s="324" t="n">
        <v>32.3736823014384</v>
      </c>
      <c r="T33" s="324" t="n">
        <v>23.9882037368316</v>
      </c>
      <c r="U33" s="324" t="n">
        <v>25.7223578904927</v>
      </c>
      <c r="V33" s="326" t="n">
        <v>25.1383006571992</v>
      </c>
      <c r="W33" s="324" t="n">
        <v>25.143439370607</v>
      </c>
      <c r="X33" s="323" t="n">
        <v>23.7305995516045</v>
      </c>
      <c r="Y33" s="324" t="n">
        <v>23.7164603034103</v>
      </c>
      <c r="Z33" s="324" t="n">
        <v>28.7296674949287</v>
      </c>
      <c r="AA33" s="324" t="n">
        <v>23.8552969564311</v>
      </c>
      <c r="AB33" s="325" t="n">
        <v>25.0080060765936</v>
      </c>
    </row>
    <row r="36" customFormat="false" ht="11.25" hidden="false" customHeight="false" outlineLevel="0" collapsed="false">
      <c r="D36" s="343"/>
    </row>
    <row r="37" customFormat="false" ht="11.25" hidden="false" customHeight="false" outlineLevel="0" collapsed="false">
      <c r="D37" s="343"/>
    </row>
    <row r="38" customFormat="false" ht="11.25" hidden="false" customHeight="false" outlineLevel="0" collapsed="false">
      <c r="D38" s="343"/>
    </row>
    <row r="39" customFormat="false" ht="11.25" hidden="false" customHeight="false" outlineLevel="0" collapsed="false">
      <c r="D39" s="343"/>
    </row>
    <row r="40" customFormat="false" ht="11.25" hidden="false" customHeight="false" outlineLevel="0" collapsed="false">
      <c r="D40" s="343"/>
    </row>
    <row r="41" customFormat="false" ht="11.25" hidden="false" customHeight="false" outlineLevel="0" collapsed="false">
      <c r="D41" s="343"/>
    </row>
    <row r="42" customFormat="false" ht="11.25" hidden="false" customHeight="false" outlineLevel="0" collapsed="false">
      <c r="D42" s="34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19" width="9.13"/>
    <col collapsed="false" customWidth="false" hidden="false" outlineLevel="0" max="6" min="2" style="344" width="9.13"/>
    <col collapsed="false" customWidth="false" hidden="false" outlineLevel="0" max="257" min="7" style="219" width="9.13"/>
  </cols>
  <sheetData>
    <row r="1" customFormat="false" ht="45.75" hidden="false" customHeight="true" outlineLevel="0" collapsed="false">
      <c r="A1" s="226" t="n">
        <f aca="false">crvDate</f>
        <v>37162</v>
      </c>
      <c r="D1" s="226" t="n">
        <f aca="false">A1</f>
        <v>37162</v>
      </c>
      <c r="J1" s="219" t="s">
        <v>27</v>
      </c>
      <c r="P1" s="226" t="n">
        <f aca="false">A1</f>
        <v>37162</v>
      </c>
    </row>
    <row r="2" customFormat="false" ht="11.25" hidden="false" customHeight="false" outlineLevel="0" collapsed="false">
      <c r="A2" s="345"/>
      <c r="B2" s="346" t="s">
        <v>115</v>
      </c>
      <c r="C2" s="346" t="s">
        <v>12</v>
      </c>
      <c r="D2" s="346" t="s">
        <v>116</v>
      </c>
      <c r="E2" s="346" t="s">
        <v>117</v>
      </c>
      <c r="F2" s="346" t="s">
        <v>118</v>
      </c>
      <c r="G2" s="347"/>
      <c r="H2" s="347" t="s">
        <v>115</v>
      </c>
      <c r="I2" s="347" t="s">
        <v>12</v>
      </c>
      <c r="J2" s="347" t="s">
        <v>116</v>
      </c>
      <c r="K2" s="347" t="s">
        <v>117</v>
      </c>
      <c r="L2" s="347" t="s">
        <v>118</v>
      </c>
      <c r="M2" s="347"/>
      <c r="N2" s="347" t="s">
        <v>115</v>
      </c>
      <c r="O2" s="347" t="s">
        <v>12</v>
      </c>
      <c r="P2" s="347" t="s">
        <v>116</v>
      </c>
      <c r="Q2" s="347" t="s">
        <v>117</v>
      </c>
      <c r="R2" s="347" t="s">
        <v>118</v>
      </c>
      <c r="S2" s="347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  <c r="AF2" s="347"/>
      <c r="AG2" s="347"/>
      <c r="AH2" s="347"/>
      <c r="AI2" s="347"/>
      <c r="AJ2" s="347"/>
      <c r="AK2" s="347"/>
      <c r="AL2" s="347"/>
      <c r="AM2" s="347"/>
      <c r="AN2" s="347"/>
      <c r="AO2" s="347"/>
      <c r="AP2" s="347"/>
      <c r="AQ2" s="347"/>
      <c r="AR2" s="347"/>
      <c r="AS2" s="347"/>
      <c r="AT2" s="347"/>
      <c r="AU2" s="347"/>
      <c r="AV2" s="347"/>
      <c r="AW2" s="347"/>
      <c r="AX2" s="347"/>
      <c r="AY2" s="347"/>
      <c r="AZ2" s="347"/>
      <c r="BA2" s="347"/>
      <c r="BB2" s="347"/>
      <c r="BC2" s="347"/>
      <c r="BD2" s="347"/>
      <c r="BE2" s="347"/>
      <c r="BF2" s="347"/>
      <c r="BG2" s="347"/>
      <c r="BH2" s="347"/>
      <c r="BI2" s="347"/>
      <c r="BJ2" s="347"/>
      <c r="BK2" s="347"/>
      <c r="BL2" s="347"/>
      <c r="BM2" s="347"/>
      <c r="BN2" s="347"/>
      <c r="BO2" s="347"/>
      <c r="BP2" s="347"/>
      <c r="BQ2" s="347"/>
      <c r="BR2" s="347"/>
      <c r="BS2" s="347"/>
      <c r="BT2" s="347"/>
      <c r="BU2" s="347"/>
      <c r="BV2" s="347"/>
      <c r="BW2" s="347"/>
      <c r="BX2" s="347"/>
      <c r="BY2" s="347"/>
      <c r="BZ2" s="347"/>
      <c r="CA2" s="347"/>
      <c r="CB2" s="347"/>
      <c r="CC2" s="347"/>
      <c r="CD2" s="347"/>
      <c r="CE2" s="347"/>
      <c r="CF2" s="347"/>
      <c r="CG2" s="347"/>
      <c r="CH2" s="347"/>
      <c r="CI2" s="347"/>
      <c r="CJ2" s="347"/>
      <c r="CK2" s="347"/>
      <c r="CL2" s="347"/>
      <c r="CM2" s="347"/>
      <c r="CN2" s="347"/>
      <c r="CO2" s="347"/>
      <c r="CP2" s="347"/>
      <c r="CQ2" s="347"/>
      <c r="CR2" s="347"/>
      <c r="CS2" s="347"/>
      <c r="CT2" s="347"/>
      <c r="CU2" s="347"/>
      <c r="CV2" s="347"/>
      <c r="CW2" s="347"/>
      <c r="CX2" s="347"/>
      <c r="CY2" s="347"/>
      <c r="CZ2" s="347"/>
      <c r="DA2" s="347"/>
      <c r="DB2" s="347"/>
      <c r="DC2" s="347"/>
      <c r="DD2" s="347"/>
      <c r="DE2" s="347"/>
      <c r="DF2" s="347"/>
      <c r="DG2" s="347"/>
      <c r="DH2" s="347"/>
      <c r="DI2" s="347"/>
      <c r="DJ2" s="347"/>
      <c r="DK2" s="347"/>
      <c r="DL2" s="347"/>
      <c r="DM2" s="347"/>
      <c r="DN2" s="347"/>
      <c r="DO2" s="347"/>
      <c r="DP2" s="347"/>
      <c r="DQ2" s="347"/>
      <c r="DR2" s="347"/>
      <c r="DS2" s="347"/>
      <c r="DT2" s="347"/>
      <c r="DU2" s="347"/>
      <c r="DV2" s="347"/>
      <c r="DW2" s="347"/>
      <c r="DX2" s="347"/>
      <c r="DY2" s="347"/>
      <c r="DZ2" s="347"/>
      <c r="EA2" s="347"/>
      <c r="EB2" s="347"/>
      <c r="EC2" s="347"/>
      <c r="ED2" s="347"/>
      <c r="EE2" s="347"/>
      <c r="EF2" s="347"/>
      <c r="EG2" s="347"/>
      <c r="EH2" s="347"/>
      <c r="EI2" s="347"/>
      <c r="EJ2" s="347"/>
      <c r="EK2" s="347"/>
      <c r="EL2" s="347"/>
      <c r="EM2" s="347"/>
      <c r="EN2" s="347"/>
      <c r="EO2" s="347"/>
      <c r="EP2" s="347"/>
      <c r="EQ2" s="347"/>
      <c r="ER2" s="347"/>
      <c r="ES2" s="347"/>
      <c r="ET2" s="347"/>
      <c r="EU2" s="347"/>
      <c r="EV2" s="347"/>
      <c r="EW2" s="347"/>
      <c r="EX2" s="347"/>
      <c r="EY2" s="347"/>
      <c r="EZ2" s="347"/>
      <c r="FA2" s="347"/>
      <c r="FB2" s="347"/>
      <c r="FC2" s="347"/>
      <c r="FD2" s="347"/>
      <c r="FE2" s="347"/>
      <c r="FF2" s="347"/>
      <c r="FG2" s="347"/>
      <c r="FH2" s="347"/>
      <c r="FI2" s="347"/>
      <c r="FJ2" s="347"/>
      <c r="FK2" s="347"/>
      <c r="FL2" s="347"/>
      <c r="FM2" s="347"/>
      <c r="FN2" s="347"/>
      <c r="FO2" s="347"/>
      <c r="FP2" s="347"/>
      <c r="FQ2" s="347"/>
      <c r="FR2" s="347"/>
      <c r="FS2" s="347"/>
      <c r="FT2" s="347"/>
      <c r="FU2" s="347"/>
      <c r="FV2" s="347"/>
      <c r="FW2" s="347"/>
      <c r="FX2" s="347"/>
      <c r="FY2" s="347"/>
      <c r="FZ2" s="347"/>
      <c r="GA2" s="347"/>
      <c r="GB2" s="347"/>
      <c r="GC2" s="347"/>
      <c r="GD2" s="347"/>
      <c r="GE2" s="347"/>
      <c r="GF2" s="347"/>
      <c r="GG2" s="347"/>
      <c r="GH2" s="347"/>
      <c r="GI2" s="347"/>
      <c r="GJ2" s="347"/>
      <c r="GK2" s="347"/>
      <c r="GL2" s="347"/>
      <c r="GM2" s="347"/>
      <c r="GN2" s="347"/>
      <c r="GO2" s="347"/>
      <c r="GP2" s="347"/>
      <c r="GQ2" s="347"/>
      <c r="GR2" s="347"/>
      <c r="GS2" s="347"/>
      <c r="GT2" s="347"/>
      <c r="GU2" s="347"/>
      <c r="GV2" s="347"/>
      <c r="GW2" s="347"/>
      <c r="GX2" s="347"/>
      <c r="GY2" s="347"/>
      <c r="GZ2" s="347"/>
      <c r="HA2" s="347"/>
      <c r="HB2" s="347"/>
      <c r="HC2" s="347"/>
      <c r="HD2" s="347"/>
      <c r="HE2" s="347"/>
      <c r="HF2" s="347"/>
      <c r="HG2" s="347"/>
      <c r="HH2" s="347"/>
      <c r="HI2" s="347"/>
      <c r="HJ2" s="347"/>
      <c r="HK2" s="347"/>
      <c r="HL2" s="347"/>
      <c r="HM2" s="347"/>
      <c r="HN2" s="347"/>
      <c r="HO2" s="347"/>
      <c r="HP2" s="347"/>
      <c r="HQ2" s="347"/>
      <c r="HR2" s="347"/>
      <c r="HS2" s="347"/>
      <c r="HT2" s="347"/>
      <c r="HU2" s="347"/>
      <c r="HV2" s="347"/>
      <c r="HW2" s="347"/>
      <c r="HX2" s="347"/>
      <c r="HY2" s="347"/>
      <c r="HZ2" s="347"/>
      <c r="IA2" s="347"/>
      <c r="IB2" s="347"/>
      <c r="IC2" s="347"/>
      <c r="ID2" s="347"/>
      <c r="IE2" s="347"/>
      <c r="IF2" s="347"/>
      <c r="IG2" s="347"/>
      <c r="IH2" s="347"/>
      <c r="II2" s="347"/>
      <c r="IJ2" s="347"/>
      <c r="IK2" s="347"/>
      <c r="IL2" s="347"/>
      <c r="IM2" s="347"/>
      <c r="IN2" s="347"/>
      <c r="IO2" s="347"/>
      <c r="IP2" s="347"/>
      <c r="IQ2" s="347"/>
      <c r="IR2" s="347"/>
      <c r="IS2" s="347"/>
      <c r="IT2" s="347"/>
      <c r="IU2" s="347"/>
      <c r="IV2" s="347"/>
      <c r="IW2" s="347"/>
    </row>
    <row r="3" customFormat="false" ht="11.25" hidden="false" customHeight="false" outlineLevel="0" collapsed="false">
      <c r="A3" s="224" t="n">
        <v>36708</v>
      </c>
      <c r="B3" s="344" t="n">
        <f aca="false" t="array" ref="B3:B56">TRANSPOSE(P2!E4:BF4)</f>
        <v>0</v>
      </c>
      <c r="C3" s="344" t="n">
        <f aca="false" t="array" ref="C3:C56">TRANSPOSE(P2!E6:BF6)</f>
        <v>0</v>
      </c>
      <c r="D3" s="344" t="n">
        <f aca="false" t="array" ref="D3:D56">TRANSPOSE(P2!E8:BF8)</f>
        <v>0</v>
      </c>
      <c r="E3" s="344" t="n">
        <f aca="false" t="array" ref="E3:E56">TRANSPOSE(P2!E12:GZ12)</f>
        <v>0</v>
      </c>
      <c r="F3" s="344" t="n">
        <f aca="false" t="array" ref="F3:F56">TRANSPOSE(P2!E14:BF14)</f>
        <v>0</v>
      </c>
      <c r="H3" s="348" t="n">
        <f aca="false">B3-N3</f>
        <v>0</v>
      </c>
      <c r="I3" s="348" t="n">
        <f aca="false">C3-O3</f>
        <v>0</v>
      </c>
      <c r="J3" s="348" t="n">
        <f aca="false">D3-P3</f>
        <v>0</v>
      </c>
      <c r="K3" s="348" t="n">
        <f aca="false">E3-Q3</f>
        <v>0</v>
      </c>
      <c r="L3" s="348" t="n">
        <f aca="false">F3-R3</f>
        <v>0</v>
      </c>
      <c r="N3" s="344" t="n">
        <v>0</v>
      </c>
      <c r="O3" s="344" t="n">
        <v>0</v>
      </c>
      <c r="P3" s="344" t="n">
        <v>0</v>
      </c>
      <c r="Q3" s="344" t="n">
        <v>0</v>
      </c>
      <c r="R3" s="344" t="n">
        <v>0</v>
      </c>
    </row>
    <row r="4" customFormat="false" ht="11.25" hidden="false" customHeight="false" outlineLevel="0" collapsed="false">
      <c r="A4" s="224" t="n">
        <f aca="false">EOMONTH(A3,1)</f>
        <v>36769</v>
      </c>
      <c r="B4" s="344" t="n">
        <v>0</v>
      </c>
      <c r="C4" s="344" t="n">
        <v>0</v>
      </c>
      <c r="D4" s="344" t="n">
        <v>0</v>
      </c>
      <c r="E4" s="344" t="n">
        <v>0</v>
      </c>
      <c r="F4" s="344" t="n">
        <v>0</v>
      </c>
      <c r="H4" s="348" t="n">
        <f aca="false">B4-N4</f>
        <v>0</v>
      </c>
      <c r="I4" s="348" t="n">
        <f aca="false">C4-O4</f>
        <v>0</v>
      </c>
      <c r="J4" s="348" t="n">
        <f aca="false">D4-P4</f>
        <v>0</v>
      </c>
      <c r="K4" s="348" t="n">
        <f aca="false">E4-Q4</f>
        <v>0</v>
      </c>
      <c r="L4" s="348" t="n">
        <f aca="false">F4-R4</f>
        <v>0</v>
      </c>
      <c r="N4" s="344" t="n">
        <v>0</v>
      </c>
      <c r="O4" s="344" t="n">
        <v>0</v>
      </c>
      <c r="P4" s="344" t="n">
        <v>0</v>
      </c>
      <c r="Q4" s="344" t="n">
        <v>0</v>
      </c>
      <c r="R4" s="344" t="n">
        <v>0</v>
      </c>
    </row>
    <row r="5" customFormat="false" ht="11.25" hidden="false" customHeight="false" outlineLevel="0" collapsed="false">
      <c r="A5" s="224" t="n">
        <f aca="false">EOMONTH(A4,1)</f>
        <v>36799</v>
      </c>
      <c r="B5" s="344" t="n">
        <v>0</v>
      </c>
      <c r="C5" s="344" t="n">
        <v>0</v>
      </c>
      <c r="D5" s="344" t="n">
        <v>0</v>
      </c>
      <c r="E5" s="344" t="n">
        <v>0</v>
      </c>
      <c r="F5" s="344" t="n">
        <v>0</v>
      </c>
      <c r="H5" s="348" t="n">
        <f aca="false">B5-N5</f>
        <v>0</v>
      </c>
      <c r="I5" s="348" t="n">
        <f aca="false">C5-O5</f>
        <v>0</v>
      </c>
      <c r="J5" s="348" t="n">
        <f aca="false">D5-P5</f>
        <v>0</v>
      </c>
      <c r="K5" s="348" t="n">
        <f aca="false">E5-Q5</f>
        <v>0</v>
      </c>
      <c r="L5" s="348" t="n">
        <f aca="false">F5-R5</f>
        <v>0</v>
      </c>
      <c r="N5" s="344" t="n">
        <v>0</v>
      </c>
      <c r="O5" s="344" t="n">
        <v>0</v>
      </c>
      <c r="P5" s="344" t="n">
        <v>0</v>
      </c>
      <c r="Q5" s="344" t="n">
        <v>0</v>
      </c>
      <c r="R5" s="344" t="n">
        <v>0</v>
      </c>
    </row>
    <row r="6" customFormat="false" ht="11.25" hidden="false" customHeight="false" outlineLevel="0" collapsed="false">
      <c r="A6" s="224" t="n">
        <f aca="false">EOMONTH(A5,1)</f>
        <v>36830</v>
      </c>
      <c r="B6" s="344" t="n">
        <v>0</v>
      </c>
      <c r="C6" s="344" t="n">
        <v>0</v>
      </c>
      <c r="D6" s="344" t="n">
        <v>0</v>
      </c>
      <c r="E6" s="344" t="n">
        <v>0</v>
      </c>
      <c r="F6" s="344" t="n">
        <v>0</v>
      </c>
      <c r="H6" s="348" t="n">
        <f aca="false">B6-N6</f>
        <v>0</v>
      </c>
      <c r="I6" s="348" t="n">
        <f aca="false">C6-O6</f>
        <v>0</v>
      </c>
      <c r="J6" s="348" t="n">
        <f aca="false">D6-P6</f>
        <v>0</v>
      </c>
      <c r="K6" s="348" t="n">
        <f aca="false">E6-Q6</f>
        <v>0</v>
      </c>
      <c r="L6" s="348" t="n">
        <f aca="false">F6-R6</f>
        <v>0</v>
      </c>
      <c r="N6" s="344" t="n">
        <v>0</v>
      </c>
      <c r="O6" s="344" t="n">
        <v>0</v>
      </c>
      <c r="P6" s="344" t="n">
        <v>0</v>
      </c>
      <c r="Q6" s="344" t="n">
        <v>0</v>
      </c>
      <c r="R6" s="344" t="n">
        <v>0</v>
      </c>
    </row>
    <row r="7" customFormat="false" ht="11.25" hidden="false" customHeight="false" outlineLevel="0" collapsed="false">
      <c r="A7" s="224" t="n">
        <f aca="false">EOMONTH(A6,1)</f>
        <v>36860</v>
      </c>
      <c r="B7" s="344" t="n">
        <v>0</v>
      </c>
      <c r="C7" s="344" t="n">
        <v>0</v>
      </c>
      <c r="D7" s="344" t="n">
        <v>0</v>
      </c>
      <c r="E7" s="344" t="n">
        <v>0</v>
      </c>
      <c r="F7" s="344" t="n">
        <v>0</v>
      </c>
      <c r="H7" s="348" t="n">
        <f aca="false">B7-N7</f>
        <v>0</v>
      </c>
      <c r="I7" s="348" t="n">
        <f aca="false">C7-O7</f>
        <v>0</v>
      </c>
      <c r="J7" s="348" t="n">
        <f aca="false">D7-P7</f>
        <v>0</v>
      </c>
      <c r="K7" s="348" t="n">
        <f aca="false">E7-Q7</f>
        <v>0</v>
      </c>
      <c r="L7" s="348" t="n">
        <f aca="false">F7-R7</f>
        <v>0</v>
      </c>
      <c r="N7" s="344" t="n">
        <v>0</v>
      </c>
      <c r="O7" s="344" t="n">
        <v>0</v>
      </c>
      <c r="P7" s="344" t="n">
        <v>0</v>
      </c>
      <c r="Q7" s="344" t="n">
        <v>0</v>
      </c>
      <c r="R7" s="344" t="n">
        <v>0</v>
      </c>
    </row>
    <row r="8" customFormat="false" ht="11.25" hidden="false" customHeight="false" outlineLevel="0" collapsed="false">
      <c r="A8" s="224" t="n">
        <f aca="false">EOMONTH(A7,1)</f>
        <v>36891</v>
      </c>
      <c r="B8" s="344" t="n">
        <v>0</v>
      </c>
      <c r="C8" s="344" t="n">
        <v>0</v>
      </c>
      <c r="D8" s="344" t="n">
        <v>0</v>
      </c>
      <c r="E8" s="344" t="n">
        <v>0</v>
      </c>
      <c r="F8" s="344" t="n">
        <v>0</v>
      </c>
      <c r="H8" s="348" t="n">
        <f aca="false">B8-N8</f>
        <v>0</v>
      </c>
      <c r="I8" s="348" t="n">
        <f aca="false">C8-O8</f>
        <v>0</v>
      </c>
      <c r="J8" s="348" t="n">
        <f aca="false">D8-P8</f>
        <v>0</v>
      </c>
      <c r="K8" s="348" t="n">
        <f aca="false">E8-Q8</f>
        <v>0</v>
      </c>
      <c r="L8" s="348" t="n">
        <f aca="false">F8-R8</f>
        <v>0</v>
      </c>
      <c r="N8" s="344" t="n">
        <v>0</v>
      </c>
      <c r="O8" s="344" t="n">
        <v>0</v>
      </c>
      <c r="P8" s="344" t="n">
        <v>0</v>
      </c>
      <c r="Q8" s="344" t="n">
        <v>0</v>
      </c>
      <c r="R8" s="344" t="n">
        <v>0</v>
      </c>
    </row>
    <row r="9" customFormat="false" ht="11.25" hidden="false" customHeight="false" outlineLevel="0" collapsed="false">
      <c r="A9" s="224" t="n">
        <f aca="false">EOMONTH(A8,1)</f>
        <v>36922</v>
      </c>
      <c r="B9" s="344" t="n">
        <v>0</v>
      </c>
      <c r="C9" s="344" t="n">
        <v>0</v>
      </c>
      <c r="D9" s="344" t="n">
        <v>0</v>
      </c>
      <c r="E9" s="344" t="n">
        <v>0</v>
      </c>
      <c r="F9" s="344" t="n">
        <v>0</v>
      </c>
      <c r="H9" s="348" t="n">
        <f aca="false">B9-N9</f>
        <v>0</v>
      </c>
      <c r="I9" s="348" t="n">
        <f aca="false">C9-O9</f>
        <v>0</v>
      </c>
      <c r="J9" s="348" t="n">
        <f aca="false">D9-P9</f>
        <v>0</v>
      </c>
      <c r="K9" s="348" t="n">
        <f aca="false">E9-Q9</f>
        <v>0</v>
      </c>
      <c r="L9" s="348" t="n">
        <f aca="false">F9-R9</f>
        <v>0</v>
      </c>
      <c r="N9" s="344" t="n">
        <v>0</v>
      </c>
      <c r="O9" s="344" t="n">
        <v>0</v>
      </c>
      <c r="P9" s="344" t="n">
        <v>0</v>
      </c>
      <c r="Q9" s="344" t="n">
        <v>0</v>
      </c>
      <c r="R9" s="344" t="n">
        <v>0</v>
      </c>
    </row>
    <row r="10" customFormat="false" ht="11.25" hidden="false" customHeight="false" outlineLevel="0" collapsed="false">
      <c r="A10" s="224" t="n">
        <f aca="false">EOMONTH(A9,1)</f>
        <v>36950</v>
      </c>
      <c r="B10" s="344" t="n">
        <v>0</v>
      </c>
      <c r="C10" s="344" t="n">
        <v>0</v>
      </c>
      <c r="D10" s="344" t="n">
        <v>0</v>
      </c>
      <c r="E10" s="344" t="n">
        <v>0</v>
      </c>
      <c r="F10" s="344" t="n">
        <v>0</v>
      </c>
      <c r="H10" s="348" t="n">
        <f aca="false">B10-N10</f>
        <v>0</v>
      </c>
      <c r="I10" s="348" t="n">
        <f aca="false">C10-O10</f>
        <v>0</v>
      </c>
      <c r="J10" s="348" t="n">
        <f aca="false">D10-P10</f>
        <v>0</v>
      </c>
      <c r="K10" s="348" t="n">
        <f aca="false">E10-Q10</f>
        <v>0</v>
      </c>
      <c r="L10" s="348" t="n">
        <f aca="false">F10-R10</f>
        <v>0</v>
      </c>
      <c r="N10" s="344" t="n">
        <v>0</v>
      </c>
      <c r="O10" s="344" t="n">
        <v>0</v>
      </c>
      <c r="P10" s="344" t="n">
        <v>0</v>
      </c>
      <c r="Q10" s="344" t="n">
        <v>0</v>
      </c>
      <c r="R10" s="344" t="n">
        <v>0</v>
      </c>
    </row>
    <row r="11" customFormat="false" ht="11.25" hidden="false" customHeight="false" outlineLevel="0" collapsed="false">
      <c r="A11" s="224" t="n">
        <f aca="false">EOMONTH(A10,1)</f>
        <v>36981</v>
      </c>
      <c r="B11" s="344" t="n">
        <v>0</v>
      </c>
      <c r="C11" s="344" t="n">
        <v>0</v>
      </c>
      <c r="D11" s="344" t="n">
        <v>0</v>
      </c>
      <c r="E11" s="344" t="n">
        <v>0</v>
      </c>
      <c r="F11" s="344" t="n">
        <v>0</v>
      </c>
      <c r="H11" s="348" t="n">
        <f aca="false">B11-N11</f>
        <v>0</v>
      </c>
      <c r="I11" s="348" t="n">
        <f aca="false">C11-O11</f>
        <v>0</v>
      </c>
      <c r="J11" s="348" t="n">
        <f aca="false">D11-P11</f>
        <v>0</v>
      </c>
      <c r="K11" s="348" t="n">
        <f aca="false">E11-Q11</f>
        <v>0</v>
      </c>
      <c r="L11" s="348" t="n">
        <f aca="false">F11-R11</f>
        <v>0</v>
      </c>
      <c r="N11" s="344" t="n">
        <v>0</v>
      </c>
      <c r="O11" s="344" t="n">
        <v>0</v>
      </c>
      <c r="P11" s="344" t="n">
        <v>0</v>
      </c>
      <c r="Q11" s="344" t="n">
        <v>0</v>
      </c>
      <c r="R11" s="344" t="n">
        <v>0</v>
      </c>
    </row>
    <row r="12" customFormat="false" ht="11.25" hidden="false" customHeight="false" outlineLevel="0" collapsed="false">
      <c r="A12" s="224" t="n">
        <f aca="false">EOMONTH(A11,1)</f>
        <v>37011</v>
      </c>
      <c r="B12" s="344" t="n">
        <v>0</v>
      </c>
      <c r="C12" s="344" t="n">
        <v>0</v>
      </c>
      <c r="D12" s="344" t="n">
        <v>0</v>
      </c>
      <c r="E12" s="344" t="n">
        <v>0</v>
      </c>
      <c r="F12" s="344" t="n">
        <v>0</v>
      </c>
      <c r="H12" s="348" t="n">
        <f aca="false">B12-N12</f>
        <v>0</v>
      </c>
      <c r="I12" s="348" t="n">
        <f aca="false">C12-O12</f>
        <v>0</v>
      </c>
      <c r="J12" s="348" t="n">
        <f aca="false">D12-P12</f>
        <v>0</v>
      </c>
      <c r="K12" s="348" t="n">
        <f aca="false">E12-Q12</f>
        <v>0</v>
      </c>
      <c r="L12" s="348" t="n">
        <f aca="false">F12-R12</f>
        <v>0</v>
      </c>
      <c r="N12" s="344" t="n">
        <v>0</v>
      </c>
      <c r="O12" s="344" t="n">
        <v>0</v>
      </c>
      <c r="P12" s="344" t="n">
        <v>0</v>
      </c>
      <c r="Q12" s="344" t="n">
        <v>0</v>
      </c>
      <c r="R12" s="344" t="n">
        <v>0</v>
      </c>
    </row>
    <row r="13" customFormat="false" ht="12.75" hidden="false" customHeight="true" outlineLevel="0" collapsed="false">
      <c r="A13" s="224" t="n">
        <f aca="false">EOMONTH(A12,1)</f>
        <v>37042</v>
      </c>
      <c r="B13" s="344" t="n">
        <v>0</v>
      </c>
      <c r="C13" s="344" t="n">
        <v>0</v>
      </c>
      <c r="D13" s="344" t="n">
        <v>0</v>
      </c>
      <c r="E13" s="344" t="n">
        <v>0</v>
      </c>
      <c r="F13" s="344" t="n">
        <v>0</v>
      </c>
      <c r="H13" s="348" t="n">
        <f aca="false">B13-N13</f>
        <v>0</v>
      </c>
      <c r="I13" s="348" t="n">
        <f aca="false">C13-O13</f>
        <v>0</v>
      </c>
      <c r="J13" s="348" t="n">
        <f aca="false">D13-P13</f>
        <v>0</v>
      </c>
      <c r="K13" s="348" t="n">
        <f aca="false">E13-Q13</f>
        <v>0</v>
      </c>
      <c r="L13" s="348" t="n">
        <f aca="false">F13-R13</f>
        <v>0</v>
      </c>
      <c r="N13" s="344" t="n">
        <v>0</v>
      </c>
      <c r="O13" s="344" t="n">
        <v>0</v>
      </c>
      <c r="P13" s="344" t="n">
        <v>0</v>
      </c>
      <c r="Q13" s="344" t="n">
        <v>0</v>
      </c>
      <c r="R13" s="344" t="n">
        <v>0</v>
      </c>
    </row>
    <row r="14" customFormat="false" ht="12.75" hidden="false" customHeight="true" outlineLevel="0" collapsed="false">
      <c r="A14" s="224" t="n">
        <f aca="false">EOMONTH(A13,1)</f>
        <v>37072</v>
      </c>
      <c r="B14" s="344" t="n">
        <v>0</v>
      </c>
      <c r="C14" s="344" t="n">
        <v>0</v>
      </c>
      <c r="D14" s="344" t="n">
        <v>0</v>
      </c>
      <c r="E14" s="344" t="n">
        <v>0</v>
      </c>
      <c r="F14" s="344" t="n">
        <v>0</v>
      </c>
      <c r="H14" s="348" t="n">
        <f aca="false">B14-N14</f>
        <v>0</v>
      </c>
      <c r="I14" s="348" t="n">
        <f aca="false">C14-O14</f>
        <v>0</v>
      </c>
      <c r="J14" s="348" t="n">
        <f aca="false">D14-P14</f>
        <v>0</v>
      </c>
      <c r="K14" s="348" t="n">
        <f aca="false">E14-Q14</f>
        <v>0</v>
      </c>
      <c r="L14" s="348" t="n">
        <f aca="false">F14-R14</f>
        <v>0</v>
      </c>
      <c r="N14" s="344" t="n">
        <v>0</v>
      </c>
      <c r="O14" s="344" t="n">
        <v>0</v>
      </c>
      <c r="P14" s="344" t="n">
        <v>0</v>
      </c>
      <c r="Q14" s="344" t="n">
        <v>0</v>
      </c>
      <c r="R14" s="344" t="n">
        <v>0</v>
      </c>
    </row>
    <row r="15" customFormat="false" ht="12.75" hidden="false" customHeight="true" outlineLevel="0" collapsed="false">
      <c r="A15" s="224" t="n">
        <f aca="false">EOMONTH(A14,1)</f>
        <v>37103</v>
      </c>
      <c r="B15" s="344" t="n">
        <v>0</v>
      </c>
      <c r="C15" s="344" t="n">
        <v>0</v>
      </c>
      <c r="D15" s="344" t="n">
        <v>0</v>
      </c>
      <c r="E15" s="344" t="n">
        <v>0</v>
      </c>
      <c r="F15" s="344" t="n">
        <v>0</v>
      </c>
      <c r="H15" s="348" t="n">
        <f aca="false">B15-N15</f>
        <v>0</v>
      </c>
      <c r="I15" s="348" t="n">
        <f aca="false">C15-O15</f>
        <v>0</v>
      </c>
      <c r="J15" s="348" t="n">
        <f aca="false">D15-P15</f>
        <v>0</v>
      </c>
      <c r="K15" s="348" t="n">
        <f aca="false">E15-Q15</f>
        <v>0</v>
      </c>
      <c r="L15" s="348" t="n">
        <f aca="false">F15-R15</f>
        <v>0</v>
      </c>
      <c r="N15" s="344" t="n">
        <v>0</v>
      </c>
      <c r="O15" s="344" t="n">
        <v>0</v>
      </c>
      <c r="P15" s="344" t="n">
        <v>0</v>
      </c>
      <c r="Q15" s="344" t="n">
        <v>0</v>
      </c>
      <c r="R15" s="344" t="n">
        <v>0</v>
      </c>
    </row>
    <row r="16" customFormat="false" ht="12.75" hidden="false" customHeight="true" outlineLevel="0" collapsed="false">
      <c r="A16" s="224" t="n">
        <f aca="false">EOMONTH(A15,1)</f>
        <v>37134</v>
      </c>
      <c r="B16" s="344" t="n">
        <v>0</v>
      </c>
      <c r="C16" s="344" t="n">
        <v>0</v>
      </c>
      <c r="D16" s="344" t="n">
        <v>0</v>
      </c>
      <c r="E16" s="344" t="n">
        <v>0</v>
      </c>
      <c r="F16" s="344" t="n">
        <v>0</v>
      </c>
      <c r="H16" s="348" t="n">
        <f aca="false">B16-N16</f>
        <v>0</v>
      </c>
      <c r="I16" s="348" t="n">
        <f aca="false">C16-O16</f>
        <v>0</v>
      </c>
      <c r="J16" s="348" t="n">
        <f aca="false">D16-P16</f>
        <v>0</v>
      </c>
      <c r="K16" s="348" t="n">
        <f aca="false">E16-Q16</f>
        <v>0</v>
      </c>
      <c r="L16" s="348" t="n">
        <f aca="false">F16-R16</f>
        <v>0</v>
      </c>
      <c r="N16" s="344" t="n">
        <v>0</v>
      </c>
      <c r="O16" s="344" t="n">
        <v>0</v>
      </c>
      <c r="P16" s="344" t="n">
        <v>0</v>
      </c>
      <c r="Q16" s="344" t="n">
        <v>0</v>
      </c>
      <c r="R16" s="344" t="n">
        <v>0</v>
      </c>
    </row>
    <row r="17" customFormat="false" ht="12.75" hidden="false" customHeight="true" outlineLevel="0" collapsed="false">
      <c r="A17" s="224" t="n">
        <f aca="false">EOMONTH(A16,1)</f>
        <v>37164</v>
      </c>
      <c r="B17" s="344" t="n">
        <v>18.65</v>
      </c>
      <c r="C17" s="344" t="n">
        <v>20.25</v>
      </c>
      <c r="D17" s="344" t="n">
        <v>22.44</v>
      </c>
      <c r="E17" s="344" t="n">
        <v>21.77</v>
      </c>
      <c r="F17" s="344" t="n">
        <v>24.85</v>
      </c>
      <c r="H17" s="348" t="n">
        <f aca="false">B17-N17</f>
        <v>0</v>
      </c>
      <c r="I17" s="348" t="n">
        <f aca="false">C17-O17</f>
        <v>0</v>
      </c>
      <c r="J17" s="348" t="n">
        <f aca="false">D17-P17</f>
        <v>0</v>
      </c>
      <c r="K17" s="348" t="n">
        <f aca="false">E17-Q17</f>
        <v>0</v>
      </c>
      <c r="L17" s="348" t="n">
        <f aca="false">F17-R17</f>
        <v>0</v>
      </c>
      <c r="N17" s="344" t="n">
        <v>18.65</v>
      </c>
      <c r="O17" s="344" t="n">
        <v>20.25</v>
      </c>
      <c r="P17" s="344" t="n">
        <v>22.44</v>
      </c>
      <c r="Q17" s="344" t="n">
        <v>21.77</v>
      </c>
      <c r="R17" s="344" t="n">
        <v>24.85</v>
      </c>
    </row>
    <row r="18" customFormat="false" ht="12.75" hidden="false" customHeight="true" outlineLevel="0" collapsed="false">
      <c r="A18" s="224" t="n">
        <f aca="false">EOMONTH(A17,1)</f>
        <v>37195</v>
      </c>
      <c r="B18" s="344" t="n">
        <v>23.25</v>
      </c>
      <c r="C18" s="344" t="n">
        <v>23.75</v>
      </c>
      <c r="D18" s="344" t="n">
        <v>26.25</v>
      </c>
      <c r="E18" s="344" t="n">
        <v>26</v>
      </c>
      <c r="F18" s="344" t="n">
        <v>27</v>
      </c>
      <c r="H18" s="348" t="n">
        <f aca="false">B18-N18</f>
        <v>0.75</v>
      </c>
      <c r="I18" s="348" t="n">
        <f aca="false">C18-O18</f>
        <v>0.5</v>
      </c>
      <c r="J18" s="348" t="n">
        <f aca="false">D18-P18</f>
        <v>0.75</v>
      </c>
      <c r="K18" s="348" t="n">
        <f aca="false">E18-Q18</f>
        <v>0.899999999999999</v>
      </c>
      <c r="L18" s="348" t="n">
        <f aca="false">F18-R18</f>
        <v>0.899999999999999</v>
      </c>
      <c r="N18" s="344" t="n">
        <v>22.5</v>
      </c>
      <c r="O18" s="344" t="n">
        <v>23.25</v>
      </c>
      <c r="P18" s="344" t="n">
        <v>25.5</v>
      </c>
      <c r="Q18" s="344" t="n">
        <v>25.1</v>
      </c>
      <c r="R18" s="344" t="n">
        <v>26.1</v>
      </c>
    </row>
    <row r="19" customFormat="false" ht="12.75" hidden="false" customHeight="true" outlineLevel="0" collapsed="false">
      <c r="A19" s="224" t="n">
        <f aca="false">EOMONTH(A18,1)</f>
        <v>37225</v>
      </c>
      <c r="B19" s="344" t="n">
        <v>27.25</v>
      </c>
      <c r="C19" s="344" t="n">
        <v>28</v>
      </c>
      <c r="D19" s="344" t="n">
        <v>27.25</v>
      </c>
      <c r="E19" s="344" t="n">
        <v>26.9</v>
      </c>
      <c r="F19" s="344" t="n">
        <v>26</v>
      </c>
      <c r="H19" s="348" t="n">
        <f aca="false">B19-N19</f>
        <v>0</v>
      </c>
      <c r="I19" s="348" t="n">
        <f aca="false">C19-O19</f>
        <v>0.850000000000001</v>
      </c>
      <c r="J19" s="348" t="n">
        <f aca="false">D19-P19</f>
        <v>0</v>
      </c>
      <c r="K19" s="348" t="n">
        <f aca="false">E19-Q19</f>
        <v>-0.350000000000001</v>
      </c>
      <c r="L19" s="348" t="n">
        <f aca="false">F19-R19</f>
        <v>0.649999999999999</v>
      </c>
      <c r="N19" s="344" t="n">
        <v>27.25</v>
      </c>
      <c r="O19" s="344" t="n">
        <v>27.15</v>
      </c>
      <c r="P19" s="344" t="n">
        <v>27.25</v>
      </c>
      <c r="Q19" s="344" t="n">
        <v>27.25</v>
      </c>
      <c r="R19" s="344" t="n">
        <v>25.35</v>
      </c>
    </row>
    <row r="20" customFormat="false" ht="12.75" hidden="false" customHeight="true" outlineLevel="0" collapsed="false">
      <c r="A20" s="224" t="n">
        <f aca="false">EOMONTH(A19,1)</f>
        <v>37256</v>
      </c>
      <c r="B20" s="344" t="n">
        <v>34.5</v>
      </c>
      <c r="C20" s="344" t="n">
        <v>34.75</v>
      </c>
      <c r="D20" s="344" t="n">
        <v>35.25</v>
      </c>
      <c r="E20" s="344" t="n">
        <v>32.25</v>
      </c>
      <c r="F20" s="344" t="n">
        <v>30.5</v>
      </c>
      <c r="H20" s="348" t="n">
        <f aca="false">B20-N20</f>
        <v>-0.5</v>
      </c>
      <c r="I20" s="348" t="n">
        <f aca="false">C20-O20</f>
        <v>0</v>
      </c>
      <c r="J20" s="348" t="n">
        <f aca="false">D20-P20</f>
        <v>0</v>
      </c>
      <c r="K20" s="348" t="n">
        <f aca="false">E20-Q20</f>
        <v>0.25</v>
      </c>
      <c r="L20" s="348" t="n">
        <f aca="false">F20-R20</f>
        <v>0</v>
      </c>
      <c r="N20" s="344" t="n">
        <v>35</v>
      </c>
      <c r="O20" s="344" t="n">
        <v>34.75</v>
      </c>
      <c r="P20" s="344" t="n">
        <v>35.25</v>
      </c>
      <c r="Q20" s="344" t="n">
        <v>32</v>
      </c>
      <c r="R20" s="344" t="n">
        <v>30.5</v>
      </c>
    </row>
    <row r="21" customFormat="false" ht="12.75" hidden="false" customHeight="true" outlineLevel="0" collapsed="false">
      <c r="A21" s="224" t="n">
        <f aca="false">EOMONTH(A20,1)</f>
        <v>37287</v>
      </c>
      <c r="B21" s="344" t="n">
        <v>34</v>
      </c>
      <c r="C21" s="344" t="n">
        <v>33.75</v>
      </c>
      <c r="D21" s="344" t="n">
        <v>35.5</v>
      </c>
      <c r="E21" s="344" t="n">
        <v>32.5</v>
      </c>
      <c r="F21" s="344" t="n">
        <v>30.25</v>
      </c>
      <c r="H21" s="348" t="n">
        <f aca="false">B21-N21</f>
        <v>-1</v>
      </c>
      <c r="I21" s="348" t="n">
        <f aca="false">C21-O21</f>
        <v>-1</v>
      </c>
      <c r="J21" s="348" t="n">
        <f aca="false">D21-P21</f>
        <v>0.25</v>
      </c>
      <c r="K21" s="348" t="n">
        <f aca="false">E21-Q21</f>
        <v>0</v>
      </c>
      <c r="L21" s="348" t="n">
        <f aca="false">F21-R21</f>
        <v>0</v>
      </c>
      <c r="N21" s="344" t="n">
        <v>35</v>
      </c>
      <c r="O21" s="344" t="n">
        <v>34.75</v>
      </c>
      <c r="P21" s="344" t="n">
        <v>35.25</v>
      </c>
      <c r="Q21" s="344" t="n">
        <v>32.5</v>
      </c>
      <c r="R21" s="344" t="n">
        <v>30.25</v>
      </c>
    </row>
    <row r="22" customFormat="false" ht="12.75" hidden="false" customHeight="true" outlineLevel="0" collapsed="false">
      <c r="A22" s="224" t="n">
        <f aca="false">EOMONTH(A21,1)</f>
        <v>37315</v>
      </c>
      <c r="B22" s="344" t="n">
        <v>31</v>
      </c>
      <c r="C22" s="344" t="n">
        <v>30.9</v>
      </c>
      <c r="D22" s="344" t="n">
        <v>34.25</v>
      </c>
      <c r="E22" s="344" t="n">
        <v>32.5</v>
      </c>
      <c r="F22" s="344" t="n">
        <v>29.5</v>
      </c>
      <c r="H22" s="348" t="n">
        <f aca="false">B22-N22</f>
        <v>-1</v>
      </c>
      <c r="I22" s="348" t="n">
        <f aca="false">C22-O22</f>
        <v>-1</v>
      </c>
      <c r="J22" s="348" t="n">
        <f aca="false">D22-P22</f>
        <v>0.25</v>
      </c>
      <c r="K22" s="348" t="n">
        <f aca="false">E22-Q22</f>
        <v>0</v>
      </c>
      <c r="L22" s="348" t="n">
        <f aca="false">F22-R22</f>
        <v>0</v>
      </c>
      <c r="N22" s="344" t="n">
        <v>32</v>
      </c>
      <c r="O22" s="344" t="n">
        <v>31.9</v>
      </c>
      <c r="P22" s="344" t="n">
        <v>34</v>
      </c>
      <c r="Q22" s="344" t="n">
        <v>32.5</v>
      </c>
      <c r="R22" s="344" t="n">
        <v>29.5</v>
      </c>
    </row>
    <row r="23" customFormat="false" ht="11.25" hidden="false" customHeight="false" outlineLevel="0" collapsed="false">
      <c r="A23" s="224" t="n">
        <f aca="false">EOMONTH(A22,1)</f>
        <v>37346</v>
      </c>
      <c r="B23" s="344" t="n">
        <v>28</v>
      </c>
      <c r="C23" s="344" t="n">
        <v>28</v>
      </c>
      <c r="D23" s="344" t="n">
        <v>31.5</v>
      </c>
      <c r="E23" s="344" t="n">
        <v>31.75</v>
      </c>
      <c r="F23" s="344" t="n">
        <v>29.5</v>
      </c>
      <c r="H23" s="348" t="n">
        <f aca="false">B23-N23</f>
        <v>0</v>
      </c>
      <c r="I23" s="348" t="n">
        <f aca="false">C23-O23</f>
        <v>0</v>
      </c>
      <c r="J23" s="348" t="n">
        <f aca="false">D23-P23</f>
        <v>0.25</v>
      </c>
      <c r="K23" s="348" t="n">
        <f aca="false">E23-Q23</f>
        <v>0</v>
      </c>
      <c r="L23" s="348" t="n">
        <f aca="false">F23-R23</f>
        <v>0</v>
      </c>
      <c r="N23" s="344" t="n">
        <v>28</v>
      </c>
      <c r="O23" s="344" t="n">
        <v>28</v>
      </c>
      <c r="P23" s="344" t="n">
        <v>31.25</v>
      </c>
      <c r="Q23" s="344" t="n">
        <v>31.75</v>
      </c>
      <c r="R23" s="344" t="n">
        <v>29.5</v>
      </c>
    </row>
    <row r="24" customFormat="false" ht="11.25" hidden="false" customHeight="false" outlineLevel="0" collapsed="false">
      <c r="A24" s="224" t="n">
        <f aca="false">EOMONTH(A23,1)</f>
        <v>37376</v>
      </c>
      <c r="B24" s="344" t="n">
        <v>28</v>
      </c>
      <c r="C24" s="344" t="n">
        <v>30</v>
      </c>
      <c r="D24" s="344" t="n">
        <v>30.25</v>
      </c>
      <c r="E24" s="344" t="n">
        <v>31.25</v>
      </c>
      <c r="F24" s="344" t="n">
        <v>30.5</v>
      </c>
      <c r="H24" s="348" t="n">
        <f aca="false">B24-N24</f>
        <v>0</v>
      </c>
      <c r="I24" s="348" t="n">
        <f aca="false">C24-O24</f>
        <v>0</v>
      </c>
      <c r="J24" s="348" t="n">
        <f aca="false">D24-P24</f>
        <v>0.25</v>
      </c>
      <c r="K24" s="348" t="n">
        <f aca="false">E24-Q24</f>
        <v>0.25</v>
      </c>
      <c r="L24" s="348" t="n">
        <f aca="false">F24-R24</f>
        <v>0</v>
      </c>
      <c r="N24" s="344" t="n">
        <v>28</v>
      </c>
      <c r="O24" s="344" t="n">
        <v>30</v>
      </c>
      <c r="P24" s="344" t="n">
        <v>30</v>
      </c>
      <c r="Q24" s="344" t="n">
        <v>31</v>
      </c>
      <c r="R24" s="344" t="n">
        <v>30.5</v>
      </c>
    </row>
    <row r="25" customFormat="false" ht="11.25" hidden="false" customHeight="false" outlineLevel="0" collapsed="false">
      <c r="A25" s="224" t="n">
        <f aca="false">EOMONTH(A24,1)</f>
        <v>37407</v>
      </c>
      <c r="B25" s="344" t="n">
        <v>26.75</v>
      </c>
      <c r="C25" s="344" t="n">
        <v>29.25</v>
      </c>
      <c r="D25" s="344" t="n">
        <v>30.25</v>
      </c>
      <c r="E25" s="344" t="n">
        <v>33</v>
      </c>
      <c r="F25" s="344" t="n">
        <v>32.5</v>
      </c>
      <c r="H25" s="348" t="n">
        <f aca="false">B25-N25</f>
        <v>-0.75</v>
      </c>
      <c r="I25" s="348" t="n">
        <f aca="false">C25-O25</f>
        <v>-0.75</v>
      </c>
      <c r="J25" s="348" t="n">
        <f aca="false">D25-P25</f>
        <v>0.25</v>
      </c>
      <c r="K25" s="348" t="n">
        <f aca="false">E25-Q25</f>
        <v>0.25</v>
      </c>
      <c r="L25" s="348" t="n">
        <f aca="false">F25-R25</f>
        <v>0</v>
      </c>
      <c r="N25" s="344" t="n">
        <v>27.5</v>
      </c>
      <c r="O25" s="344" t="n">
        <v>30</v>
      </c>
      <c r="P25" s="344" t="n">
        <v>30</v>
      </c>
      <c r="Q25" s="344" t="n">
        <v>32.75</v>
      </c>
      <c r="R25" s="344" t="n">
        <v>32.5</v>
      </c>
    </row>
    <row r="26" customFormat="false" ht="11.25" hidden="false" customHeight="false" outlineLevel="0" collapsed="false">
      <c r="A26" s="224" t="n">
        <f aca="false">EOMONTH(A25,1)</f>
        <v>37437</v>
      </c>
      <c r="B26" s="344" t="n">
        <v>28</v>
      </c>
      <c r="C26" s="344" t="n">
        <v>30.5</v>
      </c>
      <c r="D26" s="344" t="n">
        <v>37</v>
      </c>
      <c r="E26" s="344" t="n">
        <v>39.25</v>
      </c>
      <c r="F26" s="344" t="n">
        <v>41.5</v>
      </c>
      <c r="H26" s="348" t="n">
        <f aca="false">B26-N26</f>
        <v>0</v>
      </c>
      <c r="I26" s="348" t="n">
        <f aca="false">C26-O26</f>
        <v>0</v>
      </c>
      <c r="J26" s="348" t="n">
        <f aca="false">D26-P26</f>
        <v>0.25</v>
      </c>
      <c r="K26" s="348" t="n">
        <f aca="false">E26-Q26</f>
        <v>0.25</v>
      </c>
      <c r="L26" s="348" t="n">
        <f aca="false">F26-R26</f>
        <v>0</v>
      </c>
      <c r="N26" s="344" t="n">
        <v>28</v>
      </c>
      <c r="O26" s="344" t="n">
        <v>30.5</v>
      </c>
      <c r="P26" s="344" t="n">
        <v>36.75</v>
      </c>
      <c r="Q26" s="344" t="n">
        <v>39</v>
      </c>
      <c r="R26" s="344" t="n">
        <v>41.5</v>
      </c>
    </row>
    <row r="27" customFormat="false" ht="11.25" hidden="false" customHeight="false" outlineLevel="0" collapsed="false">
      <c r="A27" s="224" t="n">
        <f aca="false">EOMONTH(A26,1)</f>
        <v>37468</v>
      </c>
      <c r="B27" s="344" t="n">
        <v>40.25</v>
      </c>
      <c r="C27" s="344" t="n">
        <v>43.25</v>
      </c>
      <c r="D27" s="344" t="n">
        <v>44.25</v>
      </c>
      <c r="E27" s="344" t="n">
        <v>47</v>
      </c>
      <c r="F27" s="344" t="n">
        <v>51</v>
      </c>
      <c r="H27" s="348" t="n">
        <f aca="false">B27-N27</f>
        <v>-1</v>
      </c>
      <c r="I27" s="348" t="n">
        <f aca="false">C27-O27</f>
        <v>-1</v>
      </c>
      <c r="J27" s="348" t="n">
        <f aca="false">D27-P27</f>
        <v>0</v>
      </c>
      <c r="K27" s="348" t="n">
        <f aca="false">E27-Q27</f>
        <v>0</v>
      </c>
      <c r="L27" s="348" t="n">
        <f aca="false">F27-R27</f>
        <v>0.5</v>
      </c>
      <c r="N27" s="344" t="n">
        <v>41.25</v>
      </c>
      <c r="O27" s="344" t="n">
        <v>44.25</v>
      </c>
      <c r="P27" s="344" t="n">
        <v>44.25</v>
      </c>
      <c r="Q27" s="344" t="n">
        <v>47</v>
      </c>
      <c r="R27" s="344" t="n">
        <v>50.5</v>
      </c>
    </row>
    <row r="28" customFormat="false" ht="11.25" hidden="false" customHeight="false" outlineLevel="0" collapsed="false">
      <c r="A28" s="224" t="n">
        <f aca="false">EOMONTH(A27,1)</f>
        <v>37499</v>
      </c>
      <c r="B28" s="344" t="n">
        <v>49.25</v>
      </c>
      <c r="C28" s="344" t="n">
        <v>51.75</v>
      </c>
      <c r="D28" s="344" t="n">
        <v>51.25</v>
      </c>
      <c r="E28" s="344" t="n">
        <v>53</v>
      </c>
      <c r="F28" s="344" t="n">
        <v>57</v>
      </c>
      <c r="H28" s="348" t="n">
        <f aca="false">B28-N28</f>
        <v>-0.5</v>
      </c>
      <c r="I28" s="348" t="n">
        <f aca="false">C28-O28</f>
        <v>-0.5</v>
      </c>
      <c r="J28" s="348" t="n">
        <f aca="false">D28-P28</f>
        <v>0</v>
      </c>
      <c r="K28" s="348" t="n">
        <f aca="false">E28-Q28</f>
        <v>0</v>
      </c>
      <c r="L28" s="348" t="n">
        <f aca="false">F28-R28</f>
        <v>2</v>
      </c>
      <c r="N28" s="344" t="n">
        <v>49.75</v>
      </c>
      <c r="O28" s="344" t="n">
        <v>52.25</v>
      </c>
      <c r="P28" s="344" t="n">
        <v>51.25</v>
      </c>
      <c r="Q28" s="344" t="n">
        <v>53</v>
      </c>
      <c r="R28" s="344" t="n">
        <v>55</v>
      </c>
    </row>
    <row r="29" customFormat="false" ht="11.25" hidden="false" customHeight="false" outlineLevel="0" collapsed="false">
      <c r="A29" s="224" t="n">
        <f aca="false">EOMONTH(A28,1)</f>
        <v>37529</v>
      </c>
      <c r="B29" s="344" t="n">
        <v>40</v>
      </c>
      <c r="C29" s="344" t="n">
        <v>43.5</v>
      </c>
      <c r="D29" s="344" t="n">
        <v>43.25</v>
      </c>
      <c r="E29" s="344" t="n">
        <v>39.5</v>
      </c>
      <c r="F29" s="344" t="n">
        <v>45</v>
      </c>
      <c r="H29" s="348" t="n">
        <f aca="false">B29-N29</f>
        <v>-1</v>
      </c>
      <c r="I29" s="348" t="n">
        <f aca="false">C29-O29</f>
        <v>-1</v>
      </c>
      <c r="J29" s="348" t="n">
        <f aca="false">D29-P29</f>
        <v>0</v>
      </c>
      <c r="K29" s="348" t="n">
        <f aca="false">E29-Q29</f>
        <v>0</v>
      </c>
      <c r="L29" s="348" t="n">
        <f aca="false">F29-R29</f>
        <v>0</v>
      </c>
      <c r="N29" s="344" t="n">
        <v>41</v>
      </c>
      <c r="O29" s="344" t="n">
        <v>44.5</v>
      </c>
      <c r="P29" s="344" t="n">
        <v>43.25</v>
      </c>
      <c r="Q29" s="344" t="n">
        <v>39.5</v>
      </c>
      <c r="R29" s="344" t="n">
        <v>45</v>
      </c>
    </row>
    <row r="30" customFormat="false" ht="11.25" hidden="false" customHeight="false" outlineLevel="0" collapsed="false">
      <c r="A30" s="224" t="n">
        <f aca="false">EOMONTH(A29,1)</f>
        <v>37560</v>
      </c>
      <c r="B30" s="344" t="n">
        <v>36.25</v>
      </c>
      <c r="C30" s="344" t="n">
        <v>34.75</v>
      </c>
      <c r="D30" s="344" t="n">
        <v>37</v>
      </c>
      <c r="E30" s="344" t="n">
        <v>35.25</v>
      </c>
      <c r="F30" s="344" t="n">
        <v>33.5</v>
      </c>
      <c r="H30" s="348" t="n">
        <f aca="false">B30-N30</f>
        <v>0.25</v>
      </c>
      <c r="I30" s="348" t="n">
        <f aca="false">C30-O30</f>
        <v>0</v>
      </c>
      <c r="J30" s="348" t="n">
        <f aca="false">D30-P30</f>
        <v>0</v>
      </c>
      <c r="K30" s="348" t="n">
        <f aca="false">E30-Q30</f>
        <v>0</v>
      </c>
      <c r="L30" s="348" t="n">
        <f aca="false">F30-R30</f>
        <v>0</v>
      </c>
      <c r="N30" s="344" t="n">
        <v>36</v>
      </c>
      <c r="O30" s="344" t="n">
        <v>34.75</v>
      </c>
      <c r="P30" s="344" t="n">
        <v>37</v>
      </c>
      <c r="Q30" s="344" t="n">
        <v>35.25</v>
      </c>
      <c r="R30" s="344" t="n">
        <v>33.5</v>
      </c>
    </row>
    <row r="31" customFormat="false" ht="11.25" hidden="false" customHeight="false" outlineLevel="0" collapsed="false">
      <c r="A31" s="224" t="n">
        <f aca="false">EOMONTH(A30,1)</f>
        <v>37590</v>
      </c>
      <c r="B31" s="344" t="n">
        <v>33</v>
      </c>
      <c r="C31" s="344" t="n">
        <v>32</v>
      </c>
      <c r="D31" s="344" t="n">
        <v>34.75</v>
      </c>
      <c r="E31" s="344" t="n">
        <v>34.5</v>
      </c>
      <c r="F31" s="344" t="n">
        <v>31</v>
      </c>
      <c r="H31" s="348" t="n">
        <f aca="false">B31-N31</f>
        <v>-1</v>
      </c>
      <c r="I31" s="348" t="n">
        <f aca="false">C31-O31</f>
        <v>-1</v>
      </c>
      <c r="J31" s="348" t="n">
        <f aca="false">D31-P31</f>
        <v>0</v>
      </c>
      <c r="K31" s="348" t="n">
        <f aca="false">E31-Q31</f>
        <v>0</v>
      </c>
      <c r="L31" s="348" t="n">
        <f aca="false">F31-R31</f>
        <v>0</v>
      </c>
      <c r="N31" s="344" t="n">
        <v>34</v>
      </c>
      <c r="O31" s="344" t="n">
        <v>33</v>
      </c>
      <c r="P31" s="344" t="n">
        <v>34.75</v>
      </c>
      <c r="Q31" s="344" t="n">
        <v>34.5</v>
      </c>
      <c r="R31" s="344" t="n">
        <v>31</v>
      </c>
    </row>
    <row r="32" customFormat="false" ht="11.25" hidden="false" customHeight="false" outlineLevel="0" collapsed="false">
      <c r="A32" s="224" t="n">
        <f aca="false">EOMONTH(A31,1)</f>
        <v>37621</v>
      </c>
      <c r="B32" s="344" t="n">
        <v>35</v>
      </c>
      <c r="C32" s="344" t="n">
        <v>34</v>
      </c>
      <c r="D32" s="344" t="n">
        <v>37</v>
      </c>
      <c r="E32" s="344" t="n">
        <v>36.75</v>
      </c>
      <c r="F32" s="344" t="n">
        <v>32.5</v>
      </c>
      <c r="H32" s="348" t="n">
        <f aca="false">B32-N32</f>
        <v>0</v>
      </c>
      <c r="I32" s="348" t="n">
        <f aca="false">C32-O32</f>
        <v>0</v>
      </c>
      <c r="J32" s="348" t="n">
        <f aca="false">D32-P32</f>
        <v>0</v>
      </c>
      <c r="K32" s="348" t="n">
        <f aca="false">E32-Q32</f>
        <v>0</v>
      </c>
      <c r="L32" s="348" t="n">
        <f aca="false">F32-R32</f>
        <v>0</v>
      </c>
      <c r="N32" s="344" t="n">
        <v>35</v>
      </c>
      <c r="O32" s="344" t="n">
        <v>34</v>
      </c>
      <c r="P32" s="344" t="n">
        <v>37</v>
      </c>
      <c r="Q32" s="344" t="n">
        <v>36.75</v>
      </c>
      <c r="R32" s="344" t="n">
        <v>32.5</v>
      </c>
    </row>
    <row r="33" customFormat="false" ht="11.25" hidden="false" customHeight="false" outlineLevel="0" collapsed="false">
      <c r="A33" s="224" t="n">
        <f aca="false">EOMONTH(A32,1)</f>
        <v>37652</v>
      </c>
      <c r="B33" s="344" t="n">
        <v>37.5</v>
      </c>
      <c r="C33" s="344" t="n">
        <v>36.5</v>
      </c>
      <c r="D33" s="344" t="n">
        <v>38.5</v>
      </c>
      <c r="E33" s="344" t="n">
        <v>37.5</v>
      </c>
      <c r="F33" s="344" t="n">
        <v>33.75</v>
      </c>
      <c r="H33" s="348" t="n">
        <f aca="false">B33-N33</f>
        <v>-0.5</v>
      </c>
      <c r="I33" s="348" t="n">
        <f aca="false">C33-O33</f>
        <v>-0.5</v>
      </c>
      <c r="J33" s="348" t="n">
        <f aca="false">D33-P33</f>
        <v>0</v>
      </c>
      <c r="K33" s="348" t="n">
        <f aca="false">E33-Q33</f>
        <v>0</v>
      </c>
      <c r="L33" s="348" t="n">
        <f aca="false">F33-R33</f>
        <v>0</v>
      </c>
      <c r="N33" s="344" t="n">
        <v>38</v>
      </c>
      <c r="O33" s="344" t="n">
        <v>37</v>
      </c>
      <c r="P33" s="344" t="n">
        <v>38.5</v>
      </c>
      <c r="Q33" s="344" t="n">
        <v>37.5</v>
      </c>
      <c r="R33" s="344" t="n">
        <v>33.75</v>
      </c>
    </row>
    <row r="34" customFormat="false" ht="11.25" hidden="false" customHeight="false" outlineLevel="0" collapsed="false">
      <c r="A34" s="224" t="n">
        <f aca="false">EOMONTH(A33,1)</f>
        <v>37680</v>
      </c>
      <c r="B34" s="344" t="n">
        <v>35</v>
      </c>
      <c r="C34" s="344" t="n">
        <v>34</v>
      </c>
      <c r="D34" s="344" t="n">
        <v>37.5</v>
      </c>
      <c r="E34" s="344" t="n">
        <v>36.5</v>
      </c>
      <c r="F34" s="344" t="n">
        <v>33.25</v>
      </c>
      <c r="H34" s="348" t="n">
        <f aca="false">B34-N34</f>
        <v>0</v>
      </c>
      <c r="I34" s="348" t="n">
        <f aca="false">C34-O34</f>
        <v>0</v>
      </c>
      <c r="J34" s="348" t="n">
        <f aca="false">D34-P34</f>
        <v>0</v>
      </c>
      <c r="K34" s="348" t="n">
        <f aca="false">E34-Q34</f>
        <v>0</v>
      </c>
      <c r="L34" s="348" t="n">
        <f aca="false">F34-R34</f>
        <v>0</v>
      </c>
      <c r="N34" s="344" t="n">
        <v>35</v>
      </c>
      <c r="O34" s="344" t="n">
        <v>34</v>
      </c>
      <c r="P34" s="344" t="n">
        <v>37.5</v>
      </c>
      <c r="Q34" s="344" t="n">
        <v>36.5</v>
      </c>
      <c r="R34" s="344" t="n">
        <v>33.25</v>
      </c>
    </row>
    <row r="35" customFormat="false" ht="11.25" hidden="false" customHeight="false" outlineLevel="0" collapsed="false">
      <c r="A35" s="224" t="n">
        <f aca="false">EOMONTH(A34,1)</f>
        <v>37711</v>
      </c>
      <c r="B35" s="344" t="n">
        <v>31</v>
      </c>
      <c r="C35" s="344" t="n">
        <v>31</v>
      </c>
      <c r="D35" s="344" t="n">
        <v>35.5</v>
      </c>
      <c r="E35" s="344" t="n">
        <v>34.5</v>
      </c>
      <c r="F35" s="344" t="n">
        <v>33.25</v>
      </c>
      <c r="H35" s="348" t="n">
        <f aca="false">B35-N35</f>
        <v>0</v>
      </c>
      <c r="I35" s="348" t="n">
        <f aca="false">C35-O35</f>
        <v>0</v>
      </c>
      <c r="J35" s="348" t="n">
        <f aca="false">D35-P35</f>
        <v>0</v>
      </c>
      <c r="K35" s="348" t="n">
        <f aca="false">E35-Q35</f>
        <v>0</v>
      </c>
      <c r="L35" s="348" t="n">
        <f aca="false">F35-R35</f>
        <v>0</v>
      </c>
      <c r="N35" s="344" t="n">
        <v>31</v>
      </c>
      <c r="O35" s="344" t="n">
        <v>31</v>
      </c>
      <c r="P35" s="344" t="n">
        <v>35.5</v>
      </c>
      <c r="Q35" s="344" t="n">
        <v>34.5</v>
      </c>
      <c r="R35" s="344" t="n">
        <v>33.25</v>
      </c>
    </row>
    <row r="36" customFormat="false" ht="11.25" hidden="false" customHeight="false" outlineLevel="0" collapsed="false">
      <c r="A36" s="224" t="n">
        <f aca="false">EOMONTH(A35,1)</f>
        <v>37741</v>
      </c>
      <c r="B36" s="344" t="n">
        <v>30</v>
      </c>
      <c r="C36" s="344" t="n">
        <v>33</v>
      </c>
      <c r="D36" s="344" t="n">
        <v>32.5</v>
      </c>
      <c r="E36" s="344" t="n">
        <v>32.5</v>
      </c>
      <c r="F36" s="344" t="n">
        <v>32.75</v>
      </c>
      <c r="H36" s="348" t="n">
        <f aca="false">B36-N36</f>
        <v>0</v>
      </c>
      <c r="I36" s="348" t="n">
        <f aca="false">C36-O36</f>
        <v>0</v>
      </c>
      <c r="J36" s="348" t="n">
        <f aca="false">D36-P36</f>
        <v>0</v>
      </c>
      <c r="K36" s="348" t="n">
        <f aca="false">E36-Q36</f>
        <v>0</v>
      </c>
      <c r="L36" s="348" t="n">
        <f aca="false">F36-R36</f>
        <v>0</v>
      </c>
      <c r="N36" s="344" t="n">
        <v>30</v>
      </c>
      <c r="O36" s="344" t="n">
        <v>33</v>
      </c>
      <c r="P36" s="344" t="n">
        <v>32.5</v>
      </c>
      <c r="Q36" s="344" t="n">
        <v>32.5</v>
      </c>
      <c r="R36" s="344" t="n">
        <v>32.75</v>
      </c>
    </row>
    <row r="37" customFormat="false" ht="11.25" hidden="false" customHeight="false" outlineLevel="0" collapsed="false">
      <c r="A37" s="224" t="n">
        <f aca="false">EOMONTH(A36,1)</f>
        <v>37772</v>
      </c>
      <c r="B37" s="344" t="n">
        <v>25</v>
      </c>
      <c r="C37" s="344" t="n">
        <v>28.25</v>
      </c>
      <c r="D37" s="344" t="n">
        <v>33.5</v>
      </c>
      <c r="E37" s="344" t="n">
        <v>33.5</v>
      </c>
      <c r="F37" s="344" t="n">
        <v>32.75</v>
      </c>
      <c r="H37" s="348" t="n">
        <f aca="false">B37-N37</f>
        <v>0</v>
      </c>
      <c r="I37" s="348" t="n">
        <f aca="false">C37-O37</f>
        <v>0</v>
      </c>
      <c r="J37" s="348" t="n">
        <f aca="false">D37-P37</f>
        <v>0</v>
      </c>
      <c r="K37" s="348" t="n">
        <f aca="false">E37-Q37</f>
        <v>0</v>
      </c>
      <c r="L37" s="348" t="n">
        <f aca="false">F37-R37</f>
        <v>0</v>
      </c>
      <c r="N37" s="344" t="n">
        <v>25</v>
      </c>
      <c r="O37" s="344" t="n">
        <v>28.25</v>
      </c>
      <c r="P37" s="344" t="n">
        <v>33.5</v>
      </c>
      <c r="Q37" s="344" t="n">
        <v>33.5</v>
      </c>
      <c r="R37" s="344" t="n">
        <v>32.75</v>
      </c>
    </row>
    <row r="38" customFormat="false" ht="11.25" hidden="false" customHeight="false" outlineLevel="0" collapsed="false">
      <c r="A38" s="224" t="n">
        <f aca="false">EOMONTH(A37,1)</f>
        <v>37802</v>
      </c>
      <c r="B38" s="344" t="n">
        <v>26.25</v>
      </c>
      <c r="C38" s="344" t="n">
        <v>29.5</v>
      </c>
      <c r="D38" s="344" t="n">
        <v>37.5</v>
      </c>
      <c r="E38" s="344" t="n">
        <v>42.5</v>
      </c>
      <c r="F38" s="344" t="n">
        <v>37.25</v>
      </c>
      <c r="H38" s="348" t="n">
        <f aca="false">B38-N38</f>
        <v>-0.75</v>
      </c>
      <c r="I38" s="348" t="n">
        <f aca="false">C38-O38</f>
        <v>-0.75</v>
      </c>
      <c r="J38" s="348" t="n">
        <f aca="false">D38-P38</f>
        <v>0</v>
      </c>
      <c r="K38" s="348" t="n">
        <f aca="false">E38-Q38</f>
        <v>0</v>
      </c>
      <c r="L38" s="348" t="n">
        <f aca="false">F38-R38</f>
        <v>0</v>
      </c>
      <c r="N38" s="344" t="n">
        <v>27</v>
      </c>
      <c r="O38" s="344" t="n">
        <v>30.25</v>
      </c>
      <c r="P38" s="344" t="n">
        <v>37.5</v>
      </c>
      <c r="Q38" s="344" t="n">
        <v>42.5</v>
      </c>
      <c r="R38" s="344" t="n">
        <v>37.25</v>
      </c>
    </row>
    <row r="39" customFormat="false" ht="11.25" hidden="false" customHeight="false" outlineLevel="0" collapsed="false">
      <c r="A39" s="224" t="n">
        <f aca="false">EOMONTH(A38,1)</f>
        <v>37833</v>
      </c>
      <c r="B39" s="344" t="n">
        <v>45</v>
      </c>
      <c r="C39" s="344" t="n">
        <v>49.5</v>
      </c>
      <c r="D39" s="344" t="n">
        <v>46.5</v>
      </c>
      <c r="E39" s="344" t="n">
        <v>52.5</v>
      </c>
      <c r="F39" s="344" t="n">
        <v>51</v>
      </c>
      <c r="H39" s="348" t="n">
        <f aca="false">B39-N39</f>
        <v>0</v>
      </c>
      <c r="I39" s="348" t="n">
        <f aca="false">C39-O39</f>
        <v>0</v>
      </c>
      <c r="J39" s="348" t="n">
        <f aca="false">D39-P39</f>
        <v>0</v>
      </c>
      <c r="K39" s="348" t="n">
        <f aca="false">E39-Q39</f>
        <v>0</v>
      </c>
      <c r="L39" s="348" t="n">
        <f aca="false">F39-R39</f>
        <v>0</v>
      </c>
      <c r="N39" s="344" t="n">
        <v>45</v>
      </c>
      <c r="O39" s="344" t="n">
        <v>49.5</v>
      </c>
      <c r="P39" s="344" t="n">
        <v>46.5</v>
      </c>
      <c r="Q39" s="344" t="n">
        <v>52.5</v>
      </c>
      <c r="R39" s="344" t="n">
        <v>51</v>
      </c>
    </row>
    <row r="40" customFormat="false" ht="11.25" hidden="false" customHeight="false" outlineLevel="0" collapsed="false">
      <c r="A40" s="224" t="n">
        <f aca="false">EOMONTH(A39,1)</f>
        <v>37864</v>
      </c>
      <c r="B40" s="344" t="n">
        <v>53</v>
      </c>
      <c r="C40" s="344" t="n">
        <v>56.5</v>
      </c>
      <c r="D40" s="344" t="n">
        <v>55.5</v>
      </c>
      <c r="E40" s="344" t="n">
        <v>56.5</v>
      </c>
      <c r="F40" s="344" t="n">
        <v>56</v>
      </c>
      <c r="H40" s="348" t="n">
        <f aca="false">B40-N40</f>
        <v>0</v>
      </c>
      <c r="I40" s="348" t="n">
        <f aca="false">C40-O40</f>
        <v>0</v>
      </c>
      <c r="J40" s="348" t="n">
        <f aca="false">D40-P40</f>
        <v>0</v>
      </c>
      <c r="K40" s="348" t="n">
        <f aca="false">E40-Q40</f>
        <v>0</v>
      </c>
      <c r="L40" s="348" t="n">
        <f aca="false">F40-R40</f>
        <v>0</v>
      </c>
      <c r="N40" s="344" t="n">
        <v>53</v>
      </c>
      <c r="O40" s="344" t="n">
        <v>56.5</v>
      </c>
      <c r="P40" s="344" t="n">
        <v>55.5</v>
      </c>
      <c r="Q40" s="344" t="n">
        <v>56.5</v>
      </c>
      <c r="R40" s="344" t="n">
        <v>56</v>
      </c>
    </row>
    <row r="41" customFormat="false" ht="11.25" hidden="false" customHeight="false" outlineLevel="0" collapsed="false">
      <c r="A41" s="224" t="n">
        <f aca="false">EOMONTH(A40,1)</f>
        <v>37894</v>
      </c>
      <c r="B41" s="344" t="n">
        <v>42</v>
      </c>
      <c r="C41" s="344" t="n">
        <v>45.5</v>
      </c>
      <c r="D41" s="344" t="n">
        <v>50.5</v>
      </c>
      <c r="E41" s="344" t="n">
        <v>45.5</v>
      </c>
      <c r="F41" s="344" t="n">
        <v>44.5</v>
      </c>
      <c r="H41" s="348" t="n">
        <f aca="false">B41-N41</f>
        <v>0</v>
      </c>
      <c r="I41" s="348" t="n">
        <f aca="false">C41-O41</f>
        <v>0</v>
      </c>
      <c r="J41" s="348" t="n">
        <f aca="false">D41-P41</f>
        <v>0</v>
      </c>
      <c r="K41" s="348" t="n">
        <f aca="false">E41-Q41</f>
        <v>0</v>
      </c>
      <c r="L41" s="348" t="n">
        <f aca="false">F41-R41</f>
        <v>0</v>
      </c>
      <c r="N41" s="344" t="n">
        <v>42</v>
      </c>
      <c r="O41" s="344" t="n">
        <v>45.5</v>
      </c>
      <c r="P41" s="344" t="n">
        <v>50.5</v>
      </c>
      <c r="Q41" s="344" t="n">
        <v>45.5</v>
      </c>
      <c r="R41" s="344" t="n">
        <v>44.5</v>
      </c>
    </row>
    <row r="42" customFormat="false" ht="11.25" hidden="false" customHeight="false" outlineLevel="0" collapsed="false">
      <c r="A42" s="224" t="n">
        <f aca="false">EOMONTH(A41,1)</f>
        <v>37925</v>
      </c>
      <c r="B42" s="344" t="n">
        <v>36.75</v>
      </c>
      <c r="C42" s="344" t="n">
        <v>36</v>
      </c>
      <c r="D42" s="344" t="n">
        <v>36.5</v>
      </c>
      <c r="E42" s="344" t="n">
        <v>35.5</v>
      </c>
      <c r="F42" s="344" t="n">
        <v>33.75</v>
      </c>
      <c r="H42" s="348" t="n">
        <f aca="false">B42-N42</f>
        <v>0.75</v>
      </c>
      <c r="I42" s="348" t="n">
        <f aca="false">C42-O42</f>
        <v>0.5</v>
      </c>
      <c r="J42" s="348" t="n">
        <f aca="false">D42-P42</f>
        <v>0</v>
      </c>
      <c r="K42" s="348" t="n">
        <f aca="false">E42-Q42</f>
        <v>0</v>
      </c>
      <c r="L42" s="348" t="n">
        <f aca="false">F42-R42</f>
        <v>0</v>
      </c>
      <c r="N42" s="344" t="n">
        <v>36</v>
      </c>
      <c r="O42" s="344" t="n">
        <v>35.5</v>
      </c>
      <c r="P42" s="344" t="n">
        <v>36.5</v>
      </c>
      <c r="Q42" s="344" t="n">
        <v>35.5</v>
      </c>
      <c r="R42" s="344" t="n">
        <v>33.75</v>
      </c>
    </row>
    <row r="43" customFormat="false" ht="11.25" hidden="false" customHeight="false" outlineLevel="0" collapsed="false">
      <c r="A43" s="224" t="n">
        <f aca="false">EOMONTH(A42,1)</f>
        <v>37955</v>
      </c>
      <c r="B43" s="344" t="n">
        <v>34.25</v>
      </c>
      <c r="C43" s="344" t="n">
        <v>33.75</v>
      </c>
      <c r="D43" s="344" t="n">
        <v>35.5</v>
      </c>
      <c r="E43" s="344" t="n">
        <v>34.5</v>
      </c>
      <c r="F43" s="344" t="n">
        <v>32.25</v>
      </c>
      <c r="H43" s="348" t="n">
        <f aca="false">B43-N43</f>
        <v>0</v>
      </c>
      <c r="I43" s="348" t="n">
        <f aca="false">C43-O43</f>
        <v>0</v>
      </c>
      <c r="J43" s="348" t="n">
        <f aca="false">D43-P43</f>
        <v>0</v>
      </c>
      <c r="K43" s="348" t="n">
        <f aca="false">E43-Q43</f>
        <v>0</v>
      </c>
      <c r="L43" s="348" t="n">
        <f aca="false">F43-R43</f>
        <v>0</v>
      </c>
      <c r="N43" s="344" t="n">
        <v>34.25</v>
      </c>
      <c r="O43" s="344" t="n">
        <v>33.75</v>
      </c>
      <c r="P43" s="344" t="n">
        <v>35.5</v>
      </c>
      <c r="Q43" s="344" t="n">
        <v>34.5</v>
      </c>
      <c r="R43" s="344" t="n">
        <v>32.25</v>
      </c>
    </row>
    <row r="44" customFormat="false" ht="11.25" hidden="false" customHeight="false" outlineLevel="0" collapsed="false">
      <c r="A44" s="224" t="n">
        <f aca="false">EOMONTH(A43,1)</f>
        <v>37986</v>
      </c>
      <c r="B44" s="344" t="n">
        <v>37</v>
      </c>
      <c r="C44" s="344" t="n">
        <v>36.5</v>
      </c>
      <c r="D44" s="344" t="n">
        <v>37.5</v>
      </c>
      <c r="E44" s="344" t="n">
        <v>38.5</v>
      </c>
      <c r="F44" s="344" t="n">
        <v>32.25</v>
      </c>
      <c r="H44" s="348" t="n">
        <f aca="false">B44-N44</f>
        <v>0</v>
      </c>
      <c r="I44" s="348" t="n">
        <f aca="false">C44-O44</f>
        <v>0</v>
      </c>
      <c r="J44" s="348" t="n">
        <f aca="false">D44-P44</f>
        <v>0</v>
      </c>
      <c r="K44" s="348" t="n">
        <f aca="false">E44-Q44</f>
        <v>0</v>
      </c>
      <c r="L44" s="348" t="n">
        <f aca="false">F44-R44</f>
        <v>0</v>
      </c>
      <c r="N44" s="344" t="n">
        <v>37</v>
      </c>
      <c r="O44" s="344" t="n">
        <v>36.5</v>
      </c>
      <c r="P44" s="344" t="n">
        <v>37.5</v>
      </c>
      <c r="Q44" s="344" t="n">
        <v>38.5</v>
      </c>
      <c r="R44" s="344" t="n">
        <v>32.25</v>
      </c>
    </row>
    <row r="45" customFormat="false" ht="11.25" hidden="false" customHeight="false" outlineLevel="0" collapsed="false">
      <c r="A45" s="224" t="n">
        <f aca="false">EOMONTH(A44,1)</f>
        <v>38017</v>
      </c>
      <c r="B45" s="344" t="n">
        <v>36.7</v>
      </c>
      <c r="C45" s="344" t="n">
        <v>36.37</v>
      </c>
      <c r="D45" s="344" t="n">
        <v>38.79</v>
      </c>
      <c r="E45" s="344" t="n">
        <v>39.5</v>
      </c>
      <c r="F45" s="344" t="n">
        <v>34.43</v>
      </c>
      <c r="H45" s="348" t="n">
        <f aca="false">B45-N45</f>
        <v>-0.439999999999998</v>
      </c>
      <c r="I45" s="348" t="n">
        <f aca="false">C45-O45</f>
        <v>-0.43</v>
      </c>
      <c r="J45" s="348" t="n">
        <f aca="false">D45-P45</f>
        <v>0</v>
      </c>
      <c r="K45" s="348" t="n">
        <f aca="false">E45-Q45</f>
        <v>0</v>
      </c>
      <c r="L45" s="348" t="n">
        <f aca="false">F45-R45</f>
        <v>0</v>
      </c>
      <c r="N45" s="344" t="n">
        <v>37.14</v>
      </c>
      <c r="O45" s="344" t="n">
        <v>36.8</v>
      </c>
      <c r="P45" s="344" t="n">
        <v>38.79</v>
      </c>
      <c r="Q45" s="344" t="n">
        <v>39.5</v>
      </c>
      <c r="R45" s="344" t="n">
        <v>34.43</v>
      </c>
    </row>
    <row r="46" customFormat="false" ht="11.25" hidden="false" customHeight="false" outlineLevel="0" collapsed="false">
      <c r="A46" s="224" t="n">
        <f aca="false">EOMONTH(A45,1)</f>
        <v>38046</v>
      </c>
      <c r="B46" s="344" t="n">
        <v>34.62</v>
      </c>
      <c r="C46" s="344" t="n">
        <v>34.26</v>
      </c>
      <c r="D46" s="344" t="n">
        <v>38.26</v>
      </c>
      <c r="E46" s="344" t="n">
        <v>37.5</v>
      </c>
      <c r="F46" s="344" t="n">
        <v>34</v>
      </c>
      <c r="H46" s="348" t="n">
        <f aca="false">B46-N46</f>
        <v>-0.0200000000000031</v>
      </c>
      <c r="I46" s="348" t="n">
        <f aca="false">C46-O46</f>
        <v>-0.0200000000000031</v>
      </c>
      <c r="J46" s="348" t="n">
        <f aca="false">D46-P46</f>
        <v>0</v>
      </c>
      <c r="K46" s="348" t="n">
        <f aca="false">E46-Q46</f>
        <v>0</v>
      </c>
      <c r="L46" s="348" t="n">
        <f aca="false">F46-R46</f>
        <v>0</v>
      </c>
      <c r="N46" s="344" t="n">
        <v>34.64</v>
      </c>
      <c r="O46" s="344" t="n">
        <v>34.28</v>
      </c>
      <c r="P46" s="344" t="n">
        <v>38.26</v>
      </c>
      <c r="Q46" s="344" t="n">
        <v>37.5</v>
      </c>
      <c r="R46" s="344" t="n">
        <v>34</v>
      </c>
    </row>
    <row r="47" customFormat="false" ht="11.25" hidden="false" customHeight="false" outlineLevel="0" collapsed="false">
      <c r="A47" s="224" t="n">
        <f aca="false">EOMONTH(A46,1)</f>
        <v>38077</v>
      </c>
      <c r="B47" s="344" t="n">
        <v>31.28</v>
      </c>
      <c r="C47" s="344" t="n">
        <v>31.74</v>
      </c>
      <c r="D47" s="344" t="n">
        <v>36.73</v>
      </c>
      <c r="E47" s="344" t="n">
        <v>35.75</v>
      </c>
      <c r="F47" s="344" t="n">
        <v>34.01</v>
      </c>
      <c r="H47" s="348" t="n">
        <f aca="false">B47-N47</f>
        <v>-0.0199999999999996</v>
      </c>
      <c r="I47" s="348" t="n">
        <f aca="false">C47-O47</f>
        <v>-0.0100000000000016</v>
      </c>
      <c r="J47" s="348" t="n">
        <f aca="false">D47-P47</f>
        <v>0</v>
      </c>
      <c r="K47" s="348" t="n">
        <f aca="false">E47-Q47</f>
        <v>0</v>
      </c>
      <c r="L47" s="348" t="n">
        <f aca="false">F47-R47</f>
        <v>0</v>
      </c>
      <c r="N47" s="344" t="n">
        <v>31.3</v>
      </c>
      <c r="O47" s="344" t="n">
        <v>31.75</v>
      </c>
      <c r="P47" s="344" t="n">
        <v>36.73</v>
      </c>
      <c r="Q47" s="344" t="n">
        <v>35.75</v>
      </c>
      <c r="R47" s="344" t="n">
        <v>34.01</v>
      </c>
    </row>
    <row r="48" customFormat="false" ht="11.25" hidden="false" customHeight="false" outlineLevel="0" collapsed="false">
      <c r="A48" s="224" t="n">
        <f aca="false">EOMONTH(A47,1)</f>
        <v>38107</v>
      </c>
      <c r="B48" s="344" t="n">
        <v>30.45</v>
      </c>
      <c r="C48" s="344" t="n">
        <v>33.43</v>
      </c>
      <c r="D48" s="344" t="n">
        <v>35.01</v>
      </c>
      <c r="E48" s="344" t="n">
        <v>34</v>
      </c>
      <c r="F48" s="344" t="n">
        <v>33.58</v>
      </c>
      <c r="H48" s="348" t="n">
        <f aca="false">B48-N48</f>
        <v>-0.0199999999999996</v>
      </c>
      <c r="I48" s="348" t="n">
        <f aca="false">C48-O48</f>
        <v>-0.0200000000000031</v>
      </c>
      <c r="J48" s="348" t="n">
        <f aca="false">D48-P48</f>
        <v>0</v>
      </c>
      <c r="K48" s="348" t="n">
        <f aca="false">E48-Q48</f>
        <v>0</v>
      </c>
      <c r="L48" s="348" t="n">
        <f aca="false">F48-R48</f>
        <v>0</v>
      </c>
      <c r="N48" s="344" t="n">
        <v>30.47</v>
      </c>
      <c r="O48" s="344" t="n">
        <v>33.45</v>
      </c>
      <c r="P48" s="344" t="n">
        <v>35.01</v>
      </c>
      <c r="Q48" s="344" t="n">
        <v>34</v>
      </c>
      <c r="R48" s="344" t="n">
        <v>33.58</v>
      </c>
    </row>
    <row r="49" customFormat="false" ht="11.25" hidden="false" customHeight="false" outlineLevel="0" collapsed="false">
      <c r="A49" s="224" t="n">
        <f aca="false">EOMONTH(A48,1)</f>
        <v>38138</v>
      </c>
      <c r="B49" s="344" t="n">
        <v>26.27</v>
      </c>
      <c r="C49" s="344" t="n">
        <v>29.43</v>
      </c>
      <c r="D49" s="344" t="n">
        <v>36.67</v>
      </c>
      <c r="E49" s="344" t="n">
        <v>34.75</v>
      </c>
      <c r="F49" s="344" t="n">
        <v>33.58</v>
      </c>
      <c r="H49" s="348" t="n">
        <f aca="false">B49-N49</f>
        <v>-0.0199999999999996</v>
      </c>
      <c r="I49" s="348" t="n">
        <f aca="false">C49-O49</f>
        <v>-0.0100000000000016</v>
      </c>
      <c r="J49" s="348" t="n">
        <f aca="false">D49-P49</f>
        <v>0</v>
      </c>
      <c r="K49" s="348" t="n">
        <f aca="false">E49-Q49</f>
        <v>0</v>
      </c>
      <c r="L49" s="348" t="n">
        <f aca="false">F49-R49</f>
        <v>0</v>
      </c>
      <c r="N49" s="344" t="n">
        <v>26.29</v>
      </c>
      <c r="O49" s="344" t="n">
        <v>29.44</v>
      </c>
      <c r="P49" s="344" t="n">
        <v>36.67</v>
      </c>
      <c r="Q49" s="344" t="n">
        <v>34.75</v>
      </c>
      <c r="R49" s="344" t="n">
        <v>33.58</v>
      </c>
    </row>
    <row r="50" customFormat="false" ht="11.25" hidden="false" customHeight="false" outlineLevel="0" collapsed="false">
      <c r="A50" s="224" t="n">
        <f aca="false">EOMONTH(A49,1)</f>
        <v>38168</v>
      </c>
      <c r="B50" s="344" t="n">
        <v>27.32</v>
      </c>
      <c r="C50" s="344" t="n">
        <v>30.49</v>
      </c>
      <c r="D50" s="344" t="n">
        <v>41.15</v>
      </c>
      <c r="E50" s="344" t="n">
        <v>43.25</v>
      </c>
      <c r="F50" s="344" t="n">
        <v>37.42</v>
      </c>
      <c r="H50" s="348" t="n">
        <f aca="false">B50-N50</f>
        <v>-0.649999999999999</v>
      </c>
      <c r="I50" s="348" t="n">
        <f aca="false">C50-O50</f>
        <v>-0.650000000000002</v>
      </c>
      <c r="J50" s="348" t="n">
        <f aca="false">D50-P50</f>
        <v>0</v>
      </c>
      <c r="K50" s="348" t="n">
        <f aca="false">E50-Q50</f>
        <v>0</v>
      </c>
      <c r="L50" s="348" t="n">
        <f aca="false">F50-R50</f>
        <v>0</v>
      </c>
      <c r="N50" s="344" t="n">
        <v>27.97</v>
      </c>
      <c r="O50" s="344" t="n">
        <v>31.14</v>
      </c>
      <c r="P50" s="344" t="n">
        <v>41.15</v>
      </c>
      <c r="Q50" s="344" t="n">
        <v>43.25</v>
      </c>
      <c r="R50" s="344" t="n">
        <v>37.42</v>
      </c>
    </row>
    <row r="51" customFormat="false" ht="11.25" hidden="false" customHeight="false" outlineLevel="0" collapsed="false">
      <c r="A51" s="224" t="n">
        <f aca="false">EOMONTH(A50,1)</f>
        <v>38199</v>
      </c>
      <c r="B51" s="344" t="n">
        <v>43.05</v>
      </c>
      <c r="C51" s="344" t="n">
        <v>47.38</v>
      </c>
      <c r="D51" s="344" t="n">
        <v>43.23</v>
      </c>
      <c r="E51" s="344" t="n">
        <v>49.25</v>
      </c>
      <c r="F51" s="344" t="n">
        <v>49.14</v>
      </c>
      <c r="H51" s="348" t="n">
        <f aca="false">B51-N51</f>
        <v>-0.0200000000000031</v>
      </c>
      <c r="I51" s="348" t="n">
        <f aca="false">C51-O51</f>
        <v>-0.019999999999996</v>
      </c>
      <c r="J51" s="348" t="n">
        <f aca="false">D51-P51</f>
        <v>0</v>
      </c>
      <c r="K51" s="348" t="n">
        <f aca="false">E51-Q51</f>
        <v>0</v>
      </c>
      <c r="L51" s="348" t="n">
        <f aca="false">F51-R51</f>
        <v>0</v>
      </c>
      <c r="N51" s="344" t="n">
        <v>43.07</v>
      </c>
      <c r="O51" s="344" t="n">
        <v>47.4</v>
      </c>
      <c r="P51" s="344" t="n">
        <v>43.23</v>
      </c>
      <c r="Q51" s="344" t="n">
        <v>49.25</v>
      </c>
      <c r="R51" s="344" t="n">
        <v>49.14</v>
      </c>
    </row>
    <row r="52" customFormat="false" ht="11.25" hidden="false" customHeight="false" outlineLevel="0" collapsed="false">
      <c r="A52" s="224" t="n">
        <f aca="false">EOMONTH(A51,1)</f>
        <v>38230</v>
      </c>
      <c r="B52" s="344" t="n">
        <v>49.77</v>
      </c>
      <c r="C52" s="344" t="n">
        <v>53.3</v>
      </c>
      <c r="D52" s="344" t="n">
        <v>50.66</v>
      </c>
      <c r="E52" s="344" t="n">
        <v>51.75</v>
      </c>
      <c r="F52" s="344" t="n">
        <v>53.41</v>
      </c>
      <c r="H52" s="348" t="n">
        <f aca="false">B52-N52</f>
        <v>-0.019999999999996</v>
      </c>
      <c r="I52" s="348" t="n">
        <f aca="false">C52-O52</f>
        <v>-0.0200000000000031</v>
      </c>
      <c r="J52" s="348" t="n">
        <f aca="false">D52-P52</f>
        <v>0</v>
      </c>
      <c r="K52" s="348" t="n">
        <f aca="false">E52-Q52</f>
        <v>0</v>
      </c>
      <c r="L52" s="348" t="n">
        <f aca="false">F52-R52</f>
        <v>0</v>
      </c>
      <c r="N52" s="344" t="n">
        <v>49.79</v>
      </c>
      <c r="O52" s="344" t="n">
        <v>53.32</v>
      </c>
      <c r="P52" s="344" t="n">
        <v>50.66</v>
      </c>
      <c r="Q52" s="344" t="n">
        <v>51.75</v>
      </c>
      <c r="R52" s="344" t="n">
        <v>53.41</v>
      </c>
    </row>
    <row r="53" customFormat="false" ht="11.25" hidden="false" customHeight="false" outlineLevel="0" collapsed="false">
      <c r="A53" s="224" t="n">
        <f aca="false">EOMONTH(A52,1)</f>
        <v>38260</v>
      </c>
      <c r="B53" s="344" t="n">
        <v>40.56</v>
      </c>
      <c r="C53" s="344" t="n">
        <v>44.02</v>
      </c>
      <c r="D53" s="344" t="n">
        <v>46.58</v>
      </c>
      <c r="E53" s="344" t="n">
        <v>42.75</v>
      </c>
      <c r="F53" s="344" t="n">
        <v>43.61</v>
      </c>
      <c r="H53" s="348" t="n">
        <f aca="false">B53-N53</f>
        <v>-0.00999999999999801</v>
      </c>
      <c r="I53" s="348" t="n">
        <f aca="false">C53-O53</f>
        <v>-0.00999999999999801</v>
      </c>
      <c r="J53" s="348" t="n">
        <f aca="false">D53-P53</f>
        <v>0</v>
      </c>
      <c r="K53" s="348" t="n">
        <f aca="false">E53-Q53</f>
        <v>0</v>
      </c>
      <c r="L53" s="348" t="n">
        <f aca="false">F53-R53</f>
        <v>0</v>
      </c>
      <c r="N53" s="344" t="n">
        <v>40.57</v>
      </c>
      <c r="O53" s="344" t="n">
        <v>44.03</v>
      </c>
      <c r="P53" s="344" t="n">
        <v>46.58</v>
      </c>
      <c r="Q53" s="344" t="n">
        <v>42.75</v>
      </c>
      <c r="R53" s="344" t="n">
        <v>43.61</v>
      </c>
    </row>
    <row r="54" customFormat="false" ht="11.25" hidden="false" customHeight="false" outlineLevel="0" collapsed="false">
      <c r="A54" s="224" t="n">
        <f aca="false">EOMONTH(A53,1)</f>
        <v>38291</v>
      </c>
      <c r="B54" s="344" t="n">
        <v>36.28</v>
      </c>
      <c r="C54" s="344" t="n">
        <v>36.08</v>
      </c>
      <c r="D54" s="344" t="n">
        <v>38.28</v>
      </c>
      <c r="E54" s="344" t="n">
        <v>37</v>
      </c>
      <c r="F54" s="344" t="n">
        <v>34.45</v>
      </c>
      <c r="H54" s="348" t="n">
        <f aca="false">B54-N54</f>
        <v>0.730000000000004</v>
      </c>
      <c r="I54" s="348" t="n">
        <f aca="false">C54-O54</f>
        <v>0.489999999999995</v>
      </c>
      <c r="J54" s="348" t="n">
        <f aca="false">D54-P54</f>
        <v>0</v>
      </c>
      <c r="K54" s="348" t="n">
        <f aca="false">E54-Q54</f>
        <v>0</v>
      </c>
      <c r="L54" s="348" t="n">
        <f aca="false">F54-R54</f>
        <v>0</v>
      </c>
      <c r="N54" s="344" t="n">
        <v>35.55</v>
      </c>
      <c r="O54" s="344" t="n">
        <v>35.59</v>
      </c>
      <c r="P54" s="344" t="n">
        <v>38.28</v>
      </c>
      <c r="Q54" s="344" t="n">
        <v>37</v>
      </c>
      <c r="R54" s="344" t="n">
        <v>34.45</v>
      </c>
    </row>
    <row r="55" customFormat="false" ht="11.25" hidden="false" customHeight="false" outlineLevel="0" collapsed="false">
      <c r="A55" s="224" t="n">
        <f aca="false">EOMONTH(A54,1)</f>
        <v>38321</v>
      </c>
      <c r="B55" s="344" t="n">
        <v>34.07</v>
      </c>
      <c r="C55" s="344" t="n">
        <v>34.1</v>
      </c>
      <c r="D55" s="344" t="n">
        <v>36.5</v>
      </c>
      <c r="E55" s="344" t="n">
        <v>36.75</v>
      </c>
      <c r="F55" s="344" t="n">
        <v>33.17</v>
      </c>
      <c r="H55" s="348" t="n">
        <f aca="false">B55-N55</f>
        <v>-0.0200000000000031</v>
      </c>
      <c r="I55" s="348" t="n">
        <f aca="false">C55-O55</f>
        <v>-0.019999999999996</v>
      </c>
      <c r="J55" s="348" t="n">
        <f aca="false">D55-P55</f>
        <v>0</v>
      </c>
      <c r="K55" s="348" t="n">
        <f aca="false">E55-Q55</f>
        <v>0</v>
      </c>
      <c r="L55" s="348" t="n">
        <f aca="false">F55-R55</f>
        <v>0</v>
      </c>
      <c r="N55" s="344" t="n">
        <v>34.09</v>
      </c>
      <c r="O55" s="344" t="n">
        <v>34.12</v>
      </c>
      <c r="P55" s="344" t="n">
        <v>36.5</v>
      </c>
      <c r="Q55" s="344" t="n">
        <v>36.75</v>
      </c>
      <c r="R55" s="344" t="n">
        <v>33.17</v>
      </c>
    </row>
    <row r="56" customFormat="false" ht="11.25" hidden="false" customHeight="false" outlineLevel="0" collapsed="false">
      <c r="A56" s="224" t="n">
        <f aca="false">EOMONTH(A55,1)</f>
        <v>38352</v>
      </c>
      <c r="B56" s="344" t="n">
        <v>36.39</v>
      </c>
      <c r="C56" s="344" t="n">
        <v>36.43</v>
      </c>
      <c r="D56" s="344" t="n">
        <v>38.16</v>
      </c>
      <c r="E56" s="344" t="n">
        <v>40.75</v>
      </c>
      <c r="F56" s="344" t="n">
        <v>33.17</v>
      </c>
      <c r="H56" s="348" t="n">
        <f aca="false">B56-N56</f>
        <v>-0.019999999999996</v>
      </c>
      <c r="I56" s="348" t="n">
        <f aca="false">C56-O56</f>
        <v>-0.0200000000000031</v>
      </c>
      <c r="J56" s="348" t="n">
        <f aca="false">D56-P56</f>
        <v>0</v>
      </c>
      <c r="K56" s="348" t="n">
        <f aca="false">E56-Q56</f>
        <v>0</v>
      </c>
      <c r="L56" s="348" t="n">
        <f aca="false">F56-R56</f>
        <v>0</v>
      </c>
      <c r="N56" s="344" t="n">
        <v>36.41</v>
      </c>
      <c r="O56" s="344" t="n">
        <v>36.45</v>
      </c>
      <c r="P56" s="344" t="n">
        <v>38.16</v>
      </c>
      <c r="Q56" s="344" t="n">
        <v>40.75</v>
      </c>
      <c r="R56" s="344" t="n">
        <v>33.17</v>
      </c>
    </row>
    <row r="57" customFormat="false" ht="11.25" hidden="false" customHeight="false" outlineLevel="0" collapsed="false">
      <c r="A57" s="224"/>
      <c r="H57" s="348"/>
      <c r="I57" s="348"/>
      <c r="J57" s="348"/>
      <c r="K57" s="348"/>
      <c r="L57" s="348"/>
    </row>
    <row r="58" customFormat="false" ht="11.25" hidden="false" customHeight="false" outlineLevel="0" collapsed="false">
      <c r="A58" s="349" t="s">
        <v>119</v>
      </c>
      <c r="B58" s="344" t="n">
        <f aca="false">SUM(P2!K4:V4)/12</f>
        <v>8.6375</v>
      </c>
      <c r="C58" s="344" t="n">
        <f aca="false">SUM(P2!K6:V6)/12</f>
        <v>8.89583333333333</v>
      </c>
      <c r="D58" s="344" t="n">
        <f aca="false">SUM(P2!K8:V8)/12</f>
        <v>9.26583333333333</v>
      </c>
      <c r="E58" s="344" t="n">
        <f aca="false">SUM(P2!K12:V12)/12</f>
        <v>8.91</v>
      </c>
      <c r="F58" s="344" t="n">
        <f aca="false">SUM(P2!K14:V14)/12</f>
        <v>9.02916666666667</v>
      </c>
      <c r="H58" s="348" t="n">
        <f aca="false">B58-N58</f>
        <v>0.0208333333333339</v>
      </c>
      <c r="I58" s="348" t="n">
        <f aca="false">C58-O58</f>
        <v>0.112500000000001</v>
      </c>
      <c r="J58" s="348" t="n">
        <f aca="false">D58-P58</f>
        <v>0.0625</v>
      </c>
      <c r="K58" s="348" t="n">
        <f aca="false">E58-Q58</f>
        <v>0.0666666666666664</v>
      </c>
      <c r="L58" s="348" t="n">
        <f aca="false">F58-R58</f>
        <v>0.129166666666666</v>
      </c>
      <c r="N58" s="344" t="n">
        <v>8.61666666666667</v>
      </c>
      <c r="O58" s="344" t="n">
        <v>8.78333333333333</v>
      </c>
      <c r="P58" s="344" t="n">
        <v>9.20333333333333</v>
      </c>
      <c r="Q58" s="344" t="n">
        <v>8.84333333333333</v>
      </c>
      <c r="R58" s="344" t="n">
        <v>8.9</v>
      </c>
    </row>
    <row r="59" customFormat="false" ht="11.25" hidden="false" customHeight="false" outlineLevel="0" collapsed="false">
      <c r="A59" s="349" t="s">
        <v>120</v>
      </c>
      <c r="B59" s="344" t="n">
        <f aca="false">SUM(P2!W4:AH4)/12</f>
        <v>34.125</v>
      </c>
      <c r="C59" s="344" t="n">
        <f aca="false">SUM(P2!W6:AH6)/12</f>
        <v>35.1375</v>
      </c>
      <c r="D59" s="344" t="n">
        <f aca="false">SUM(P2!W8:AH8)/12</f>
        <v>37.1875</v>
      </c>
      <c r="E59" s="344" t="n">
        <f aca="false">SUM(P2!W12:AH12)/12</f>
        <v>37.1875</v>
      </c>
      <c r="F59" s="344" t="n">
        <f aca="false">SUM(P2!W14:AH14)/12</f>
        <v>36.9791666666667</v>
      </c>
      <c r="H59" s="348" t="n">
        <f aca="false">B59-N59</f>
        <v>-0.5</v>
      </c>
      <c r="I59" s="348" t="n">
        <f aca="false">C59-O59</f>
        <v>-0.520833333333336</v>
      </c>
      <c r="J59" s="348" t="n">
        <f aca="false">D59-P59</f>
        <v>0.125</v>
      </c>
      <c r="K59" s="348" t="n">
        <f aca="false">E59-Q59</f>
        <v>0.0625</v>
      </c>
      <c r="L59" s="348" t="n">
        <f aca="false">F59-R59</f>
        <v>0.208333333333329</v>
      </c>
      <c r="N59" s="344" t="n">
        <v>34.625</v>
      </c>
      <c r="O59" s="344" t="n">
        <v>35.6583333333333</v>
      </c>
      <c r="P59" s="344" t="n">
        <v>37.0625</v>
      </c>
      <c r="Q59" s="344" t="n">
        <v>37.125</v>
      </c>
      <c r="R59" s="344" t="n">
        <v>36.7708333333333</v>
      </c>
    </row>
    <row r="60" customFormat="false" ht="11.25" hidden="false" customHeight="false" outlineLevel="0" collapsed="false">
      <c r="A60" s="349" t="s">
        <v>121</v>
      </c>
      <c r="B60" s="344" t="n">
        <f aca="false">SUM(P2!AI4:AT4)/12</f>
        <v>36.0625</v>
      </c>
      <c r="C60" s="344" t="n">
        <f aca="false">SUM(P2!AI6:AT6)/12</f>
        <v>37.5</v>
      </c>
      <c r="D60" s="344" t="n">
        <f aca="false">SUM(P2!AI8:AT8)/12</f>
        <v>39.75</v>
      </c>
      <c r="E60" s="344" t="n">
        <f aca="false">SUM(P2!AI12:AT12)/12</f>
        <v>40</v>
      </c>
      <c r="F60" s="344" t="n">
        <f aca="false">SUM(P2!AI14:AT14)/12</f>
        <v>37.7291666666667</v>
      </c>
      <c r="H60" s="348" t="n">
        <f aca="false">B60-N60</f>
        <v>-0.0416666666666643</v>
      </c>
      <c r="I60" s="348" t="n">
        <f aca="false">C60-O60</f>
        <v>-0.0625</v>
      </c>
      <c r="J60" s="348" t="n">
        <f aca="false">D60-P60</f>
        <v>0</v>
      </c>
      <c r="K60" s="348" t="n">
        <f aca="false">E60-Q60</f>
        <v>0</v>
      </c>
      <c r="L60" s="348" t="n">
        <f aca="false">F60-R60</f>
        <v>0</v>
      </c>
      <c r="N60" s="344" t="n">
        <v>36.1041666666667</v>
      </c>
      <c r="O60" s="344" t="n">
        <v>37.5625</v>
      </c>
      <c r="P60" s="344" t="n">
        <v>39.75</v>
      </c>
      <c r="Q60" s="344" t="n">
        <v>40</v>
      </c>
      <c r="R60" s="344" t="n">
        <v>37.7291666666667</v>
      </c>
    </row>
    <row r="61" customFormat="false" ht="11.25" hidden="false" customHeight="false" outlineLevel="0" collapsed="false">
      <c r="A61" s="349" t="s">
        <v>122</v>
      </c>
      <c r="B61" s="344" t="n">
        <f aca="false">SUM(P2!AU4:BF4)/12</f>
        <v>35.5633333333333</v>
      </c>
      <c r="C61" s="344" t="n">
        <f aca="false">SUM(P2!AU6:BF6)/12</f>
        <v>37.2525</v>
      </c>
      <c r="D61" s="344" t="n">
        <f aca="false">SUM(P2!AU8:BF8)/12</f>
        <v>40.0016666666667</v>
      </c>
      <c r="E61" s="344" t="n">
        <f aca="false">SUM(P2!AU12:BF12)/12</f>
        <v>40.25</v>
      </c>
      <c r="F61" s="344" t="n">
        <f aca="false">SUM(P2!AU14:BF14)/12</f>
        <v>37.8308333333333</v>
      </c>
      <c r="H61" s="348" t="n">
        <f aca="false">B61-N61</f>
        <v>-0.0441666666666691</v>
      </c>
      <c r="I61" s="348" t="n">
        <f aca="false">C61-O61</f>
        <v>-0.0616666666666674</v>
      </c>
      <c r="J61" s="348" t="n">
        <f aca="false">D61-P61</f>
        <v>0</v>
      </c>
      <c r="K61" s="348" t="n">
        <f aca="false">E61-Q61</f>
        <v>0</v>
      </c>
      <c r="L61" s="348" t="n">
        <f aca="false">F61-R61</f>
        <v>0</v>
      </c>
      <c r="N61" s="344" t="n">
        <v>35.6075</v>
      </c>
      <c r="O61" s="344" t="n">
        <v>37.3141666666667</v>
      </c>
      <c r="P61" s="344" t="n">
        <v>40.0016666666667</v>
      </c>
      <c r="Q61" s="344" t="n">
        <v>40.25</v>
      </c>
      <c r="R61" s="344" t="n">
        <v>37.8308333333333</v>
      </c>
    </row>
    <row r="62" customFormat="false" ht="11.25" hidden="false" customHeight="false" outlineLevel="0" collapsed="false">
      <c r="A62" s="349" t="s">
        <v>123</v>
      </c>
      <c r="B62" s="344" t="n">
        <f aca="false">SUM(P2!BG4:BR4)/12</f>
        <v>35.8158333333333</v>
      </c>
      <c r="C62" s="344" t="n">
        <f aca="false">SUM(P2!BG6:BR6)/12</f>
        <v>37.5066666666667</v>
      </c>
      <c r="D62" s="344" t="n">
        <f aca="false">SUM(P2!BG8:BR8)/12</f>
        <v>40.25</v>
      </c>
      <c r="E62" s="344" t="n">
        <f aca="false">SUM(P2!BG12:BR12)/12</f>
        <v>40.5</v>
      </c>
      <c r="F62" s="344" t="n">
        <f aca="false">SUM(P2!BG14:BR14)/12</f>
        <v>38.0825</v>
      </c>
      <c r="H62" s="348" t="n">
        <f aca="false">B62-N62</f>
        <v>-0.042500000000004</v>
      </c>
      <c r="I62" s="348" t="n">
        <f aca="false">C62-O62</f>
        <v>-0.0633333333333326</v>
      </c>
      <c r="J62" s="348" t="n">
        <f aca="false">D62-P62</f>
        <v>0</v>
      </c>
      <c r="K62" s="348" t="n">
        <f aca="false">E62-Q62</f>
        <v>0</v>
      </c>
      <c r="L62" s="348" t="n">
        <f aca="false">F62-R62</f>
        <v>0</v>
      </c>
      <c r="N62" s="344" t="n">
        <v>35.8583333333333</v>
      </c>
      <c r="O62" s="344" t="n">
        <v>37.57</v>
      </c>
      <c r="P62" s="344" t="n">
        <v>40.25</v>
      </c>
      <c r="Q62" s="344" t="n">
        <v>40.5</v>
      </c>
      <c r="R62" s="344" t="n">
        <v>38.0825</v>
      </c>
    </row>
    <row r="63" customFormat="false" ht="11.25" hidden="false" customHeight="false" outlineLevel="0" collapsed="false">
      <c r="A63" s="349" t="s">
        <v>124</v>
      </c>
      <c r="B63" s="344" t="n">
        <f aca="false">SUM(P2!BS4:CD4)/12</f>
        <v>36.0658333333333</v>
      </c>
      <c r="C63" s="344" t="n">
        <f aca="false">SUM(P2!BS6:CD6)/12</f>
        <v>38.2591666666667</v>
      </c>
      <c r="D63" s="344" t="n">
        <f aca="false">SUM(P2!BS8:CD8)/12</f>
        <v>40.5016666666667</v>
      </c>
      <c r="E63" s="344" t="n">
        <f aca="false">SUM(P2!BS12:CD12)/12</f>
        <v>40.7508333333333</v>
      </c>
      <c r="F63" s="344" t="n">
        <f aca="false">SUM(P2!BS14:CD14)/12</f>
        <v>38.3316666666667</v>
      </c>
      <c r="H63" s="348" t="n">
        <f aca="false">B63-N63</f>
        <v>-0.0400000000000063</v>
      </c>
      <c r="I63" s="348" t="n">
        <f aca="false">C63-O63</f>
        <v>-0.0616666666666674</v>
      </c>
      <c r="J63" s="348" t="n">
        <f aca="false">D63-P63</f>
        <v>0</v>
      </c>
      <c r="K63" s="348" t="n">
        <f aca="false">E63-Q63</f>
        <v>0</v>
      </c>
      <c r="L63" s="348" t="n">
        <f aca="false">F63-R63</f>
        <v>0</v>
      </c>
      <c r="N63" s="344" t="n">
        <v>36.1058333333333</v>
      </c>
      <c r="O63" s="344" t="n">
        <v>38.3208333333333</v>
      </c>
      <c r="P63" s="344" t="n">
        <v>40.5016666666667</v>
      </c>
      <c r="Q63" s="344" t="n">
        <v>40.7508333333333</v>
      </c>
      <c r="R63" s="344" t="n">
        <v>38.3316666666667</v>
      </c>
    </row>
    <row r="64" customFormat="false" ht="11.25" hidden="false" customHeight="false" outlineLevel="0" collapsed="false">
      <c r="A64" s="349" t="s">
        <v>125</v>
      </c>
      <c r="B64" s="344" t="n">
        <f aca="false">SUM(P2!CE4:CP4)/12</f>
        <v>36.315</v>
      </c>
      <c r="C64" s="344" t="n">
        <f aca="false">SUM(P2!CE6:CP6)/12</f>
        <v>39.2091666666667</v>
      </c>
      <c r="D64" s="344" t="n">
        <f aca="false">SUM(P2!CE8:CP8)/12</f>
        <v>40.75</v>
      </c>
      <c r="E64" s="344" t="n">
        <f aca="false">SUM(P2!CE12:CP12)/12</f>
        <v>41.0016666666667</v>
      </c>
      <c r="F64" s="344" t="n">
        <f aca="false">SUM(P2!CE14:CP14)/12</f>
        <v>38.5816666666667</v>
      </c>
      <c r="H64" s="348" t="n">
        <f aca="false">B64-N64</f>
        <v>-0.0441666666666691</v>
      </c>
      <c r="I64" s="348" t="n">
        <f aca="false">C64-O64</f>
        <v>-0.0616666666666674</v>
      </c>
      <c r="J64" s="348" t="n">
        <f aca="false">D64-P64</f>
        <v>0</v>
      </c>
      <c r="K64" s="348" t="n">
        <f aca="false">E64-Q64</f>
        <v>0</v>
      </c>
      <c r="L64" s="348" t="n">
        <f aca="false">F64-R64</f>
        <v>0</v>
      </c>
      <c r="N64" s="344" t="n">
        <v>36.3591666666667</v>
      </c>
      <c r="O64" s="344" t="n">
        <v>39.2708333333333</v>
      </c>
      <c r="P64" s="344" t="n">
        <v>40.75</v>
      </c>
      <c r="Q64" s="344" t="n">
        <v>41.0016666666667</v>
      </c>
      <c r="R64" s="344" t="n">
        <v>38.5816666666667</v>
      </c>
    </row>
    <row r="65" customFormat="false" ht="11.25" hidden="false" customHeight="false" outlineLevel="0" collapsed="false">
      <c r="A65" s="349" t="s">
        <v>126</v>
      </c>
      <c r="B65" s="344" t="n">
        <f aca="false">SUM(P2!CQ4:DB4)/12</f>
        <v>36.8175</v>
      </c>
      <c r="C65" s="344" t="n">
        <f aca="false">SUM(P2!CQ6:DB6)/12</f>
        <v>40.1591666666667</v>
      </c>
      <c r="D65" s="344" t="n">
        <f aca="false">SUM(P2!CQ8:DB8)/12</f>
        <v>41</v>
      </c>
      <c r="E65" s="344" t="n">
        <f aca="false">SUM(P2!CQ12:DB12)/12</f>
        <v>41.2516666666667</v>
      </c>
      <c r="F65" s="344" t="n">
        <f aca="false">SUM(P2!CQ14:DB14)/12</f>
        <v>38.8325</v>
      </c>
      <c r="H65" s="348" t="n">
        <f aca="false">B65-N65</f>
        <v>-0.0408333333333246</v>
      </c>
      <c r="I65" s="348" t="n">
        <f aca="false">C65-O65</f>
        <v>-0.0625000000000071</v>
      </c>
      <c r="J65" s="348" t="n">
        <f aca="false">D65-P65</f>
        <v>0</v>
      </c>
      <c r="K65" s="348" t="n">
        <f aca="false">E65-Q65</f>
        <v>0</v>
      </c>
      <c r="L65" s="348" t="n">
        <f aca="false">F65-R65</f>
        <v>0</v>
      </c>
      <c r="N65" s="344" t="n">
        <v>36.8583333333333</v>
      </c>
      <c r="O65" s="344" t="n">
        <v>40.2216666666667</v>
      </c>
      <c r="P65" s="344" t="n">
        <v>41</v>
      </c>
      <c r="Q65" s="344" t="n">
        <v>41.2516666666667</v>
      </c>
      <c r="R65" s="344" t="n">
        <v>38.8325</v>
      </c>
    </row>
    <row r="66" customFormat="false" ht="11.25" hidden="false" customHeight="false" outlineLevel="0" collapsed="false">
      <c r="A66" s="349" t="s">
        <v>127</v>
      </c>
      <c r="B66" s="344" t="n">
        <f aca="false">SUM(P2!DC4:DN4)/12</f>
        <v>37.3158333333333</v>
      </c>
      <c r="C66" s="344" t="n">
        <f aca="false">SUM(P2!DC6:DN6)/12</f>
        <v>41.2091666666667</v>
      </c>
      <c r="D66" s="344" t="n">
        <f aca="false">SUM(P2!DC8:DN8)/12</f>
        <v>41.2525</v>
      </c>
      <c r="E66" s="344" t="n">
        <f aca="false">SUM(P2!DC12:DN12)/12</f>
        <v>41.5041666666667</v>
      </c>
      <c r="F66" s="344" t="n">
        <f aca="false">SUM(P2!DC14:DN14)/12</f>
        <v>39.0808333333333</v>
      </c>
      <c r="H66" s="348" t="n">
        <f aca="false">B66-N66</f>
        <v>-0.042500000000004</v>
      </c>
      <c r="I66" s="348" t="n">
        <f aca="false">C66-O66</f>
        <v>-0.0625</v>
      </c>
      <c r="J66" s="348" t="n">
        <f aca="false">D66-P66</f>
        <v>0</v>
      </c>
      <c r="K66" s="348" t="n">
        <f aca="false">E66-Q66</f>
        <v>0</v>
      </c>
      <c r="L66" s="348" t="n">
        <f aca="false">F66-R66</f>
        <v>0</v>
      </c>
      <c r="N66" s="344" t="n">
        <v>37.3583333333333</v>
      </c>
      <c r="O66" s="344" t="n">
        <v>41.2716666666667</v>
      </c>
      <c r="P66" s="344" t="n">
        <v>41.2525</v>
      </c>
      <c r="Q66" s="344" t="n">
        <v>41.5041666666667</v>
      </c>
      <c r="R66" s="344" t="n">
        <v>39.0808333333333</v>
      </c>
    </row>
    <row r="67" customFormat="false" ht="11.25" hidden="false" customHeight="false" outlineLevel="0" collapsed="false">
      <c r="A67" s="349" t="s">
        <v>128</v>
      </c>
      <c r="B67" s="344" t="n">
        <f aca="false">SUM(P2!DO4:DZ4)/12</f>
        <v>37.8166666666667</v>
      </c>
      <c r="C67" s="344" t="n">
        <f aca="false">SUM(P2!DO6:DZ6)/12</f>
        <v>42.2591666666667</v>
      </c>
      <c r="D67" s="344" t="n">
        <f aca="false">SUM(P2!DO8:DZ8)/12</f>
        <v>41.75</v>
      </c>
      <c r="E67" s="344" t="n">
        <f aca="false">SUM(P2!DO12:DZ12)/12</f>
        <v>41.7516666666667</v>
      </c>
      <c r="F67" s="344" t="n">
        <f aca="false">SUM(P2!DO14:DZ14)/12</f>
        <v>39.3308333333333</v>
      </c>
      <c r="H67" s="348" t="n">
        <f aca="false">B67-N67</f>
        <v>-0.0408333333333317</v>
      </c>
      <c r="I67" s="348" t="n">
        <f aca="false">C67-O67</f>
        <v>-0.0625</v>
      </c>
      <c r="J67" s="348" t="n">
        <f aca="false">D67-P67</f>
        <v>0</v>
      </c>
      <c r="K67" s="348" t="n">
        <f aca="false">E67-Q67</f>
        <v>0</v>
      </c>
      <c r="L67" s="348" t="n">
        <f aca="false">F67-R67</f>
        <v>0</v>
      </c>
      <c r="N67" s="344" t="n">
        <v>37.8575</v>
      </c>
      <c r="O67" s="344" t="n">
        <v>42.3216666666667</v>
      </c>
      <c r="P67" s="344" t="n">
        <v>41.75</v>
      </c>
      <c r="Q67" s="344" t="n">
        <v>41.7516666666667</v>
      </c>
      <c r="R67" s="344" t="n">
        <v>39.3308333333333</v>
      </c>
    </row>
    <row r="68" customFormat="false" ht="11.25" hidden="false" customHeight="false" outlineLevel="0" collapsed="false">
      <c r="A68" s="224"/>
      <c r="H68" s="348"/>
      <c r="I68" s="348"/>
      <c r="J68" s="348"/>
      <c r="K68" s="348"/>
      <c r="L68" s="348"/>
    </row>
    <row r="69" customFormat="false" ht="11.25" hidden="false" customHeight="false" outlineLevel="0" collapsed="false">
      <c r="A69" s="224"/>
    </row>
    <row r="70" customFormat="false" ht="11.25" hidden="false" customHeight="false" outlineLevel="0" collapsed="false">
      <c r="A70" s="224"/>
    </row>
    <row r="71" customFormat="false" ht="11.25" hidden="false" customHeight="false" outlineLevel="0" collapsed="false">
      <c r="A71" s="224"/>
    </row>
    <row r="72" customFormat="false" ht="11.25" hidden="false" customHeight="false" outlineLevel="0" collapsed="false">
      <c r="A72" s="224"/>
    </row>
    <row r="73" customFormat="false" ht="11.25" hidden="false" customHeight="false" outlineLevel="0" collapsed="false">
      <c r="A73" s="224"/>
    </row>
    <row r="74" customFormat="false" ht="11.25" hidden="false" customHeight="false" outlineLevel="0" collapsed="false">
      <c r="A74" s="224"/>
    </row>
    <row r="75" customFormat="false" ht="11.25" hidden="false" customHeight="false" outlineLevel="0" collapsed="false">
      <c r="A75" s="224"/>
    </row>
    <row r="76" customFormat="false" ht="11.25" hidden="false" customHeight="false" outlineLevel="0" collapsed="false">
      <c r="A76" s="224"/>
    </row>
    <row r="77" customFormat="false" ht="11.25" hidden="false" customHeight="false" outlineLevel="0" collapsed="false">
      <c r="A77" s="224"/>
    </row>
    <row r="78" customFormat="false" ht="11.25" hidden="false" customHeight="false" outlineLevel="0" collapsed="false">
      <c r="A78" s="224"/>
    </row>
    <row r="79" customFormat="false" ht="11.25" hidden="false" customHeight="false" outlineLevel="0" collapsed="false">
      <c r="A79" s="224"/>
    </row>
    <row r="80" customFormat="false" ht="11.25" hidden="false" customHeight="false" outlineLevel="0" collapsed="false">
      <c r="A80" s="224"/>
    </row>
    <row r="81" customFormat="false" ht="11.25" hidden="false" customHeight="false" outlineLevel="0" collapsed="false">
      <c r="A81" s="224"/>
    </row>
    <row r="82" customFormat="false" ht="11.25" hidden="false" customHeight="false" outlineLevel="0" collapsed="false">
      <c r="A82" s="224"/>
    </row>
    <row r="83" customFormat="false" ht="11.25" hidden="false" customHeight="false" outlineLevel="0" collapsed="false">
      <c r="A83" s="224"/>
    </row>
    <row r="84" customFormat="false" ht="11.25" hidden="false" customHeight="false" outlineLevel="0" collapsed="false">
      <c r="A84" s="224"/>
    </row>
    <row r="85" customFormat="false" ht="11.25" hidden="false" customHeight="false" outlineLevel="0" collapsed="false">
      <c r="A85" s="224"/>
    </row>
    <row r="86" customFormat="false" ht="11.25" hidden="false" customHeight="false" outlineLevel="0" collapsed="false">
      <c r="A86" s="224"/>
    </row>
    <row r="87" customFormat="false" ht="11.25" hidden="false" customHeight="false" outlineLevel="0" collapsed="false">
      <c r="A87" s="224"/>
    </row>
    <row r="88" customFormat="false" ht="11.25" hidden="false" customHeight="false" outlineLevel="0" collapsed="false">
      <c r="A88" s="224"/>
    </row>
    <row r="89" customFormat="false" ht="11.25" hidden="false" customHeight="false" outlineLevel="0" collapsed="false">
      <c r="A89" s="224"/>
    </row>
    <row r="90" customFormat="false" ht="11.25" hidden="false" customHeight="false" outlineLevel="0" collapsed="false">
      <c r="A90" s="224"/>
    </row>
    <row r="91" customFormat="false" ht="11.25" hidden="false" customHeight="false" outlineLevel="0" collapsed="false">
      <c r="A91" s="224"/>
    </row>
    <row r="92" customFormat="false" ht="11.25" hidden="false" customHeight="false" outlineLevel="0" collapsed="false">
      <c r="A92" s="224"/>
    </row>
    <row r="93" customFormat="false" ht="11.25" hidden="false" customHeight="false" outlineLevel="0" collapsed="false">
      <c r="A93" s="224"/>
    </row>
    <row r="94" customFormat="false" ht="11.25" hidden="false" customHeight="false" outlineLevel="0" collapsed="false">
      <c r="A94" s="224"/>
    </row>
    <row r="95" customFormat="false" ht="11.25" hidden="false" customHeight="false" outlineLevel="0" collapsed="false">
      <c r="A95" s="224"/>
    </row>
    <row r="96" customFormat="false" ht="11.25" hidden="false" customHeight="false" outlineLevel="0" collapsed="false">
      <c r="A96" s="224"/>
    </row>
    <row r="97" customFormat="false" ht="11.25" hidden="false" customHeight="false" outlineLevel="0" collapsed="false">
      <c r="A97" s="224"/>
    </row>
    <row r="98" customFormat="false" ht="11.25" hidden="false" customHeight="false" outlineLevel="0" collapsed="false">
      <c r="A98" s="224"/>
    </row>
    <row r="99" customFormat="false" ht="11.25" hidden="false" customHeight="false" outlineLevel="0" collapsed="false">
      <c r="A99" s="224"/>
    </row>
    <row r="100" customFormat="false" ht="11.25" hidden="false" customHeight="false" outlineLevel="0" collapsed="false">
      <c r="A100" s="224"/>
    </row>
    <row r="101" customFormat="false" ht="11.25" hidden="false" customHeight="false" outlineLevel="0" collapsed="false">
      <c r="A101" s="224"/>
    </row>
    <row r="102" customFormat="false" ht="11.25" hidden="false" customHeight="false" outlineLevel="0" collapsed="false">
      <c r="A102" s="224"/>
    </row>
    <row r="103" customFormat="false" ht="11.25" hidden="false" customHeight="false" outlineLevel="0" collapsed="false">
      <c r="A103" s="224"/>
    </row>
    <row r="104" customFormat="false" ht="11.25" hidden="false" customHeight="false" outlineLevel="0" collapsed="false">
      <c r="A104" s="224"/>
    </row>
    <row r="105" customFormat="false" ht="11.25" hidden="false" customHeight="false" outlineLevel="0" collapsed="false">
      <c r="A105" s="224"/>
    </row>
    <row r="106" customFormat="false" ht="11.25" hidden="false" customHeight="false" outlineLevel="0" collapsed="false">
      <c r="A106" s="224"/>
    </row>
    <row r="107" customFormat="false" ht="11.25" hidden="false" customHeight="false" outlineLevel="0" collapsed="false">
      <c r="A107" s="224"/>
    </row>
    <row r="108" customFormat="false" ht="11.25" hidden="false" customHeight="false" outlineLevel="0" collapsed="false">
      <c r="A108" s="224"/>
    </row>
    <row r="109" customFormat="false" ht="11.25" hidden="false" customHeight="false" outlineLevel="0" collapsed="false">
      <c r="A109" s="224"/>
    </row>
    <row r="110" customFormat="false" ht="11.25" hidden="false" customHeight="false" outlineLevel="0" collapsed="false">
      <c r="A110" s="224"/>
    </row>
    <row r="111" customFormat="false" ht="11.25" hidden="false" customHeight="false" outlineLevel="0" collapsed="false">
      <c r="A111" s="224"/>
    </row>
    <row r="112" customFormat="false" ht="11.25" hidden="false" customHeight="false" outlineLevel="0" collapsed="false">
      <c r="A112" s="224"/>
    </row>
    <row r="113" customFormat="false" ht="11.25" hidden="false" customHeight="false" outlineLevel="0" collapsed="false">
      <c r="A113" s="224"/>
    </row>
    <row r="114" customFormat="false" ht="11.25" hidden="false" customHeight="false" outlineLevel="0" collapsed="false">
      <c r="A114" s="224"/>
    </row>
    <row r="115" customFormat="false" ht="11.25" hidden="false" customHeight="false" outlineLevel="0" collapsed="false">
      <c r="A115" s="224"/>
    </row>
    <row r="116" customFormat="false" ht="11.25" hidden="false" customHeight="false" outlineLevel="0" collapsed="false">
      <c r="A116" s="224"/>
    </row>
    <row r="117" customFormat="false" ht="11.25" hidden="false" customHeight="false" outlineLevel="0" collapsed="false">
      <c r="A117" s="224"/>
    </row>
    <row r="118" customFormat="false" ht="11.25" hidden="false" customHeight="false" outlineLevel="0" collapsed="false">
      <c r="A118" s="224"/>
    </row>
    <row r="119" customFormat="false" ht="11.25" hidden="false" customHeight="false" outlineLevel="0" collapsed="false">
      <c r="A119" s="224"/>
    </row>
    <row r="120" customFormat="false" ht="11.25" hidden="false" customHeight="false" outlineLevel="0" collapsed="false">
      <c r="A120" s="224"/>
    </row>
    <row r="121" customFormat="false" ht="11.25" hidden="false" customHeight="false" outlineLevel="0" collapsed="false">
      <c r="A121" s="224"/>
    </row>
    <row r="122" customFormat="false" ht="11.25" hidden="false" customHeight="false" outlineLevel="0" collapsed="false">
      <c r="A122" s="224"/>
    </row>
    <row r="123" customFormat="false" ht="11.25" hidden="false" customHeight="false" outlineLevel="0" collapsed="false">
      <c r="A123" s="224"/>
    </row>
    <row r="124" customFormat="false" ht="11.25" hidden="false" customHeight="false" outlineLevel="0" collapsed="false">
      <c r="A124" s="224"/>
    </row>
    <row r="125" customFormat="false" ht="11.25" hidden="false" customHeight="false" outlineLevel="0" collapsed="false">
      <c r="A125" s="224"/>
    </row>
    <row r="126" customFormat="false" ht="11.25" hidden="false" customHeight="false" outlineLevel="0" collapsed="false">
      <c r="A126" s="224"/>
    </row>
    <row r="127" customFormat="false" ht="11.25" hidden="false" customHeight="false" outlineLevel="0" collapsed="false">
      <c r="A127" s="224"/>
    </row>
    <row r="128" customFormat="false" ht="11.25" hidden="false" customHeight="false" outlineLevel="0" collapsed="false">
      <c r="A128" s="224"/>
    </row>
    <row r="129" customFormat="false" ht="11.25" hidden="false" customHeight="false" outlineLevel="0" collapsed="false">
      <c r="A129" s="224"/>
    </row>
    <row r="130" customFormat="false" ht="11.25" hidden="false" customHeight="false" outlineLevel="0" collapsed="false">
      <c r="A130" s="224"/>
    </row>
    <row r="131" customFormat="false" ht="11.25" hidden="false" customHeight="false" outlineLevel="0" collapsed="false">
      <c r="A131" s="224"/>
    </row>
    <row r="132" customFormat="false" ht="11.25" hidden="false" customHeight="false" outlineLevel="0" collapsed="false">
      <c r="A132" s="224"/>
    </row>
    <row r="133" customFormat="false" ht="11.25" hidden="false" customHeight="false" outlineLevel="0" collapsed="false">
      <c r="A133" s="224"/>
    </row>
    <row r="134" customFormat="false" ht="11.25" hidden="false" customHeight="false" outlineLevel="0" collapsed="false">
      <c r="A134" s="224"/>
    </row>
    <row r="135" customFormat="false" ht="11.25" hidden="false" customHeight="false" outlineLevel="0" collapsed="false">
      <c r="A135" s="224"/>
    </row>
    <row r="136" customFormat="false" ht="11.25" hidden="false" customHeight="false" outlineLevel="0" collapsed="false">
      <c r="A136" s="224"/>
    </row>
    <row r="137" customFormat="false" ht="11.25" hidden="false" customHeight="false" outlineLevel="0" collapsed="false">
      <c r="A137" s="224"/>
    </row>
    <row r="138" customFormat="false" ht="11.25" hidden="false" customHeight="false" outlineLevel="0" collapsed="false">
      <c r="A138" s="224"/>
    </row>
    <row r="139" customFormat="false" ht="11.25" hidden="false" customHeight="false" outlineLevel="0" collapsed="false">
      <c r="A139" s="224"/>
    </row>
    <row r="140" customFormat="false" ht="11.25" hidden="false" customHeight="false" outlineLevel="0" collapsed="false">
      <c r="A140" s="224"/>
    </row>
    <row r="141" customFormat="false" ht="11.25" hidden="false" customHeight="false" outlineLevel="0" collapsed="false">
      <c r="A141" s="224"/>
    </row>
    <row r="142" customFormat="false" ht="11.25" hidden="false" customHeight="false" outlineLevel="0" collapsed="false">
      <c r="A142" s="224"/>
    </row>
    <row r="143" customFormat="false" ht="11.25" hidden="false" customHeight="false" outlineLevel="0" collapsed="false">
      <c r="A143" s="224"/>
    </row>
    <row r="144" customFormat="false" ht="11.25" hidden="false" customHeight="false" outlineLevel="0" collapsed="false">
      <c r="A144" s="224"/>
    </row>
    <row r="145" customFormat="false" ht="11.25" hidden="false" customHeight="false" outlineLevel="0" collapsed="false">
      <c r="A145" s="224"/>
    </row>
    <row r="146" customFormat="false" ht="11.25" hidden="false" customHeight="false" outlineLevel="0" collapsed="false">
      <c r="A146" s="224"/>
    </row>
    <row r="147" customFormat="false" ht="11.25" hidden="false" customHeight="false" outlineLevel="0" collapsed="false">
      <c r="A147" s="224"/>
    </row>
    <row r="148" customFormat="false" ht="11.25" hidden="false" customHeight="false" outlineLevel="0" collapsed="false">
      <c r="A148" s="224"/>
    </row>
    <row r="149" customFormat="false" ht="11.25" hidden="false" customHeight="false" outlineLevel="0" collapsed="false">
      <c r="A149" s="224"/>
    </row>
    <row r="150" customFormat="false" ht="11.25" hidden="false" customHeight="false" outlineLevel="0" collapsed="false">
      <c r="A150" s="224"/>
    </row>
    <row r="151" customFormat="false" ht="11.25" hidden="false" customHeight="false" outlineLevel="0" collapsed="false">
      <c r="A151" s="224"/>
    </row>
    <row r="152" customFormat="false" ht="11.25" hidden="false" customHeight="false" outlineLevel="0" collapsed="false">
      <c r="A152" s="224"/>
    </row>
    <row r="153" customFormat="false" ht="11.25" hidden="false" customHeight="false" outlineLevel="0" collapsed="false">
      <c r="A153" s="224"/>
    </row>
    <row r="154" customFormat="false" ht="11.25" hidden="false" customHeight="false" outlineLevel="0" collapsed="false">
      <c r="A154" s="224"/>
    </row>
    <row r="155" customFormat="false" ht="11.25" hidden="false" customHeight="false" outlineLevel="0" collapsed="false">
      <c r="A155" s="224"/>
    </row>
    <row r="156" customFormat="false" ht="11.25" hidden="false" customHeight="false" outlineLevel="0" collapsed="false">
      <c r="A156" s="224"/>
    </row>
    <row r="157" customFormat="false" ht="11.25" hidden="false" customHeight="false" outlineLevel="0" collapsed="false">
      <c r="A157" s="224"/>
    </row>
    <row r="158" customFormat="false" ht="11.25" hidden="false" customHeight="false" outlineLevel="0" collapsed="false">
      <c r="A158" s="224"/>
    </row>
    <row r="159" customFormat="false" ht="11.25" hidden="false" customHeight="false" outlineLevel="0" collapsed="false">
      <c r="A159" s="224"/>
    </row>
    <row r="160" customFormat="false" ht="11.25" hidden="false" customHeight="false" outlineLevel="0" collapsed="false">
      <c r="A160" s="224"/>
    </row>
    <row r="161" customFormat="false" ht="11.25" hidden="false" customHeight="false" outlineLevel="0" collapsed="false">
      <c r="A161" s="224"/>
    </row>
    <row r="162" customFormat="false" ht="11.25" hidden="false" customHeight="false" outlineLevel="0" collapsed="false">
      <c r="A162" s="224"/>
    </row>
    <row r="163" customFormat="false" ht="11.25" hidden="false" customHeight="false" outlineLevel="0" collapsed="false">
      <c r="A163" s="224"/>
    </row>
    <row r="164" customFormat="false" ht="11.25" hidden="false" customHeight="false" outlineLevel="0" collapsed="false">
      <c r="A164" s="224"/>
    </row>
    <row r="165" customFormat="false" ht="11.25" hidden="false" customHeight="false" outlineLevel="0" collapsed="false">
      <c r="A165" s="224"/>
    </row>
    <row r="166" customFormat="false" ht="11.25" hidden="false" customHeight="false" outlineLevel="0" collapsed="false">
      <c r="A166" s="224"/>
    </row>
    <row r="167" customFormat="false" ht="11.25" hidden="false" customHeight="false" outlineLevel="0" collapsed="false">
      <c r="A167" s="224"/>
    </row>
    <row r="168" customFormat="false" ht="11.25" hidden="false" customHeight="false" outlineLevel="0" collapsed="false">
      <c r="A168" s="224"/>
    </row>
    <row r="169" customFormat="false" ht="11.25" hidden="false" customHeight="false" outlineLevel="0" collapsed="false">
      <c r="A169" s="224"/>
    </row>
    <row r="170" customFormat="false" ht="11.25" hidden="false" customHeight="false" outlineLevel="0" collapsed="false">
      <c r="A170" s="224"/>
    </row>
    <row r="171" customFormat="false" ht="11.25" hidden="false" customHeight="false" outlineLevel="0" collapsed="false">
      <c r="A171" s="224"/>
    </row>
    <row r="172" customFormat="false" ht="11.25" hidden="false" customHeight="false" outlineLevel="0" collapsed="false">
      <c r="A172" s="224"/>
    </row>
    <row r="173" customFormat="false" ht="11.25" hidden="false" customHeight="false" outlineLevel="0" collapsed="false">
      <c r="A173" s="224"/>
    </row>
    <row r="174" customFormat="false" ht="11.25" hidden="false" customHeight="false" outlineLevel="0" collapsed="false">
      <c r="A174" s="224"/>
    </row>
    <row r="175" customFormat="false" ht="11.25" hidden="false" customHeight="false" outlineLevel="0" collapsed="false">
      <c r="A175" s="224"/>
    </row>
    <row r="176" customFormat="false" ht="11.25" hidden="false" customHeight="false" outlineLevel="0" collapsed="false">
      <c r="A176" s="224"/>
    </row>
    <row r="177" customFormat="false" ht="11.25" hidden="false" customHeight="false" outlineLevel="0" collapsed="false">
      <c r="A177" s="224"/>
    </row>
    <row r="178" customFormat="false" ht="11.25" hidden="false" customHeight="false" outlineLevel="0" collapsed="false">
      <c r="A178" s="224"/>
    </row>
    <row r="179" customFormat="false" ht="11.25" hidden="false" customHeight="false" outlineLevel="0" collapsed="false">
      <c r="A179" s="224"/>
    </row>
    <row r="180" customFormat="false" ht="11.25" hidden="false" customHeight="false" outlineLevel="0" collapsed="false">
      <c r="A180" s="224"/>
    </row>
    <row r="181" customFormat="false" ht="11.25" hidden="false" customHeight="false" outlineLevel="0" collapsed="false">
      <c r="A181" s="224"/>
    </row>
    <row r="182" customFormat="false" ht="11.25" hidden="false" customHeight="false" outlineLevel="0" collapsed="false">
      <c r="A182" s="224"/>
    </row>
    <row r="183" customFormat="false" ht="11.25" hidden="false" customHeight="false" outlineLevel="0" collapsed="false">
      <c r="A183" s="224"/>
    </row>
    <row r="184" customFormat="false" ht="11.25" hidden="false" customHeight="false" outlineLevel="0" collapsed="false">
      <c r="A184" s="224"/>
    </row>
    <row r="185" customFormat="false" ht="11.25" hidden="false" customHeight="false" outlineLevel="0" collapsed="false">
      <c r="A185" s="224"/>
    </row>
    <row r="186" customFormat="false" ht="11.25" hidden="false" customHeight="false" outlineLevel="0" collapsed="false">
      <c r="A186" s="224"/>
    </row>
    <row r="187" customFormat="false" ht="11.25" hidden="false" customHeight="false" outlineLevel="0" collapsed="false">
      <c r="A187" s="224"/>
    </row>
    <row r="188" customFormat="false" ht="11.25" hidden="false" customHeight="false" outlineLevel="0" collapsed="false">
      <c r="A188" s="224"/>
    </row>
    <row r="189" customFormat="false" ht="11.25" hidden="false" customHeight="false" outlineLevel="0" collapsed="false">
      <c r="A189" s="224"/>
    </row>
    <row r="190" customFormat="false" ht="11.25" hidden="false" customHeight="false" outlineLevel="0" collapsed="false">
      <c r="A190" s="224"/>
    </row>
    <row r="191" customFormat="false" ht="11.25" hidden="false" customHeight="false" outlineLevel="0" collapsed="false">
      <c r="A191" s="224"/>
    </row>
    <row r="192" customFormat="false" ht="11.25" hidden="false" customHeight="false" outlineLevel="0" collapsed="false">
      <c r="A192" s="224"/>
    </row>
    <row r="193" customFormat="false" ht="11.25" hidden="false" customHeight="false" outlineLevel="0" collapsed="false">
      <c r="A193" s="224"/>
    </row>
    <row r="194" customFormat="false" ht="11.25" hidden="false" customHeight="false" outlineLevel="0" collapsed="false">
      <c r="A194" s="224"/>
    </row>
    <row r="195" customFormat="false" ht="11.25" hidden="false" customHeight="false" outlineLevel="0" collapsed="false">
      <c r="A195" s="224"/>
    </row>
    <row r="196" customFormat="false" ht="11.25" hidden="false" customHeight="false" outlineLevel="0" collapsed="false">
      <c r="A196" s="224"/>
    </row>
    <row r="197" customFormat="false" ht="11.25" hidden="false" customHeight="false" outlineLevel="0" collapsed="false">
      <c r="A197" s="224"/>
    </row>
    <row r="198" customFormat="false" ht="11.25" hidden="false" customHeight="false" outlineLevel="0" collapsed="false">
      <c r="A198" s="224"/>
    </row>
    <row r="199" customFormat="false" ht="11.25" hidden="false" customHeight="false" outlineLevel="0" collapsed="false">
      <c r="A199" s="224"/>
    </row>
    <row r="200" customFormat="false" ht="11.25" hidden="false" customHeight="false" outlineLevel="0" collapsed="false">
      <c r="A200" s="224"/>
    </row>
    <row r="201" customFormat="false" ht="11.25" hidden="false" customHeight="false" outlineLevel="0" collapsed="false">
      <c r="A201" s="224"/>
    </row>
    <row r="202" customFormat="false" ht="11.25" hidden="false" customHeight="false" outlineLevel="0" collapsed="false">
      <c r="A202" s="224"/>
    </row>
    <row r="203" customFormat="false" ht="11.25" hidden="false" customHeight="false" outlineLevel="0" collapsed="false">
      <c r="A203" s="224"/>
    </row>
    <row r="204" customFormat="false" ht="11.25" hidden="false" customHeight="false" outlineLevel="0" collapsed="false">
      <c r="A204" s="224"/>
    </row>
    <row r="205" customFormat="false" ht="11.25" hidden="false" customHeight="false" outlineLevel="0" collapsed="false">
      <c r="A205" s="224"/>
    </row>
    <row r="206" customFormat="false" ht="11.25" hidden="false" customHeight="false" outlineLevel="0" collapsed="false">
      <c r="A206" s="224"/>
    </row>
    <row r="207" customFormat="false" ht="11.25" hidden="false" customHeight="false" outlineLevel="0" collapsed="false">
      <c r="A207" s="224"/>
    </row>
    <row r="208" customFormat="false" ht="11.25" hidden="false" customHeight="false" outlineLevel="0" collapsed="false">
      <c r="A208" s="224"/>
    </row>
    <row r="209" customFormat="false" ht="11.25" hidden="false" customHeight="false" outlineLevel="0" collapsed="false">
      <c r="A209" s="224"/>
    </row>
    <row r="210" customFormat="false" ht="11.25" hidden="false" customHeight="false" outlineLevel="0" collapsed="false">
      <c r="A210" s="224"/>
    </row>
    <row r="211" customFormat="false" ht="11.25" hidden="false" customHeight="false" outlineLevel="0" collapsed="false">
      <c r="A211" s="224"/>
    </row>
    <row r="212" customFormat="false" ht="11.25" hidden="false" customHeight="false" outlineLevel="0" collapsed="false">
      <c r="A212" s="224"/>
    </row>
    <row r="213" customFormat="false" ht="11.25" hidden="false" customHeight="false" outlineLevel="0" collapsed="false">
      <c r="A213" s="224"/>
    </row>
    <row r="214" customFormat="false" ht="11.25" hidden="false" customHeight="false" outlineLevel="0" collapsed="false">
      <c r="A214" s="224"/>
    </row>
    <row r="215" customFormat="false" ht="11.25" hidden="false" customHeight="false" outlineLevel="0" collapsed="false">
      <c r="A215" s="224"/>
    </row>
    <row r="216" customFormat="false" ht="11.25" hidden="false" customHeight="false" outlineLevel="0" collapsed="false">
      <c r="A216" s="224"/>
    </row>
    <row r="217" customFormat="false" ht="11.25" hidden="false" customHeight="false" outlineLevel="0" collapsed="false">
      <c r="A217" s="224"/>
    </row>
    <row r="218" customFormat="false" ht="11.25" hidden="false" customHeight="false" outlineLevel="0" collapsed="false">
      <c r="A218" s="224"/>
    </row>
    <row r="219" customFormat="false" ht="11.25" hidden="false" customHeight="false" outlineLevel="0" collapsed="false">
      <c r="A219" s="224"/>
    </row>
    <row r="220" customFormat="false" ht="11.25" hidden="false" customHeight="false" outlineLevel="0" collapsed="false">
      <c r="A220" s="224"/>
    </row>
    <row r="221" customFormat="false" ht="11.25" hidden="false" customHeight="false" outlineLevel="0" collapsed="false">
      <c r="A221" s="224"/>
    </row>
    <row r="222" customFormat="false" ht="11.25" hidden="false" customHeight="false" outlineLevel="0" collapsed="false">
      <c r="A222" s="224"/>
    </row>
    <row r="223" customFormat="false" ht="11.25" hidden="false" customHeight="false" outlineLevel="0" collapsed="false">
      <c r="A223" s="224"/>
    </row>
    <row r="224" customFormat="false" ht="11.25" hidden="false" customHeight="false" outlineLevel="0" collapsed="false">
      <c r="A224" s="224"/>
    </row>
    <row r="225" customFormat="false" ht="11.25" hidden="false" customHeight="false" outlineLevel="0" collapsed="false">
      <c r="A225" s="224"/>
    </row>
    <row r="226" customFormat="false" ht="11.25" hidden="false" customHeight="false" outlineLevel="0" collapsed="false">
      <c r="A226" s="224"/>
    </row>
    <row r="227" customFormat="false" ht="11.25" hidden="false" customHeight="false" outlineLevel="0" collapsed="false">
      <c r="A227" s="224"/>
    </row>
    <row r="228" customFormat="false" ht="11.25" hidden="false" customHeight="false" outlineLevel="0" collapsed="false">
      <c r="A228" s="224"/>
    </row>
    <row r="229" customFormat="false" ht="11.25" hidden="false" customHeight="false" outlineLevel="0" collapsed="false">
      <c r="A229" s="224"/>
    </row>
    <row r="230" customFormat="false" ht="11.25" hidden="false" customHeight="false" outlineLevel="0" collapsed="false">
      <c r="A230" s="224"/>
    </row>
    <row r="231" customFormat="false" ht="11.25" hidden="false" customHeight="false" outlineLevel="0" collapsed="false">
      <c r="A231" s="224"/>
    </row>
    <row r="232" customFormat="false" ht="11.25" hidden="false" customHeight="false" outlineLevel="0" collapsed="false">
      <c r="A232" s="224"/>
    </row>
    <row r="233" customFormat="false" ht="11.25" hidden="false" customHeight="false" outlineLevel="0" collapsed="false">
      <c r="A233" s="224"/>
    </row>
    <row r="234" customFormat="false" ht="11.25" hidden="false" customHeight="false" outlineLevel="0" collapsed="false">
      <c r="A234" s="224"/>
    </row>
    <row r="235" customFormat="false" ht="11.25" hidden="false" customHeight="false" outlineLevel="0" collapsed="false">
      <c r="A235" s="224"/>
    </row>
    <row r="236" customFormat="false" ht="11.25" hidden="false" customHeight="false" outlineLevel="0" collapsed="false">
      <c r="A236" s="224"/>
    </row>
    <row r="237" customFormat="false" ht="11.25" hidden="false" customHeight="false" outlineLevel="0" collapsed="false">
      <c r="A237" s="224"/>
    </row>
    <row r="238" customFormat="false" ht="11.25" hidden="false" customHeight="false" outlineLevel="0" collapsed="false">
      <c r="A238" s="224"/>
    </row>
    <row r="239" customFormat="false" ht="11.25" hidden="false" customHeight="false" outlineLevel="0" collapsed="false">
      <c r="A239" s="224"/>
    </row>
    <row r="240" customFormat="false" ht="11.25" hidden="false" customHeight="false" outlineLevel="0" collapsed="false">
      <c r="A240" s="224"/>
    </row>
    <row r="241" customFormat="false" ht="11.25" hidden="false" customHeight="false" outlineLevel="0" collapsed="false">
      <c r="A241" s="224"/>
    </row>
    <row r="242" customFormat="false" ht="11.25" hidden="false" customHeight="false" outlineLevel="0" collapsed="false">
      <c r="A242" s="224"/>
    </row>
    <row r="243" customFormat="false" ht="11.25" hidden="false" customHeight="false" outlineLevel="0" collapsed="false">
      <c r="A243" s="224"/>
    </row>
    <row r="244" customFormat="false" ht="11.25" hidden="false" customHeight="false" outlineLevel="0" collapsed="false">
      <c r="A244" s="224"/>
    </row>
    <row r="245" customFormat="false" ht="11.25" hidden="false" customHeight="false" outlineLevel="0" collapsed="false">
      <c r="A245" s="224"/>
    </row>
    <row r="246" customFormat="false" ht="11.25" hidden="false" customHeight="false" outlineLevel="0" collapsed="false">
      <c r="A246" s="224"/>
    </row>
    <row r="247" customFormat="false" ht="11.25" hidden="false" customHeight="false" outlineLevel="0" collapsed="false">
      <c r="A247" s="224"/>
    </row>
    <row r="248" customFormat="false" ht="11.25" hidden="false" customHeight="false" outlineLevel="0" collapsed="false">
      <c r="A248" s="224"/>
    </row>
    <row r="249" customFormat="false" ht="11.25" hidden="false" customHeight="false" outlineLevel="0" collapsed="false">
      <c r="A249" s="224"/>
    </row>
    <row r="250" customFormat="false" ht="11.25" hidden="false" customHeight="false" outlineLevel="0" collapsed="false">
      <c r="A250" s="224"/>
    </row>
    <row r="251" customFormat="false" ht="11.25" hidden="false" customHeight="false" outlineLevel="0" collapsed="false">
      <c r="A251" s="224"/>
    </row>
    <row r="252" customFormat="false" ht="11.25" hidden="false" customHeight="false" outlineLevel="0" collapsed="false">
      <c r="A252" s="224"/>
    </row>
    <row r="253" customFormat="false" ht="11.25" hidden="false" customHeight="false" outlineLevel="0" collapsed="false">
      <c r="A253" s="224"/>
    </row>
    <row r="254" customFormat="false" ht="11.25" hidden="false" customHeight="false" outlineLevel="0" collapsed="false">
      <c r="A254" s="224"/>
    </row>
    <row r="255" customFormat="false" ht="11.25" hidden="false" customHeight="false" outlineLevel="0" collapsed="false">
      <c r="A255" s="224"/>
    </row>
    <row r="256" customFormat="false" ht="11.25" hidden="false" customHeight="false" outlineLevel="0" collapsed="false">
      <c r="A256" s="224"/>
    </row>
    <row r="257" customFormat="false" ht="11.25" hidden="false" customHeight="false" outlineLevel="0" collapsed="false">
      <c r="A257" s="224"/>
    </row>
    <row r="258" customFormat="false" ht="11.25" hidden="false" customHeight="false" outlineLevel="0" collapsed="false">
      <c r="A258" s="224"/>
    </row>
    <row r="259" customFormat="false" ht="11.25" hidden="false" customHeight="false" outlineLevel="0" collapsed="false">
      <c r="A259" s="224"/>
    </row>
    <row r="260" customFormat="false" ht="11.25" hidden="false" customHeight="false" outlineLevel="0" collapsed="false">
      <c r="A260" s="224"/>
    </row>
    <row r="261" customFormat="false" ht="11.25" hidden="false" customHeight="false" outlineLevel="0" collapsed="false">
      <c r="A261" s="224"/>
    </row>
    <row r="262" customFormat="false" ht="11.25" hidden="false" customHeight="false" outlineLevel="0" collapsed="false">
      <c r="A262" s="224"/>
    </row>
    <row r="263" customFormat="false" ht="11.25" hidden="false" customHeight="false" outlineLevel="0" collapsed="false">
      <c r="A263" s="224"/>
    </row>
    <row r="264" customFormat="false" ht="11.25" hidden="false" customHeight="false" outlineLevel="0" collapsed="false">
      <c r="A264" s="224"/>
    </row>
    <row r="265" customFormat="false" ht="11.25" hidden="false" customHeight="false" outlineLevel="0" collapsed="false">
      <c r="A265" s="224"/>
    </row>
    <row r="266" customFormat="false" ht="11.25" hidden="false" customHeight="false" outlineLevel="0" collapsed="false">
      <c r="A266" s="224"/>
    </row>
    <row r="267" customFormat="false" ht="11.25" hidden="false" customHeight="false" outlineLevel="0" collapsed="false">
      <c r="A267" s="224"/>
    </row>
    <row r="268" customFormat="false" ht="11.25" hidden="false" customHeight="false" outlineLevel="0" collapsed="false">
      <c r="A268" s="224"/>
    </row>
    <row r="269" customFormat="false" ht="11.25" hidden="false" customHeight="false" outlineLevel="0" collapsed="false">
      <c r="A269" s="224"/>
    </row>
    <row r="270" customFormat="false" ht="11.25" hidden="false" customHeight="false" outlineLevel="0" collapsed="false">
      <c r="A270" s="224"/>
    </row>
    <row r="271" customFormat="false" ht="11.25" hidden="false" customHeight="false" outlineLevel="0" collapsed="false">
      <c r="A271" s="226"/>
    </row>
    <row r="272" customFormat="false" ht="11.25" hidden="false" customHeight="false" outlineLevel="0" collapsed="false">
      <c r="A272" s="226"/>
    </row>
    <row r="273" customFormat="false" ht="11.25" hidden="false" customHeight="false" outlineLevel="0" collapsed="false">
      <c r="A273" s="226"/>
    </row>
    <row r="274" customFormat="false" ht="11.25" hidden="false" customHeight="false" outlineLevel="0" collapsed="false">
      <c r="A274" s="226"/>
    </row>
    <row r="275" customFormat="false" ht="11.25" hidden="false" customHeight="false" outlineLevel="0" collapsed="false">
      <c r="A275" s="226"/>
    </row>
    <row r="276" customFormat="false" ht="11.25" hidden="false" customHeight="false" outlineLevel="0" collapsed="false">
      <c r="A276" s="226"/>
    </row>
    <row r="277" customFormat="false" ht="11.25" hidden="false" customHeight="false" outlineLevel="0" collapsed="false">
      <c r="A277" s="226"/>
    </row>
    <row r="278" customFormat="false" ht="11.25" hidden="false" customHeight="false" outlineLevel="0" collapsed="false">
      <c r="A278" s="226"/>
    </row>
    <row r="279" customFormat="false" ht="11.25" hidden="false" customHeight="false" outlineLevel="0" collapsed="false">
      <c r="A279" s="226"/>
    </row>
    <row r="280" customFormat="false" ht="11.25" hidden="false" customHeight="false" outlineLevel="0" collapsed="false">
      <c r="A280" s="226"/>
    </row>
    <row r="281" customFormat="false" ht="11.25" hidden="false" customHeight="false" outlineLevel="0" collapsed="false">
      <c r="A281" s="226"/>
    </row>
    <row r="282" customFormat="false" ht="11.25" hidden="false" customHeight="false" outlineLevel="0" collapsed="false">
      <c r="A282" s="226"/>
    </row>
    <row r="283" customFormat="false" ht="11.25" hidden="false" customHeight="false" outlineLevel="0" collapsed="false">
      <c r="A283" s="226"/>
    </row>
    <row r="284" customFormat="false" ht="11.25" hidden="false" customHeight="false" outlineLevel="0" collapsed="false">
      <c r="A284" s="226"/>
    </row>
    <row r="285" customFormat="false" ht="11.25" hidden="false" customHeight="false" outlineLevel="0" collapsed="false">
      <c r="A285" s="226"/>
    </row>
    <row r="286" customFormat="false" ht="11.25" hidden="false" customHeight="false" outlineLevel="0" collapsed="false">
      <c r="A286" s="226"/>
    </row>
    <row r="287" customFormat="false" ht="11.25" hidden="false" customHeight="false" outlineLevel="0" collapsed="false">
      <c r="A287" s="226"/>
    </row>
    <row r="288" customFormat="false" ht="11.25" hidden="false" customHeight="false" outlineLevel="0" collapsed="false">
      <c r="A288" s="226"/>
    </row>
    <row r="289" customFormat="false" ht="11.25" hidden="false" customHeight="false" outlineLevel="0" collapsed="false">
      <c r="A289" s="226"/>
    </row>
    <row r="290" customFormat="false" ht="11.25" hidden="false" customHeight="false" outlineLevel="0" collapsed="false">
      <c r="A290" s="226"/>
    </row>
    <row r="291" customFormat="false" ht="11.25" hidden="false" customHeight="false" outlineLevel="0" collapsed="false">
      <c r="A291" s="226"/>
    </row>
    <row r="292" customFormat="false" ht="11.25" hidden="false" customHeight="false" outlineLevel="0" collapsed="false">
      <c r="A292" s="226"/>
    </row>
    <row r="293" customFormat="false" ht="11.25" hidden="false" customHeight="false" outlineLevel="0" collapsed="false">
      <c r="A293" s="226"/>
    </row>
    <row r="294" customFormat="false" ht="11.25" hidden="false" customHeight="false" outlineLevel="0" collapsed="false">
      <c r="A294" s="226"/>
    </row>
    <row r="295" customFormat="false" ht="11.25" hidden="false" customHeight="false" outlineLevel="0" collapsed="false">
      <c r="A295" s="226"/>
    </row>
    <row r="296" customFormat="false" ht="11.25" hidden="false" customHeight="false" outlineLevel="0" collapsed="false">
      <c r="A296" s="226"/>
    </row>
    <row r="297" customFormat="false" ht="11.25" hidden="false" customHeight="false" outlineLevel="0" collapsed="false">
      <c r="A297" s="226"/>
    </row>
    <row r="298" customFormat="false" ht="11.25" hidden="false" customHeight="false" outlineLevel="0" collapsed="false">
      <c r="A298" s="226"/>
    </row>
    <row r="299" customFormat="false" ht="11.25" hidden="false" customHeight="false" outlineLevel="0" collapsed="false">
      <c r="A299" s="226"/>
    </row>
    <row r="300" customFormat="false" ht="11.25" hidden="false" customHeight="false" outlineLevel="0" collapsed="false">
      <c r="A300" s="226"/>
    </row>
    <row r="301" customFormat="false" ht="11.25" hidden="false" customHeight="false" outlineLevel="0" collapsed="false">
      <c r="A301" s="226"/>
    </row>
    <row r="302" customFormat="false" ht="11.25" hidden="false" customHeight="false" outlineLevel="0" collapsed="false">
      <c r="A302" s="226"/>
    </row>
    <row r="303" customFormat="false" ht="11.25" hidden="false" customHeight="false" outlineLevel="0" collapsed="false">
      <c r="A303" s="226"/>
    </row>
    <row r="304" customFormat="false" ht="11.25" hidden="false" customHeight="false" outlineLevel="0" collapsed="false">
      <c r="A304" s="226"/>
    </row>
    <row r="305" customFormat="false" ht="11.25" hidden="false" customHeight="false" outlineLevel="0" collapsed="false">
      <c r="A305" s="226"/>
    </row>
    <row r="306" customFormat="false" ht="11.25" hidden="false" customHeight="false" outlineLevel="0" collapsed="false">
      <c r="A306" s="226"/>
    </row>
    <row r="307" customFormat="false" ht="11.25" hidden="false" customHeight="false" outlineLevel="0" collapsed="false">
      <c r="A307" s="226"/>
    </row>
    <row r="308" customFormat="false" ht="11.25" hidden="false" customHeight="false" outlineLevel="0" collapsed="false">
      <c r="A308" s="226"/>
    </row>
    <row r="309" customFormat="false" ht="11.25" hidden="false" customHeight="false" outlineLevel="0" collapsed="false">
      <c r="A309" s="226"/>
    </row>
    <row r="310" customFormat="false" ht="11.25" hidden="false" customHeight="false" outlineLevel="0" collapsed="false">
      <c r="A310" s="226"/>
    </row>
    <row r="311" customFormat="false" ht="11.25" hidden="false" customHeight="false" outlineLevel="0" collapsed="false">
      <c r="A311" s="226"/>
    </row>
    <row r="312" customFormat="false" ht="11.25" hidden="false" customHeight="false" outlineLevel="0" collapsed="false">
      <c r="A312" s="226"/>
    </row>
    <row r="313" customFormat="false" ht="11.25" hidden="false" customHeight="false" outlineLevel="0" collapsed="false">
      <c r="A313" s="226"/>
    </row>
    <row r="314" customFormat="false" ht="11.25" hidden="false" customHeight="false" outlineLevel="0" collapsed="false">
      <c r="A314" s="226"/>
    </row>
    <row r="315" customFormat="false" ht="11.25" hidden="false" customHeight="false" outlineLevel="0" collapsed="false">
      <c r="A315" s="226"/>
    </row>
    <row r="316" customFormat="false" ht="11.25" hidden="false" customHeight="false" outlineLevel="0" collapsed="false">
      <c r="A316" s="226"/>
    </row>
    <row r="317" customFormat="false" ht="11.25" hidden="false" customHeight="false" outlineLevel="0" collapsed="false">
      <c r="A317" s="226"/>
    </row>
    <row r="318" customFormat="false" ht="11.25" hidden="false" customHeight="false" outlineLevel="0" collapsed="false">
      <c r="A318" s="226"/>
    </row>
    <row r="319" customFormat="false" ht="11.25" hidden="false" customHeight="false" outlineLevel="0" collapsed="false">
      <c r="A319" s="226"/>
    </row>
    <row r="320" customFormat="false" ht="11.25" hidden="false" customHeight="false" outlineLevel="0" collapsed="false">
      <c r="A320" s="226"/>
    </row>
    <row r="321" customFormat="false" ht="11.25" hidden="false" customHeight="false" outlineLevel="0" collapsed="false">
      <c r="A321" s="226"/>
    </row>
    <row r="322" customFormat="false" ht="11.25" hidden="false" customHeight="false" outlineLevel="0" collapsed="false">
      <c r="A322" s="226"/>
    </row>
    <row r="323" customFormat="false" ht="11.25" hidden="false" customHeight="false" outlineLevel="0" collapsed="false">
      <c r="A323" s="226"/>
    </row>
    <row r="324" customFormat="false" ht="11.25" hidden="false" customHeight="false" outlineLevel="0" collapsed="false">
      <c r="A324" s="226"/>
    </row>
    <row r="325" customFormat="false" ht="11.25" hidden="false" customHeight="false" outlineLevel="0" collapsed="false">
      <c r="A325" s="226"/>
    </row>
    <row r="326" customFormat="false" ht="11.25" hidden="false" customHeight="false" outlineLevel="0" collapsed="false">
      <c r="A326" s="226"/>
    </row>
    <row r="327" customFormat="false" ht="11.25" hidden="false" customHeight="false" outlineLevel="0" collapsed="false">
      <c r="A327" s="226"/>
    </row>
    <row r="328" customFormat="false" ht="11.25" hidden="false" customHeight="false" outlineLevel="0" collapsed="false">
      <c r="A328" s="226"/>
    </row>
    <row r="329" customFormat="false" ht="11.25" hidden="false" customHeight="false" outlineLevel="0" collapsed="false">
      <c r="A329" s="226"/>
    </row>
    <row r="330" customFormat="false" ht="11.25" hidden="false" customHeight="false" outlineLevel="0" collapsed="false">
      <c r="A330" s="226"/>
    </row>
    <row r="331" customFormat="false" ht="11.25" hidden="false" customHeight="false" outlineLevel="0" collapsed="false">
      <c r="A331" s="226"/>
    </row>
    <row r="332" customFormat="false" ht="11.25" hidden="false" customHeight="false" outlineLevel="0" collapsed="false">
      <c r="A332" s="226"/>
    </row>
    <row r="333" customFormat="false" ht="11.25" hidden="false" customHeight="false" outlineLevel="0" collapsed="false">
      <c r="A333" s="226"/>
    </row>
    <row r="334" customFormat="false" ht="11.25" hidden="false" customHeight="false" outlineLevel="0" collapsed="false">
      <c r="A334" s="226"/>
    </row>
    <row r="335" customFormat="false" ht="11.25" hidden="false" customHeight="false" outlineLevel="0" collapsed="false">
      <c r="A335" s="226"/>
    </row>
    <row r="336" customFormat="false" ht="11.25" hidden="false" customHeight="false" outlineLevel="0" collapsed="false">
      <c r="A336" s="226"/>
    </row>
    <row r="337" customFormat="false" ht="11.25" hidden="false" customHeight="false" outlineLevel="0" collapsed="false">
      <c r="A337" s="226"/>
    </row>
    <row r="338" customFormat="false" ht="11.25" hidden="false" customHeight="false" outlineLevel="0" collapsed="false">
      <c r="A338" s="226"/>
    </row>
    <row r="339" customFormat="false" ht="11.25" hidden="false" customHeight="false" outlineLevel="0" collapsed="false">
      <c r="A339" s="226"/>
    </row>
    <row r="340" customFormat="false" ht="11.25" hidden="false" customHeight="false" outlineLevel="0" collapsed="false">
      <c r="A340" s="226"/>
    </row>
    <row r="341" customFormat="false" ht="11.25" hidden="false" customHeight="false" outlineLevel="0" collapsed="false">
      <c r="A341" s="226"/>
    </row>
    <row r="342" customFormat="false" ht="11.25" hidden="false" customHeight="false" outlineLevel="0" collapsed="false">
      <c r="A342" s="226"/>
    </row>
    <row r="343" customFormat="false" ht="11.25" hidden="false" customHeight="false" outlineLevel="0" collapsed="false">
      <c r="A343" s="226"/>
    </row>
    <row r="344" customFormat="false" ht="11.25" hidden="false" customHeight="false" outlineLevel="0" collapsed="false">
      <c r="A344" s="226"/>
    </row>
    <row r="345" customFormat="false" ht="11.25" hidden="false" customHeight="false" outlineLevel="0" collapsed="false">
      <c r="A345" s="226"/>
    </row>
    <row r="346" customFormat="false" ht="11.25" hidden="false" customHeight="false" outlineLevel="0" collapsed="false">
      <c r="A346" s="226"/>
    </row>
    <row r="347" customFormat="false" ht="11.25" hidden="false" customHeight="false" outlineLevel="0" collapsed="false">
      <c r="A347" s="226"/>
    </row>
    <row r="348" customFormat="false" ht="11.25" hidden="false" customHeight="false" outlineLevel="0" collapsed="false">
      <c r="A348" s="226"/>
    </row>
    <row r="349" customFormat="false" ht="11.25" hidden="false" customHeight="false" outlineLevel="0" collapsed="false">
      <c r="A349" s="226"/>
    </row>
    <row r="350" customFormat="false" ht="11.25" hidden="false" customHeight="false" outlineLevel="0" collapsed="false">
      <c r="A350" s="226"/>
    </row>
    <row r="351" customFormat="false" ht="11.25" hidden="false" customHeight="false" outlineLevel="0" collapsed="false">
      <c r="A351" s="226"/>
    </row>
    <row r="352" customFormat="false" ht="11.25" hidden="false" customHeight="false" outlineLevel="0" collapsed="false">
      <c r="A352" s="226"/>
    </row>
    <row r="353" customFormat="false" ht="11.25" hidden="false" customHeight="false" outlineLevel="0" collapsed="false">
      <c r="A353" s="226"/>
    </row>
    <row r="354" customFormat="false" ht="11.25" hidden="false" customHeight="false" outlineLevel="0" collapsed="false">
      <c r="A354" s="226"/>
    </row>
    <row r="355" customFormat="false" ht="11.25" hidden="false" customHeight="false" outlineLevel="0" collapsed="false">
      <c r="A355" s="226"/>
    </row>
    <row r="356" customFormat="false" ht="11.25" hidden="false" customHeight="false" outlineLevel="0" collapsed="false">
      <c r="A356" s="226"/>
    </row>
    <row r="357" customFormat="false" ht="11.25" hidden="false" customHeight="false" outlineLevel="0" collapsed="false">
      <c r="A357" s="226"/>
    </row>
    <row r="358" customFormat="false" ht="11.25" hidden="false" customHeight="false" outlineLevel="0" collapsed="false">
      <c r="A358" s="226"/>
    </row>
    <row r="359" customFormat="false" ht="11.25" hidden="false" customHeight="false" outlineLevel="0" collapsed="false">
      <c r="A359" s="226"/>
    </row>
    <row r="360" customFormat="false" ht="11.25" hidden="false" customHeight="false" outlineLevel="0" collapsed="false">
      <c r="A360" s="226"/>
    </row>
    <row r="361" customFormat="false" ht="11.25" hidden="false" customHeight="false" outlineLevel="0" collapsed="false">
      <c r="A361" s="226"/>
    </row>
    <row r="362" customFormat="false" ht="11.25" hidden="false" customHeight="false" outlineLevel="0" collapsed="false">
      <c r="A362" s="226"/>
    </row>
    <row r="363" customFormat="false" ht="11.25" hidden="false" customHeight="false" outlineLevel="0" collapsed="false">
      <c r="A363" s="226"/>
    </row>
    <row r="364" customFormat="false" ht="11.25" hidden="false" customHeight="false" outlineLevel="0" collapsed="false">
      <c r="A364" s="226"/>
    </row>
    <row r="365" customFormat="false" ht="11.25" hidden="false" customHeight="false" outlineLevel="0" collapsed="false">
      <c r="A365" s="226"/>
    </row>
    <row r="366" customFormat="false" ht="11.25" hidden="false" customHeight="false" outlineLevel="0" collapsed="false">
      <c r="A366" s="226"/>
    </row>
    <row r="367" customFormat="false" ht="11.25" hidden="false" customHeight="false" outlineLevel="0" collapsed="false">
      <c r="A367" s="226"/>
    </row>
    <row r="368" customFormat="false" ht="11.25" hidden="false" customHeight="false" outlineLevel="0" collapsed="false">
      <c r="A368" s="226"/>
    </row>
    <row r="369" customFormat="false" ht="11.25" hidden="false" customHeight="false" outlineLevel="0" collapsed="false">
      <c r="A369" s="226"/>
    </row>
    <row r="370" customFormat="false" ht="11.25" hidden="false" customHeight="false" outlineLevel="0" collapsed="false">
      <c r="A370" s="226"/>
    </row>
    <row r="371" customFormat="false" ht="11.25" hidden="false" customHeight="false" outlineLevel="0" collapsed="false">
      <c r="A371" s="226"/>
    </row>
    <row r="372" customFormat="false" ht="11.25" hidden="false" customHeight="false" outlineLevel="0" collapsed="false">
      <c r="A372" s="226"/>
    </row>
    <row r="373" customFormat="false" ht="11.25" hidden="false" customHeight="false" outlineLevel="0" collapsed="false">
      <c r="A373" s="226"/>
    </row>
    <row r="374" customFormat="false" ht="11.25" hidden="false" customHeight="false" outlineLevel="0" collapsed="false">
      <c r="A374" s="226"/>
    </row>
    <row r="375" customFormat="false" ht="11.25" hidden="false" customHeight="false" outlineLevel="0" collapsed="false">
      <c r="A375" s="226"/>
    </row>
    <row r="376" customFormat="false" ht="11.25" hidden="false" customHeight="false" outlineLevel="0" collapsed="false">
      <c r="A376" s="226"/>
    </row>
    <row r="377" customFormat="false" ht="11.25" hidden="false" customHeight="false" outlineLevel="0" collapsed="false">
      <c r="A377" s="226"/>
    </row>
    <row r="378" customFormat="false" ht="11.25" hidden="false" customHeight="false" outlineLevel="0" collapsed="false">
      <c r="A378" s="226"/>
    </row>
    <row r="379" customFormat="false" ht="11.25" hidden="false" customHeight="false" outlineLevel="0" collapsed="false">
      <c r="A379" s="226"/>
    </row>
    <row r="380" customFormat="false" ht="11.25" hidden="false" customHeight="false" outlineLevel="0" collapsed="false">
      <c r="A380" s="226"/>
    </row>
    <row r="381" customFormat="false" ht="11.25" hidden="false" customHeight="false" outlineLevel="0" collapsed="false">
      <c r="A381" s="226"/>
    </row>
    <row r="382" customFormat="false" ht="11.25" hidden="false" customHeight="false" outlineLevel="0" collapsed="false">
      <c r="A382" s="226"/>
    </row>
    <row r="383" customFormat="false" ht="11.25" hidden="false" customHeight="false" outlineLevel="0" collapsed="false">
      <c r="A383" s="226"/>
    </row>
    <row r="384" customFormat="false" ht="11.25" hidden="false" customHeight="false" outlineLevel="0" collapsed="false">
      <c r="A384" s="226"/>
    </row>
    <row r="385" customFormat="false" ht="11.25" hidden="false" customHeight="false" outlineLevel="0" collapsed="false">
      <c r="A385" s="226"/>
    </row>
    <row r="386" customFormat="false" ht="11.25" hidden="false" customHeight="false" outlineLevel="0" collapsed="false">
      <c r="A386" s="226"/>
    </row>
    <row r="387" customFormat="false" ht="11.25" hidden="false" customHeight="false" outlineLevel="0" collapsed="false">
      <c r="A387" s="226"/>
    </row>
    <row r="388" customFormat="false" ht="11.25" hidden="false" customHeight="false" outlineLevel="0" collapsed="false">
      <c r="A388" s="226"/>
    </row>
    <row r="389" customFormat="false" ht="11.25" hidden="false" customHeight="false" outlineLevel="0" collapsed="false">
      <c r="A389" s="226"/>
    </row>
    <row r="390" customFormat="false" ht="11.25" hidden="false" customHeight="false" outlineLevel="0" collapsed="false">
      <c r="A390" s="226"/>
    </row>
    <row r="391" customFormat="false" ht="11.25" hidden="false" customHeight="false" outlineLevel="0" collapsed="false">
      <c r="A391" s="226"/>
    </row>
    <row r="392" customFormat="false" ht="11.25" hidden="false" customHeight="false" outlineLevel="0" collapsed="false">
      <c r="A392" s="226"/>
    </row>
    <row r="393" customFormat="false" ht="11.25" hidden="false" customHeight="false" outlineLevel="0" collapsed="false">
      <c r="A393" s="226"/>
    </row>
    <row r="394" customFormat="false" ht="11.25" hidden="false" customHeight="false" outlineLevel="0" collapsed="false">
      <c r="A394" s="226"/>
    </row>
    <row r="395" customFormat="false" ht="11.25" hidden="false" customHeight="false" outlineLevel="0" collapsed="false">
      <c r="A395" s="226"/>
    </row>
    <row r="396" customFormat="false" ht="11.25" hidden="false" customHeight="false" outlineLevel="0" collapsed="false">
      <c r="A396" s="226"/>
    </row>
    <row r="397" customFormat="false" ht="11.25" hidden="false" customHeight="false" outlineLevel="0" collapsed="false">
      <c r="A397" s="226"/>
    </row>
    <row r="398" customFormat="false" ht="11.25" hidden="false" customHeight="false" outlineLevel="0" collapsed="false">
      <c r="A398" s="226"/>
    </row>
    <row r="399" customFormat="false" ht="11.25" hidden="false" customHeight="false" outlineLevel="0" collapsed="false">
      <c r="A399" s="226"/>
    </row>
    <row r="400" customFormat="false" ht="11.25" hidden="false" customHeight="false" outlineLevel="0" collapsed="false">
      <c r="A400" s="226"/>
    </row>
    <row r="401" customFormat="false" ht="11.25" hidden="false" customHeight="false" outlineLevel="0" collapsed="false">
      <c r="A401" s="226"/>
    </row>
    <row r="402" customFormat="false" ht="11.25" hidden="false" customHeight="false" outlineLevel="0" collapsed="false">
      <c r="A402" s="226"/>
    </row>
    <row r="403" customFormat="false" ht="11.25" hidden="false" customHeight="false" outlineLevel="0" collapsed="false">
      <c r="A403" s="226"/>
    </row>
    <row r="404" customFormat="false" ht="11.25" hidden="false" customHeight="false" outlineLevel="0" collapsed="false">
      <c r="A404" s="226"/>
    </row>
    <row r="405" customFormat="false" ht="11.25" hidden="false" customHeight="false" outlineLevel="0" collapsed="false">
      <c r="A405" s="226"/>
    </row>
    <row r="406" customFormat="false" ht="11.25" hidden="false" customHeight="false" outlineLevel="0" collapsed="false">
      <c r="A406" s="226"/>
    </row>
    <row r="407" customFormat="false" ht="11.25" hidden="false" customHeight="false" outlineLevel="0" collapsed="false">
      <c r="A407" s="226"/>
    </row>
    <row r="408" customFormat="false" ht="11.25" hidden="false" customHeight="false" outlineLevel="0" collapsed="false">
      <c r="A408" s="226"/>
    </row>
    <row r="409" customFormat="false" ht="11.25" hidden="false" customHeight="false" outlineLevel="0" collapsed="false">
      <c r="A409" s="226"/>
    </row>
    <row r="410" customFormat="false" ht="11.25" hidden="false" customHeight="false" outlineLevel="0" collapsed="false">
      <c r="A410" s="226"/>
    </row>
    <row r="411" customFormat="false" ht="11.25" hidden="false" customHeight="false" outlineLevel="0" collapsed="false">
      <c r="A411" s="226"/>
    </row>
    <row r="412" customFormat="false" ht="11.25" hidden="false" customHeight="false" outlineLevel="0" collapsed="false">
      <c r="A412" s="226"/>
    </row>
    <row r="413" customFormat="false" ht="11.25" hidden="false" customHeight="false" outlineLevel="0" collapsed="false">
      <c r="A413" s="226"/>
    </row>
    <row r="414" customFormat="false" ht="11.25" hidden="false" customHeight="false" outlineLevel="0" collapsed="false">
      <c r="A414" s="226"/>
    </row>
    <row r="415" customFormat="false" ht="11.25" hidden="false" customHeight="false" outlineLevel="0" collapsed="false">
      <c r="A415" s="226"/>
    </row>
    <row r="416" customFormat="false" ht="11.25" hidden="false" customHeight="false" outlineLevel="0" collapsed="false">
      <c r="A416" s="226"/>
    </row>
    <row r="417" customFormat="false" ht="11.25" hidden="false" customHeight="false" outlineLevel="0" collapsed="false">
      <c r="A417" s="226"/>
    </row>
    <row r="418" customFormat="false" ht="11.25" hidden="false" customHeight="false" outlineLevel="0" collapsed="false">
      <c r="A418" s="226"/>
    </row>
    <row r="419" customFormat="false" ht="11.25" hidden="false" customHeight="false" outlineLevel="0" collapsed="false">
      <c r="A419" s="226"/>
    </row>
    <row r="420" customFormat="false" ht="11.25" hidden="false" customHeight="false" outlineLevel="0" collapsed="false">
      <c r="A420" s="226"/>
    </row>
    <row r="421" customFormat="false" ht="11.25" hidden="false" customHeight="false" outlineLevel="0" collapsed="false">
      <c r="A421" s="226"/>
    </row>
    <row r="422" customFormat="false" ht="11.25" hidden="false" customHeight="false" outlineLevel="0" collapsed="false">
      <c r="A422" s="226"/>
    </row>
    <row r="423" customFormat="false" ht="11.25" hidden="false" customHeight="false" outlineLevel="0" collapsed="false">
      <c r="A423" s="226"/>
    </row>
    <row r="424" customFormat="false" ht="11.25" hidden="false" customHeight="false" outlineLevel="0" collapsed="false">
      <c r="A424" s="226"/>
    </row>
    <row r="425" customFormat="false" ht="11.25" hidden="false" customHeight="false" outlineLevel="0" collapsed="false">
      <c r="A425" s="226"/>
    </row>
    <row r="426" customFormat="false" ht="11.25" hidden="false" customHeight="false" outlineLevel="0" collapsed="false">
      <c r="A426" s="226"/>
    </row>
    <row r="427" customFormat="false" ht="11.25" hidden="false" customHeight="false" outlineLevel="0" collapsed="false">
      <c r="A427" s="226"/>
    </row>
    <row r="428" customFormat="false" ht="11.25" hidden="false" customHeight="false" outlineLevel="0" collapsed="false">
      <c r="A428" s="226"/>
    </row>
    <row r="429" customFormat="false" ht="11.25" hidden="false" customHeight="false" outlineLevel="0" collapsed="false">
      <c r="A429" s="226"/>
    </row>
    <row r="430" customFormat="false" ht="11.25" hidden="false" customHeight="false" outlineLevel="0" collapsed="false">
      <c r="A430" s="226"/>
    </row>
    <row r="431" customFormat="false" ht="11.25" hidden="false" customHeight="false" outlineLevel="0" collapsed="false">
      <c r="A431" s="226"/>
    </row>
    <row r="432" customFormat="false" ht="11.25" hidden="false" customHeight="false" outlineLevel="0" collapsed="false">
      <c r="A432" s="226"/>
    </row>
    <row r="433" customFormat="false" ht="11.25" hidden="false" customHeight="false" outlineLevel="0" collapsed="false">
      <c r="A433" s="226"/>
    </row>
    <row r="434" customFormat="false" ht="11.25" hidden="false" customHeight="false" outlineLevel="0" collapsed="false">
      <c r="A434" s="226"/>
    </row>
    <row r="435" customFormat="false" ht="11.25" hidden="false" customHeight="false" outlineLevel="0" collapsed="false">
      <c r="A435" s="226"/>
    </row>
    <row r="436" customFormat="false" ht="11.25" hidden="false" customHeight="false" outlineLevel="0" collapsed="false">
      <c r="A436" s="226"/>
    </row>
    <row r="437" customFormat="false" ht="11.25" hidden="false" customHeight="false" outlineLevel="0" collapsed="false">
      <c r="A437" s="226"/>
    </row>
    <row r="438" customFormat="false" ht="11.25" hidden="false" customHeight="false" outlineLevel="0" collapsed="false">
      <c r="A438" s="226"/>
    </row>
    <row r="439" customFormat="false" ht="11.25" hidden="false" customHeight="false" outlineLevel="0" collapsed="false">
      <c r="A439" s="226"/>
    </row>
    <row r="440" customFormat="false" ht="11.25" hidden="false" customHeight="false" outlineLevel="0" collapsed="false">
      <c r="A440" s="226"/>
    </row>
    <row r="441" customFormat="false" ht="11.25" hidden="false" customHeight="false" outlineLevel="0" collapsed="false">
      <c r="A441" s="226"/>
    </row>
    <row r="442" customFormat="false" ht="11.25" hidden="false" customHeight="false" outlineLevel="0" collapsed="false">
      <c r="A442" s="226"/>
    </row>
    <row r="443" customFormat="false" ht="11.25" hidden="false" customHeight="false" outlineLevel="0" collapsed="false">
      <c r="A443" s="226"/>
    </row>
    <row r="444" customFormat="false" ht="11.25" hidden="false" customHeight="false" outlineLevel="0" collapsed="false">
      <c r="A444" s="226"/>
    </row>
    <row r="445" customFormat="false" ht="11.25" hidden="false" customHeight="false" outlineLevel="0" collapsed="false">
      <c r="A445" s="226"/>
    </row>
    <row r="446" customFormat="false" ht="11.25" hidden="false" customHeight="false" outlineLevel="0" collapsed="false">
      <c r="A446" s="226"/>
    </row>
    <row r="447" customFormat="false" ht="11.25" hidden="false" customHeight="false" outlineLevel="0" collapsed="false">
      <c r="A447" s="226"/>
    </row>
    <row r="448" customFormat="false" ht="11.25" hidden="false" customHeight="false" outlineLevel="0" collapsed="false">
      <c r="A448" s="226"/>
    </row>
    <row r="449" customFormat="false" ht="11.25" hidden="false" customHeight="false" outlineLevel="0" collapsed="false">
      <c r="A449" s="226"/>
    </row>
    <row r="450" customFormat="false" ht="11.25" hidden="false" customHeight="false" outlineLevel="0" collapsed="false">
      <c r="A450" s="226"/>
    </row>
    <row r="451" customFormat="false" ht="11.25" hidden="false" customHeight="false" outlineLevel="0" collapsed="false">
      <c r="A451" s="226"/>
    </row>
    <row r="452" customFormat="false" ht="11.25" hidden="false" customHeight="false" outlineLevel="0" collapsed="false">
      <c r="A452" s="226"/>
    </row>
    <row r="453" customFormat="false" ht="11.25" hidden="false" customHeight="false" outlineLevel="0" collapsed="false">
      <c r="A453" s="226"/>
    </row>
    <row r="454" customFormat="false" ht="11.25" hidden="false" customHeight="false" outlineLevel="0" collapsed="false">
      <c r="A454" s="226"/>
    </row>
    <row r="455" customFormat="false" ht="11.25" hidden="false" customHeight="false" outlineLevel="0" collapsed="false">
      <c r="A455" s="226"/>
    </row>
    <row r="456" customFormat="false" ht="11.25" hidden="false" customHeight="false" outlineLevel="0" collapsed="false">
      <c r="A456" s="226"/>
    </row>
    <row r="457" customFormat="false" ht="11.25" hidden="false" customHeight="false" outlineLevel="0" collapsed="false">
      <c r="A457" s="226"/>
    </row>
    <row r="458" customFormat="false" ht="11.25" hidden="false" customHeight="false" outlineLevel="0" collapsed="false">
      <c r="A458" s="226"/>
    </row>
    <row r="459" customFormat="false" ht="11.25" hidden="false" customHeight="false" outlineLevel="0" collapsed="false">
      <c r="A459" s="226"/>
    </row>
    <row r="460" customFormat="false" ht="11.25" hidden="false" customHeight="false" outlineLevel="0" collapsed="false">
      <c r="A460" s="226"/>
    </row>
    <row r="461" customFormat="false" ht="11.25" hidden="false" customHeight="false" outlineLevel="0" collapsed="false">
      <c r="A461" s="226"/>
    </row>
    <row r="462" customFormat="false" ht="11.25" hidden="false" customHeight="false" outlineLevel="0" collapsed="false">
      <c r="A462" s="226"/>
    </row>
    <row r="463" customFormat="false" ht="11.25" hidden="false" customHeight="false" outlineLevel="0" collapsed="false">
      <c r="A463" s="226"/>
    </row>
    <row r="464" customFormat="false" ht="11.25" hidden="false" customHeight="false" outlineLevel="0" collapsed="false">
      <c r="A464" s="226"/>
    </row>
    <row r="465" customFormat="false" ht="11.25" hidden="false" customHeight="false" outlineLevel="0" collapsed="false">
      <c r="A465" s="226"/>
    </row>
    <row r="466" customFormat="false" ht="11.25" hidden="false" customHeight="false" outlineLevel="0" collapsed="false">
      <c r="A466" s="226"/>
    </row>
    <row r="467" customFormat="false" ht="11.25" hidden="false" customHeight="false" outlineLevel="0" collapsed="false">
      <c r="A467" s="226"/>
    </row>
    <row r="468" customFormat="false" ht="11.25" hidden="false" customHeight="false" outlineLevel="0" collapsed="false">
      <c r="A468" s="226"/>
    </row>
    <row r="469" customFormat="false" ht="11.25" hidden="false" customHeight="false" outlineLevel="0" collapsed="false">
      <c r="A469" s="226"/>
    </row>
    <row r="470" customFormat="false" ht="11.25" hidden="false" customHeight="false" outlineLevel="0" collapsed="false">
      <c r="A470" s="226"/>
    </row>
    <row r="471" customFormat="false" ht="11.25" hidden="false" customHeight="false" outlineLevel="0" collapsed="false">
      <c r="A471" s="226"/>
    </row>
    <row r="472" customFormat="false" ht="11.25" hidden="false" customHeight="false" outlineLevel="0" collapsed="false">
      <c r="A472" s="226"/>
    </row>
    <row r="473" customFormat="false" ht="11.25" hidden="false" customHeight="false" outlineLevel="0" collapsed="false">
      <c r="A473" s="226"/>
    </row>
    <row r="474" customFormat="false" ht="11.25" hidden="false" customHeight="false" outlineLevel="0" collapsed="false">
      <c r="A474" s="226"/>
    </row>
    <row r="475" customFormat="false" ht="11.25" hidden="false" customHeight="false" outlineLevel="0" collapsed="false">
      <c r="A475" s="226"/>
    </row>
    <row r="476" customFormat="false" ht="11.25" hidden="false" customHeight="false" outlineLevel="0" collapsed="false">
      <c r="A476" s="226"/>
    </row>
    <row r="477" customFormat="false" ht="11.25" hidden="false" customHeight="false" outlineLevel="0" collapsed="false">
      <c r="A477" s="226"/>
    </row>
    <row r="478" customFormat="false" ht="11.25" hidden="false" customHeight="false" outlineLevel="0" collapsed="false">
      <c r="A478" s="226"/>
    </row>
    <row r="479" customFormat="false" ht="11.25" hidden="false" customHeight="false" outlineLevel="0" collapsed="false">
      <c r="A479" s="226"/>
    </row>
    <row r="480" customFormat="false" ht="11.25" hidden="false" customHeight="false" outlineLevel="0" collapsed="false">
      <c r="A480" s="226"/>
    </row>
    <row r="481" customFormat="false" ht="11.25" hidden="false" customHeight="false" outlineLevel="0" collapsed="false">
      <c r="A481" s="226"/>
    </row>
    <row r="482" customFormat="false" ht="11.25" hidden="false" customHeight="false" outlineLevel="0" collapsed="false">
      <c r="A482" s="226"/>
    </row>
    <row r="483" customFormat="false" ht="11.25" hidden="false" customHeight="false" outlineLevel="0" collapsed="false">
      <c r="A483" s="226"/>
    </row>
    <row r="484" customFormat="false" ht="11.25" hidden="false" customHeight="false" outlineLevel="0" collapsed="false">
      <c r="A484" s="226"/>
    </row>
    <row r="485" customFormat="false" ht="11.25" hidden="false" customHeight="false" outlineLevel="0" collapsed="false">
      <c r="A485" s="226"/>
    </row>
    <row r="486" customFormat="false" ht="11.25" hidden="false" customHeight="false" outlineLevel="0" collapsed="false">
      <c r="A486" s="226"/>
    </row>
    <row r="487" customFormat="false" ht="11.25" hidden="false" customHeight="false" outlineLevel="0" collapsed="false">
      <c r="A487" s="226"/>
    </row>
    <row r="488" customFormat="false" ht="11.25" hidden="false" customHeight="false" outlineLevel="0" collapsed="false">
      <c r="A488" s="226"/>
    </row>
    <row r="489" customFormat="false" ht="11.25" hidden="false" customHeight="false" outlineLevel="0" collapsed="false">
      <c r="A489" s="226"/>
    </row>
    <row r="490" customFormat="false" ht="11.25" hidden="false" customHeight="false" outlineLevel="0" collapsed="false">
      <c r="A490" s="226"/>
    </row>
    <row r="491" customFormat="false" ht="11.25" hidden="false" customHeight="false" outlineLevel="0" collapsed="false">
      <c r="A491" s="226"/>
    </row>
    <row r="492" customFormat="false" ht="11.25" hidden="false" customHeight="false" outlineLevel="0" collapsed="false">
      <c r="A492" s="226"/>
    </row>
    <row r="493" customFormat="false" ht="11.25" hidden="false" customHeight="false" outlineLevel="0" collapsed="false">
      <c r="A493" s="226"/>
    </row>
    <row r="494" customFormat="false" ht="11.25" hidden="false" customHeight="false" outlineLevel="0" collapsed="false">
      <c r="A494" s="226"/>
    </row>
    <row r="495" customFormat="false" ht="11.25" hidden="false" customHeight="false" outlineLevel="0" collapsed="false">
      <c r="A495" s="226"/>
    </row>
    <row r="496" customFormat="false" ht="11.25" hidden="false" customHeight="false" outlineLevel="0" collapsed="false">
      <c r="A496" s="226"/>
    </row>
    <row r="497" customFormat="false" ht="11.25" hidden="false" customHeight="false" outlineLevel="0" collapsed="false">
      <c r="A497" s="226"/>
    </row>
    <row r="498" customFormat="false" ht="11.25" hidden="false" customHeight="false" outlineLevel="0" collapsed="false">
      <c r="A498" s="226"/>
    </row>
    <row r="499" customFormat="false" ht="11.25" hidden="false" customHeight="false" outlineLevel="0" collapsed="false">
      <c r="A499" s="226"/>
    </row>
    <row r="500" customFormat="false" ht="11.25" hidden="false" customHeight="false" outlineLevel="0" collapsed="false">
      <c r="A500" s="226"/>
    </row>
    <row r="501" customFormat="false" ht="11.25" hidden="false" customHeight="false" outlineLevel="0" collapsed="false">
      <c r="A501" s="226"/>
    </row>
    <row r="502" customFormat="false" ht="11.25" hidden="false" customHeight="false" outlineLevel="0" collapsed="false">
      <c r="A502" s="226"/>
    </row>
    <row r="503" customFormat="false" ht="11.25" hidden="false" customHeight="false" outlineLevel="0" collapsed="false">
      <c r="A503" s="226"/>
    </row>
    <row r="504" customFormat="false" ht="11.25" hidden="false" customHeight="false" outlineLevel="0" collapsed="false">
      <c r="A504" s="226"/>
    </row>
    <row r="505" customFormat="false" ht="11.25" hidden="false" customHeight="false" outlineLevel="0" collapsed="false">
      <c r="A505" s="226"/>
    </row>
    <row r="506" customFormat="false" ht="11.25" hidden="false" customHeight="false" outlineLevel="0" collapsed="false">
      <c r="A506" s="226"/>
    </row>
    <row r="507" customFormat="false" ht="11.25" hidden="false" customHeight="false" outlineLevel="0" collapsed="false">
      <c r="A507" s="226"/>
    </row>
    <row r="508" customFormat="false" ht="11.25" hidden="false" customHeight="false" outlineLevel="0" collapsed="false">
      <c r="A508" s="226"/>
    </row>
    <row r="509" customFormat="false" ht="11.25" hidden="false" customHeight="false" outlineLevel="0" collapsed="false">
      <c r="A509" s="226"/>
    </row>
    <row r="510" customFormat="false" ht="11.25" hidden="false" customHeight="false" outlineLevel="0" collapsed="false">
      <c r="A510" s="226"/>
    </row>
    <row r="511" customFormat="false" ht="11.25" hidden="false" customHeight="false" outlineLevel="0" collapsed="false">
      <c r="A511" s="226"/>
    </row>
    <row r="512" customFormat="false" ht="11.25" hidden="false" customHeight="false" outlineLevel="0" collapsed="false">
      <c r="A512" s="226"/>
    </row>
    <row r="513" customFormat="false" ht="11.25" hidden="false" customHeight="false" outlineLevel="0" collapsed="false">
      <c r="A513" s="226"/>
    </row>
    <row r="514" customFormat="false" ht="11.25" hidden="false" customHeight="false" outlineLevel="0" collapsed="false">
      <c r="A514" s="226"/>
    </row>
    <row r="515" customFormat="false" ht="11.25" hidden="false" customHeight="false" outlineLevel="0" collapsed="false">
      <c r="A515" s="226"/>
    </row>
    <row r="516" customFormat="false" ht="11.25" hidden="false" customHeight="false" outlineLevel="0" collapsed="false">
      <c r="A516" s="226"/>
    </row>
    <row r="517" customFormat="false" ht="11.25" hidden="false" customHeight="false" outlineLevel="0" collapsed="false">
      <c r="A517" s="226"/>
    </row>
    <row r="518" customFormat="false" ht="11.25" hidden="false" customHeight="false" outlineLevel="0" collapsed="false">
      <c r="A518" s="226"/>
    </row>
    <row r="519" customFormat="false" ht="11.25" hidden="false" customHeight="false" outlineLevel="0" collapsed="false">
      <c r="A519" s="226"/>
    </row>
    <row r="520" customFormat="false" ht="11.25" hidden="false" customHeight="false" outlineLevel="0" collapsed="false">
      <c r="A520" s="226"/>
    </row>
    <row r="521" customFormat="false" ht="11.25" hidden="false" customHeight="false" outlineLevel="0" collapsed="false">
      <c r="A521" s="226"/>
    </row>
    <row r="522" customFormat="false" ht="11.25" hidden="false" customHeight="false" outlineLevel="0" collapsed="false">
      <c r="A522" s="226"/>
    </row>
    <row r="523" customFormat="false" ht="11.25" hidden="false" customHeight="false" outlineLevel="0" collapsed="false">
      <c r="A523" s="226"/>
    </row>
    <row r="524" customFormat="false" ht="11.25" hidden="false" customHeight="false" outlineLevel="0" collapsed="false">
      <c r="A524" s="226"/>
    </row>
    <row r="525" customFormat="false" ht="11.25" hidden="false" customHeight="false" outlineLevel="0" collapsed="false">
      <c r="A525" s="226"/>
    </row>
    <row r="526" customFormat="false" ht="11.25" hidden="false" customHeight="false" outlineLevel="0" collapsed="false">
      <c r="A526" s="226"/>
    </row>
    <row r="527" customFormat="false" ht="11.25" hidden="false" customHeight="false" outlineLevel="0" collapsed="false">
      <c r="A527" s="226"/>
    </row>
    <row r="528" customFormat="false" ht="11.25" hidden="false" customHeight="false" outlineLevel="0" collapsed="false">
      <c r="A528" s="226"/>
    </row>
    <row r="529" customFormat="false" ht="11.25" hidden="false" customHeight="false" outlineLevel="0" collapsed="false">
      <c r="A529" s="226"/>
    </row>
    <row r="530" customFormat="false" ht="11.25" hidden="false" customHeight="false" outlineLevel="0" collapsed="false">
      <c r="A530" s="226"/>
    </row>
    <row r="531" customFormat="false" ht="11.25" hidden="false" customHeight="false" outlineLevel="0" collapsed="false">
      <c r="A531" s="226"/>
    </row>
    <row r="532" customFormat="false" ht="11.25" hidden="false" customHeight="false" outlineLevel="0" collapsed="false">
      <c r="A532" s="226"/>
    </row>
    <row r="533" customFormat="false" ht="11.25" hidden="false" customHeight="false" outlineLevel="0" collapsed="false">
      <c r="A533" s="226"/>
    </row>
    <row r="534" customFormat="false" ht="11.25" hidden="false" customHeight="false" outlineLevel="0" collapsed="false">
      <c r="A534" s="226"/>
    </row>
    <row r="535" customFormat="false" ht="11.25" hidden="false" customHeight="false" outlineLevel="0" collapsed="false">
      <c r="A535" s="226"/>
    </row>
    <row r="536" customFormat="false" ht="11.25" hidden="false" customHeight="false" outlineLevel="0" collapsed="false">
      <c r="A536" s="226"/>
    </row>
    <row r="537" customFormat="false" ht="11.25" hidden="false" customHeight="false" outlineLevel="0" collapsed="false">
      <c r="A537" s="226"/>
    </row>
    <row r="538" customFormat="false" ht="11.25" hidden="false" customHeight="false" outlineLevel="0" collapsed="false">
      <c r="A538" s="226"/>
    </row>
    <row r="539" customFormat="false" ht="11.25" hidden="false" customHeight="false" outlineLevel="0" collapsed="false">
      <c r="A539" s="226"/>
    </row>
    <row r="540" customFormat="false" ht="11.25" hidden="false" customHeight="false" outlineLevel="0" collapsed="false">
      <c r="A540" s="226"/>
    </row>
    <row r="541" customFormat="false" ht="11.25" hidden="false" customHeight="false" outlineLevel="0" collapsed="false">
      <c r="A541" s="226"/>
    </row>
    <row r="542" customFormat="false" ht="11.25" hidden="false" customHeight="false" outlineLevel="0" collapsed="false">
      <c r="A542" s="226"/>
    </row>
    <row r="543" customFormat="false" ht="11.25" hidden="false" customHeight="false" outlineLevel="0" collapsed="false">
      <c r="A543" s="226"/>
    </row>
    <row r="544" customFormat="false" ht="11.25" hidden="false" customHeight="false" outlineLevel="0" collapsed="false">
      <c r="A544" s="226"/>
    </row>
    <row r="545" customFormat="false" ht="11.25" hidden="false" customHeight="false" outlineLevel="0" collapsed="false">
      <c r="A545" s="226"/>
    </row>
    <row r="546" customFormat="false" ht="11.25" hidden="false" customHeight="false" outlineLevel="0" collapsed="false">
      <c r="A546" s="226"/>
    </row>
    <row r="547" customFormat="false" ht="11.25" hidden="false" customHeight="false" outlineLevel="0" collapsed="false">
      <c r="A547" s="226"/>
    </row>
    <row r="548" customFormat="false" ht="11.25" hidden="false" customHeight="false" outlineLevel="0" collapsed="false">
      <c r="A548" s="226"/>
    </row>
    <row r="549" customFormat="false" ht="11.25" hidden="false" customHeight="false" outlineLevel="0" collapsed="false">
      <c r="A549" s="226"/>
    </row>
    <row r="550" customFormat="false" ht="11.25" hidden="false" customHeight="false" outlineLevel="0" collapsed="false">
      <c r="A550" s="226"/>
    </row>
    <row r="551" customFormat="false" ht="11.25" hidden="false" customHeight="false" outlineLevel="0" collapsed="false">
      <c r="A551" s="226"/>
    </row>
    <row r="552" customFormat="false" ht="11.25" hidden="false" customHeight="false" outlineLevel="0" collapsed="false">
      <c r="A552" s="226"/>
    </row>
    <row r="553" customFormat="false" ht="11.25" hidden="false" customHeight="false" outlineLevel="0" collapsed="false">
      <c r="A553" s="226"/>
    </row>
    <row r="554" customFormat="false" ht="11.25" hidden="false" customHeight="false" outlineLevel="0" collapsed="false">
      <c r="A554" s="226"/>
    </row>
    <row r="555" customFormat="false" ht="11.25" hidden="false" customHeight="false" outlineLevel="0" collapsed="false">
      <c r="A555" s="226"/>
    </row>
    <row r="556" customFormat="false" ht="11.25" hidden="false" customHeight="false" outlineLevel="0" collapsed="false">
      <c r="A556" s="226"/>
    </row>
    <row r="557" customFormat="false" ht="11.25" hidden="false" customHeight="false" outlineLevel="0" collapsed="false">
      <c r="A557" s="226"/>
    </row>
    <row r="558" customFormat="false" ht="11.25" hidden="false" customHeight="false" outlineLevel="0" collapsed="false">
      <c r="A558" s="226"/>
    </row>
    <row r="559" customFormat="false" ht="11.25" hidden="false" customHeight="false" outlineLevel="0" collapsed="false">
      <c r="A559" s="226"/>
    </row>
    <row r="560" customFormat="false" ht="11.25" hidden="false" customHeight="false" outlineLevel="0" collapsed="false">
      <c r="A560" s="226"/>
    </row>
    <row r="561" customFormat="false" ht="11.25" hidden="false" customHeight="false" outlineLevel="0" collapsed="false">
      <c r="A561" s="226"/>
    </row>
    <row r="562" customFormat="false" ht="11.25" hidden="false" customHeight="false" outlineLevel="0" collapsed="false">
      <c r="A562" s="226"/>
    </row>
    <row r="563" customFormat="false" ht="11.25" hidden="false" customHeight="false" outlineLevel="0" collapsed="false">
      <c r="A563" s="226"/>
    </row>
    <row r="564" customFormat="false" ht="11.25" hidden="false" customHeight="false" outlineLevel="0" collapsed="false">
      <c r="A564" s="226"/>
    </row>
    <row r="565" customFormat="false" ht="11.25" hidden="false" customHeight="false" outlineLevel="0" collapsed="false">
      <c r="A565" s="226"/>
    </row>
    <row r="566" customFormat="false" ht="11.25" hidden="false" customHeight="false" outlineLevel="0" collapsed="false">
      <c r="A566" s="226"/>
    </row>
    <row r="567" customFormat="false" ht="11.25" hidden="false" customHeight="false" outlineLevel="0" collapsed="false">
      <c r="A567" s="226"/>
    </row>
    <row r="568" customFormat="false" ht="11.25" hidden="false" customHeight="false" outlineLevel="0" collapsed="false">
      <c r="A568" s="226"/>
    </row>
    <row r="569" customFormat="false" ht="11.25" hidden="false" customHeight="false" outlineLevel="0" collapsed="false">
      <c r="A569" s="226"/>
    </row>
    <row r="570" customFormat="false" ht="11.25" hidden="false" customHeight="false" outlineLevel="0" collapsed="false">
      <c r="A570" s="226"/>
    </row>
    <row r="571" customFormat="false" ht="11.25" hidden="false" customHeight="false" outlineLevel="0" collapsed="false">
      <c r="A571" s="226"/>
    </row>
    <row r="572" customFormat="false" ht="11.25" hidden="false" customHeight="false" outlineLevel="0" collapsed="false">
      <c r="A572" s="226"/>
    </row>
    <row r="573" customFormat="false" ht="11.25" hidden="false" customHeight="false" outlineLevel="0" collapsed="false">
      <c r="A573" s="226"/>
    </row>
    <row r="574" customFormat="false" ht="11.25" hidden="false" customHeight="false" outlineLevel="0" collapsed="false">
      <c r="A574" s="226"/>
    </row>
    <row r="575" customFormat="false" ht="11.25" hidden="false" customHeight="false" outlineLevel="0" collapsed="false">
      <c r="A575" s="226"/>
    </row>
    <row r="576" customFormat="false" ht="11.25" hidden="false" customHeight="false" outlineLevel="0" collapsed="false">
      <c r="A576" s="226"/>
    </row>
    <row r="577" customFormat="false" ht="11.25" hidden="false" customHeight="false" outlineLevel="0" collapsed="false">
      <c r="A577" s="226"/>
    </row>
    <row r="578" customFormat="false" ht="11.25" hidden="false" customHeight="false" outlineLevel="0" collapsed="false">
      <c r="A578" s="226"/>
    </row>
    <row r="579" customFormat="false" ht="11.25" hidden="false" customHeight="false" outlineLevel="0" collapsed="false">
      <c r="A579" s="226"/>
    </row>
    <row r="580" customFormat="false" ht="11.25" hidden="false" customHeight="false" outlineLevel="0" collapsed="false">
      <c r="A580" s="226"/>
    </row>
    <row r="581" customFormat="false" ht="11.25" hidden="false" customHeight="false" outlineLevel="0" collapsed="false">
      <c r="A581" s="226"/>
    </row>
    <row r="582" customFormat="false" ht="11.25" hidden="false" customHeight="false" outlineLevel="0" collapsed="false">
      <c r="A582" s="226"/>
    </row>
    <row r="583" customFormat="false" ht="11.25" hidden="false" customHeight="false" outlineLevel="0" collapsed="false">
      <c r="A583" s="226"/>
    </row>
    <row r="584" customFormat="false" ht="11.25" hidden="false" customHeight="false" outlineLevel="0" collapsed="false">
      <c r="A584" s="226"/>
    </row>
    <row r="585" customFormat="false" ht="11.25" hidden="false" customHeight="false" outlineLevel="0" collapsed="false">
      <c r="A585" s="226"/>
    </row>
    <row r="586" customFormat="false" ht="11.25" hidden="false" customHeight="false" outlineLevel="0" collapsed="false">
      <c r="A586" s="226"/>
    </row>
    <row r="587" customFormat="false" ht="11.25" hidden="false" customHeight="false" outlineLevel="0" collapsed="false">
      <c r="A587" s="226"/>
    </row>
    <row r="588" customFormat="false" ht="11.25" hidden="false" customHeight="false" outlineLevel="0" collapsed="false">
      <c r="A588" s="226"/>
    </row>
    <row r="589" customFormat="false" ht="11.25" hidden="false" customHeight="false" outlineLevel="0" collapsed="false">
      <c r="A589" s="226"/>
    </row>
    <row r="590" customFormat="false" ht="11.25" hidden="false" customHeight="false" outlineLevel="0" collapsed="false">
      <c r="A590" s="226"/>
    </row>
    <row r="591" customFormat="false" ht="11.25" hidden="false" customHeight="false" outlineLevel="0" collapsed="false">
      <c r="A591" s="226"/>
    </row>
    <row r="592" customFormat="false" ht="11.25" hidden="false" customHeight="false" outlineLevel="0" collapsed="false">
      <c r="A592" s="226"/>
    </row>
    <row r="593" customFormat="false" ht="11.25" hidden="false" customHeight="false" outlineLevel="0" collapsed="false">
      <c r="A593" s="226"/>
    </row>
    <row r="594" customFormat="false" ht="11.25" hidden="false" customHeight="false" outlineLevel="0" collapsed="false">
      <c r="A594" s="226"/>
    </row>
    <row r="595" customFormat="false" ht="11.25" hidden="false" customHeight="false" outlineLevel="0" collapsed="false">
      <c r="A595" s="226"/>
    </row>
    <row r="596" customFormat="false" ht="11.25" hidden="false" customHeight="false" outlineLevel="0" collapsed="false">
      <c r="A596" s="226"/>
    </row>
    <row r="597" customFormat="false" ht="11.25" hidden="false" customHeight="false" outlineLevel="0" collapsed="false">
      <c r="A597" s="226"/>
    </row>
    <row r="598" customFormat="false" ht="11.25" hidden="false" customHeight="false" outlineLevel="0" collapsed="false">
      <c r="A598" s="226"/>
    </row>
    <row r="599" customFormat="false" ht="11.25" hidden="false" customHeight="false" outlineLevel="0" collapsed="false">
      <c r="A599" s="226"/>
    </row>
    <row r="600" customFormat="false" ht="11.25" hidden="false" customHeight="false" outlineLevel="0" collapsed="false">
      <c r="A600" s="226"/>
    </row>
    <row r="601" customFormat="false" ht="11.25" hidden="false" customHeight="false" outlineLevel="0" collapsed="false">
      <c r="A601" s="226"/>
    </row>
    <row r="602" customFormat="false" ht="11.25" hidden="false" customHeight="false" outlineLevel="0" collapsed="false">
      <c r="A602" s="226"/>
    </row>
    <row r="603" customFormat="false" ht="11.25" hidden="false" customHeight="false" outlineLevel="0" collapsed="false">
      <c r="A603" s="226"/>
    </row>
    <row r="604" customFormat="false" ht="11.25" hidden="false" customHeight="false" outlineLevel="0" collapsed="false">
      <c r="A604" s="226"/>
    </row>
    <row r="605" customFormat="false" ht="11.25" hidden="false" customHeight="false" outlineLevel="0" collapsed="false">
      <c r="A605" s="226"/>
    </row>
    <row r="606" customFormat="false" ht="11.25" hidden="false" customHeight="false" outlineLevel="0" collapsed="false">
      <c r="A606" s="226"/>
    </row>
    <row r="607" customFormat="false" ht="11.25" hidden="false" customHeight="false" outlineLevel="0" collapsed="false">
      <c r="A607" s="226"/>
    </row>
    <row r="608" customFormat="false" ht="11.25" hidden="false" customHeight="false" outlineLevel="0" collapsed="false">
      <c r="A608" s="226"/>
    </row>
    <row r="609" customFormat="false" ht="11.25" hidden="false" customHeight="false" outlineLevel="0" collapsed="false">
      <c r="A609" s="226"/>
    </row>
    <row r="610" customFormat="false" ht="11.25" hidden="false" customHeight="false" outlineLevel="0" collapsed="false">
      <c r="A610" s="226"/>
    </row>
    <row r="611" customFormat="false" ht="11.25" hidden="false" customHeight="false" outlineLevel="0" collapsed="false">
      <c r="A611" s="226"/>
    </row>
    <row r="612" customFormat="false" ht="11.25" hidden="false" customHeight="false" outlineLevel="0" collapsed="false">
      <c r="A612" s="226"/>
    </row>
    <row r="613" customFormat="false" ht="11.25" hidden="false" customHeight="false" outlineLevel="0" collapsed="false">
      <c r="A613" s="226"/>
    </row>
    <row r="614" customFormat="false" ht="11.25" hidden="false" customHeight="false" outlineLevel="0" collapsed="false">
      <c r="A614" s="226"/>
    </row>
    <row r="615" customFormat="false" ht="11.25" hidden="false" customHeight="false" outlineLevel="0" collapsed="false">
      <c r="A615" s="226"/>
    </row>
    <row r="616" customFormat="false" ht="11.25" hidden="false" customHeight="false" outlineLevel="0" collapsed="false">
      <c r="A616" s="226"/>
    </row>
    <row r="617" customFormat="false" ht="11.25" hidden="false" customHeight="false" outlineLevel="0" collapsed="false">
      <c r="A617" s="226"/>
    </row>
    <row r="618" customFormat="false" ht="11.25" hidden="false" customHeight="false" outlineLevel="0" collapsed="false">
      <c r="A618" s="226"/>
    </row>
    <row r="619" customFormat="false" ht="11.25" hidden="false" customHeight="false" outlineLevel="0" collapsed="false">
      <c r="A619" s="226"/>
    </row>
    <row r="620" customFormat="false" ht="11.25" hidden="false" customHeight="false" outlineLevel="0" collapsed="false">
      <c r="A620" s="226"/>
    </row>
    <row r="621" customFormat="false" ht="11.25" hidden="false" customHeight="false" outlineLevel="0" collapsed="false">
      <c r="A621" s="226"/>
    </row>
    <row r="622" customFormat="false" ht="11.25" hidden="false" customHeight="false" outlineLevel="0" collapsed="false">
      <c r="A622" s="226"/>
    </row>
    <row r="623" customFormat="false" ht="11.25" hidden="false" customHeight="false" outlineLevel="0" collapsed="false">
      <c r="A623" s="226"/>
    </row>
    <row r="624" customFormat="false" ht="11.25" hidden="false" customHeight="false" outlineLevel="0" collapsed="false">
      <c r="A624" s="226"/>
    </row>
    <row r="625" customFormat="false" ht="11.25" hidden="false" customHeight="false" outlineLevel="0" collapsed="false">
      <c r="A625" s="226"/>
    </row>
    <row r="626" customFormat="false" ht="11.25" hidden="false" customHeight="false" outlineLevel="0" collapsed="false">
      <c r="A626" s="226"/>
    </row>
    <row r="627" customFormat="false" ht="11.25" hidden="false" customHeight="false" outlineLevel="0" collapsed="false">
      <c r="A627" s="226"/>
    </row>
    <row r="628" customFormat="false" ht="11.25" hidden="false" customHeight="false" outlineLevel="0" collapsed="false">
      <c r="A628" s="226"/>
    </row>
    <row r="629" customFormat="false" ht="11.25" hidden="false" customHeight="false" outlineLevel="0" collapsed="false">
      <c r="A629" s="226"/>
    </row>
    <row r="630" customFormat="false" ht="11.25" hidden="false" customHeight="false" outlineLevel="0" collapsed="false">
      <c r="A630" s="226"/>
    </row>
    <row r="631" customFormat="false" ht="11.25" hidden="false" customHeight="false" outlineLevel="0" collapsed="false">
      <c r="A631" s="226"/>
    </row>
    <row r="632" customFormat="false" ht="11.25" hidden="false" customHeight="false" outlineLevel="0" collapsed="false">
      <c r="A632" s="226"/>
    </row>
    <row r="633" customFormat="false" ht="11.25" hidden="false" customHeight="false" outlineLevel="0" collapsed="false">
      <c r="A633" s="226"/>
    </row>
    <row r="634" customFormat="false" ht="11.25" hidden="false" customHeight="false" outlineLevel="0" collapsed="false">
      <c r="A634" s="226"/>
    </row>
    <row r="635" customFormat="false" ht="11.25" hidden="false" customHeight="false" outlineLevel="0" collapsed="false">
      <c r="A635" s="226"/>
    </row>
    <row r="636" customFormat="false" ht="11.25" hidden="false" customHeight="false" outlineLevel="0" collapsed="false">
      <c r="A636" s="226"/>
    </row>
    <row r="637" customFormat="false" ht="11.25" hidden="false" customHeight="false" outlineLevel="0" collapsed="false">
      <c r="A637" s="226"/>
    </row>
    <row r="638" customFormat="false" ht="11.25" hidden="false" customHeight="false" outlineLevel="0" collapsed="false">
      <c r="A638" s="226"/>
    </row>
    <row r="639" customFormat="false" ht="11.25" hidden="false" customHeight="false" outlineLevel="0" collapsed="false">
      <c r="A639" s="226"/>
    </row>
    <row r="640" customFormat="false" ht="11.25" hidden="false" customHeight="false" outlineLevel="0" collapsed="false">
      <c r="A640" s="226"/>
    </row>
    <row r="641" customFormat="false" ht="11.25" hidden="false" customHeight="false" outlineLevel="0" collapsed="false">
      <c r="A641" s="226"/>
    </row>
    <row r="642" customFormat="false" ht="11.25" hidden="false" customHeight="false" outlineLevel="0" collapsed="false">
      <c r="A642" s="226"/>
    </row>
    <row r="643" customFormat="false" ht="11.25" hidden="false" customHeight="false" outlineLevel="0" collapsed="false">
      <c r="A643" s="226"/>
    </row>
    <row r="644" customFormat="false" ht="11.25" hidden="false" customHeight="false" outlineLevel="0" collapsed="false">
      <c r="A644" s="226"/>
    </row>
    <row r="645" customFormat="false" ht="11.25" hidden="false" customHeight="false" outlineLevel="0" collapsed="false">
      <c r="A645" s="226"/>
    </row>
    <row r="646" customFormat="false" ht="11.25" hidden="false" customHeight="false" outlineLevel="0" collapsed="false">
      <c r="A646" s="226"/>
    </row>
    <row r="647" customFormat="false" ht="11.25" hidden="false" customHeight="false" outlineLevel="0" collapsed="false">
      <c r="A647" s="226"/>
    </row>
    <row r="648" customFormat="false" ht="11.25" hidden="false" customHeight="false" outlineLevel="0" collapsed="false">
      <c r="A648" s="226"/>
    </row>
    <row r="649" customFormat="false" ht="11.25" hidden="false" customHeight="false" outlineLevel="0" collapsed="false">
      <c r="A649" s="226"/>
    </row>
    <row r="650" customFormat="false" ht="11.25" hidden="false" customHeight="false" outlineLevel="0" collapsed="false">
      <c r="A650" s="226"/>
    </row>
    <row r="651" customFormat="false" ht="11.25" hidden="false" customHeight="false" outlineLevel="0" collapsed="false">
      <c r="A651" s="226"/>
    </row>
    <row r="652" customFormat="false" ht="11.25" hidden="false" customHeight="false" outlineLevel="0" collapsed="false">
      <c r="A652" s="226"/>
    </row>
    <row r="653" customFormat="false" ht="11.25" hidden="false" customHeight="false" outlineLevel="0" collapsed="false">
      <c r="A653" s="226"/>
    </row>
    <row r="654" customFormat="false" ht="11.25" hidden="false" customHeight="false" outlineLevel="0" collapsed="false">
      <c r="A654" s="226"/>
    </row>
    <row r="655" customFormat="false" ht="11.25" hidden="false" customHeight="false" outlineLevel="0" collapsed="false">
      <c r="A655" s="226"/>
    </row>
    <row r="656" customFormat="false" ht="11.25" hidden="false" customHeight="false" outlineLevel="0" collapsed="false">
      <c r="A656" s="226"/>
    </row>
    <row r="657" customFormat="false" ht="11.25" hidden="false" customHeight="false" outlineLevel="0" collapsed="false">
      <c r="A657" s="226"/>
    </row>
    <row r="658" customFormat="false" ht="11.25" hidden="false" customHeight="false" outlineLevel="0" collapsed="false">
      <c r="A658" s="226"/>
    </row>
    <row r="659" customFormat="false" ht="11.25" hidden="false" customHeight="false" outlineLevel="0" collapsed="false">
      <c r="A659" s="226"/>
    </row>
    <row r="660" customFormat="false" ht="11.25" hidden="false" customHeight="false" outlineLevel="0" collapsed="false">
      <c r="A660" s="226"/>
    </row>
    <row r="661" customFormat="false" ht="11.25" hidden="false" customHeight="false" outlineLevel="0" collapsed="false">
      <c r="A661" s="226"/>
    </row>
    <row r="662" customFormat="false" ht="11.25" hidden="false" customHeight="false" outlineLevel="0" collapsed="false">
      <c r="A662" s="226"/>
    </row>
    <row r="663" customFormat="false" ht="11.25" hidden="false" customHeight="false" outlineLevel="0" collapsed="false">
      <c r="A663" s="226"/>
    </row>
    <row r="664" customFormat="false" ht="11.25" hidden="false" customHeight="false" outlineLevel="0" collapsed="false">
      <c r="A664" s="226"/>
    </row>
    <row r="665" customFormat="false" ht="11.25" hidden="false" customHeight="false" outlineLevel="0" collapsed="false">
      <c r="A665" s="226"/>
    </row>
    <row r="666" customFormat="false" ht="11.25" hidden="false" customHeight="false" outlineLevel="0" collapsed="false">
      <c r="A666" s="226"/>
    </row>
    <row r="667" customFormat="false" ht="11.25" hidden="false" customHeight="false" outlineLevel="0" collapsed="false">
      <c r="A667" s="226"/>
    </row>
    <row r="668" customFormat="false" ht="11.25" hidden="false" customHeight="false" outlineLevel="0" collapsed="false">
      <c r="A668" s="226"/>
    </row>
    <row r="669" customFormat="false" ht="11.25" hidden="false" customHeight="false" outlineLevel="0" collapsed="false">
      <c r="A669" s="226"/>
    </row>
    <row r="670" customFormat="false" ht="11.25" hidden="false" customHeight="false" outlineLevel="0" collapsed="false">
      <c r="A670" s="226"/>
    </row>
    <row r="671" customFormat="false" ht="11.25" hidden="false" customHeight="false" outlineLevel="0" collapsed="false">
      <c r="A671" s="226"/>
    </row>
    <row r="672" customFormat="false" ht="11.25" hidden="false" customHeight="false" outlineLevel="0" collapsed="false">
      <c r="A672" s="226"/>
    </row>
    <row r="673" customFormat="false" ht="11.25" hidden="false" customHeight="false" outlineLevel="0" collapsed="false">
      <c r="A673" s="226"/>
    </row>
    <row r="674" customFormat="false" ht="11.25" hidden="false" customHeight="false" outlineLevel="0" collapsed="false">
      <c r="A674" s="226"/>
    </row>
    <row r="675" customFormat="false" ht="11.25" hidden="false" customHeight="false" outlineLevel="0" collapsed="false">
      <c r="A675" s="226"/>
    </row>
    <row r="676" customFormat="false" ht="11.25" hidden="false" customHeight="false" outlineLevel="0" collapsed="false">
      <c r="A676" s="226"/>
    </row>
    <row r="677" customFormat="false" ht="11.25" hidden="false" customHeight="false" outlineLevel="0" collapsed="false">
      <c r="A677" s="226"/>
    </row>
    <row r="678" customFormat="false" ht="11.25" hidden="false" customHeight="false" outlineLevel="0" collapsed="false">
      <c r="A678" s="226"/>
    </row>
    <row r="679" customFormat="false" ht="11.25" hidden="false" customHeight="false" outlineLevel="0" collapsed="false">
      <c r="A679" s="226"/>
    </row>
    <row r="680" customFormat="false" ht="11.25" hidden="false" customHeight="false" outlineLevel="0" collapsed="false">
      <c r="A680" s="226"/>
    </row>
    <row r="681" customFormat="false" ht="11.25" hidden="false" customHeight="false" outlineLevel="0" collapsed="false">
      <c r="A681" s="226"/>
    </row>
    <row r="682" customFormat="false" ht="11.25" hidden="false" customHeight="false" outlineLevel="0" collapsed="false">
      <c r="A682" s="226"/>
    </row>
    <row r="683" customFormat="false" ht="11.25" hidden="false" customHeight="false" outlineLevel="0" collapsed="false">
      <c r="A683" s="226"/>
    </row>
    <row r="684" customFormat="false" ht="11.25" hidden="false" customHeight="false" outlineLevel="0" collapsed="false">
      <c r="A684" s="226"/>
    </row>
    <row r="685" customFormat="false" ht="11.25" hidden="false" customHeight="false" outlineLevel="0" collapsed="false">
      <c r="A685" s="226"/>
    </row>
    <row r="686" customFormat="false" ht="11.25" hidden="false" customHeight="false" outlineLevel="0" collapsed="false">
      <c r="A686" s="226"/>
    </row>
    <row r="687" customFormat="false" ht="11.25" hidden="false" customHeight="false" outlineLevel="0" collapsed="false">
      <c r="A687" s="226"/>
    </row>
    <row r="688" customFormat="false" ht="11.25" hidden="false" customHeight="false" outlineLevel="0" collapsed="false">
      <c r="A688" s="226"/>
    </row>
    <row r="689" customFormat="false" ht="11.25" hidden="false" customHeight="false" outlineLevel="0" collapsed="false">
      <c r="A689" s="226"/>
    </row>
    <row r="690" customFormat="false" ht="11.25" hidden="false" customHeight="false" outlineLevel="0" collapsed="false">
      <c r="A690" s="226"/>
    </row>
    <row r="691" customFormat="false" ht="11.25" hidden="false" customHeight="false" outlineLevel="0" collapsed="false">
      <c r="A691" s="226"/>
    </row>
    <row r="692" customFormat="false" ht="11.25" hidden="false" customHeight="false" outlineLevel="0" collapsed="false">
      <c r="A692" s="226"/>
    </row>
    <row r="693" customFormat="false" ht="11.25" hidden="false" customHeight="false" outlineLevel="0" collapsed="false">
      <c r="A693" s="226"/>
    </row>
    <row r="694" customFormat="false" ht="11.25" hidden="false" customHeight="false" outlineLevel="0" collapsed="false">
      <c r="A694" s="226"/>
    </row>
    <row r="695" customFormat="false" ht="11.25" hidden="false" customHeight="false" outlineLevel="0" collapsed="false">
      <c r="A695" s="226"/>
    </row>
    <row r="696" customFormat="false" ht="11.25" hidden="false" customHeight="false" outlineLevel="0" collapsed="false">
      <c r="A696" s="226"/>
    </row>
    <row r="697" customFormat="false" ht="11.25" hidden="false" customHeight="false" outlineLevel="0" collapsed="false">
      <c r="A697" s="226"/>
    </row>
    <row r="698" customFormat="false" ht="11.25" hidden="false" customHeight="false" outlineLevel="0" collapsed="false">
      <c r="A698" s="226"/>
    </row>
    <row r="699" customFormat="false" ht="11.25" hidden="false" customHeight="false" outlineLevel="0" collapsed="false">
      <c r="A699" s="226"/>
    </row>
    <row r="700" customFormat="false" ht="11.25" hidden="false" customHeight="false" outlineLevel="0" collapsed="false">
      <c r="A700" s="226"/>
    </row>
    <row r="701" customFormat="false" ht="11.25" hidden="false" customHeight="false" outlineLevel="0" collapsed="false">
      <c r="A701" s="226"/>
    </row>
    <row r="702" customFormat="false" ht="11.25" hidden="false" customHeight="false" outlineLevel="0" collapsed="false">
      <c r="A702" s="226"/>
    </row>
    <row r="703" customFormat="false" ht="11.25" hidden="false" customHeight="false" outlineLevel="0" collapsed="false">
      <c r="A703" s="226"/>
    </row>
    <row r="704" customFormat="false" ht="11.25" hidden="false" customHeight="false" outlineLevel="0" collapsed="false">
      <c r="A704" s="226"/>
    </row>
    <row r="705" customFormat="false" ht="11.25" hidden="false" customHeight="false" outlineLevel="0" collapsed="false">
      <c r="A705" s="226"/>
    </row>
    <row r="706" customFormat="false" ht="11.25" hidden="false" customHeight="false" outlineLevel="0" collapsed="false">
      <c r="A706" s="226"/>
    </row>
    <row r="707" customFormat="false" ht="11.25" hidden="false" customHeight="false" outlineLevel="0" collapsed="false">
      <c r="A707" s="226"/>
    </row>
    <row r="708" customFormat="false" ht="11.25" hidden="false" customHeight="false" outlineLevel="0" collapsed="false">
      <c r="A708" s="226"/>
    </row>
    <row r="709" customFormat="false" ht="11.25" hidden="false" customHeight="false" outlineLevel="0" collapsed="false">
      <c r="A709" s="226"/>
    </row>
    <row r="710" customFormat="false" ht="11.25" hidden="false" customHeight="false" outlineLevel="0" collapsed="false">
      <c r="A710" s="226"/>
    </row>
    <row r="711" customFormat="false" ht="11.25" hidden="false" customHeight="false" outlineLevel="0" collapsed="false">
      <c r="A711" s="226"/>
    </row>
    <row r="712" customFormat="false" ht="11.25" hidden="false" customHeight="false" outlineLevel="0" collapsed="false">
      <c r="A712" s="226"/>
    </row>
    <row r="713" customFormat="false" ht="11.25" hidden="false" customHeight="false" outlineLevel="0" collapsed="false">
      <c r="A713" s="226"/>
    </row>
    <row r="714" customFormat="false" ht="11.25" hidden="false" customHeight="false" outlineLevel="0" collapsed="false">
      <c r="A714" s="226"/>
    </row>
    <row r="715" customFormat="false" ht="11.25" hidden="false" customHeight="false" outlineLevel="0" collapsed="false">
      <c r="A715" s="226"/>
    </row>
    <row r="716" customFormat="false" ht="11.25" hidden="false" customHeight="false" outlineLevel="0" collapsed="false">
      <c r="A716" s="226"/>
    </row>
    <row r="717" customFormat="false" ht="11.25" hidden="false" customHeight="false" outlineLevel="0" collapsed="false">
      <c r="A717" s="226"/>
    </row>
    <row r="718" customFormat="false" ht="11.25" hidden="false" customHeight="false" outlineLevel="0" collapsed="false">
      <c r="A718" s="226"/>
    </row>
    <row r="719" customFormat="false" ht="11.25" hidden="false" customHeight="false" outlineLevel="0" collapsed="false">
      <c r="A719" s="226"/>
    </row>
    <row r="720" customFormat="false" ht="11.25" hidden="false" customHeight="false" outlineLevel="0" collapsed="false">
      <c r="A720" s="226"/>
    </row>
    <row r="721" customFormat="false" ht="11.25" hidden="false" customHeight="false" outlineLevel="0" collapsed="false">
      <c r="A721" s="226"/>
    </row>
    <row r="722" customFormat="false" ht="11.25" hidden="false" customHeight="false" outlineLevel="0" collapsed="false">
      <c r="A722" s="226"/>
    </row>
    <row r="723" customFormat="false" ht="11.25" hidden="false" customHeight="false" outlineLevel="0" collapsed="false">
      <c r="A723" s="226"/>
    </row>
    <row r="724" customFormat="false" ht="11.25" hidden="false" customHeight="false" outlineLevel="0" collapsed="false">
      <c r="A724" s="226"/>
    </row>
    <row r="725" customFormat="false" ht="11.25" hidden="false" customHeight="false" outlineLevel="0" collapsed="false">
      <c r="A725" s="226"/>
    </row>
    <row r="726" customFormat="false" ht="11.25" hidden="false" customHeight="false" outlineLevel="0" collapsed="false">
      <c r="A726" s="226"/>
    </row>
    <row r="727" customFormat="false" ht="11.25" hidden="false" customHeight="false" outlineLevel="0" collapsed="false">
      <c r="A727" s="226"/>
    </row>
    <row r="728" customFormat="false" ht="11.25" hidden="false" customHeight="false" outlineLevel="0" collapsed="false">
      <c r="A728" s="226"/>
    </row>
    <row r="729" customFormat="false" ht="11.25" hidden="false" customHeight="false" outlineLevel="0" collapsed="false">
      <c r="A729" s="226"/>
    </row>
    <row r="730" customFormat="false" ht="11.25" hidden="false" customHeight="false" outlineLevel="0" collapsed="false">
      <c r="A730" s="226"/>
    </row>
    <row r="731" customFormat="false" ht="11.25" hidden="false" customHeight="false" outlineLevel="0" collapsed="false">
      <c r="A731" s="226"/>
    </row>
    <row r="732" customFormat="false" ht="11.25" hidden="false" customHeight="false" outlineLevel="0" collapsed="false">
      <c r="A732" s="226"/>
    </row>
    <row r="733" customFormat="false" ht="11.25" hidden="false" customHeight="false" outlineLevel="0" collapsed="false">
      <c r="A733" s="226"/>
    </row>
    <row r="734" customFormat="false" ht="11.25" hidden="false" customHeight="false" outlineLevel="0" collapsed="false">
      <c r="A734" s="226"/>
    </row>
    <row r="735" customFormat="false" ht="11.25" hidden="false" customHeight="false" outlineLevel="0" collapsed="false">
      <c r="A735" s="226"/>
    </row>
    <row r="736" customFormat="false" ht="11.25" hidden="false" customHeight="false" outlineLevel="0" collapsed="false">
      <c r="A736" s="226"/>
    </row>
    <row r="737" customFormat="false" ht="11.25" hidden="false" customHeight="false" outlineLevel="0" collapsed="false">
      <c r="A737" s="226"/>
    </row>
    <row r="738" customFormat="false" ht="11.25" hidden="false" customHeight="false" outlineLevel="0" collapsed="false">
      <c r="A738" s="226"/>
    </row>
    <row r="739" customFormat="false" ht="11.25" hidden="false" customHeight="false" outlineLevel="0" collapsed="false">
      <c r="A739" s="226"/>
    </row>
    <row r="740" customFormat="false" ht="11.25" hidden="false" customHeight="false" outlineLevel="0" collapsed="false">
      <c r="A740" s="226"/>
    </row>
    <row r="741" customFormat="false" ht="11.25" hidden="false" customHeight="false" outlineLevel="0" collapsed="false">
      <c r="A741" s="226"/>
    </row>
    <row r="742" customFormat="false" ht="11.25" hidden="false" customHeight="false" outlineLevel="0" collapsed="false">
      <c r="A742" s="226"/>
    </row>
    <row r="743" customFormat="false" ht="11.25" hidden="false" customHeight="false" outlineLevel="0" collapsed="false">
      <c r="A743" s="226"/>
    </row>
    <row r="744" customFormat="false" ht="11.25" hidden="false" customHeight="false" outlineLevel="0" collapsed="false">
      <c r="A744" s="226"/>
    </row>
    <row r="745" customFormat="false" ht="11.25" hidden="false" customHeight="false" outlineLevel="0" collapsed="false">
      <c r="A745" s="226"/>
    </row>
    <row r="746" customFormat="false" ht="11.25" hidden="false" customHeight="false" outlineLevel="0" collapsed="false">
      <c r="A746" s="226"/>
    </row>
    <row r="747" customFormat="false" ht="11.25" hidden="false" customHeight="false" outlineLevel="0" collapsed="false">
      <c r="A747" s="226"/>
    </row>
    <row r="748" customFormat="false" ht="11.25" hidden="false" customHeight="false" outlineLevel="0" collapsed="false">
      <c r="A748" s="226"/>
    </row>
    <row r="749" customFormat="false" ht="11.25" hidden="false" customHeight="false" outlineLevel="0" collapsed="false">
      <c r="A749" s="226"/>
    </row>
    <row r="750" customFormat="false" ht="11.25" hidden="false" customHeight="false" outlineLevel="0" collapsed="false">
      <c r="A750" s="226"/>
    </row>
    <row r="751" customFormat="false" ht="11.25" hidden="false" customHeight="false" outlineLevel="0" collapsed="false">
      <c r="A751" s="226"/>
    </row>
    <row r="752" customFormat="false" ht="11.25" hidden="false" customHeight="false" outlineLevel="0" collapsed="false">
      <c r="A752" s="226"/>
    </row>
    <row r="753" customFormat="false" ht="11.25" hidden="false" customHeight="false" outlineLevel="0" collapsed="false">
      <c r="A753" s="226"/>
    </row>
    <row r="754" customFormat="false" ht="11.25" hidden="false" customHeight="false" outlineLevel="0" collapsed="false">
      <c r="A754" s="226"/>
    </row>
    <row r="755" customFormat="false" ht="11.25" hidden="false" customHeight="false" outlineLevel="0" collapsed="false">
      <c r="A755" s="226"/>
    </row>
    <row r="756" customFormat="false" ht="11.25" hidden="false" customHeight="false" outlineLevel="0" collapsed="false">
      <c r="A756" s="226"/>
    </row>
    <row r="757" customFormat="false" ht="11.25" hidden="false" customHeight="false" outlineLevel="0" collapsed="false">
      <c r="A757" s="226"/>
    </row>
    <row r="758" customFormat="false" ht="11.25" hidden="false" customHeight="false" outlineLevel="0" collapsed="false">
      <c r="A758" s="226"/>
    </row>
    <row r="759" customFormat="false" ht="11.25" hidden="false" customHeight="false" outlineLevel="0" collapsed="false">
      <c r="A759" s="226"/>
    </row>
    <row r="760" customFormat="false" ht="11.25" hidden="false" customHeight="false" outlineLevel="0" collapsed="false">
      <c r="A760" s="226"/>
    </row>
    <row r="761" customFormat="false" ht="11.25" hidden="false" customHeight="false" outlineLevel="0" collapsed="false">
      <c r="A761" s="226"/>
    </row>
    <row r="762" customFormat="false" ht="11.25" hidden="false" customHeight="false" outlineLevel="0" collapsed="false">
      <c r="A762" s="226"/>
    </row>
    <row r="763" customFormat="false" ht="11.25" hidden="false" customHeight="false" outlineLevel="0" collapsed="false">
      <c r="A763" s="226"/>
    </row>
    <row r="764" customFormat="false" ht="11.25" hidden="false" customHeight="false" outlineLevel="0" collapsed="false">
      <c r="A764" s="226"/>
    </row>
    <row r="765" customFormat="false" ht="11.25" hidden="false" customHeight="false" outlineLevel="0" collapsed="false">
      <c r="A765" s="226"/>
    </row>
    <row r="766" customFormat="false" ht="11.25" hidden="false" customHeight="false" outlineLevel="0" collapsed="false">
      <c r="A766" s="226"/>
    </row>
    <row r="767" customFormat="false" ht="11.25" hidden="false" customHeight="false" outlineLevel="0" collapsed="false">
      <c r="A767" s="226"/>
    </row>
    <row r="768" customFormat="false" ht="11.25" hidden="false" customHeight="false" outlineLevel="0" collapsed="false">
      <c r="A768" s="226"/>
    </row>
    <row r="769" customFormat="false" ht="11.25" hidden="false" customHeight="false" outlineLevel="0" collapsed="false">
      <c r="A769" s="226"/>
    </row>
    <row r="770" customFormat="false" ht="11.25" hidden="false" customHeight="false" outlineLevel="0" collapsed="false">
      <c r="A770" s="226"/>
    </row>
    <row r="771" customFormat="false" ht="11.25" hidden="false" customHeight="false" outlineLevel="0" collapsed="false">
      <c r="A771" s="226"/>
    </row>
    <row r="772" customFormat="false" ht="11.25" hidden="false" customHeight="false" outlineLevel="0" collapsed="false">
      <c r="A772" s="226"/>
    </row>
    <row r="773" customFormat="false" ht="11.25" hidden="false" customHeight="false" outlineLevel="0" collapsed="false">
      <c r="A773" s="226"/>
    </row>
    <row r="774" customFormat="false" ht="11.25" hidden="false" customHeight="false" outlineLevel="0" collapsed="false">
      <c r="A774" s="226"/>
    </row>
    <row r="775" customFormat="false" ht="11.25" hidden="false" customHeight="false" outlineLevel="0" collapsed="false">
      <c r="A775" s="226"/>
    </row>
    <row r="776" customFormat="false" ht="11.25" hidden="false" customHeight="false" outlineLevel="0" collapsed="false">
      <c r="A776" s="226"/>
    </row>
    <row r="777" customFormat="false" ht="11.25" hidden="false" customHeight="false" outlineLevel="0" collapsed="false">
      <c r="A777" s="226"/>
    </row>
    <row r="778" customFormat="false" ht="11.25" hidden="false" customHeight="false" outlineLevel="0" collapsed="false">
      <c r="A778" s="226"/>
    </row>
    <row r="779" customFormat="false" ht="11.25" hidden="false" customHeight="false" outlineLevel="0" collapsed="false">
      <c r="A779" s="226"/>
    </row>
    <row r="780" customFormat="false" ht="11.25" hidden="false" customHeight="false" outlineLevel="0" collapsed="false">
      <c r="A780" s="226"/>
    </row>
    <row r="781" customFormat="false" ht="11.25" hidden="false" customHeight="false" outlineLevel="0" collapsed="false">
      <c r="A781" s="226"/>
    </row>
    <row r="782" customFormat="false" ht="11.25" hidden="false" customHeight="false" outlineLevel="0" collapsed="false">
      <c r="A782" s="226"/>
    </row>
    <row r="783" customFormat="false" ht="11.25" hidden="false" customHeight="false" outlineLevel="0" collapsed="false">
      <c r="A783" s="226"/>
    </row>
    <row r="784" customFormat="false" ht="11.25" hidden="false" customHeight="false" outlineLevel="0" collapsed="false">
      <c r="A784" s="226"/>
    </row>
    <row r="785" customFormat="false" ht="11.25" hidden="false" customHeight="false" outlineLevel="0" collapsed="false">
      <c r="A785" s="226"/>
    </row>
    <row r="786" customFormat="false" ht="11.25" hidden="false" customHeight="false" outlineLevel="0" collapsed="false">
      <c r="A786" s="226"/>
    </row>
    <row r="787" customFormat="false" ht="11.25" hidden="false" customHeight="false" outlineLevel="0" collapsed="false">
      <c r="A787" s="226"/>
    </row>
    <row r="788" customFormat="false" ht="11.25" hidden="false" customHeight="false" outlineLevel="0" collapsed="false">
      <c r="A788" s="226"/>
    </row>
    <row r="789" customFormat="false" ht="11.25" hidden="false" customHeight="false" outlineLevel="0" collapsed="false">
      <c r="A789" s="226"/>
    </row>
    <row r="790" customFormat="false" ht="11.25" hidden="false" customHeight="false" outlineLevel="0" collapsed="false">
      <c r="A790" s="226"/>
    </row>
    <row r="791" customFormat="false" ht="11.25" hidden="false" customHeight="false" outlineLevel="0" collapsed="false">
      <c r="A791" s="226"/>
    </row>
    <row r="792" customFormat="false" ht="11.25" hidden="false" customHeight="false" outlineLevel="0" collapsed="false">
      <c r="A792" s="226"/>
    </row>
    <row r="793" customFormat="false" ht="11.25" hidden="false" customHeight="false" outlineLevel="0" collapsed="false">
      <c r="A793" s="226"/>
    </row>
    <row r="794" customFormat="false" ht="11.25" hidden="false" customHeight="false" outlineLevel="0" collapsed="false">
      <c r="A794" s="226"/>
    </row>
    <row r="795" customFormat="false" ht="11.25" hidden="false" customHeight="false" outlineLevel="0" collapsed="false">
      <c r="A795" s="226"/>
    </row>
    <row r="796" customFormat="false" ht="11.25" hidden="false" customHeight="false" outlineLevel="0" collapsed="false">
      <c r="A796" s="226"/>
    </row>
    <row r="797" customFormat="false" ht="11.25" hidden="false" customHeight="false" outlineLevel="0" collapsed="false">
      <c r="A797" s="226"/>
    </row>
    <row r="798" customFormat="false" ht="11.25" hidden="false" customHeight="false" outlineLevel="0" collapsed="false">
      <c r="A798" s="226"/>
    </row>
    <row r="799" customFormat="false" ht="11.25" hidden="false" customHeight="false" outlineLevel="0" collapsed="false">
      <c r="A799" s="226"/>
    </row>
    <row r="800" customFormat="false" ht="11.25" hidden="false" customHeight="false" outlineLevel="0" collapsed="false">
      <c r="A800" s="226"/>
    </row>
    <row r="801" customFormat="false" ht="11.25" hidden="false" customHeight="false" outlineLevel="0" collapsed="false">
      <c r="A801" s="226"/>
    </row>
    <row r="802" customFormat="false" ht="11.25" hidden="false" customHeight="false" outlineLevel="0" collapsed="false">
      <c r="A802" s="226"/>
    </row>
    <row r="803" customFormat="false" ht="11.25" hidden="false" customHeight="false" outlineLevel="0" collapsed="false">
      <c r="A803" s="226"/>
    </row>
    <row r="804" customFormat="false" ht="11.25" hidden="false" customHeight="false" outlineLevel="0" collapsed="false">
      <c r="A804" s="226"/>
    </row>
    <row r="805" customFormat="false" ht="11.25" hidden="false" customHeight="false" outlineLevel="0" collapsed="false">
      <c r="A805" s="226"/>
    </row>
    <row r="806" customFormat="false" ht="11.25" hidden="false" customHeight="false" outlineLevel="0" collapsed="false">
      <c r="A806" s="226"/>
    </row>
    <row r="807" customFormat="false" ht="11.25" hidden="false" customHeight="false" outlineLevel="0" collapsed="false">
      <c r="A807" s="226"/>
    </row>
    <row r="808" customFormat="false" ht="11.25" hidden="false" customHeight="false" outlineLevel="0" collapsed="false">
      <c r="A808" s="226"/>
    </row>
    <row r="809" customFormat="false" ht="11.25" hidden="false" customHeight="false" outlineLevel="0" collapsed="false">
      <c r="A809" s="226"/>
    </row>
    <row r="810" customFormat="false" ht="11.25" hidden="false" customHeight="false" outlineLevel="0" collapsed="false">
      <c r="A810" s="226"/>
    </row>
    <row r="811" customFormat="false" ht="11.25" hidden="false" customHeight="false" outlineLevel="0" collapsed="false">
      <c r="A811" s="226"/>
    </row>
    <row r="812" customFormat="false" ht="11.25" hidden="false" customHeight="false" outlineLevel="0" collapsed="false">
      <c r="A812" s="226"/>
    </row>
    <row r="813" customFormat="false" ht="11.25" hidden="false" customHeight="false" outlineLevel="0" collapsed="false">
      <c r="A813" s="226"/>
    </row>
    <row r="814" customFormat="false" ht="11.25" hidden="false" customHeight="false" outlineLevel="0" collapsed="false">
      <c r="A814" s="226"/>
    </row>
    <row r="815" customFormat="false" ht="11.25" hidden="false" customHeight="false" outlineLevel="0" collapsed="false">
      <c r="A815" s="226"/>
    </row>
    <row r="816" customFormat="false" ht="11.25" hidden="false" customHeight="false" outlineLevel="0" collapsed="false">
      <c r="A816" s="226"/>
    </row>
    <row r="817" customFormat="false" ht="11.25" hidden="false" customHeight="false" outlineLevel="0" collapsed="false">
      <c r="A817" s="226"/>
    </row>
    <row r="818" customFormat="false" ht="11.25" hidden="false" customHeight="false" outlineLevel="0" collapsed="false">
      <c r="A818" s="226"/>
    </row>
    <row r="819" customFormat="false" ht="11.25" hidden="false" customHeight="false" outlineLevel="0" collapsed="false">
      <c r="A819" s="226"/>
    </row>
    <row r="820" customFormat="false" ht="11.25" hidden="false" customHeight="false" outlineLevel="0" collapsed="false">
      <c r="A820" s="226"/>
    </row>
    <row r="821" customFormat="false" ht="11.25" hidden="false" customHeight="false" outlineLevel="0" collapsed="false">
      <c r="A821" s="226"/>
    </row>
    <row r="822" customFormat="false" ht="11.25" hidden="false" customHeight="false" outlineLevel="0" collapsed="false">
      <c r="A822" s="226"/>
    </row>
    <row r="823" customFormat="false" ht="11.25" hidden="false" customHeight="false" outlineLevel="0" collapsed="false">
      <c r="A823" s="226"/>
    </row>
    <row r="824" customFormat="false" ht="11.25" hidden="false" customHeight="false" outlineLevel="0" collapsed="false">
      <c r="A824" s="226"/>
    </row>
    <row r="825" customFormat="false" ht="11.25" hidden="false" customHeight="false" outlineLevel="0" collapsed="false">
      <c r="A825" s="226"/>
    </row>
    <row r="826" customFormat="false" ht="11.25" hidden="false" customHeight="false" outlineLevel="0" collapsed="false">
      <c r="A826" s="226"/>
    </row>
    <row r="827" customFormat="false" ht="11.25" hidden="false" customHeight="false" outlineLevel="0" collapsed="false">
      <c r="A827" s="226"/>
    </row>
    <row r="828" customFormat="false" ht="11.25" hidden="false" customHeight="false" outlineLevel="0" collapsed="false">
      <c r="A828" s="226"/>
    </row>
    <row r="829" customFormat="false" ht="11.25" hidden="false" customHeight="false" outlineLevel="0" collapsed="false">
      <c r="A829" s="226"/>
    </row>
    <row r="830" customFormat="false" ht="11.25" hidden="false" customHeight="false" outlineLevel="0" collapsed="false">
      <c r="A830" s="226"/>
    </row>
    <row r="831" customFormat="false" ht="11.25" hidden="false" customHeight="false" outlineLevel="0" collapsed="false">
      <c r="A831" s="226"/>
    </row>
    <row r="832" customFormat="false" ht="11.25" hidden="false" customHeight="false" outlineLevel="0" collapsed="false">
      <c r="A832" s="226"/>
    </row>
    <row r="833" customFormat="false" ht="11.25" hidden="false" customHeight="false" outlineLevel="0" collapsed="false">
      <c r="A833" s="226"/>
    </row>
    <row r="834" customFormat="false" ht="11.25" hidden="false" customHeight="false" outlineLevel="0" collapsed="false">
      <c r="A834" s="226"/>
    </row>
    <row r="835" customFormat="false" ht="11.25" hidden="false" customHeight="false" outlineLevel="0" collapsed="false">
      <c r="A835" s="226"/>
    </row>
    <row r="836" customFormat="false" ht="11.25" hidden="false" customHeight="false" outlineLevel="0" collapsed="false">
      <c r="A836" s="226"/>
    </row>
    <row r="837" customFormat="false" ht="11.25" hidden="false" customHeight="false" outlineLevel="0" collapsed="false">
      <c r="A837" s="226"/>
    </row>
    <row r="838" customFormat="false" ht="11.25" hidden="false" customHeight="false" outlineLevel="0" collapsed="false">
      <c r="A838" s="226"/>
    </row>
    <row r="839" customFormat="false" ht="11.25" hidden="false" customHeight="false" outlineLevel="0" collapsed="false">
      <c r="A839" s="226"/>
    </row>
    <row r="840" customFormat="false" ht="11.25" hidden="false" customHeight="false" outlineLevel="0" collapsed="false">
      <c r="A840" s="226"/>
    </row>
    <row r="841" customFormat="false" ht="11.25" hidden="false" customHeight="false" outlineLevel="0" collapsed="false">
      <c r="A841" s="226"/>
    </row>
    <row r="842" customFormat="false" ht="11.25" hidden="false" customHeight="false" outlineLevel="0" collapsed="false">
      <c r="A842" s="226"/>
    </row>
    <row r="843" customFormat="false" ht="11.25" hidden="false" customHeight="false" outlineLevel="0" collapsed="false">
      <c r="A843" s="226"/>
    </row>
    <row r="844" customFormat="false" ht="11.25" hidden="false" customHeight="false" outlineLevel="0" collapsed="false">
      <c r="A844" s="226"/>
    </row>
    <row r="845" customFormat="false" ht="11.25" hidden="false" customHeight="false" outlineLevel="0" collapsed="false">
      <c r="A845" s="226"/>
    </row>
    <row r="846" customFormat="false" ht="11.25" hidden="false" customHeight="false" outlineLevel="0" collapsed="false">
      <c r="A846" s="226"/>
    </row>
    <row r="847" customFormat="false" ht="11.25" hidden="false" customHeight="false" outlineLevel="0" collapsed="false">
      <c r="A847" s="226"/>
    </row>
    <row r="848" customFormat="false" ht="11.25" hidden="false" customHeight="false" outlineLevel="0" collapsed="false">
      <c r="A848" s="226"/>
    </row>
    <row r="849" customFormat="false" ht="11.25" hidden="false" customHeight="false" outlineLevel="0" collapsed="false">
      <c r="A849" s="226"/>
    </row>
    <row r="850" customFormat="false" ht="11.25" hidden="false" customHeight="false" outlineLevel="0" collapsed="false">
      <c r="A850" s="226"/>
    </row>
    <row r="851" customFormat="false" ht="11.25" hidden="false" customHeight="false" outlineLevel="0" collapsed="false">
      <c r="A851" s="226"/>
    </row>
    <row r="852" customFormat="false" ht="11.25" hidden="false" customHeight="false" outlineLevel="0" collapsed="false">
      <c r="A852" s="226"/>
    </row>
    <row r="853" customFormat="false" ht="11.25" hidden="false" customHeight="false" outlineLevel="0" collapsed="false">
      <c r="A853" s="226"/>
    </row>
    <row r="854" customFormat="false" ht="11.25" hidden="false" customHeight="false" outlineLevel="0" collapsed="false">
      <c r="A854" s="226"/>
    </row>
    <row r="855" customFormat="false" ht="11.25" hidden="false" customHeight="false" outlineLevel="0" collapsed="false">
      <c r="A855" s="226"/>
    </row>
    <row r="856" customFormat="false" ht="11.25" hidden="false" customHeight="false" outlineLevel="0" collapsed="false">
      <c r="A856" s="226"/>
    </row>
    <row r="857" customFormat="false" ht="11.25" hidden="false" customHeight="false" outlineLevel="0" collapsed="false">
      <c r="A857" s="226"/>
    </row>
    <row r="858" customFormat="false" ht="11.25" hidden="false" customHeight="false" outlineLevel="0" collapsed="false">
      <c r="A858" s="226"/>
    </row>
    <row r="859" customFormat="false" ht="11.25" hidden="false" customHeight="false" outlineLevel="0" collapsed="false">
      <c r="A859" s="226"/>
    </row>
    <row r="860" customFormat="false" ht="11.25" hidden="false" customHeight="false" outlineLevel="0" collapsed="false">
      <c r="A860" s="226"/>
    </row>
    <row r="861" customFormat="false" ht="11.25" hidden="false" customHeight="false" outlineLevel="0" collapsed="false">
      <c r="A861" s="226"/>
    </row>
    <row r="862" customFormat="false" ht="11.25" hidden="false" customHeight="false" outlineLevel="0" collapsed="false">
      <c r="A862" s="226"/>
    </row>
    <row r="863" customFormat="false" ht="11.25" hidden="false" customHeight="false" outlineLevel="0" collapsed="false">
      <c r="A863" s="226"/>
    </row>
    <row r="864" customFormat="false" ht="11.25" hidden="false" customHeight="false" outlineLevel="0" collapsed="false">
      <c r="A864" s="226"/>
    </row>
    <row r="865" customFormat="false" ht="11.25" hidden="false" customHeight="false" outlineLevel="0" collapsed="false">
      <c r="A865" s="226"/>
    </row>
    <row r="866" customFormat="false" ht="11.25" hidden="false" customHeight="false" outlineLevel="0" collapsed="false">
      <c r="A866" s="226"/>
    </row>
    <row r="867" customFormat="false" ht="11.25" hidden="false" customHeight="false" outlineLevel="0" collapsed="false">
      <c r="A867" s="226"/>
    </row>
    <row r="868" customFormat="false" ht="11.25" hidden="false" customHeight="false" outlineLevel="0" collapsed="false">
      <c r="A868" s="226"/>
    </row>
    <row r="869" customFormat="false" ht="11.25" hidden="false" customHeight="false" outlineLevel="0" collapsed="false">
      <c r="A869" s="226"/>
    </row>
    <row r="870" customFormat="false" ht="11.25" hidden="false" customHeight="false" outlineLevel="0" collapsed="false">
      <c r="A870" s="226"/>
    </row>
    <row r="871" customFormat="false" ht="11.25" hidden="false" customHeight="false" outlineLevel="0" collapsed="false">
      <c r="A871" s="226"/>
    </row>
    <row r="872" customFormat="false" ht="11.25" hidden="false" customHeight="false" outlineLevel="0" collapsed="false">
      <c r="A872" s="226"/>
    </row>
    <row r="873" customFormat="false" ht="11.25" hidden="false" customHeight="false" outlineLevel="0" collapsed="false">
      <c r="A873" s="226"/>
    </row>
    <row r="874" customFormat="false" ht="11.25" hidden="false" customHeight="false" outlineLevel="0" collapsed="false">
      <c r="A874" s="226"/>
    </row>
    <row r="875" customFormat="false" ht="11.25" hidden="false" customHeight="false" outlineLevel="0" collapsed="false">
      <c r="A875" s="226"/>
    </row>
    <row r="876" customFormat="false" ht="11.25" hidden="false" customHeight="false" outlineLevel="0" collapsed="false">
      <c r="A876" s="226"/>
    </row>
    <row r="877" customFormat="false" ht="11.25" hidden="false" customHeight="false" outlineLevel="0" collapsed="false">
      <c r="A877" s="226"/>
    </row>
    <row r="878" customFormat="false" ht="11.25" hidden="false" customHeight="false" outlineLevel="0" collapsed="false">
      <c r="A878" s="226"/>
    </row>
    <row r="879" customFormat="false" ht="11.25" hidden="false" customHeight="false" outlineLevel="0" collapsed="false">
      <c r="A879" s="226"/>
    </row>
    <row r="880" customFormat="false" ht="11.25" hidden="false" customHeight="false" outlineLevel="0" collapsed="false">
      <c r="A880" s="226"/>
    </row>
    <row r="881" customFormat="false" ht="11.25" hidden="false" customHeight="false" outlineLevel="0" collapsed="false">
      <c r="A881" s="226"/>
    </row>
    <row r="882" customFormat="false" ht="11.25" hidden="false" customHeight="false" outlineLevel="0" collapsed="false">
      <c r="A882" s="226"/>
    </row>
    <row r="883" customFormat="false" ht="11.25" hidden="false" customHeight="false" outlineLevel="0" collapsed="false">
      <c r="A883" s="226"/>
    </row>
    <row r="884" customFormat="false" ht="11.25" hidden="false" customHeight="false" outlineLevel="0" collapsed="false">
      <c r="A884" s="226"/>
    </row>
    <row r="885" customFormat="false" ht="11.25" hidden="false" customHeight="false" outlineLevel="0" collapsed="false">
      <c r="A885" s="226"/>
    </row>
    <row r="886" customFormat="false" ht="11.25" hidden="false" customHeight="false" outlineLevel="0" collapsed="false">
      <c r="A886" s="226"/>
    </row>
    <row r="887" customFormat="false" ht="11.25" hidden="false" customHeight="false" outlineLevel="0" collapsed="false">
      <c r="A887" s="226"/>
    </row>
    <row r="888" customFormat="false" ht="11.25" hidden="false" customHeight="false" outlineLevel="0" collapsed="false">
      <c r="A888" s="226"/>
    </row>
    <row r="889" customFormat="false" ht="11.25" hidden="false" customHeight="false" outlineLevel="0" collapsed="false">
      <c r="A889" s="226"/>
    </row>
    <row r="890" customFormat="false" ht="11.25" hidden="false" customHeight="false" outlineLevel="0" collapsed="false">
      <c r="A890" s="226"/>
    </row>
    <row r="891" customFormat="false" ht="11.25" hidden="false" customHeight="false" outlineLevel="0" collapsed="false">
      <c r="A891" s="226"/>
    </row>
    <row r="892" customFormat="false" ht="11.25" hidden="false" customHeight="false" outlineLevel="0" collapsed="false">
      <c r="A892" s="226"/>
    </row>
    <row r="893" customFormat="false" ht="11.25" hidden="false" customHeight="false" outlineLevel="0" collapsed="false">
      <c r="A893" s="226"/>
    </row>
    <row r="894" customFormat="false" ht="11.25" hidden="false" customHeight="false" outlineLevel="0" collapsed="false">
      <c r="A894" s="226"/>
    </row>
    <row r="895" customFormat="false" ht="11.25" hidden="false" customHeight="false" outlineLevel="0" collapsed="false">
      <c r="A895" s="226"/>
    </row>
    <row r="896" customFormat="false" ht="11.25" hidden="false" customHeight="false" outlineLevel="0" collapsed="false">
      <c r="A896" s="226"/>
    </row>
    <row r="897" customFormat="false" ht="11.25" hidden="false" customHeight="false" outlineLevel="0" collapsed="false">
      <c r="A897" s="226"/>
    </row>
    <row r="898" customFormat="false" ht="11.25" hidden="false" customHeight="false" outlineLevel="0" collapsed="false">
      <c r="A898" s="226"/>
    </row>
    <row r="899" customFormat="false" ht="11.25" hidden="false" customHeight="false" outlineLevel="0" collapsed="false">
      <c r="A899" s="226"/>
    </row>
    <row r="900" customFormat="false" ht="11.25" hidden="false" customHeight="false" outlineLevel="0" collapsed="false">
      <c r="A900" s="226"/>
    </row>
    <row r="901" customFormat="false" ht="11.25" hidden="false" customHeight="false" outlineLevel="0" collapsed="false">
      <c r="A901" s="226"/>
    </row>
    <row r="902" customFormat="false" ht="11.25" hidden="false" customHeight="false" outlineLevel="0" collapsed="false">
      <c r="A902" s="226"/>
    </row>
    <row r="903" customFormat="false" ht="11.25" hidden="false" customHeight="false" outlineLevel="0" collapsed="false">
      <c r="A903" s="226"/>
    </row>
    <row r="904" customFormat="false" ht="11.25" hidden="false" customHeight="false" outlineLevel="0" collapsed="false">
      <c r="A904" s="226"/>
    </row>
    <row r="905" customFormat="false" ht="11.25" hidden="false" customHeight="false" outlineLevel="0" collapsed="false">
      <c r="A905" s="226"/>
    </row>
    <row r="906" customFormat="false" ht="11.25" hidden="false" customHeight="false" outlineLevel="0" collapsed="false">
      <c r="A906" s="226"/>
    </row>
    <row r="907" customFormat="false" ht="11.25" hidden="false" customHeight="false" outlineLevel="0" collapsed="false">
      <c r="A907" s="226"/>
    </row>
    <row r="908" customFormat="false" ht="11.25" hidden="false" customHeight="false" outlineLevel="0" collapsed="false">
      <c r="A908" s="226"/>
    </row>
    <row r="909" customFormat="false" ht="11.25" hidden="false" customHeight="false" outlineLevel="0" collapsed="false">
      <c r="A909" s="226"/>
    </row>
    <row r="910" customFormat="false" ht="11.25" hidden="false" customHeight="false" outlineLevel="0" collapsed="false">
      <c r="A910" s="226"/>
    </row>
    <row r="911" customFormat="false" ht="11.25" hidden="false" customHeight="false" outlineLevel="0" collapsed="false">
      <c r="A911" s="226"/>
    </row>
    <row r="912" customFormat="false" ht="11.25" hidden="false" customHeight="false" outlineLevel="0" collapsed="false">
      <c r="A912" s="226"/>
    </row>
    <row r="913" customFormat="false" ht="11.25" hidden="false" customHeight="false" outlineLevel="0" collapsed="false">
      <c r="A913" s="226"/>
    </row>
    <row r="914" customFormat="false" ht="11.25" hidden="false" customHeight="false" outlineLevel="0" collapsed="false">
      <c r="A914" s="226"/>
    </row>
    <row r="915" customFormat="false" ht="11.25" hidden="false" customHeight="false" outlineLevel="0" collapsed="false">
      <c r="A915" s="226"/>
    </row>
    <row r="916" customFormat="false" ht="11.25" hidden="false" customHeight="false" outlineLevel="0" collapsed="false">
      <c r="A916" s="226"/>
    </row>
    <row r="917" customFormat="false" ht="11.25" hidden="false" customHeight="false" outlineLevel="0" collapsed="false">
      <c r="A917" s="226"/>
    </row>
    <row r="918" customFormat="false" ht="11.25" hidden="false" customHeight="false" outlineLevel="0" collapsed="false">
      <c r="A918" s="226"/>
    </row>
    <row r="919" customFormat="false" ht="11.25" hidden="false" customHeight="false" outlineLevel="0" collapsed="false">
      <c r="A919" s="226"/>
    </row>
    <row r="920" customFormat="false" ht="11.25" hidden="false" customHeight="false" outlineLevel="0" collapsed="false">
      <c r="A920" s="226"/>
    </row>
    <row r="921" customFormat="false" ht="11.25" hidden="false" customHeight="false" outlineLevel="0" collapsed="false">
      <c r="A921" s="226"/>
    </row>
    <row r="922" customFormat="false" ht="11.25" hidden="false" customHeight="false" outlineLevel="0" collapsed="false">
      <c r="A922" s="226"/>
    </row>
    <row r="923" customFormat="false" ht="11.25" hidden="false" customHeight="false" outlineLevel="0" collapsed="false">
      <c r="A923" s="226"/>
    </row>
    <row r="924" customFormat="false" ht="11.25" hidden="false" customHeight="false" outlineLevel="0" collapsed="false">
      <c r="A924" s="226"/>
    </row>
    <row r="925" customFormat="false" ht="11.25" hidden="false" customHeight="false" outlineLevel="0" collapsed="false">
      <c r="A925" s="226"/>
    </row>
    <row r="926" customFormat="false" ht="11.25" hidden="false" customHeight="false" outlineLevel="0" collapsed="false">
      <c r="A926" s="226"/>
    </row>
    <row r="927" customFormat="false" ht="11.25" hidden="false" customHeight="false" outlineLevel="0" collapsed="false">
      <c r="A927" s="226"/>
    </row>
    <row r="928" customFormat="false" ht="11.25" hidden="false" customHeight="false" outlineLevel="0" collapsed="false">
      <c r="A928" s="226"/>
    </row>
    <row r="929" customFormat="false" ht="11.25" hidden="false" customHeight="false" outlineLevel="0" collapsed="false">
      <c r="A929" s="226"/>
    </row>
    <row r="930" customFormat="false" ht="11.25" hidden="false" customHeight="false" outlineLevel="0" collapsed="false">
      <c r="A930" s="226"/>
    </row>
    <row r="931" customFormat="false" ht="11.25" hidden="false" customHeight="false" outlineLevel="0" collapsed="false">
      <c r="A931" s="226"/>
    </row>
    <row r="932" customFormat="false" ht="11.25" hidden="false" customHeight="false" outlineLevel="0" collapsed="false">
      <c r="A932" s="226"/>
    </row>
    <row r="933" customFormat="false" ht="11.25" hidden="false" customHeight="false" outlineLevel="0" collapsed="false">
      <c r="A933" s="226"/>
    </row>
    <row r="934" customFormat="false" ht="11.25" hidden="false" customHeight="false" outlineLevel="0" collapsed="false">
      <c r="A934" s="226"/>
    </row>
    <row r="935" customFormat="false" ht="11.25" hidden="false" customHeight="false" outlineLevel="0" collapsed="false">
      <c r="A935" s="226"/>
    </row>
    <row r="936" customFormat="false" ht="11.25" hidden="false" customHeight="false" outlineLevel="0" collapsed="false">
      <c r="A936" s="226"/>
    </row>
    <row r="937" customFormat="false" ht="11.25" hidden="false" customHeight="false" outlineLevel="0" collapsed="false">
      <c r="A937" s="226"/>
    </row>
    <row r="938" customFormat="false" ht="11.25" hidden="false" customHeight="false" outlineLevel="0" collapsed="false">
      <c r="A938" s="226"/>
    </row>
    <row r="939" customFormat="false" ht="11.25" hidden="false" customHeight="false" outlineLevel="0" collapsed="false">
      <c r="A939" s="226"/>
    </row>
    <row r="940" customFormat="false" ht="11.25" hidden="false" customHeight="false" outlineLevel="0" collapsed="false">
      <c r="A940" s="226"/>
    </row>
    <row r="941" customFormat="false" ht="11.25" hidden="false" customHeight="false" outlineLevel="0" collapsed="false">
      <c r="A941" s="226"/>
    </row>
    <row r="942" customFormat="false" ht="11.25" hidden="false" customHeight="false" outlineLevel="0" collapsed="false">
      <c r="A942" s="226"/>
    </row>
    <row r="943" customFormat="false" ht="11.25" hidden="false" customHeight="false" outlineLevel="0" collapsed="false">
      <c r="A943" s="226"/>
    </row>
    <row r="944" customFormat="false" ht="11.25" hidden="false" customHeight="false" outlineLevel="0" collapsed="false">
      <c r="A944" s="226"/>
    </row>
    <row r="945" customFormat="false" ht="11.25" hidden="false" customHeight="false" outlineLevel="0" collapsed="false">
      <c r="A945" s="226"/>
    </row>
    <row r="946" customFormat="false" ht="11.25" hidden="false" customHeight="false" outlineLevel="0" collapsed="false">
      <c r="A946" s="226"/>
    </row>
    <row r="947" customFormat="false" ht="11.25" hidden="false" customHeight="false" outlineLevel="0" collapsed="false">
      <c r="A947" s="226"/>
    </row>
    <row r="948" customFormat="false" ht="11.25" hidden="false" customHeight="false" outlineLevel="0" collapsed="false">
      <c r="A948" s="226"/>
    </row>
    <row r="949" customFormat="false" ht="11.25" hidden="false" customHeight="false" outlineLevel="0" collapsed="false">
      <c r="A949" s="226"/>
    </row>
    <row r="950" customFormat="false" ht="11.25" hidden="false" customHeight="false" outlineLevel="0" collapsed="false">
      <c r="A950" s="226"/>
    </row>
    <row r="951" customFormat="false" ht="11.25" hidden="false" customHeight="false" outlineLevel="0" collapsed="false">
      <c r="A951" s="226"/>
    </row>
    <row r="952" customFormat="false" ht="11.25" hidden="false" customHeight="false" outlineLevel="0" collapsed="false">
      <c r="A952" s="226"/>
    </row>
    <row r="953" customFormat="false" ht="11.25" hidden="false" customHeight="false" outlineLevel="0" collapsed="false">
      <c r="A953" s="226"/>
    </row>
    <row r="954" customFormat="false" ht="11.25" hidden="false" customHeight="false" outlineLevel="0" collapsed="false">
      <c r="A954" s="226"/>
    </row>
    <row r="955" customFormat="false" ht="11.25" hidden="false" customHeight="false" outlineLevel="0" collapsed="false">
      <c r="A955" s="226"/>
    </row>
    <row r="956" customFormat="false" ht="11.25" hidden="false" customHeight="false" outlineLevel="0" collapsed="false">
      <c r="A956" s="226"/>
    </row>
    <row r="957" customFormat="false" ht="11.25" hidden="false" customHeight="false" outlineLevel="0" collapsed="false">
      <c r="A957" s="226"/>
    </row>
    <row r="958" customFormat="false" ht="11.25" hidden="false" customHeight="false" outlineLevel="0" collapsed="false">
      <c r="A958" s="226"/>
    </row>
    <row r="959" customFormat="false" ht="11.25" hidden="false" customHeight="false" outlineLevel="0" collapsed="false">
      <c r="A959" s="226"/>
    </row>
    <row r="960" customFormat="false" ht="11.25" hidden="false" customHeight="false" outlineLevel="0" collapsed="false">
      <c r="A960" s="226"/>
    </row>
    <row r="961" customFormat="false" ht="11.25" hidden="false" customHeight="false" outlineLevel="0" collapsed="false">
      <c r="A961" s="226"/>
    </row>
    <row r="962" customFormat="false" ht="11.25" hidden="false" customHeight="false" outlineLevel="0" collapsed="false">
      <c r="A962" s="226"/>
    </row>
    <row r="963" customFormat="false" ht="11.25" hidden="false" customHeight="false" outlineLevel="0" collapsed="false">
      <c r="A963" s="226"/>
    </row>
    <row r="964" customFormat="false" ht="11.25" hidden="false" customHeight="false" outlineLevel="0" collapsed="false">
      <c r="A964" s="226"/>
    </row>
    <row r="965" customFormat="false" ht="11.25" hidden="false" customHeight="false" outlineLevel="0" collapsed="false">
      <c r="A965" s="226"/>
    </row>
    <row r="966" customFormat="false" ht="11.25" hidden="false" customHeight="false" outlineLevel="0" collapsed="false">
      <c r="A966" s="226"/>
    </row>
    <row r="967" customFormat="false" ht="11.25" hidden="false" customHeight="false" outlineLevel="0" collapsed="false">
      <c r="A967" s="226"/>
    </row>
    <row r="968" customFormat="false" ht="11.25" hidden="false" customHeight="false" outlineLevel="0" collapsed="false">
      <c r="A968" s="226"/>
    </row>
    <row r="969" customFormat="false" ht="11.25" hidden="false" customHeight="false" outlineLevel="0" collapsed="false">
      <c r="A969" s="226"/>
    </row>
    <row r="970" customFormat="false" ht="11.25" hidden="false" customHeight="false" outlineLevel="0" collapsed="false">
      <c r="A970" s="226"/>
    </row>
    <row r="971" customFormat="false" ht="11.25" hidden="false" customHeight="false" outlineLevel="0" collapsed="false">
      <c r="A971" s="226"/>
    </row>
    <row r="972" customFormat="false" ht="11.25" hidden="false" customHeight="false" outlineLevel="0" collapsed="false">
      <c r="A972" s="226"/>
    </row>
    <row r="973" customFormat="false" ht="11.25" hidden="false" customHeight="false" outlineLevel="0" collapsed="false">
      <c r="A973" s="226"/>
    </row>
    <row r="974" customFormat="false" ht="11.25" hidden="false" customHeight="false" outlineLevel="0" collapsed="false">
      <c r="A974" s="226"/>
    </row>
    <row r="975" customFormat="false" ht="11.25" hidden="false" customHeight="false" outlineLevel="0" collapsed="false">
      <c r="A975" s="226"/>
    </row>
    <row r="976" customFormat="false" ht="11.25" hidden="false" customHeight="false" outlineLevel="0" collapsed="false">
      <c r="A976" s="226"/>
    </row>
    <row r="977" customFormat="false" ht="11.25" hidden="false" customHeight="false" outlineLevel="0" collapsed="false">
      <c r="A977" s="226"/>
    </row>
    <row r="978" customFormat="false" ht="11.25" hidden="false" customHeight="false" outlineLevel="0" collapsed="false">
      <c r="A978" s="226"/>
    </row>
    <row r="979" customFormat="false" ht="11.25" hidden="false" customHeight="false" outlineLevel="0" collapsed="false">
      <c r="A979" s="226"/>
    </row>
    <row r="980" customFormat="false" ht="11.25" hidden="false" customHeight="false" outlineLevel="0" collapsed="false">
      <c r="A980" s="226"/>
    </row>
    <row r="981" customFormat="false" ht="11.25" hidden="false" customHeight="false" outlineLevel="0" collapsed="false">
      <c r="A981" s="226"/>
    </row>
    <row r="982" customFormat="false" ht="11.25" hidden="false" customHeight="false" outlineLevel="0" collapsed="false">
      <c r="A982" s="226"/>
    </row>
    <row r="983" customFormat="false" ht="11.25" hidden="false" customHeight="false" outlineLevel="0" collapsed="false">
      <c r="A983" s="226"/>
    </row>
    <row r="984" customFormat="false" ht="11.25" hidden="false" customHeight="false" outlineLevel="0" collapsed="false">
      <c r="A984" s="226"/>
    </row>
    <row r="985" customFormat="false" ht="11.25" hidden="false" customHeight="false" outlineLevel="0" collapsed="false">
      <c r="A985" s="226"/>
    </row>
    <row r="986" customFormat="false" ht="11.25" hidden="false" customHeight="false" outlineLevel="0" collapsed="false">
      <c r="A986" s="226"/>
    </row>
    <row r="987" customFormat="false" ht="11.25" hidden="false" customHeight="false" outlineLevel="0" collapsed="false">
      <c r="A987" s="226"/>
    </row>
    <row r="988" customFormat="false" ht="11.25" hidden="false" customHeight="false" outlineLevel="0" collapsed="false">
      <c r="A988" s="226"/>
    </row>
    <row r="989" customFormat="false" ht="11.25" hidden="false" customHeight="false" outlineLevel="0" collapsed="false">
      <c r="A989" s="226"/>
    </row>
    <row r="990" customFormat="false" ht="11.25" hidden="false" customHeight="false" outlineLevel="0" collapsed="false">
      <c r="A990" s="226"/>
    </row>
    <row r="991" customFormat="false" ht="11.25" hidden="false" customHeight="false" outlineLevel="0" collapsed="false">
      <c r="A991" s="226"/>
    </row>
    <row r="992" customFormat="false" ht="11.25" hidden="false" customHeight="false" outlineLevel="0" collapsed="false">
      <c r="A992" s="226"/>
    </row>
    <row r="993" customFormat="false" ht="11.25" hidden="false" customHeight="false" outlineLevel="0" collapsed="false">
      <c r="A993" s="226"/>
    </row>
    <row r="994" customFormat="false" ht="11.25" hidden="false" customHeight="false" outlineLevel="0" collapsed="false">
      <c r="A994" s="226"/>
    </row>
    <row r="995" customFormat="false" ht="11.25" hidden="false" customHeight="false" outlineLevel="0" collapsed="false">
      <c r="A995" s="226"/>
    </row>
    <row r="996" customFormat="false" ht="11.25" hidden="false" customHeight="false" outlineLevel="0" collapsed="false">
      <c r="A996" s="226"/>
    </row>
    <row r="997" customFormat="false" ht="11.25" hidden="false" customHeight="false" outlineLevel="0" collapsed="false">
      <c r="A997" s="226"/>
    </row>
    <row r="998" customFormat="false" ht="11.25" hidden="false" customHeight="false" outlineLevel="0" collapsed="false">
      <c r="A998" s="226"/>
    </row>
    <row r="999" customFormat="false" ht="11.25" hidden="false" customHeight="false" outlineLevel="0" collapsed="false">
      <c r="A999" s="226"/>
    </row>
    <row r="1000" customFormat="false" ht="11.25" hidden="false" customHeight="false" outlineLevel="0" collapsed="false">
      <c r="A1000" s="226"/>
    </row>
    <row r="1001" customFormat="false" ht="11.25" hidden="false" customHeight="false" outlineLevel="0" collapsed="false">
      <c r="A1001" s="226"/>
    </row>
    <row r="1002" customFormat="false" ht="11.25" hidden="false" customHeight="false" outlineLevel="0" collapsed="false">
      <c r="A1002" s="226"/>
    </row>
    <row r="1003" customFormat="false" ht="11.25" hidden="false" customHeight="false" outlineLevel="0" collapsed="false">
      <c r="A1003" s="226"/>
    </row>
    <row r="1004" customFormat="false" ht="11.25" hidden="false" customHeight="false" outlineLevel="0" collapsed="false">
      <c r="A1004" s="226"/>
    </row>
    <row r="1005" customFormat="false" ht="11.25" hidden="false" customHeight="false" outlineLevel="0" collapsed="false">
      <c r="A1005" s="226"/>
    </row>
    <row r="1006" customFormat="false" ht="11.25" hidden="false" customHeight="false" outlineLevel="0" collapsed="false">
      <c r="A1006" s="226"/>
    </row>
    <row r="1007" customFormat="false" ht="11.25" hidden="false" customHeight="false" outlineLevel="0" collapsed="false">
      <c r="A1007" s="226"/>
    </row>
    <row r="1008" customFormat="false" ht="11.25" hidden="false" customHeight="false" outlineLevel="0" collapsed="false">
      <c r="A1008" s="226"/>
    </row>
    <row r="1009" customFormat="false" ht="11.25" hidden="false" customHeight="false" outlineLevel="0" collapsed="false">
      <c r="A1009" s="226"/>
    </row>
    <row r="1010" customFormat="false" ht="11.25" hidden="false" customHeight="false" outlineLevel="0" collapsed="false">
      <c r="A1010" s="226"/>
    </row>
    <row r="1011" customFormat="false" ht="11.25" hidden="false" customHeight="false" outlineLevel="0" collapsed="false">
      <c r="A1011" s="226"/>
    </row>
    <row r="1012" customFormat="false" ht="11.25" hidden="false" customHeight="false" outlineLevel="0" collapsed="false">
      <c r="A1012" s="226"/>
    </row>
    <row r="1013" customFormat="false" ht="11.25" hidden="false" customHeight="false" outlineLevel="0" collapsed="false">
      <c r="A1013" s="226"/>
    </row>
    <row r="1014" customFormat="false" ht="11.25" hidden="false" customHeight="false" outlineLevel="0" collapsed="false">
      <c r="A1014" s="226"/>
    </row>
    <row r="1015" customFormat="false" ht="11.25" hidden="false" customHeight="false" outlineLevel="0" collapsed="false">
      <c r="A1015" s="226"/>
    </row>
    <row r="1016" customFormat="false" ht="11.25" hidden="false" customHeight="false" outlineLevel="0" collapsed="false">
      <c r="A1016" s="226"/>
    </row>
    <row r="1017" customFormat="false" ht="11.25" hidden="false" customHeight="false" outlineLevel="0" collapsed="false">
      <c r="A1017" s="226"/>
    </row>
    <row r="1018" customFormat="false" ht="11.25" hidden="false" customHeight="false" outlineLevel="0" collapsed="false">
      <c r="A1018" s="226"/>
    </row>
    <row r="1019" customFormat="false" ht="11.25" hidden="false" customHeight="false" outlineLevel="0" collapsed="false">
      <c r="A1019" s="226"/>
    </row>
    <row r="1020" customFormat="false" ht="11.25" hidden="false" customHeight="false" outlineLevel="0" collapsed="false">
      <c r="A1020" s="226"/>
    </row>
    <row r="1021" customFormat="false" ht="11.25" hidden="false" customHeight="false" outlineLevel="0" collapsed="false">
      <c r="A1021" s="226"/>
    </row>
    <row r="1022" customFormat="false" ht="11.25" hidden="false" customHeight="false" outlineLevel="0" collapsed="false">
      <c r="A1022" s="226"/>
    </row>
    <row r="1023" customFormat="false" ht="11.25" hidden="false" customHeight="false" outlineLevel="0" collapsed="false">
      <c r="A1023" s="226"/>
    </row>
    <row r="1024" customFormat="false" ht="11.25" hidden="false" customHeight="false" outlineLevel="0" collapsed="false">
      <c r="A1024" s="226"/>
    </row>
    <row r="1025" customFormat="false" ht="11.25" hidden="false" customHeight="false" outlineLevel="0" collapsed="false">
      <c r="A1025" s="226"/>
    </row>
    <row r="1026" customFormat="false" ht="11.25" hidden="false" customHeight="false" outlineLevel="0" collapsed="false">
      <c r="A1026" s="226"/>
    </row>
    <row r="1027" customFormat="false" ht="11.25" hidden="false" customHeight="false" outlineLevel="0" collapsed="false">
      <c r="A1027" s="226"/>
    </row>
    <row r="1028" customFormat="false" ht="11.25" hidden="false" customHeight="false" outlineLevel="0" collapsed="false">
      <c r="A1028" s="226"/>
    </row>
    <row r="1029" customFormat="false" ht="11.25" hidden="false" customHeight="false" outlineLevel="0" collapsed="false">
      <c r="A1029" s="226"/>
    </row>
    <row r="1030" customFormat="false" ht="11.25" hidden="false" customHeight="false" outlineLevel="0" collapsed="false">
      <c r="A1030" s="226"/>
    </row>
    <row r="1031" customFormat="false" ht="11.25" hidden="false" customHeight="false" outlineLevel="0" collapsed="false">
      <c r="A1031" s="226"/>
    </row>
    <row r="1032" customFormat="false" ht="11.25" hidden="false" customHeight="false" outlineLevel="0" collapsed="false">
      <c r="A1032" s="226"/>
    </row>
    <row r="1033" customFormat="false" ht="11.25" hidden="false" customHeight="false" outlineLevel="0" collapsed="false">
      <c r="A1033" s="226"/>
    </row>
    <row r="1034" customFormat="false" ht="11.25" hidden="false" customHeight="false" outlineLevel="0" collapsed="false">
      <c r="A1034" s="226"/>
    </row>
    <row r="1035" customFormat="false" ht="11.25" hidden="false" customHeight="false" outlineLevel="0" collapsed="false">
      <c r="A1035" s="226"/>
    </row>
    <row r="1036" customFormat="false" ht="11.25" hidden="false" customHeight="false" outlineLevel="0" collapsed="false">
      <c r="A1036" s="226"/>
    </row>
    <row r="1037" customFormat="false" ht="11.25" hidden="false" customHeight="false" outlineLevel="0" collapsed="false">
      <c r="A1037" s="226"/>
    </row>
    <row r="1038" customFormat="false" ht="11.25" hidden="false" customHeight="false" outlineLevel="0" collapsed="false">
      <c r="A1038" s="226"/>
    </row>
    <row r="1039" customFormat="false" ht="11.25" hidden="false" customHeight="false" outlineLevel="0" collapsed="false">
      <c r="A1039" s="226"/>
    </row>
    <row r="1040" customFormat="false" ht="11.25" hidden="false" customHeight="false" outlineLevel="0" collapsed="false">
      <c r="A1040" s="226"/>
    </row>
    <row r="1041" customFormat="false" ht="11.25" hidden="false" customHeight="false" outlineLevel="0" collapsed="false">
      <c r="A1041" s="226"/>
    </row>
    <row r="1042" customFormat="false" ht="11.25" hidden="false" customHeight="false" outlineLevel="0" collapsed="false">
      <c r="A1042" s="226"/>
    </row>
    <row r="1043" customFormat="false" ht="11.25" hidden="false" customHeight="false" outlineLevel="0" collapsed="false">
      <c r="A1043" s="226"/>
    </row>
    <row r="1044" customFormat="false" ht="11.25" hidden="false" customHeight="false" outlineLevel="0" collapsed="false">
      <c r="A1044" s="226"/>
    </row>
    <row r="1045" customFormat="false" ht="11.25" hidden="false" customHeight="false" outlineLevel="0" collapsed="false">
      <c r="A1045" s="226"/>
    </row>
    <row r="1046" customFormat="false" ht="11.25" hidden="false" customHeight="false" outlineLevel="0" collapsed="false">
      <c r="A1046" s="226"/>
    </row>
    <row r="1047" customFormat="false" ht="11.25" hidden="false" customHeight="false" outlineLevel="0" collapsed="false">
      <c r="A1047" s="226"/>
    </row>
    <row r="1048" customFormat="false" ht="11.25" hidden="false" customHeight="false" outlineLevel="0" collapsed="false">
      <c r="A1048" s="226"/>
    </row>
    <row r="1049" customFormat="false" ht="11.25" hidden="false" customHeight="false" outlineLevel="0" collapsed="false">
      <c r="A1049" s="226"/>
    </row>
    <row r="1050" customFormat="false" ht="11.25" hidden="false" customHeight="false" outlineLevel="0" collapsed="false">
      <c r="A1050" s="226"/>
    </row>
    <row r="1051" customFormat="false" ht="11.25" hidden="false" customHeight="false" outlineLevel="0" collapsed="false">
      <c r="A1051" s="226"/>
    </row>
    <row r="1052" customFormat="false" ht="11.25" hidden="false" customHeight="false" outlineLevel="0" collapsed="false">
      <c r="A1052" s="226"/>
    </row>
    <row r="1053" customFormat="false" ht="11.25" hidden="false" customHeight="false" outlineLevel="0" collapsed="false">
      <c r="A1053" s="226"/>
    </row>
    <row r="1054" customFormat="false" ht="11.25" hidden="false" customHeight="false" outlineLevel="0" collapsed="false">
      <c r="A1054" s="226"/>
    </row>
    <row r="1055" customFormat="false" ht="11.25" hidden="false" customHeight="false" outlineLevel="0" collapsed="false">
      <c r="A1055" s="226"/>
    </row>
    <row r="1056" customFormat="false" ht="11.25" hidden="false" customHeight="false" outlineLevel="0" collapsed="false">
      <c r="A1056" s="226"/>
    </row>
    <row r="1057" customFormat="false" ht="11.25" hidden="false" customHeight="false" outlineLevel="0" collapsed="false">
      <c r="A1057" s="226"/>
    </row>
    <row r="1058" customFormat="false" ht="11.25" hidden="false" customHeight="false" outlineLevel="0" collapsed="false">
      <c r="A1058" s="226"/>
    </row>
    <row r="1059" customFormat="false" ht="11.25" hidden="false" customHeight="false" outlineLevel="0" collapsed="false">
      <c r="A1059" s="226"/>
    </row>
    <row r="1060" customFormat="false" ht="11.25" hidden="false" customHeight="false" outlineLevel="0" collapsed="false">
      <c r="A1060" s="226"/>
    </row>
    <row r="1061" customFormat="false" ht="11.25" hidden="false" customHeight="false" outlineLevel="0" collapsed="false">
      <c r="A1061" s="226"/>
    </row>
    <row r="1062" customFormat="false" ht="11.25" hidden="false" customHeight="false" outlineLevel="0" collapsed="false">
      <c r="A1062" s="226"/>
    </row>
    <row r="1063" customFormat="false" ht="11.25" hidden="false" customHeight="false" outlineLevel="0" collapsed="false">
      <c r="A1063" s="226"/>
    </row>
    <row r="1064" customFormat="false" ht="11.25" hidden="false" customHeight="false" outlineLevel="0" collapsed="false">
      <c r="A1064" s="226"/>
    </row>
    <row r="1065" customFormat="false" ht="11.25" hidden="false" customHeight="false" outlineLevel="0" collapsed="false">
      <c r="A1065" s="226"/>
    </row>
    <row r="1066" customFormat="false" ht="11.25" hidden="false" customHeight="false" outlineLevel="0" collapsed="false">
      <c r="A1066" s="226"/>
    </row>
    <row r="1067" customFormat="false" ht="11.25" hidden="false" customHeight="false" outlineLevel="0" collapsed="false">
      <c r="A1067" s="22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19" width="9.13"/>
    <col collapsed="false" customWidth="false" hidden="false" outlineLevel="0" max="6" min="2" style="344" width="9.13"/>
    <col collapsed="false" customWidth="false" hidden="false" outlineLevel="0" max="257" min="7" style="219" width="9.13"/>
  </cols>
  <sheetData>
    <row r="1" customFormat="false" ht="45.75" hidden="false" customHeight="true" outlineLevel="0" collapsed="false">
      <c r="A1" s="226" t="n">
        <f aca="false">crvDate</f>
        <v>37162</v>
      </c>
      <c r="D1" s="226" t="n">
        <f aca="false">A1</f>
        <v>37162</v>
      </c>
      <c r="J1" s="219" t="s">
        <v>27</v>
      </c>
      <c r="P1" s="226" t="n">
        <f aca="false">A1</f>
        <v>37162</v>
      </c>
    </row>
    <row r="2" customFormat="false" ht="11.25" hidden="false" customHeight="false" outlineLevel="0" collapsed="false">
      <c r="A2" s="345"/>
      <c r="B2" s="346" t="s">
        <v>115</v>
      </c>
      <c r="C2" s="346" t="s">
        <v>12</v>
      </c>
      <c r="D2" s="346" t="s">
        <v>116</v>
      </c>
      <c r="E2" s="346" t="s">
        <v>117</v>
      </c>
      <c r="F2" s="346" t="s">
        <v>118</v>
      </c>
      <c r="G2" s="347"/>
      <c r="H2" s="347" t="s">
        <v>115</v>
      </c>
      <c r="I2" s="347" t="s">
        <v>12</v>
      </c>
      <c r="J2" s="347" t="s">
        <v>116</v>
      </c>
      <c r="K2" s="347" t="s">
        <v>117</v>
      </c>
      <c r="L2" s="347" t="s">
        <v>118</v>
      </c>
      <c r="M2" s="347"/>
      <c r="N2" s="347" t="s">
        <v>115</v>
      </c>
      <c r="O2" s="347" t="s">
        <v>12</v>
      </c>
      <c r="P2" s="347" t="s">
        <v>116</v>
      </c>
      <c r="Q2" s="347" t="s">
        <v>117</v>
      </c>
      <c r="R2" s="347" t="s">
        <v>118</v>
      </c>
      <c r="S2" s="347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  <c r="AF2" s="347"/>
      <c r="AG2" s="347"/>
      <c r="AH2" s="347"/>
      <c r="AI2" s="347"/>
      <c r="AJ2" s="347"/>
      <c r="AK2" s="347"/>
      <c r="AL2" s="347"/>
      <c r="AM2" s="347"/>
      <c r="AN2" s="347"/>
      <c r="AO2" s="347"/>
      <c r="AP2" s="347"/>
      <c r="AQ2" s="347"/>
      <c r="AR2" s="347"/>
      <c r="AS2" s="347"/>
      <c r="AT2" s="347"/>
      <c r="AU2" s="347"/>
      <c r="AV2" s="347"/>
      <c r="AW2" s="347"/>
      <c r="AX2" s="347"/>
      <c r="AY2" s="347"/>
      <c r="AZ2" s="347"/>
      <c r="BA2" s="347"/>
      <c r="BB2" s="347"/>
      <c r="BC2" s="347"/>
      <c r="BD2" s="347"/>
      <c r="BE2" s="347"/>
      <c r="BF2" s="347"/>
      <c r="BG2" s="347"/>
      <c r="BH2" s="347"/>
      <c r="BI2" s="347"/>
      <c r="BJ2" s="347"/>
      <c r="BK2" s="347"/>
      <c r="BL2" s="347"/>
      <c r="BM2" s="347"/>
      <c r="BN2" s="347"/>
      <c r="BO2" s="347"/>
      <c r="BP2" s="347"/>
      <c r="BQ2" s="347"/>
      <c r="BR2" s="347"/>
      <c r="BS2" s="347"/>
      <c r="BT2" s="347"/>
      <c r="BU2" s="347"/>
      <c r="BV2" s="347"/>
      <c r="BW2" s="347"/>
      <c r="BX2" s="347"/>
      <c r="BY2" s="347"/>
      <c r="BZ2" s="347"/>
      <c r="CA2" s="347"/>
      <c r="CB2" s="347"/>
      <c r="CC2" s="347"/>
      <c r="CD2" s="347"/>
      <c r="CE2" s="347"/>
      <c r="CF2" s="347"/>
      <c r="CG2" s="347"/>
      <c r="CH2" s="347"/>
      <c r="CI2" s="347"/>
      <c r="CJ2" s="347"/>
      <c r="CK2" s="347"/>
      <c r="CL2" s="347"/>
      <c r="CM2" s="347"/>
      <c r="CN2" s="347"/>
      <c r="CO2" s="347"/>
      <c r="CP2" s="347"/>
      <c r="CQ2" s="347"/>
      <c r="CR2" s="347"/>
      <c r="CS2" s="347"/>
      <c r="CT2" s="347"/>
      <c r="CU2" s="347"/>
      <c r="CV2" s="347"/>
      <c r="CW2" s="347"/>
      <c r="CX2" s="347"/>
      <c r="CY2" s="347"/>
      <c r="CZ2" s="347"/>
      <c r="DA2" s="347"/>
      <c r="DB2" s="347"/>
      <c r="DC2" s="347"/>
      <c r="DD2" s="347"/>
      <c r="DE2" s="347"/>
      <c r="DF2" s="347"/>
      <c r="DG2" s="347"/>
      <c r="DH2" s="347"/>
      <c r="DI2" s="347"/>
      <c r="DJ2" s="347"/>
      <c r="DK2" s="347"/>
      <c r="DL2" s="347"/>
      <c r="DM2" s="347"/>
      <c r="DN2" s="347"/>
      <c r="DO2" s="347"/>
      <c r="DP2" s="347"/>
      <c r="DQ2" s="347"/>
      <c r="DR2" s="347"/>
      <c r="DS2" s="347"/>
      <c r="DT2" s="347"/>
      <c r="DU2" s="347"/>
      <c r="DV2" s="347"/>
      <c r="DW2" s="347"/>
      <c r="DX2" s="347"/>
      <c r="DY2" s="347"/>
      <c r="DZ2" s="347"/>
      <c r="EA2" s="347"/>
      <c r="EB2" s="347"/>
      <c r="EC2" s="347"/>
      <c r="ED2" s="347"/>
      <c r="EE2" s="347"/>
      <c r="EF2" s="347"/>
      <c r="EG2" s="347"/>
      <c r="EH2" s="347"/>
      <c r="EI2" s="347"/>
      <c r="EJ2" s="347"/>
      <c r="EK2" s="347"/>
      <c r="EL2" s="347"/>
      <c r="EM2" s="347"/>
      <c r="EN2" s="347"/>
      <c r="EO2" s="347"/>
      <c r="EP2" s="347"/>
      <c r="EQ2" s="347"/>
      <c r="ER2" s="347"/>
      <c r="ES2" s="347"/>
      <c r="ET2" s="347"/>
      <c r="EU2" s="347"/>
      <c r="EV2" s="347"/>
      <c r="EW2" s="347"/>
      <c r="EX2" s="347"/>
      <c r="EY2" s="347"/>
      <c r="EZ2" s="347"/>
      <c r="FA2" s="347"/>
      <c r="FB2" s="347"/>
      <c r="FC2" s="347"/>
      <c r="FD2" s="347"/>
      <c r="FE2" s="347"/>
      <c r="FF2" s="347"/>
      <c r="FG2" s="347"/>
      <c r="FH2" s="347"/>
      <c r="FI2" s="347"/>
      <c r="FJ2" s="347"/>
      <c r="FK2" s="347"/>
      <c r="FL2" s="347"/>
      <c r="FM2" s="347"/>
      <c r="FN2" s="347"/>
      <c r="FO2" s="347"/>
      <c r="FP2" s="347"/>
      <c r="FQ2" s="347"/>
      <c r="FR2" s="347"/>
      <c r="FS2" s="347"/>
      <c r="FT2" s="347"/>
      <c r="FU2" s="347"/>
      <c r="FV2" s="347"/>
      <c r="FW2" s="347"/>
      <c r="FX2" s="347"/>
      <c r="FY2" s="347"/>
      <c r="FZ2" s="347"/>
      <c r="GA2" s="347"/>
      <c r="GB2" s="347"/>
      <c r="GC2" s="347"/>
      <c r="GD2" s="347"/>
      <c r="GE2" s="347"/>
      <c r="GF2" s="347"/>
      <c r="GG2" s="347"/>
      <c r="GH2" s="347"/>
      <c r="GI2" s="347"/>
      <c r="GJ2" s="347"/>
      <c r="GK2" s="347"/>
      <c r="GL2" s="347"/>
      <c r="GM2" s="347"/>
      <c r="GN2" s="347"/>
      <c r="GO2" s="347"/>
      <c r="GP2" s="347"/>
      <c r="GQ2" s="347"/>
      <c r="GR2" s="347"/>
      <c r="GS2" s="347"/>
      <c r="GT2" s="347"/>
      <c r="GU2" s="347"/>
      <c r="GV2" s="347"/>
      <c r="GW2" s="347"/>
      <c r="GX2" s="347"/>
      <c r="GY2" s="347"/>
      <c r="GZ2" s="347"/>
      <c r="HA2" s="347"/>
      <c r="HB2" s="347"/>
      <c r="HC2" s="347"/>
      <c r="HD2" s="347"/>
      <c r="HE2" s="347"/>
      <c r="HF2" s="347"/>
      <c r="HG2" s="347"/>
      <c r="HH2" s="347"/>
      <c r="HI2" s="347"/>
      <c r="HJ2" s="347"/>
      <c r="HK2" s="347"/>
      <c r="HL2" s="347"/>
      <c r="HM2" s="347"/>
      <c r="HN2" s="347"/>
      <c r="HO2" s="347"/>
      <c r="HP2" s="347"/>
      <c r="HQ2" s="347"/>
      <c r="HR2" s="347"/>
      <c r="HS2" s="347"/>
      <c r="HT2" s="347"/>
      <c r="HU2" s="347"/>
      <c r="HV2" s="347"/>
      <c r="HW2" s="347"/>
      <c r="HX2" s="347"/>
      <c r="HY2" s="347"/>
      <c r="HZ2" s="347"/>
      <c r="IA2" s="347"/>
      <c r="IB2" s="347"/>
      <c r="IC2" s="347"/>
      <c r="ID2" s="347"/>
      <c r="IE2" s="347"/>
      <c r="IF2" s="347"/>
      <c r="IG2" s="347"/>
      <c r="IH2" s="347"/>
      <c r="II2" s="347"/>
      <c r="IJ2" s="347"/>
      <c r="IK2" s="347"/>
      <c r="IL2" s="347"/>
      <c r="IM2" s="347"/>
      <c r="IN2" s="347"/>
      <c r="IO2" s="347"/>
      <c r="IP2" s="347"/>
      <c r="IQ2" s="347"/>
      <c r="IR2" s="347"/>
      <c r="IS2" s="347"/>
      <c r="IT2" s="347"/>
      <c r="IU2" s="347"/>
      <c r="IV2" s="347"/>
      <c r="IW2" s="347"/>
    </row>
    <row r="3" customFormat="false" ht="11.25" hidden="true" customHeight="false" outlineLevel="0" collapsed="false">
      <c r="A3" s="224" t="n">
        <v>36708</v>
      </c>
      <c r="B3" s="344" t="n">
        <f aca="false" t="array" ref="B3:B56">TRANSPOSE(P2!E5:BF5)</f>
        <v>0</v>
      </c>
      <c r="C3" s="344" t="n">
        <f aca="false" t="array" ref="C3:C56">TRANSPOSE(P2!E7:BF7)</f>
        <v>0</v>
      </c>
      <c r="D3" s="344" t="n">
        <f aca="false" t="array" ref="D3:D56">TRANSPOSE(P2!E9:BF9)</f>
        <v>0</v>
      </c>
      <c r="E3" s="344" t="n">
        <f aca="false" t="array" ref="E3:E56">TRANSPOSE(P2!E13:GZ13)</f>
        <v>0</v>
      </c>
      <c r="F3" s="344" t="n">
        <f aca="false" t="array" ref="F3:F56">TRANSPOSE(P2!E15:BF15)</f>
        <v>0</v>
      </c>
      <c r="H3" s="348" t="n">
        <f aca="false">B3-N3</f>
        <v>0</v>
      </c>
      <c r="I3" s="348" t="n">
        <f aca="false">C3-O3</f>
        <v>0</v>
      </c>
      <c r="J3" s="348" t="n">
        <f aca="false">D3-P3</f>
        <v>0</v>
      </c>
      <c r="K3" s="348" t="n">
        <f aca="false">E3-Q3</f>
        <v>0</v>
      </c>
      <c r="L3" s="348" t="n">
        <f aca="false">F3-R3</f>
        <v>0</v>
      </c>
      <c r="N3" s="344" t="n">
        <v>0</v>
      </c>
      <c r="O3" s="344" t="n">
        <v>0</v>
      </c>
      <c r="P3" s="344" t="n">
        <v>0</v>
      </c>
      <c r="Q3" s="344" t="n">
        <v>0</v>
      </c>
      <c r="R3" s="344" t="n">
        <v>0</v>
      </c>
    </row>
    <row r="4" customFormat="false" ht="11.25" hidden="false" customHeight="false" outlineLevel="0" collapsed="false">
      <c r="A4" s="224" t="n">
        <f aca="false">EOMONTH(A3,1)</f>
        <v>36769</v>
      </c>
      <c r="B4" s="344" t="n">
        <v>0</v>
      </c>
      <c r="C4" s="344" t="n">
        <v>0</v>
      </c>
      <c r="D4" s="344" t="n">
        <v>0</v>
      </c>
      <c r="E4" s="344" t="n">
        <v>0</v>
      </c>
      <c r="F4" s="344" t="n">
        <v>0</v>
      </c>
      <c r="H4" s="348" t="n">
        <f aca="false">B4-N4</f>
        <v>0</v>
      </c>
      <c r="I4" s="348" t="n">
        <f aca="false">C4-O4</f>
        <v>0</v>
      </c>
      <c r="J4" s="348" t="n">
        <f aca="false">D4-P4</f>
        <v>0</v>
      </c>
      <c r="K4" s="348" t="n">
        <f aca="false">E4-Q4</f>
        <v>0</v>
      </c>
      <c r="L4" s="348" t="n">
        <f aca="false">F4-R4</f>
        <v>0</v>
      </c>
      <c r="N4" s="344" t="n">
        <v>0</v>
      </c>
      <c r="O4" s="344" t="n">
        <v>0</v>
      </c>
      <c r="P4" s="344" t="n">
        <v>0</v>
      </c>
      <c r="Q4" s="344" t="n">
        <v>0</v>
      </c>
      <c r="R4" s="344" t="n">
        <v>0</v>
      </c>
    </row>
    <row r="5" customFormat="false" ht="11.25" hidden="false" customHeight="false" outlineLevel="0" collapsed="false">
      <c r="A5" s="224" t="n">
        <f aca="false">EOMONTH(A4,1)</f>
        <v>36799</v>
      </c>
      <c r="B5" s="344" t="n">
        <v>0</v>
      </c>
      <c r="C5" s="344" t="n">
        <v>0</v>
      </c>
      <c r="D5" s="344" t="n">
        <v>0</v>
      </c>
      <c r="E5" s="344" t="n">
        <v>0</v>
      </c>
      <c r="F5" s="344" t="n">
        <v>0</v>
      </c>
      <c r="H5" s="348" t="n">
        <f aca="false">B5-N5</f>
        <v>0</v>
      </c>
      <c r="I5" s="348" t="n">
        <f aca="false">C5-O5</f>
        <v>0</v>
      </c>
      <c r="J5" s="348" t="n">
        <f aca="false">D5-P5</f>
        <v>0</v>
      </c>
      <c r="K5" s="348" t="n">
        <f aca="false">E5-Q5</f>
        <v>0</v>
      </c>
      <c r="L5" s="348" t="n">
        <f aca="false">F5-R5</f>
        <v>0</v>
      </c>
      <c r="N5" s="344" t="n">
        <v>0</v>
      </c>
      <c r="O5" s="344" t="n">
        <v>0</v>
      </c>
      <c r="P5" s="344" t="n">
        <v>0</v>
      </c>
      <c r="Q5" s="344" t="n">
        <v>0</v>
      </c>
      <c r="R5" s="344" t="n">
        <v>0</v>
      </c>
    </row>
    <row r="6" customFormat="false" ht="11.25" hidden="false" customHeight="false" outlineLevel="0" collapsed="false">
      <c r="A6" s="224" t="n">
        <f aca="false">EOMONTH(A5,1)</f>
        <v>36830</v>
      </c>
      <c r="B6" s="344" t="n">
        <v>0</v>
      </c>
      <c r="C6" s="344" t="n">
        <v>0</v>
      </c>
      <c r="D6" s="344" t="n">
        <v>0</v>
      </c>
      <c r="E6" s="344" t="n">
        <v>0</v>
      </c>
      <c r="F6" s="344" t="n">
        <v>0</v>
      </c>
      <c r="H6" s="348" t="n">
        <f aca="false">B6-N6</f>
        <v>0</v>
      </c>
      <c r="I6" s="348" t="n">
        <f aca="false">C6-O6</f>
        <v>0</v>
      </c>
      <c r="J6" s="348" t="n">
        <f aca="false">D6-P6</f>
        <v>0</v>
      </c>
      <c r="K6" s="348" t="n">
        <f aca="false">E6-Q6</f>
        <v>0</v>
      </c>
      <c r="L6" s="348" t="n">
        <f aca="false">F6-R6</f>
        <v>0</v>
      </c>
      <c r="N6" s="344" t="n">
        <v>0</v>
      </c>
      <c r="O6" s="344" t="n">
        <v>0</v>
      </c>
      <c r="P6" s="344" t="n">
        <v>0</v>
      </c>
      <c r="Q6" s="344" t="n">
        <v>0</v>
      </c>
      <c r="R6" s="344" t="n">
        <v>0</v>
      </c>
    </row>
    <row r="7" customFormat="false" ht="11.25" hidden="false" customHeight="false" outlineLevel="0" collapsed="false">
      <c r="A7" s="224" t="n">
        <f aca="false">EOMONTH(A6,1)</f>
        <v>36860</v>
      </c>
      <c r="B7" s="344" t="n">
        <v>0</v>
      </c>
      <c r="C7" s="344" t="n">
        <v>0</v>
      </c>
      <c r="D7" s="344" t="n">
        <v>0</v>
      </c>
      <c r="E7" s="344" t="n">
        <v>0</v>
      </c>
      <c r="F7" s="344" t="n">
        <v>0</v>
      </c>
      <c r="H7" s="348" t="n">
        <f aca="false">B7-N7</f>
        <v>0</v>
      </c>
      <c r="I7" s="348" t="n">
        <f aca="false">C7-O7</f>
        <v>0</v>
      </c>
      <c r="J7" s="348" t="n">
        <f aca="false">D7-P7</f>
        <v>0</v>
      </c>
      <c r="K7" s="348" t="n">
        <f aca="false">E7-Q7</f>
        <v>0</v>
      </c>
      <c r="L7" s="348" t="n">
        <f aca="false">F7-R7</f>
        <v>0</v>
      </c>
      <c r="N7" s="344" t="n">
        <v>0</v>
      </c>
      <c r="O7" s="344" t="n">
        <v>0</v>
      </c>
      <c r="P7" s="344" t="n">
        <v>0</v>
      </c>
      <c r="Q7" s="344" t="n">
        <v>0</v>
      </c>
      <c r="R7" s="344" t="n">
        <v>0</v>
      </c>
    </row>
    <row r="8" customFormat="false" ht="11.25" hidden="false" customHeight="false" outlineLevel="0" collapsed="false">
      <c r="A8" s="224" t="n">
        <f aca="false">EOMONTH(A7,1)</f>
        <v>36891</v>
      </c>
      <c r="B8" s="344" t="n">
        <v>0</v>
      </c>
      <c r="C8" s="344" t="n">
        <v>0</v>
      </c>
      <c r="D8" s="344" t="n">
        <v>0</v>
      </c>
      <c r="E8" s="344" t="n">
        <v>0</v>
      </c>
      <c r="F8" s="344" t="n">
        <v>0</v>
      </c>
      <c r="H8" s="348" t="n">
        <f aca="false">B8-N8</f>
        <v>0</v>
      </c>
      <c r="I8" s="348" t="n">
        <f aca="false">C8-O8</f>
        <v>0</v>
      </c>
      <c r="J8" s="348" t="n">
        <f aca="false">D8-P8</f>
        <v>0</v>
      </c>
      <c r="K8" s="348" t="n">
        <f aca="false">E8-Q8</f>
        <v>0</v>
      </c>
      <c r="L8" s="348" t="n">
        <f aca="false">F8-R8</f>
        <v>0</v>
      </c>
      <c r="N8" s="344" t="n">
        <v>0</v>
      </c>
      <c r="O8" s="344" t="n">
        <v>0</v>
      </c>
      <c r="P8" s="344" t="n">
        <v>0</v>
      </c>
      <c r="Q8" s="344" t="n">
        <v>0</v>
      </c>
      <c r="R8" s="344" t="n">
        <v>0</v>
      </c>
    </row>
    <row r="9" customFormat="false" ht="11.25" hidden="false" customHeight="false" outlineLevel="0" collapsed="false">
      <c r="A9" s="224" t="n">
        <f aca="false">EOMONTH(A8,1)</f>
        <v>36922</v>
      </c>
      <c r="B9" s="344" t="n">
        <v>0</v>
      </c>
      <c r="C9" s="344" t="n">
        <v>0</v>
      </c>
      <c r="D9" s="344" t="n">
        <v>0</v>
      </c>
      <c r="E9" s="344" t="n">
        <v>0</v>
      </c>
      <c r="F9" s="344" t="n">
        <v>0</v>
      </c>
      <c r="H9" s="348" t="n">
        <f aca="false">B9-N9</f>
        <v>0</v>
      </c>
      <c r="I9" s="348" t="n">
        <f aca="false">C9-O9</f>
        <v>0</v>
      </c>
      <c r="J9" s="348" t="n">
        <f aca="false">D9-P9</f>
        <v>0</v>
      </c>
      <c r="K9" s="348" t="n">
        <f aca="false">E9-Q9</f>
        <v>0</v>
      </c>
      <c r="L9" s="348" t="n">
        <f aca="false">F9-R9</f>
        <v>0</v>
      </c>
      <c r="N9" s="344" t="n">
        <v>0</v>
      </c>
      <c r="O9" s="344" t="n">
        <v>0</v>
      </c>
      <c r="P9" s="344" t="n">
        <v>0</v>
      </c>
      <c r="Q9" s="344" t="n">
        <v>0</v>
      </c>
      <c r="R9" s="344" t="n">
        <v>0</v>
      </c>
    </row>
    <row r="10" customFormat="false" ht="11.25" hidden="false" customHeight="false" outlineLevel="0" collapsed="false">
      <c r="A10" s="224" t="n">
        <f aca="false">EOMONTH(A9,1)</f>
        <v>36950</v>
      </c>
      <c r="B10" s="344" t="n">
        <v>0</v>
      </c>
      <c r="C10" s="344" t="n">
        <v>0</v>
      </c>
      <c r="D10" s="344" t="n">
        <v>0</v>
      </c>
      <c r="E10" s="344" t="n">
        <v>0</v>
      </c>
      <c r="F10" s="344" t="n">
        <v>0</v>
      </c>
      <c r="H10" s="348" t="n">
        <f aca="false">B10-N10</f>
        <v>0</v>
      </c>
      <c r="I10" s="348" t="n">
        <f aca="false">C10-O10</f>
        <v>0</v>
      </c>
      <c r="J10" s="348" t="n">
        <f aca="false">D10-P10</f>
        <v>0</v>
      </c>
      <c r="K10" s="348" t="n">
        <f aca="false">E10-Q10</f>
        <v>0</v>
      </c>
      <c r="L10" s="348" t="n">
        <f aca="false">F10-R10</f>
        <v>0</v>
      </c>
      <c r="N10" s="344" t="n">
        <v>0</v>
      </c>
      <c r="O10" s="344" t="n">
        <v>0</v>
      </c>
      <c r="P10" s="344" t="n">
        <v>0</v>
      </c>
      <c r="Q10" s="344" t="n">
        <v>0</v>
      </c>
      <c r="R10" s="344" t="n">
        <v>0</v>
      </c>
    </row>
    <row r="11" customFormat="false" ht="11.25" hidden="false" customHeight="false" outlineLevel="0" collapsed="false">
      <c r="A11" s="224" t="n">
        <f aca="false">EOMONTH(A10,1)</f>
        <v>36981</v>
      </c>
      <c r="B11" s="344" t="n">
        <v>0</v>
      </c>
      <c r="C11" s="344" t="n">
        <v>0</v>
      </c>
      <c r="D11" s="344" t="n">
        <v>0</v>
      </c>
      <c r="E11" s="344" t="n">
        <v>0</v>
      </c>
      <c r="F11" s="344" t="n">
        <v>0</v>
      </c>
      <c r="H11" s="348" t="n">
        <f aca="false">B11-N11</f>
        <v>0</v>
      </c>
      <c r="I11" s="348" t="n">
        <f aca="false">C11-O11</f>
        <v>0</v>
      </c>
      <c r="J11" s="348" t="n">
        <f aca="false">D11-P11</f>
        <v>0</v>
      </c>
      <c r="K11" s="348" t="n">
        <f aca="false">E11-Q11</f>
        <v>0</v>
      </c>
      <c r="L11" s="348" t="n">
        <f aca="false">F11-R11</f>
        <v>0</v>
      </c>
      <c r="N11" s="344" t="n">
        <v>0</v>
      </c>
      <c r="O11" s="344" t="n">
        <v>0</v>
      </c>
      <c r="P11" s="344" t="n">
        <v>0</v>
      </c>
      <c r="Q11" s="344" t="n">
        <v>0</v>
      </c>
      <c r="R11" s="344" t="n">
        <v>0</v>
      </c>
    </row>
    <row r="12" customFormat="false" ht="11.25" hidden="false" customHeight="false" outlineLevel="0" collapsed="false">
      <c r="A12" s="224" t="n">
        <f aca="false">EOMONTH(A11,1)</f>
        <v>37011</v>
      </c>
      <c r="B12" s="344" t="n">
        <v>0</v>
      </c>
      <c r="C12" s="344" t="n">
        <v>0</v>
      </c>
      <c r="D12" s="344" t="n">
        <v>0</v>
      </c>
      <c r="E12" s="344" t="n">
        <v>0</v>
      </c>
      <c r="F12" s="344" t="n">
        <v>0</v>
      </c>
      <c r="H12" s="348" t="n">
        <f aca="false">B12-N12</f>
        <v>0</v>
      </c>
      <c r="I12" s="348" t="n">
        <f aca="false">C12-O12</f>
        <v>0</v>
      </c>
      <c r="J12" s="348" t="n">
        <f aca="false">D12-P12</f>
        <v>0</v>
      </c>
      <c r="K12" s="348" t="n">
        <f aca="false">E12-Q12</f>
        <v>0</v>
      </c>
      <c r="L12" s="348" t="n">
        <f aca="false">F12-R12</f>
        <v>0</v>
      </c>
      <c r="N12" s="344" t="n">
        <v>0</v>
      </c>
      <c r="O12" s="344" t="n">
        <v>0</v>
      </c>
      <c r="P12" s="344" t="n">
        <v>0</v>
      </c>
      <c r="Q12" s="344" t="n">
        <v>0</v>
      </c>
      <c r="R12" s="344" t="n">
        <v>0</v>
      </c>
    </row>
    <row r="13" customFormat="false" ht="12.75" hidden="false" customHeight="true" outlineLevel="0" collapsed="false">
      <c r="A13" s="224" t="n">
        <f aca="false">EOMONTH(A12,1)</f>
        <v>37042</v>
      </c>
      <c r="B13" s="344" t="n">
        <v>0</v>
      </c>
      <c r="C13" s="344" t="n">
        <v>0</v>
      </c>
      <c r="D13" s="344" t="n">
        <v>0</v>
      </c>
      <c r="E13" s="344" t="n">
        <v>0</v>
      </c>
      <c r="F13" s="344" t="n">
        <v>0</v>
      </c>
      <c r="H13" s="348" t="n">
        <f aca="false">B13-N13</f>
        <v>0</v>
      </c>
      <c r="I13" s="348" t="n">
        <f aca="false">C13-O13</f>
        <v>0</v>
      </c>
      <c r="J13" s="348" t="n">
        <f aca="false">D13-P13</f>
        <v>0</v>
      </c>
      <c r="K13" s="348" t="n">
        <f aca="false">E13-Q13</f>
        <v>0</v>
      </c>
      <c r="L13" s="348" t="n">
        <f aca="false">F13-R13</f>
        <v>0</v>
      </c>
      <c r="N13" s="344" t="n">
        <v>0</v>
      </c>
      <c r="O13" s="344" t="n">
        <v>0</v>
      </c>
      <c r="P13" s="344" t="n">
        <v>0</v>
      </c>
      <c r="Q13" s="344" t="n">
        <v>0</v>
      </c>
      <c r="R13" s="344" t="n">
        <v>0</v>
      </c>
    </row>
    <row r="14" customFormat="false" ht="12.75" hidden="false" customHeight="true" outlineLevel="0" collapsed="false">
      <c r="A14" s="224" t="n">
        <f aca="false">EOMONTH(A13,1)</f>
        <v>37072</v>
      </c>
      <c r="B14" s="344" t="n">
        <v>0</v>
      </c>
      <c r="C14" s="344" t="n">
        <v>0</v>
      </c>
      <c r="D14" s="344" t="n">
        <v>0</v>
      </c>
      <c r="E14" s="344" t="n">
        <v>0</v>
      </c>
      <c r="F14" s="344" t="n">
        <v>0</v>
      </c>
      <c r="H14" s="348" t="n">
        <f aca="false">B14-N14</f>
        <v>0</v>
      </c>
      <c r="I14" s="348" t="n">
        <f aca="false">C14-O14</f>
        <v>0</v>
      </c>
      <c r="J14" s="348" t="n">
        <f aca="false">D14-P14</f>
        <v>0</v>
      </c>
      <c r="K14" s="348" t="n">
        <f aca="false">E14-Q14</f>
        <v>0</v>
      </c>
      <c r="L14" s="348" t="n">
        <f aca="false">F14-R14</f>
        <v>0</v>
      </c>
      <c r="N14" s="344" t="n">
        <v>0</v>
      </c>
      <c r="O14" s="344" t="n">
        <v>0</v>
      </c>
      <c r="P14" s="344" t="n">
        <v>0</v>
      </c>
      <c r="Q14" s="344" t="n">
        <v>0</v>
      </c>
      <c r="R14" s="344" t="n">
        <v>0</v>
      </c>
    </row>
    <row r="15" customFormat="false" ht="12.75" hidden="false" customHeight="true" outlineLevel="0" collapsed="false">
      <c r="A15" s="224" t="n">
        <f aca="false">EOMONTH(A14,1)</f>
        <v>37103</v>
      </c>
      <c r="B15" s="344" t="n">
        <v>0</v>
      </c>
      <c r="C15" s="344" t="n">
        <v>0</v>
      </c>
      <c r="D15" s="344" t="n">
        <v>0</v>
      </c>
      <c r="E15" s="344" t="n">
        <v>0</v>
      </c>
      <c r="F15" s="344" t="n">
        <v>0</v>
      </c>
      <c r="H15" s="348" t="n">
        <f aca="false">B15-N15</f>
        <v>0</v>
      </c>
      <c r="I15" s="348" t="n">
        <f aca="false">C15-O15</f>
        <v>0</v>
      </c>
      <c r="J15" s="348" t="n">
        <f aca="false">D15-P15</f>
        <v>0</v>
      </c>
      <c r="K15" s="348" t="n">
        <f aca="false">E15-Q15</f>
        <v>0</v>
      </c>
      <c r="L15" s="348" t="n">
        <f aca="false">F15-R15</f>
        <v>0</v>
      </c>
      <c r="N15" s="344" t="n">
        <v>0</v>
      </c>
      <c r="O15" s="344" t="n">
        <v>0</v>
      </c>
      <c r="P15" s="344" t="n">
        <v>0</v>
      </c>
      <c r="Q15" s="344" t="n">
        <v>0</v>
      </c>
      <c r="R15" s="344" t="n">
        <v>0</v>
      </c>
    </row>
    <row r="16" customFormat="false" ht="12.75" hidden="false" customHeight="true" outlineLevel="0" collapsed="false">
      <c r="A16" s="224" t="n">
        <f aca="false">EOMONTH(A15,1)</f>
        <v>37134</v>
      </c>
      <c r="B16" s="344" t="n">
        <v>0</v>
      </c>
      <c r="C16" s="344" t="n">
        <v>0</v>
      </c>
      <c r="D16" s="344" t="n">
        <v>0</v>
      </c>
      <c r="E16" s="344" t="n">
        <v>0</v>
      </c>
      <c r="F16" s="344" t="n">
        <v>0</v>
      </c>
      <c r="H16" s="348" t="n">
        <f aca="false">B16-N16</f>
        <v>0</v>
      </c>
      <c r="I16" s="348" t="n">
        <f aca="false">C16-O16</f>
        <v>0</v>
      </c>
      <c r="J16" s="348" t="n">
        <f aca="false">D16-P16</f>
        <v>0</v>
      </c>
      <c r="K16" s="348" t="n">
        <f aca="false">E16-Q16</f>
        <v>0</v>
      </c>
      <c r="L16" s="348" t="n">
        <f aca="false">F16-R16</f>
        <v>0</v>
      </c>
      <c r="N16" s="344" t="n">
        <v>0</v>
      </c>
      <c r="O16" s="344" t="n">
        <v>0</v>
      </c>
      <c r="P16" s="344" t="n">
        <v>0</v>
      </c>
      <c r="Q16" s="344" t="n">
        <v>0</v>
      </c>
      <c r="R16" s="344" t="n">
        <v>0</v>
      </c>
    </row>
    <row r="17" customFormat="false" ht="12.75" hidden="false" customHeight="true" outlineLevel="0" collapsed="false">
      <c r="A17" s="224" t="n">
        <f aca="false">EOMONTH(A16,1)</f>
        <v>37164</v>
      </c>
      <c r="B17" s="344" t="n">
        <v>18.5</v>
      </c>
      <c r="C17" s="344" t="n">
        <v>19.75</v>
      </c>
      <c r="D17" s="344" t="n">
        <v>21.5</v>
      </c>
      <c r="E17" s="344" t="n">
        <v>20.48</v>
      </c>
      <c r="F17" s="344" t="n">
        <v>20.3</v>
      </c>
      <c r="H17" s="348" t="n">
        <f aca="false">B17-N17</f>
        <v>0</v>
      </c>
      <c r="I17" s="348" t="n">
        <f aca="false">C17-O17</f>
        <v>0</v>
      </c>
      <c r="J17" s="348" t="n">
        <f aca="false">D17-P17</f>
        <v>0</v>
      </c>
      <c r="K17" s="348" t="n">
        <f aca="false">E17-Q17</f>
        <v>0</v>
      </c>
      <c r="L17" s="348" t="n">
        <f aca="false">F17-R17</f>
        <v>0</v>
      </c>
      <c r="N17" s="344" t="n">
        <v>18.5</v>
      </c>
      <c r="O17" s="344" t="n">
        <v>19.75</v>
      </c>
      <c r="P17" s="344" t="n">
        <v>21.5</v>
      </c>
      <c r="Q17" s="344" t="n">
        <v>20.48</v>
      </c>
      <c r="R17" s="344" t="n">
        <v>20.3</v>
      </c>
    </row>
    <row r="18" customFormat="false" ht="12.75" hidden="false" customHeight="true" outlineLevel="0" collapsed="false">
      <c r="A18" s="224" t="n">
        <f aca="false">EOMONTH(A17,1)</f>
        <v>37195</v>
      </c>
      <c r="B18" s="344" t="n">
        <v>17.177</v>
      </c>
      <c r="C18" s="344" t="n">
        <v>17.806</v>
      </c>
      <c r="D18" s="344" t="n">
        <v>21.117</v>
      </c>
      <c r="E18" s="344" t="n">
        <v>18.239</v>
      </c>
      <c r="F18" s="344" t="n">
        <v>16.669</v>
      </c>
      <c r="H18" s="348" t="n">
        <f aca="false">B18-N18</f>
        <v>0.314</v>
      </c>
      <c r="I18" s="348" t="n">
        <f aca="false">C18-O18</f>
        <v>0.943000000000001</v>
      </c>
      <c r="J18" s="348" t="n">
        <f aca="false">D18-P18</f>
        <v>0.358999999999998</v>
      </c>
      <c r="K18" s="348" t="n">
        <f aca="false">E18-Q18</f>
        <v>0.530999999999999</v>
      </c>
      <c r="L18" s="348" t="n">
        <f aca="false">F18-R18</f>
        <v>0</v>
      </c>
      <c r="N18" s="344" t="n">
        <v>16.863</v>
      </c>
      <c r="O18" s="344" t="n">
        <v>16.863</v>
      </c>
      <c r="P18" s="344" t="n">
        <v>20.758</v>
      </c>
      <c r="Q18" s="344" t="n">
        <v>17.708</v>
      </c>
      <c r="R18" s="344" t="n">
        <v>16.669</v>
      </c>
    </row>
    <row r="19" customFormat="false" ht="12.75" hidden="false" customHeight="true" outlineLevel="0" collapsed="false">
      <c r="A19" s="224" t="n">
        <f aca="false">EOMONTH(A18,1)</f>
        <v>37225</v>
      </c>
      <c r="B19" s="344" t="n">
        <v>24.854</v>
      </c>
      <c r="C19" s="344" t="n">
        <v>24.667</v>
      </c>
      <c r="D19" s="344" t="n">
        <v>24.521</v>
      </c>
      <c r="E19" s="344" t="n">
        <v>21.608</v>
      </c>
      <c r="F19" s="344" t="n">
        <v>17.834</v>
      </c>
      <c r="H19" s="348" t="n">
        <f aca="false">B19-N19</f>
        <v>-1</v>
      </c>
      <c r="I19" s="348" t="n">
        <f aca="false">C19-O19</f>
        <v>-3.879</v>
      </c>
      <c r="J19" s="348" t="n">
        <f aca="false">D19-P19</f>
        <v>-0.667000000000002</v>
      </c>
      <c r="K19" s="348" t="n">
        <f aca="false">E19-Q19</f>
        <v>0.419999999999998</v>
      </c>
      <c r="L19" s="348" t="n">
        <f aca="false">F19-R19</f>
        <v>-0.162000000000003</v>
      </c>
      <c r="N19" s="344" t="n">
        <v>25.854</v>
      </c>
      <c r="O19" s="344" t="n">
        <v>28.546</v>
      </c>
      <c r="P19" s="344" t="n">
        <v>25.188</v>
      </c>
      <c r="Q19" s="344" t="n">
        <v>21.188</v>
      </c>
      <c r="R19" s="344" t="n">
        <v>17.996</v>
      </c>
    </row>
    <row r="20" customFormat="false" ht="12.75" hidden="false" customHeight="true" outlineLevel="0" collapsed="false">
      <c r="A20" s="224" t="n">
        <f aca="false">EOMONTH(A19,1)</f>
        <v>37256</v>
      </c>
      <c r="B20" s="344" t="n">
        <v>27.435</v>
      </c>
      <c r="C20" s="344" t="n">
        <v>27.363</v>
      </c>
      <c r="D20" s="344" t="n">
        <v>27.565</v>
      </c>
      <c r="E20" s="344" t="n">
        <v>23.581</v>
      </c>
      <c r="F20" s="344" t="n">
        <v>20.274</v>
      </c>
      <c r="H20" s="348" t="n">
        <f aca="false">B20-N20</f>
        <v>-0.202000000000002</v>
      </c>
      <c r="I20" s="348" t="n">
        <f aca="false">C20-O20</f>
        <v>-0.347000000000001</v>
      </c>
      <c r="J20" s="348" t="n">
        <f aca="false">D20-P20</f>
        <v>0.347000000000001</v>
      </c>
      <c r="K20" s="348" t="n">
        <f aca="false">E20-Q20</f>
        <v>0.274999999999999</v>
      </c>
      <c r="L20" s="348" t="n">
        <f aca="false">F20-R20</f>
        <v>0</v>
      </c>
      <c r="N20" s="344" t="n">
        <v>27.637</v>
      </c>
      <c r="O20" s="344" t="n">
        <v>27.71</v>
      </c>
      <c r="P20" s="344" t="n">
        <v>27.218</v>
      </c>
      <c r="Q20" s="344" t="n">
        <v>23.306</v>
      </c>
      <c r="R20" s="344" t="n">
        <v>20.274</v>
      </c>
    </row>
    <row r="21" customFormat="false" ht="12.75" hidden="false" customHeight="true" outlineLevel="0" collapsed="false">
      <c r="A21" s="224" t="n">
        <f aca="false">EOMONTH(A20,1)</f>
        <v>37287</v>
      </c>
      <c r="B21" s="344" t="n">
        <v>26.823</v>
      </c>
      <c r="C21" s="344" t="n">
        <v>25.56</v>
      </c>
      <c r="D21" s="344" t="n">
        <v>27.782</v>
      </c>
      <c r="E21" s="344" t="n">
        <v>25.863</v>
      </c>
      <c r="F21" s="344" t="n">
        <v>22.109</v>
      </c>
      <c r="H21" s="348" t="n">
        <f aca="false">B21-N21</f>
        <v>0.242000000000001</v>
      </c>
      <c r="I21" s="348" t="n">
        <f aca="false">C21-O21</f>
        <v>0.240999999999996</v>
      </c>
      <c r="J21" s="348" t="n">
        <f aca="false">D21-P21</f>
        <v>0.600999999999999</v>
      </c>
      <c r="K21" s="348" t="n">
        <f aca="false">E21-Q21</f>
        <v>0.660999999999998</v>
      </c>
      <c r="L21" s="348" t="n">
        <f aca="false">F21-R21</f>
        <v>0</v>
      </c>
      <c r="N21" s="344" t="n">
        <v>26.581</v>
      </c>
      <c r="O21" s="344" t="n">
        <v>25.319</v>
      </c>
      <c r="P21" s="344" t="n">
        <v>27.181</v>
      </c>
      <c r="Q21" s="344" t="n">
        <v>25.202</v>
      </c>
      <c r="R21" s="344" t="n">
        <v>22.109</v>
      </c>
    </row>
    <row r="22" customFormat="false" ht="12.75" hidden="false" customHeight="true" outlineLevel="0" collapsed="false">
      <c r="A22" s="224" t="n">
        <f aca="false">EOMONTH(A21,1)</f>
        <v>37315</v>
      </c>
      <c r="B22" s="344" t="n">
        <v>24.214</v>
      </c>
      <c r="C22" s="344" t="n">
        <v>22.95</v>
      </c>
      <c r="D22" s="344" t="n">
        <v>27.054</v>
      </c>
      <c r="E22" s="344" t="n">
        <v>25.179</v>
      </c>
      <c r="F22" s="344" t="n">
        <v>21.964</v>
      </c>
      <c r="H22" s="348" t="n">
        <f aca="false">B22-N22</f>
        <v>0.214000000000002</v>
      </c>
      <c r="I22" s="348" t="n">
        <f aca="false">C22-O22</f>
        <v>0.213999999999999</v>
      </c>
      <c r="J22" s="348" t="n">
        <f aca="false">D22-P22</f>
        <v>0.59</v>
      </c>
      <c r="K22" s="348" t="n">
        <f aca="false">E22-Q22</f>
        <v>0.643000000000001</v>
      </c>
      <c r="L22" s="348" t="n">
        <f aca="false">F22-R22</f>
        <v>0</v>
      </c>
      <c r="N22" s="344" t="n">
        <v>24</v>
      </c>
      <c r="O22" s="344" t="n">
        <v>22.736</v>
      </c>
      <c r="P22" s="344" t="n">
        <v>26.464</v>
      </c>
      <c r="Q22" s="344" t="n">
        <v>24.536</v>
      </c>
      <c r="R22" s="344" t="n">
        <v>21.964</v>
      </c>
    </row>
    <row r="23" customFormat="false" ht="11.25" hidden="false" customHeight="false" outlineLevel="0" collapsed="false">
      <c r="A23" s="224" t="n">
        <f aca="false">EOMONTH(A22,1)</f>
        <v>37346</v>
      </c>
      <c r="B23" s="344" t="n">
        <v>21</v>
      </c>
      <c r="C23" s="344" t="n">
        <v>21.661</v>
      </c>
      <c r="D23" s="344" t="n">
        <v>26.766</v>
      </c>
      <c r="E23" s="344" t="n">
        <v>24.722</v>
      </c>
      <c r="F23" s="344" t="n">
        <v>21.96</v>
      </c>
      <c r="H23" s="348" t="n">
        <f aca="false">B23-N23</f>
        <v>0</v>
      </c>
      <c r="I23" s="348" t="n">
        <f aca="false">C23-O23</f>
        <v>0</v>
      </c>
      <c r="J23" s="348" t="n">
        <f aca="false">D23-P23</f>
        <v>0.601000000000003</v>
      </c>
      <c r="K23" s="348" t="n">
        <f aca="false">E23-Q23</f>
        <v>0.662000000000003</v>
      </c>
      <c r="L23" s="348" t="n">
        <f aca="false">F23-R23</f>
        <v>0</v>
      </c>
      <c r="N23" s="344" t="n">
        <v>21</v>
      </c>
      <c r="O23" s="344" t="n">
        <v>21.661</v>
      </c>
      <c r="P23" s="344" t="n">
        <v>26.165</v>
      </c>
      <c r="Q23" s="344" t="n">
        <v>24.06</v>
      </c>
      <c r="R23" s="344" t="n">
        <v>21.96</v>
      </c>
    </row>
    <row r="24" customFormat="false" ht="11.25" hidden="false" customHeight="false" outlineLevel="0" collapsed="false">
      <c r="A24" s="224" t="n">
        <f aca="false">EOMONTH(A23,1)</f>
        <v>37376</v>
      </c>
      <c r="B24" s="344" t="n">
        <v>18.467</v>
      </c>
      <c r="C24" s="344" t="n">
        <v>19.333</v>
      </c>
      <c r="D24" s="344" t="n">
        <v>23.083</v>
      </c>
      <c r="E24" s="344" t="n">
        <v>23.833</v>
      </c>
      <c r="F24" s="344" t="n">
        <v>21.767</v>
      </c>
      <c r="H24" s="348" t="n">
        <f aca="false">B24-N24</f>
        <v>0</v>
      </c>
      <c r="I24" s="348" t="n">
        <f aca="false">C24-O24</f>
        <v>0</v>
      </c>
      <c r="J24" s="348" t="n">
        <f aca="false">D24-P24</f>
        <v>-0.0500000000000007</v>
      </c>
      <c r="K24" s="348" t="n">
        <f aca="false">E24-Q24</f>
        <v>-0.0500000000000007</v>
      </c>
      <c r="L24" s="348" t="n">
        <f aca="false">F24-R24</f>
        <v>0</v>
      </c>
      <c r="N24" s="344" t="n">
        <v>18.467</v>
      </c>
      <c r="O24" s="344" t="n">
        <v>19.333</v>
      </c>
      <c r="P24" s="344" t="n">
        <v>23.133</v>
      </c>
      <c r="Q24" s="344" t="n">
        <v>23.883</v>
      </c>
      <c r="R24" s="344" t="n">
        <v>21.767</v>
      </c>
    </row>
    <row r="25" customFormat="false" ht="11.25" hidden="false" customHeight="false" outlineLevel="0" collapsed="false">
      <c r="A25" s="224" t="n">
        <f aca="false">EOMONTH(A24,1)</f>
        <v>37407</v>
      </c>
      <c r="B25" s="344" t="n">
        <v>19.98</v>
      </c>
      <c r="C25" s="344" t="n">
        <v>21.359</v>
      </c>
      <c r="D25" s="344" t="n">
        <v>25.746</v>
      </c>
      <c r="E25" s="344" t="n">
        <v>25.411</v>
      </c>
      <c r="F25" s="344" t="n">
        <v>21.234</v>
      </c>
      <c r="H25" s="348" t="n">
        <f aca="false">B25-N25</f>
        <v>0.181999999999999</v>
      </c>
      <c r="I25" s="348" t="n">
        <f aca="false">C25-O25</f>
        <v>0.182000000000002</v>
      </c>
      <c r="J25" s="348" t="n">
        <f aca="false">D25-P25</f>
        <v>-0.0599999999999987</v>
      </c>
      <c r="K25" s="348" t="n">
        <f aca="false">E25-Q25</f>
        <v>-0.0609999999999999</v>
      </c>
      <c r="L25" s="348" t="n">
        <f aca="false">F25-R25</f>
        <v>0</v>
      </c>
      <c r="N25" s="344" t="n">
        <v>19.798</v>
      </c>
      <c r="O25" s="344" t="n">
        <v>21.177</v>
      </c>
      <c r="P25" s="344" t="n">
        <v>25.806</v>
      </c>
      <c r="Q25" s="344" t="n">
        <v>25.472</v>
      </c>
      <c r="R25" s="344" t="n">
        <v>21.234</v>
      </c>
    </row>
    <row r="26" customFormat="false" ht="11.25" hidden="false" customHeight="false" outlineLevel="0" collapsed="false">
      <c r="A26" s="224" t="n">
        <f aca="false">EOMONTH(A25,1)</f>
        <v>37437</v>
      </c>
      <c r="B26" s="344" t="n">
        <v>21</v>
      </c>
      <c r="C26" s="344" t="n">
        <v>22.375</v>
      </c>
      <c r="D26" s="344" t="n">
        <v>26.75</v>
      </c>
      <c r="E26" s="344" t="n">
        <v>24.854</v>
      </c>
      <c r="F26" s="344" t="n">
        <v>21.625</v>
      </c>
      <c r="H26" s="348" t="n">
        <f aca="false">B26-N26</f>
        <v>0</v>
      </c>
      <c r="I26" s="348" t="n">
        <f aca="false">C26-O26</f>
        <v>0</v>
      </c>
      <c r="J26" s="348" t="n">
        <f aca="false">D26-P26</f>
        <v>-0.0630000000000024</v>
      </c>
      <c r="K26" s="348" t="n">
        <f aca="false">E26-Q26</f>
        <v>-0.0629999999999988</v>
      </c>
      <c r="L26" s="348" t="n">
        <f aca="false">F26-R26</f>
        <v>0</v>
      </c>
      <c r="N26" s="344" t="n">
        <v>21</v>
      </c>
      <c r="O26" s="344" t="n">
        <v>22.375</v>
      </c>
      <c r="P26" s="344" t="n">
        <v>26.813</v>
      </c>
      <c r="Q26" s="344" t="n">
        <v>24.917</v>
      </c>
      <c r="R26" s="344" t="n">
        <v>21.625</v>
      </c>
    </row>
    <row r="27" customFormat="false" ht="11.25" hidden="false" customHeight="false" outlineLevel="0" collapsed="false">
      <c r="A27" s="224" t="n">
        <f aca="false">EOMONTH(A26,1)</f>
        <v>37468</v>
      </c>
      <c r="B27" s="344" t="n">
        <v>28.617</v>
      </c>
      <c r="C27" s="344" t="n">
        <v>29.875</v>
      </c>
      <c r="D27" s="344" t="n">
        <v>30.294</v>
      </c>
      <c r="E27" s="344" t="n">
        <v>29.629</v>
      </c>
      <c r="F27" s="344" t="n">
        <v>27.339</v>
      </c>
      <c r="H27" s="348" t="n">
        <f aca="false">B27-N27</f>
        <v>0.242000000000001</v>
      </c>
      <c r="I27" s="348" t="n">
        <f aca="false">C27-O27</f>
        <v>0.241999999999997</v>
      </c>
      <c r="J27" s="348" t="n">
        <f aca="false">D27-P27</f>
        <v>0</v>
      </c>
      <c r="K27" s="348" t="n">
        <f aca="false">E27-Q27</f>
        <v>0</v>
      </c>
      <c r="L27" s="348" t="n">
        <f aca="false">F27-R27</f>
        <v>-0.120999999999999</v>
      </c>
      <c r="N27" s="344" t="n">
        <v>28.375</v>
      </c>
      <c r="O27" s="344" t="n">
        <v>29.633</v>
      </c>
      <c r="P27" s="344" t="n">
        <v>30.294</v>
      </c>
      <c r="Q27" s="344" t="n">
        <v>29.629</v>
      </c>
      <c r="R27" s="344" t="n">
        <v>27.46</v>
      </c>
    </row>
    <row r="28" customFormat="false" ht="11.25" hidden="false" customHeight="false" outlineLevel="0" collapsed="false">
      <c r="A28" s="224" t="n">
        <f aca="false">EOMONTH(A27,1)</f>
        <v>37499</v>
      </c>
      <c r="B28" s="344" t="n">
        <v>33.242</v>
      </c>
      <c r="C28" s="344" t="n">
        <v>34.645</v>
      </c>
      <c r="D28" s="344" t="n">
        <v>29.081</v>
      </c>
      <c r="E28" s="344" t="n">
        <v>30</v>
      </c>
      <c r="F28" s="344" t="n">
        <v>28.597</v>
      </c>
      <c r="H28" s="348" t="n">
        <f aca="false">B28-N28</f>
        <v>0.0970000000000013</v>
      </c>
      <c r="I28" s="348" t="n">
        <f aca="false">C28-O28</f>
        <v>0.0970000000000013</v>
      </c>
      <c r="J28" s="348" t="n">
        <f aca="false">D28-P28</f>
        <v>0</v>
      </c>
      <c r="K28" s="348" t="n">
        <f aca="false">E28-Q28</f>
        <v>0</v>
      </c>
      <c r="L28" s="348" t="n">
        <f aca="false">F28-R28</f>
        <v>-0.387</v>
      </c>
      <c r="N28" s="344" t="n">
        <v>33.145</v>
      </c>
      <c r="O28" s="344" t="n">
        <v>34.548</v>
      </c>
      <c r="P28" s="344" t="n">
        <v>29.081</v>
      </c>
      <c r="Q28" s="344" t="n">
        <v>30</v>
      </c>
      <c r="R28" s="344" t="n">
        <v>28.984</v>
      </c>
    </row>
    <row r="29" customFormat="false" ht="11.25" hidden="false" customHeight="false" outlineLevel="0" collapsed="false">
      <c r="A29" s="224" t="n">
        <f aca="false">EOMONTH(A28,1)</f>
        <v>37529</v>
      </c>
      <c r="B29" s="344" t="n">
        <v>32.1</v>
      </c>
      <c r="C29" s="344" t="n">
        <v>33.15</v>
      </c>
      <c r="D29" s="344" t="n">
        <v>29.025</v>
      </c>
      <c r="E29" s="344" t="n">
        <v>25.95</v>
      </c>
      <c r="F29" s="344" t="n">
        <v>23.6</v>
      </c>
      <c r="H29" s="348" t="n">
        <f aca="false">B29-N29</f>
        <v>0.300000000000001</v>
      </c>
      <c r="I29" s="348" t="n">
        <f aca="false">C29-O29</f>
        <v>0.299999999999997</v>
      </c>
      <c r="J29" s="348" t="n">
        <f aca="false">D29-P29</f>
        <v>0</v>
      </c>
      <c r="K29" s="348" t="n">
        <f aca="false">E29-Q29</f>
        <v>0</v>
      </c>
      <c r="L29" s="348" t="n">
        <f aca="false">F29-R29</f>
        <v>0</v>
      </c>
      <c r="N29" s="344" t="n">
        <v>31.8</v>
      </c>
      <c r="O29" s="344" t="n">
        <v>32.85</v>
      </c>
      <c r="P29" s="344" t="n">
        <v>29.025</v>
      </c>
      <c r="Q29" s="344" t="n">
        <v>25.95</v>
      </c>
      <c r="R29" s="344" t="n">
        <v>23.6</v>
      </c>
    </row>
    <row r="30" customFormat="false" ht="11.25" hidden="false" customHeight="false" outlineLevel="0" collapsed="false">
      <c r="A30" s="224" t="n">
        <f aca="false">EOMONTH(A29,1)</f>
        <v>37560</v>
      </c>
      <c r="B30" s="344" t="n">
        <v>28.524</v>
      </c>
      <c r="C30" s="344" t="n">
        <v>31.331</v>
      </c>
      <c r="D30" s="344" t="n">
        <v>25.548</v>
      </c>
      <c r="E30" s="344" t="n">
        <v>24.629</v>
      </c>
      <c r="F30" s="344" t="n">
        <v>24.339</v>
      </c>
      <c r="H30" s="348" t="n">
        <f aca="false">B30-N30</f>
        <v>0.265999999999998</v>
      </c>
      <c r="I30" s="348" t="n">
        <f aca="false">C30-O30</f>
        <v>0.944000000000003</v>
      </c>
      <c r="J30" s="348" t="n">
        <f aca="false">D30-P30</f>
        <v>0</v>
      </c>
      <c r="K30" s="348" t="n">
        <f aca="false">E30-Q30</f>
        <v>0</v>
      </c>
      <c r="L30" s="348" t="n">
        <f aca="false">F30-R30</f>
        <v>0</v>
      </c>
      <c r="N30" s="344" t="n">
        <v>28.258</v>
      </c>
      <c r="O30" s="344" t="n">
        <v>30.387</v>
      </c>
      <c r="P30" s="344" t="n">
        <v>25.548</v>
      </c>
      <c r="Q30" s="344" t="n">
        <v>24.629</v>
      </c>
      <c r="R30" s="344" t="n">
        <v>24.339</v>
      </c>
    </row>
    <row r="31" customFormat="false" ht="11.25" hidden="false" customHeight="false" outlineLevel="0" collapsed="false">
      <c r="A31" s="224" t="n">
        <f aca="false">EOMONTH(A30,1)</f>
        <v>37590</v>
      </c>
      <c r="B31" s="344" t="n">
        <v>24.417</v>
      </c>
      <c r="C31" s="344" t="n">
        <v>23.333</v>
      </c>
      <c r="D31" s="344" t="n">
        <v>27.313</v>
      </c>
      <c r="E31" s="344" t="n">
        <v>26.042</v>
      </c>
      <c r="F31" s="344" t="n">
        <v>22.25</v>
      </c>
      <c r="H31" s="348" t="n">
        <f aca="false">B31-N31</f>
        <v>0.25</v>
      </c>
      <c r="I31" s="348" t="n">
        <f aca="false">C31-O31</f>
        <v>0.25</v>
      </c>
      <c r="J31" s="348" t="n">
        <f aca="false">D31-P31</f>
        <v>0</v>
      </c>
      <c r="K31" s="348" t="n">
        <f aca="false">E31-Q31</f>
        <v>0</v>
      </c>
      <c r="L31" s="348" t="n">
        <f aca="false">F31-R31</f>
        <v>0</v>
      </c>
      <c r="N31" s="344" t="n">
        <v>24.167</v>
      </c>
      <c r="O31" s="344" t="n">
        <v>23.083</v>
      </c>
      <c r="P31" s="344" t="n">
        <v>27.313</v>
      </c>
      <c r="Q31" s="344" t="n">
        <v>26.042</v>
      </c>
      <c r="R31" s="344" t="n">
        <v>22.25</v>
      </c>
    </row>
    <row r="32" customFormat="false" ht="11.25" hidden="false" customHeight="false" outlineLevel="0" collapsed="false">
      <c r="A32" s="224" t="n">
        <f aca="false">EOMONTH(A31,1)</f>
        <v>37621</v>
      </c>
      <c r="B32" s="344" t="n">
        <v>30.065</v>
      </c>
      <c r="C32" s="344" t="n">
        <v>28.968</v>
      </c>
      <c r="D32" s="344" t="n">
        <v>28.097</v>
      </c>
      <c r="E32" s="344" t="n">
        <v>26.782</v>
      </c>
      <c r="F32" s="344" t="n">
        <v>21.774</v>
      </c>
      <c r="H32" s="348" t="n">
        <f aca="false">B32-N32</f>
        <v>0</v>
      </c>
      <c r="I32" s="348" t="n">
        <f aca="false">C32-O32</f>
        <v>0</v>
      </c>
      <c r="J32" s="348" t="n">
        <f aca="false">D32-P32</f>
        <v>0</v>
      </c>
      <c r="K32" s="348" t="n">
        <f aca="false">E32-Q32</f>
        <v>0</v>
      </c>
      <c r="L32" s="348" t="n">
        <f aca="false">F32-R32</f>
        <v>0</v>
      </c>
      <c r="N32" s="344" t="n">
        <v>30.065</v>
      </c>
      <c r="O32" s="344" t="n">
        <v>28.968</v>
      </c>
      <c r="P32" s="344" t="n">
        <v>28.097</v>
      </c>
      <c r="Q32" s="344" t="n">
        <v>26.782</v>
      </c>
      <c r="R32" s="344" t="n">
        <v>21.774</v>
      </c>
    </row>
    <row r="33" customFormat="false" ht="11.25" hidden="false" customHeight="false" outlineLevel="0" collapsed="false">
      <c r="A33" s="224" t="n">
        <f aca="false">EOMONTH(A32,1)</f>
        <v>37652</v>
      </c>
      <c r="B33" s="344" t="n">
        <v>27.96</v>
      </c>
      <c r="C33" s="344" t="n">
        <v>26.879</v>
      </c>
      <c r="D33" s="344" t="n">
        <v>27.718</v>
      </c>
      <c r="E33" s="344" t="n">
        <v>24.653</v>
      </c>
      <c r="F33" s="344" t="n">
        <v>20.931</v>
      </c>
      <c r="H33" s="348" t="n">
        <f aca="false">B33-N33</f>
        <v>0.120999999999999</v>
      </c>
      <c r="I33" s="348" t="n">
        <f aca="false">C33-O33</f>
        <v>0.120999999999999</v>
      </c>
      <c r="J33" s="348" t="n">
        <f aca="false">D33-P33</f>
        <v>0</v>
      </c>
      <c r="K33" s="348" t="n">
        <f aca="false">E33-Q33</f>
        <v>0</v>
      </c>
      <c r="L33" s="348" t="n">
        <f aca="false">F33-R33</f>
        <v>0</v>
      </c>
      <c r="N33" s="344" t="n">
        <v>27.839</v>
      </c>
      <c r="O33" s="344" t="n">
        <v>26.758</v>
      </c>
      <c r="P33" s="344" t="n">
        <v>27.718</v>
      </c>
      <c r="Q33" s="344" t="n">
        <v>24.653</v>
      </c>
      <c r="R33" s="344" t="n">
        <v>20.931</v>
      </c>
    </row>
    <row r="34" customFormat="false" ht="11.25" hidden="false" customHeight="false" outlineLevel="0" collapsed="false">
      <c r="A34" s="224" t="n">
        <f aca="false">EOMONTH(A33,1)</f>
        <v>37680</v>
      </c>
      <c r="B34" s="344" t="n">
        <v>27.214</v>
      </c>
      <c r="C34" s="344" t="n">
        <v>26.143</v>
      </c>
      <c r="D34" s="344" t="n">
        <v>25.393</v>
      </c>
      <c r="E34" s="344" t="n">
        <v>23.679</v>
      </c>
      <c r="F34" s="344" t="n">
        <v>21.161</v>
      </c>
      <c r="H34" s="348" t="n">
        <f aca="false">B34-N34</f>
        <v>0</v>
      </c>
      <c r="I34" s="348" t="n">
        <f aca="false">C34-O34</f>
        <v>0</v>
      </c>
      <c r="J34" s="348" t="n">
        <f aca="false">D34-P34</f>
        <v>0</v>
      </c>
      <c r="K34" s="348" t="n">
        <f aca="false">E34-Q34</f>
        <v>0</v>
      </c>
      <c r="L34" s="348" t="n">
        <f aca="false">F34-R34</f>
        <v>0</v>
      </c>
      <c r="N34" s="344" t="n">
        <v>27.214</v>
      </c>
      <c r="O34" s="344" t="n">
        <v>26.143</v>
      </c>
      <c r="P34" s="344" t="n">
        <v>25.393</v>
      </c>
      <c r="Q34" s="344" t="n">
        <v>23.679</v>
      </c>
      <c r="R34" s="344" t="n">
        <v>21.161</v>
      </c>
    </row>
    <row r="35" customFormat="false" ht="11.25" hidden="false" customHeight="false" outlineLevel="0" collapsed="false">
      <c r="A35" s="224" t="n">
        <f aca="false">EOMONTH(A34,1)</f>
        <v>37711</v>
      </c>
      <c r="B35" s="344" t="n">
        <v>24.242</v>
      </c>
      <c r="C35" s="344" t="n">
        <v>24.903</v>
      </c>
      <c r="D35" s="344" t="n">
        <v>24.476</v>
      </c>
      <c r="E35" s="344" t="n">
        <v>24.056</v>
      </c>
      <c r="F35" s="344" t="n">
        <v>20.391</v>
      </c>
      <c r="H35" s="348" t="n">
        <f aca="false">B35-N35</f>
        <v>0</v>
      </c>
      <c r="I35" s="348" t="n">
        <f aca="false">C35-O35</f>
        <v>0</v>
      </c>
      <c r="J35" s="348" t="n">
        <f aca="false">D35-P35</f>
        <v>0</v>
      </c>
      <c r="K35" s="348" t="n">
        <f aca="false">E35-Q35</f>
        <v>0</v>
      </c>
      <c r="L35" s="348" t="n">
        <f aca="false">F35-R35</f>
        <v>0</v>
      </c>
      <c r="N35" s="344" t="n">
        <v>24.242</v>
      </c>
      <c r="O35" s="344" t="n">
        <v>24.903</v>
      </c>
      <c r="P35" s="344" t="n">
        <v>24.476</v>
      </c>
      <c r="Q35" s="344" t="n">
        <v>24.056</v>
      </c>
      <c r="R35" s="344" t="n">
        <v>20.391</v>
      </c>
    </row>
    <row r="36" customFormat="false" ht="11.25" hidden="false" customHeight="false" outlineLevel="0" collapsed="false">
      <c r="A36" s="224" t="n">
        <f aca="false">EOMONTH(A35,1)</f>
        <v>37741</v>
      </c>
      <c r="B36" s="344" t="n">
        <v>21.867</v>
      </c>
      <c r="C36" s="344" t="n">
        <v>23.483</v>
      </c>
      <c r="D36" s="344" t="n">
        <v>22.633</v>
      </c>
      <c r="E36" s="344" t="n">
        <v>23.267</v>
      </c>
      <c r="F36" s="344" t="n">
        <v>20.05</v>
      </c>
      <c r="H36" s="348" t="n">
        <f aca="false">B36-N36</f>
        <v>0</v>
      </c>
      <c r="I36" s="348" t="n">
        <f aca="false">C36-O36</f>
        <v>0</v>
      </c>
      <c r="J36" s="348" t="n">
        <f aca="false">D36-P36</f>
        <v>0</v>
      </c>
      <c r="K36" s="348" t="n">
        <f aca="false">E36-Q36</f>
        <v>0</v>
      </c>
      <c r="L36" s="348" t="n">
        <f aca="false">F36-R36</f>
        <v>0</v>
      </c>
      <c r="N36" s="344" t="n">
        <v>21.867</v>
      </c>
      <c r="O36" s="344" t="n">
        <v>23.483</v>
      </c>
      <c r="P36" s="344" t="n">
        <v>22.633</v>
      </c>
      <c r="Q36" s="344" t="n">
        <v>23.267</v>
      </c>
      <c r="R36" s="344" t="n">
        <v>20.05</v>
      </c>
    </row>
    <row r="37" customFormat="false" ht="11.25" hidden="false" customHeight="false" outlineLevel="0" collapsed="false">
      <c r="A37" s="224" t="n">
        <f aca="false">EOMONTH(A36,1)</f>
        <v>37772</v>
      </c>
      <c r="B37" s="344" t="n">
        <v>8.5</v>
      </c>
      <c r="C37" s="344" t="n">
        <v>11.681</v>
      </c>
      <c r="D37" s="344" t="n">
        <v>23.637</v>
      </c>
      <c r="E37" s="344" t="n">
        <v>25.621</v>
      </c>
      <c r="F37" s="344" t="n">
        <v>19.851</v>
      </c>
      <c r="H37" s="348" t="n">
        <f aca="false">B37-N37</f>
        <v>0</v>
      </c>
      <c r="I37" s="348" t="n">
        <f aca="false">C37-O37</f>
        <v>0</v>
      </c>
      <c r="J37" s="348" t="n">
        <f aca="false">D37-P37</f>
        <v>0</v>
      </c>
      <c r="K37" s="348" t="n">
        <f aca="false">E37-Q37</f>
        <v>0</v>
      </c>
      <c r="L37" s="348" t="n">
        <f aca="false">F37-R37</f>
        <v>0</v>
      </c>
      <c r="N37" s="344" t="n">
        <v>8.5</v>
      </c>
      <c r="O37" s="344" t="n">
        <v>11.681</v>
      </c>
      <c r="P37" s="344" t="n">
        <v>23.637</v>
      </c>
      <c r="Q37" s="344" t="n">
        <v>25.621</v>
      </c>
      <c r="R37" s="344" t="n">
        <v>19.851</v>
      </c>
    </row>
    <row r="38" customFormat="false" ht="11.25" hidden="false" customHeight="false" outlineLevel="0" collapsed="false">
      <c r="A38" s="224" t="n">
        <f aca="false">EOMONTH(A37,1)</f>
        <v>37802</v>
      </c>
      <c r="B38" s="344" t="n">
        <v>8.104</v>
      </c>
      <c r="C38" s="344" t="n">
        <v>11.958</v>
      </c>
      <c r="D38" s="344" t="n">
        <v>25.292</v>
      </c>
      <c r="E38" s="344" t="n">
        <v>26.042</v>
      </c>
      <c r="F38" s="344" t="n">
        <v>20.688</v>
      </c>
      <c r="H38" s="348" t="n">
        <f aca="false">B38-N38</f>
        <v>-1.146</v>
      </c>
      <c r="I38" s="348" t="n">
        <f aca="false">C38-O38</f>
        <v>-1.146</v>
      </c>
      <c r="J38" s="348" t="n">
        <f aca="false">D38-P38</f>
        <v>0</v>
      </c>
      <c r="K38" s="348" t="n">
        <f aca="false">E38-Q38</f>
        <v>0</v>
      </c>
      <c r="L38" s="348" t="n">
        <f aca="false">F38-R38</f>
        <v>0</v>
      </c>
      <c r="N38" s="344" t="n">
        <v>9.25</v>
      </c>
      <c r="O38" s="344" t="n">
        <v>13.104</v>
      </c>
      <c r="P38" s="344" t="n">
        <v>25.292</v>
      </c>
      <c r="Q38" s="344" t="n">
        <v>26.042</v>
      </c>
      <c r="R38" s="344" t="n">
        <v>20.688</v>
      </c>
    </row>
    <row r="39" customFormat="false" ht="11.25" hidden="false" customHeight="false" outlineLevel="0" collapsed="false">
      <c r="A39" s="224" t="n">
        <f aca="false">EOMONTH(A38,1)</f>
        <v>37833</v>
      </c>
      <c r="B39" s="344" t="n">
        <v>32.758</v>
      </c>
      <c r="C39" s="344" t="n">
        <v>33.984</v>
      </c>
      <c r="D39" s="344" t="n">
        <v>27.105</v>
      </c>
      <c r="E39" s="344" t="n">
        <v>27.637</v>
      </c>
      <c r="F39" s="344" t="n">
        <v>25.355</v>
      </c>
      <c r="H39" s="348" t="n">
        <f aca="false">B39-N39</f>
        <v>0</v>
      </c>
      <c r="I39" s="348" t="n">
        <f aca="false">C39-O39</f>
        <v>0</v>
      </c>
      <c r="J39" s="348" t="n">
        <f aca="false">D39-P39</f>
        <v>0</v>
      </c>
      <c r="K39" s="348" t="n">
        <f aca="false">E39-Q39</f>
        <v>0</v>
      </c>
      <c r="L39" s="348" t="n">
        <f aca="false">F39-R39</f>
        <v>0</v>
      </c>
      <c r="N39" s="344" t="n">
        <v>32.758</v>
      </c>
      <c r="O39" s="344" t="n">
        <v>33.984</v>
      </c>
      <c r="P39" s="344" t="n">
        <v>27.105</v>
      </c>
      <c r="Q39" s="344" t="n">
        <v>27.637</v>
      </c>
      <c r="R39" s="344" t="n">
        <v>25.355</v>
      </c>
    </row>
    <row r="40" customFormat="false" ht="11.25" hidden="false" customHeight="false" outlineLevel="0" collapsed="false">
      <c r="A40" s="224" t="n">
        <f aca="false">EOMONTH(A39,1)</f>
        <v>37864</v>
      </c>
      <c r="B40" s="344" t="n">
        <v>38.758</v>
      </c>
      <c r="C40" s="344" t="n">
        <v>40.226</v>
      </c>
      <c r="D40" s="344" t="n">
        <v>27.573</v>
      </c>
      <c r="E40" s="344" t="n">
        <v>26.669</v>
      </c>
      <c r="F40" s="344" t="n">
        <v>29.435</v>
      </c>
      <c r="H40" s="348" t="n">
        <f aca="false">B40-N40</f>
        <v>0</v>
      </c>
      <c r="I40" s="348" t="n">
        <f aca="false">C40-O40</f>
        <v>0</v>
      </c>
      <c r="J40" s="348" t="n">
        <f aca="false">D40-P40</f>
        <v>0</v>
      </c>
      <c r="K40" s="348" t="n">
        <f aca="false">E40-Q40</f>
        <v>0</v>
      </c>
      <c r="L40" s="348" t="n">
        <f aca="false">F40-R40</f>
        <v>0</v>
      </c>
      <c r="N40" s="344" t="n">
        <v>38.758</v>
      </c>
      <c r="O40" s="344" t="n">
        <v>40.226</v>
      </c>
      <c r="P40" s="344" t="n">
        <v>27.573</v>
      </c>
      <c r="Q40" s="344" t="n">
        <v>26.669</v>
      </c>
      <c r="R40" s="344" t="n">
        <v>29.435</v>
      </c>
    </row>
    <row r="41" customFormat="false" ht="11.25" hidden="false" customHeight="false" outlineLevel="0" collapsed="false">
      <c r="A41" s="224" t="n">
        <f aca="false">EOMONTH(A40,1)</f>
        <v>37894</v>
      </c>
      <c r="B41" s="344" t="n">
        <v>31.5</v>
      </c>
      <c r="C41" s="344" t="n">
        <v>32.958</v>
      </c>
      <c r="D41" s="344" t="n">
        <v>27.375</v>
      </c>
      <c r="E41" s="344" t="n">
        <v>23.958</v>
      </c>
      <c r="F41" s="344" t="n">
        <v>27.542</v>
      </c>
      <c r="H41" s="348" t="n">
        <f aca="false">B41-N41</f>
        <v>0</v>
      </c>
      <c r="I41" s="348" t="n">
        <f aca="false">C41-O41</f>
        <v>0</v>
      </c>
      <c r="J41" s="348" t="n">
        <f aca="false">D41-P41</f>
        <v>0</v>
      </c>
      <c r="K41" s="348" t="n">
        <f aca="false">E41-Q41</f>
        <v>0</v>
      </c>
      <c r="L41" s="348" t="n">
        <f aca="false">F41-R41</f>
        <v>0</v>
      </c>
      <c r="N41" s="344" t="n">
        <v>31.5</v>
      </c>
      <c r="O41" s="344" t="n">
        <v>32.958</v>
      </c>
      <c r="P41" s="344" t="n">
        <v>27.375</v>
      </c>
      <c r="Q41" s="344" t="n">
        <v>23.958</v>
      </c>
      <c r="R41" s="344" t="n">
        <v>27.542</v>
      </c>
    </row>
    <row r="42" customFormat="false" ht="11.25" hidden="false" customHeight="false" outlineLevel="0" collapsed="false">
      <c r="A42" s="224" t="n">
        <f aca="false">EOMONTH(A41,1)</f>
        <v>37925</v>
      </c>
      <c r="B42" s="344" t="n">
        <v>25.911</v>
      </c>
      <c r="C42" s="344" t="n">
        <v>28.887</v>
      </c>
      <c r="D42" s="344" t="n">
        <v>25.645</v>
      </c>
      <c r="E42" s="344" t="n">
        <v>23.952</v>
      </c>
      <c r="F42" s="344" t="n">
        <v>23.661</v>
      </c>
      <c r="H42" s="348" t="n">
        <f aca="false">B42-N42</f>
        <v>0.169</v>
      </c>
      <c r="I42" s="348" t="n">
        <f aca="false">C42-O42</f>
        <v>0.847000000000001</v>
      </c>
      <c r="J42" s="348" t="n">
        <f aca="false">D42-P42</f>
        <v>0</v>
      </c>
      <c r="K42" s="348" t="n">
        <f aca="false">E42-Q42</f>
        <v>0</v>
      </c>
      <c r="L42" s="348" t="n">
        <f aca="false">F42-R42</f>
        <v>0</v>
      </c>
      <c r="N42" s="344" t="n">
        <v>25.742</v>
      </c>
      <c r="O42" s="344" t="n">
        <v>28.04</v>
      </c>
      <c r="P42" s="344" t="n">
        <v>25.645</v>
      </c>
      <c r="Q42" s="344" t="n">
        <v>23.952</v>
      </c>
      <c r="R42" s="344" t="n">
        <v>23.661</v>
      </c>
    </row>
    <row r="43" customFormat="false" ht="11.25" hidden="false" customHeight="false" outlineLevel="0" collapsed="false">
      <c r="A43" s="224" t="n">
        <f aca="false">EOMONTH(A42,1)</f>
        <v>37955</v>
      </c>
      <c r="B43" s="344" t="n">
        <v>24.725</v>
      </c>
      <c r="C43" s="344" t="n">
        <v>27.325</v>
      </c>
      <c r="D43" s="344" t="n">
        <v>27.15</v>
      </c>
      <c r="E43" s="344" t="n">
        <v>25.35</v>
      </c>
      <c r="F43" s="344" t="n">
        <v>19.725</v>
      </c>
      <c r="H43" s="348" t="n">
        <f aca="false">B43-N43</f>
        <v>0</v>
      </c>
      <c r="I43" s="348" t="n">
        <f aca="false">C43-O43</f>
        <v>0</v>
      </c>
      <c r="J43" s="348" t="n">
        <f aca="false">D43-P43</f>
        <v>0</v>
      </c>
      <c r="K43" s="348" t="n">
        <f aca="false">E43-Q43</f>
        <v>0</v>
      </c>
      <c r="L43" s="348" t="n">
        <f aca="false">F43-R43</f>
        <v>0</v>
      </c>
      <c r="N43" s="344" t="n">
        <v>24.725</v>
      </c>
      <c r="O43" s="344" t="n">
        <v>27.325</v>
      </c>
      <c r="P43" s="344" t="n">
        <v>27.15</v>
      </c>
      <c r="Q43" s="344" t="n">
        <v>25.35</v>
      </c>
      <c r="R43" s="344" t="n">
        <v>19.725</v>
      </c>
    </row>
    <row r="44" customFormat="false" ht="11.25" hidden="false" customHeight="false" outlineLevel="0" collapsed="false">
      <c r="A44" s="224" t="n">
        <f aca="false">EOMONTH(A43,1)</f>
        <v>37986</v>
      </c>
      <c r="B44" s="344" t="n">
        <v>30.726</v>
      </c>
      <c r="C44" s="344" t="n">
        <v>33.161</v>
      </c>
      <c r="D44" s="344" t="n">
        <v>27.96</v>
      </c>
      <c r="E44" s="344" t="n">
        <v>25.734</v>
      </c>
      <c r="F44" s="344" t="n">
        <v>20.633</v>
      </c>
      <c r="H44" s="348" t="n">
        <f aca="false">B44-N44</f>
        <v>0</v>
      </c>
      <c r="I44" s="348" t="n">
        <f aca="false">C44-O44</f>
        <v>0</v>
      </c>
      <c r="J44" s="348" t="n">
        <f aca="false">D44-P44</f>
        <v>0</v>
      </c>
      <c r="K44" s="348" t="n">
        <f aca="false">E44-Q44</f>
        <v>0</v>
      </c>
      <c r="L44" s="348" t="n">
        <f aca="false">F44-R44</f>
        <v>0</v>
      </c>
      <c r="N44" s="344" t="n">
        <v>30.726</v>
      </c>
      <c r="O44" s="344" t="n">
        <v>33.161</v>
      </c>
      <c r="P44" s="344" t="n">
        <v>27.96</v>
      </c>
      <c r="Q44" s="344" t="n">
        <v>25.734</v>
      </c>
      <c r="R44" s="344" t="n">
        <v>20.633</v>
      </c>
    </row>
    <row r="45" customFormat="false" ht="11.25" hidden="false" customHeight="false" outlineLevel="0" collapsed="false">
      <c r="A45" s="224" t="n">
        <f aca="false">EOMONTH(A44,1)</f>
        <v>38017</v>
      </c>
      <c r="B45" s="344" t="n">
        <v>26.963</v>
      </c>
      <c r="C45" s="344" t="n">
        <v>26.342</v>
      </c>
      <c r="D45" s="344" t="n">
        <v>24.302</v>
      </c>
      <c r="E45" s="344" t="n">
        <v>25.36</v>
      </c>
      <c r="F45" s="344" t="n">
        <v>21.217</v>
      </c>
      <c r="H45" s="348" t="n">
        <f aca="false">B45-N45</f>
        <v>0.0799999999999983</v>
      </c>
      <c r="I45" s="348" t="n">
        <f aca="false">C45-O45</f>
        <v>0.0779999999999994</v>
      </c>
      <c r="J45" s="348" t="n">
        <f aca="false">D45-P45</f>
        <v>0</v>
      </c>
      <c r="K45" s="348" t="n">
        <f aca="false">E45-Q45</f>
        <v>0</v>
      </c>
      <c r="L45" s="348" t="n">
        <f aca="false">F45-R45</f>
        <v>0</v>
      </c>
      <c r="N45" s="344" t="n">
        <v>26.883</v>
      </c>
      <c r="O45" s="344" t="n">
        <v>26.264</v>
      </c>
      <c r="P45" s="344" t="n">
        <v>24.302</v>
      </c>
      <c r="Q45" s="344" t="n">
        <v>25.36</v>
      </c>
      <c r="R45" s="344" t="n">
        <v>21.217</v>
      </c>
    </row>
    <row r="46" customFormat="false" ht="11.25" hidden="false" customHeight="false" outlineLevel="0" collapsed="false">
      <c r="A46" s="224" t="n">
        <f aca="false">EOMONTH(A45,1)</f>
        <v>38046</v>
      </c>
      <c r="B46" s="344" t="n">
        <v>26.456</v>
      </c>
      <c r="C46" s="344" t="n">
        <v>25.836</v>
      </c>
      <c r="D46" s="344" t="n">
        <v>23.182</v>
      </c>
      <c r="E46" s="344" t="n">
        <v>23.116</v>
      </c>
      <c r="F46" s="344" t="n">
        <v>21.25</v>
      </c>
      <c r="H46" s="348" t="n">
        <f aca="false">B46-N46</f>
        <v>-0.022000000000002</v>
      </c>
      <c r="I46" s="348" t="n">
        <f aca="false">C46-O46</f>
        <v>-0.0219999999999985</v>
      </c>
      <c r="J46" s="348" t="n">
        <f aca="false">D46-P46</f>
        <v>0</v>
      </c>
      <c r="K46" s="348" t="n">
        <f aca="false">E46-Q46</f>
        <v>0</v>
      </c>
      <c r="L46" s="348" t="n">
        <f aca="false">F46-R46</f>
        <v>0</v>
      </c>
      <c r="N46" s="344" t="n">
        <v>26.478</v>
      </c>
      <c r="O46" s="344" t="n">
        <v>25.858</v>
      </c>
      <c r="P46" s="344" t="n">
        <v>23.182</v>
      </c>
      <c r="Q46" s="344" t="n">
        <v>23.116</v>
      </c>
      <c r="R46" s="344" t="n">
        <v>21.25</v>
      </c>
    </row>
    <row r="47" customFormat="false" ht="11.25" hidden="false" customHeight="false" outlineLevel="0" collapsed="false">
      <c r="A47" s="224" t="n">
        <f aca="false">EOMONTH(A46,1)</f>
        <v>38077</v>
      </c>
      <c r="B47" s="344" t="n">
        <v>24.076</v>
      </c>
      <c r="C47" s="344" t="n">
        <v>24.843</v>
      </c>
      <c r="D47" s="344" t="n">
        <v>24.24</v>
      </c>
      <c r="E47" s="344" t="n">
        <v>22.834</v>
      </c>
      <c r="F47" s="344" t="n">
        <v>21.007</v>
      </c>
      <c r="H47" s="348" t="n">
        <f aca="false">B47-N47</f>
        <v>-0.00900000000000034</v>
      </c>
      <c r="I47" s="348" t="n">
        <f aca="false">C47-O47</f>
        <v>-0.0110000000000028</v>
      </c>
      <c r="J47" s="348" t="n">
        <f aca="false">D47-P47</f>
        <v>0</v>
      </c>
      <c r="K47" s="348" t="n">
        <f aca="false">E47-Q47</f>
        <v>0</v>
      </c>
      <c r="L47" s="348" t="n">
        <f aca="false">F47-R47</f>
        <v>0</v>
      </c>
      <c r="N47" s="344" t="n">
        <v>24.085</v>
      </c>
      <c r="O47" s="344" t="n">
        <v>24.854</v>
      </c>
      <c r="P47" s="344" t="n">
        <v>24.24</v>
      </c>
      <c r="Q47" s="344" t="n">
        <v>22.834</v>
      </c>
      <c r="R47" s="344" t="n">
        <v>21.007</v>
      </c>
    </row>
    <row r="48" customFormat="false" ht="11.25" hidden="false" customHeight="false" outlineLevel="0" collapsed="false">
      <c r="A48" s="224" t="n">
        <f aca="false">EOMONTH(A47,1)</f>
        <v>38107</v>
      </c>
      <c r="B48" s="344" t="n">
        <v>22.245</v>
      </c>
      <c r="C48" s="344" t="n">
        <v>23.777</v>
      </c>
      <c r="D48" s="344" t="n">
        <v>25.264</v>
      </c>
      <c r="E48" s="344" t="n">
        <v>24.423</v>
      </c>
      <c r="F48" s="344" t="n">
        <v>20.543</v>
      </c>
      <c r="H48" s="348" t="n">
        <f aca="false">B48-N48</f>
        <v>-0.00900000000000034</v>
      </c>
      <c r="I48" s="348" t="n">
        <f aca="false">C48-O48</f>
        <v>-0.0219999999999985</v>
      </c>
      <c r="J48" s="348" t="n">
        <f aca="false">D48-P48</f>
        <v>0</v>
      </c>
      <c r="K48" s="348" t="n">
        <f aca="false">E48-Q48</f>
        <v>0</v>
      </c>
      <c r="L48" s="348" t="n">
        <f aca="false">F48-R48</f>
        <v>0</v>
      </c>
      <c r="N48" s="344" t="n">
        <v>22.254</v>
      </c>
      <c r="O48" s="344" t="n">
        <v>23.799</v>
      </c>
      <c r="P48" s="344" t="n">
        <v>25.264</v>
      </c>
      <c r="Q48" s="344" t="n">
        <v>24.423</v>
      </c>
      <c r="R48" s="344" t="n">
        <v>20.543</v>
      </c>
    </row>
    <row r="49" customFormat="false" ht="11.25" hidden="false" customHeight="false" outlineLevel="0" collapsed="false">
      <c r="A49" s="224" t="n">
        <f aca="false">EOMONTH(A48,1)</f>
        <v>38138</v>
      </c>
      <c r="B49" s="344" t="n">
        <v>11.071</v>
      </c>
      <c r="C49" s="344" t="n">
        <v>13.899</v>
      </c>
      <c r="D49" s="344" t="n">
        <v>20.411</v>
      </c>
      <c r="E49" s="344" t="n">
        <v>24.449</v>
      </c>
      <c r="F49" s="344" t="n">
        <v>20.101</v>
      </c>
      <c r="H49" s="348" t="n">
        <f aca="false">B49-N49</f>
        <v>-0.0220000000000002</v>
      </c>
      <c r="I49" s="348" t="n">
        <f aca="false">C49-O49</f>
        <v>-0.0109999999999992</v>
      </c>
      <c r="J49" s="348" t="n">
        <f aca="false">D49-P49</f>
        <v>0</v>
      </c>
      <c r="K49" s="348" t="n">
        <f aca="false">E49-Q49</f>
        <v>0</v>
      </c>
      <c r="L49" s="348" t="n">
        <f aca="false">F49-R49</f>
        <v>0</v>
      </c>
      <c r="N49" s="344" t="n">
        <v>11.093</v>
      </c>
      <c r="O49" s="344" t="n">
        <v>13.91</v>
      </c>
      <c r="P49" s="344" t="n">
        <v>20.411</v>
      </c>
      <c r="Q49" s="344" t="n">
        <v>24.449</v>
      </c>
      <c r="R49" s="344" t="n">
        <v>20.101</v>
      </c>
    </row>
    <row r="50" customFormat="false" ht="11.25" hidden="false" customHeight="false" outlineLevel="0" collapsed="false">
      <c r="A50" s="224" t="n">
        <f aca="false">EOMONTH(A49,1)</f>
        <v>38168</v>
      </c>
      <c r="B50" s="344" t="n">
        <v>11.636</v>
      </c>
      <c r="C50" s="344" t="n">
        <v>14.941</v>
      </c>
      <c r="D50" s="344" t="n">
        <v>26.869</v>
      </c>
      <c r="E50" s="344" t="n">
        <v>23.523</v>
      </c>
      <c r="F50" s="344" t="n">
        <v>21.333</v>
      </c>
      <c r="H50" s="348" t="n">
        <f aca="false">B50-N50</f>
        <v>-0.920999999999999</v>
      </c>
      <c r="I50" s="348" t="n">
        <f aca="false">C50-O50</f>
        <v>-0.908999999999999</v>
      </c>
      <c r="J50" s="348" t="n">
        <f aca="false">D50-P50</f>
        <v>0</v>
      </c>
      <c r="K50" s="348" t="n">
        <f aca="false">E50-Q50</f>
        <v>0</v>
      </c>
      <c r="L50" s="348" t="n">
        <f aca="false">F50-R50</f>
        <v>0</v>
      </c>
      <c r="N50" s="344" t="n">
        <v>12.557</v>
      </c>
      <c r="O50" s="344" t="n">
        <v>15.85</v>
      </c>
      <c r="P50" s="344" t="n">
        <v>26.869</v>
      </c>
      <c r="Q50" s="344" t="n">
        <v>23.523</v>
      </c>
      <c r="R50" s="344" t="n">
        <v>21.333</v>
      </c>
    </row>
    <row r="51" customFormat="false" ht="11.25" hidden="false" customHeight="false" outlineLevel="0" collapsed="false">
      <c r="A51" s="224" t="n">
        <f aca="false">EOMONTH(A50,1)</f>
        <v>38199</v>
      </c>
      <c r="B51" s="344" t="n">
        <v>31.127</v>
      </c>
      <c r="C51" s="344" t="n">
        <v>32.328</v>
      </c>
      <c r="D51" s="344" t="n">
        <v>25.21</v>
      </c>
      <c r="E51" s="344" t="n">
        <v>23.995</v>
      </c>
      <c r="F51" s="344" t="n">
        <v>24.707</v>
      </c>
      <c r="H51" s="348" t="n">
        <f aca="false">B51-N51</f>
        <v>-0.0219999999999985</v>
      </c>
      <c r="I51" s="348" t="n">
        <f aca="false">C51-O51</f>
        <v>-0.00799999999999557</v>
      </c>
      <c r="J51" s="348" t="n">
        <f aca="false">D51-P51</f>
        <v>0</v>
      </c>
      <c r="K51" s="348" t="n">
        <f aca="false">E51-Q51</f>
        <v>0</v>
      </c>
      <c r="L51" s="348" t="n">
        <f aca="false">F51-R51</f>
        <v>0</v>
      </c>
      <c r="N51" s="344" t="n">
        <v>31.149</v>
      </c>
      <c r="O51" s="344" t="n">
        <v>32.336</v>
      </c>
      <c r="P51" s="344" t="n">
        <v>25.21</v>
      </c>
      <c r="Q51" s="344" t="n">
        <v>23.995</v>
      </c>
      <c r="R51" s="344" t="n">
        <v>24.707</v>
      </c>
    </row>
    <row r="52" customFormat="false" ht="11.25" hidden="false" customHeight="false" outlineLevel="0" collapsed="false">
      <c r="A52" s="224" t="n">
        <f aca="false">EOMONTH(A51,1)</f>
        <v>38230</v>
      </c>
      <c r="B52" s="344" t="n">
        <v>36.035</v>
      </c>
      <c r="C52" s="344" t="n">
        <v>37.416</v>
      </c>
      <c r="D52" s="344" t="n">
        <v>30.024</v>
      </c>
      <c r="E52" s="344" t="n">
        <v>25.042</v>
      </c>
      <c r="F52" s="344" t="n">
        <v>28.012</v>
      </c>
      <c r="H52" s="348" t="n">
        <f aca="false">B52-N52</f>
        <v>-0.00800000000000267</v>
      </c>
      <c r="I52" s="348" t="n">
        <f aca="false">C52-O52</f>
        <v>-0.0210000000000008</v>
      </c>
      <c r="J52" s="348" t="n">
        <f aca="false">D52-P52</f>
        <v>0</v>
      </c>
      <c r="K52" s="348" t="n">
        <f aca="false">E52-Q52</f>
        <v>0</v>
      </c>
      <c r="L52" s="348" t="n">
        <f aca="false">F52-R52</f>
        <v>0</v>
      </c>
      <c r="N52" s="344" t="n">
        <v>36.043</v>
      </c>
      <c r="O52" s="344" t="n">
        <v>37.437</v>
      </c>
      <c r="P52" s="344" t="n">
        <v>30.024</v>
      </c>
      <c r="Q52" s="344" t="n">
        <v>25.042</v>
      </c>
      <c r="R52" s="344" t="n">
        <v>28.012</v>
      </c>
    </row>
    <row r="53" customFormat="false" ht="11.25" hidden="false" customHeight="false" outlineLevel="0" collapsed="false">
      <c r="A53" s="224" t="n">
        <f aca="false">EOMONTH(A52,1)</f>
        <v>38260</v>
      </c>
      <c r="B53" s="344" t="n">
        <v>30.233</v>
      </c>
      <c r="C53" s="344" t="n">
        <v>31.635</v>
      </c>
      <c r="D53" s="344" t="n">
        <v>26.311</v>
      </c>
      <c r="E53" s="344" t="n">
        <v>24.847</v>
      </c>
      <c r="F53" s="344" t="n">
        <v>26.537</v>
      </c>
      <c r="H53" s="348" t="n">
        <f aca="false">B53-N53</f>
        <v>-0.0250000000000021</v>
      </c>
      <c r="I53" s="348" t="n">
        <f aca="false">C53-O53</f>
        <v>-0.0109999999999992</v>
      </c>
      <c r="J53" s="348" t="n">
        <f aca="false">D53-P53</f>
        <v>0</v>
      </c>
      <c r="K53" s="348" t="n">
        <f aca="false">E53-Q53</f>
        <v>0</v>
      </c>
      <c r="L53" s="348" t="n">
        <f aca="false">F53-R53</f>
        <v>0</v>
      </c>
      <c r="N53" s="344" t="n">
        <v>30.258</v>
      </c>
      <c r="O53" s="344" t="n">
        <v>31.646</v>
      </c>
      <c r="P53" s="344" t="n">
        <v>26.311</v>
      </c>
      <c r="Q53" s="344" t="n">
        <v>24.847</v>
      </c>
      <c r="R53" s="344" t="n">
        <v>26.537</v>
      </c>
    </row>
    <row r="54" customFormat="false" ht="11.25" hidden="false" customHeight="false" outlineLevel="0" collapsed="false">
      <c r="A54" s="224" t="n">
        <f aca="false">EOMONTH(A53,1)</f>
        <v>38291</v>
      </c>
      <c r="B54" s="344" t="n">
        <v>25.715</v>
      </c>
      <c r="C54" s="344" t="n">
        <v>28.673</v>
      </c>
      <c r="D54" s="344" t="n">
        <v>24.552</v>
      </c>
      <c r="E54" s="344" t="n">
        <v>21.997</v>
      </c>
      <c r="F54" s="344" t="n">
        <v>23.381</v>
      </c>
      <c r="H54" s="348" t="n">
        <f aca="false">B54-N54</f>
        <v>0.126999999999999</v>
      </c>
      <c r="I54" s="348" t="n">
        <f aca="false">C54-O54</f>
        <v>0.859999999999999</v>
      </c>
      <c r="J54" s="348" t="n">
        <f aca="false">D54-P54</f>
        <v>0</v>
      </c>
      <c r="K54" s="348" t="n">
        <f aca="false">E54-Q54</f>
        <v>0</v>
      </c>
      <c r="L54" s="348" t="n">
        <f aca="false">F54-R54</f>
        <v>0</v>
      </c>
      <c r="N54" s="344" t="n">
        <v>25.588</v>
      </c>
      <c r="O54" s="344" t="n">
        <v>27.813</v>
      </c>
      <c r="P54" s="344" t="n">
        <v>24.552</v>
      </c>
      <c r="Q54" s="344" t="n">
        <v>21.997</v>
      </c>
      <c r="R54" s="344" t="n">
        <v>23.381</v>
      </c>
    </row>
    <row r="55" customFormat="false" ht="11.25" hidden="false" customHeight="false" outlineLevel="0" collapsed="false">
      <c r="A55" s="224" t="n">
        <f aca="false">EOMONTH(A54,1)</f>
        <v>38321</v>
      </c>
      <c r="B55" s="344" t="n">
        <v>24.883</v>
      </c>
      <c r="C55" s="344" t="n">
        <v>27.142</v>
      </c>
      <c r="D55" s="344" t="n">
        <v>29.163</v>
      </c>
      <c r="E55" s="344" t="n">
        <v>26.346</v>
      </c>
      <c r="F55" s="344" t="n">
        <v>20.401</v>
      </c>
      <c r="H55" s="348" t="n">
        <f aca="false">B55-N55</f>
        <v>-0.0209999999999972</v>
      </c>
      <c r="I55" s="348" t="n">
        <f aca="false">C55-O55</f>
        <v>-0.00799999999999557</v>
      </c>
      <c r="J55" s="348" t="n">
        <f aca="false">D55-P55</f>
        <v>0</v>
      </c>
      <c r="K55" s="348" t="n">
        <f aca="false">E55-Q55</f>
        <v>0</v>
      </c>
      <c r="L55" s="348" t="n">
        <f aca="false">F55-R55</f>
        <v>0</v>
      </c>
      <c r="N55" s="344" t="n">
        <v>24.904</v>
      </c>
      <c r="O55" s="344" t="n">
        <v>27.15</v>
      </c>
      <c r="P55" s="344" t="n">
        <v>29.163</v>
      </c>
      <c r="Q55" s="344" t="n">
        <v>26.346</v>
      </c>
      <c r="R55" s="344" t="n">
        <v>20.401</v>
      </c>
    </row>
    <row r="56" customFormat="false" ht="11.25" hidden="false" customHeight="false" outlineLevel="0" collapsed="false">
      <c r="A56" s="224" t="n">
        <f aca="false">EOMONTH(A55,1)</f>
        <v>38352</v>
      </c>
      <c r="B56" s="344" t="n">
        <v>29.802</v>
      </c>
      <c r="C56" s="344" t="n">
        <v>32.028</v>
      </c>
      <c r="D56" s="344" t="n">
        <v>27.103</v>
      </c>
      <c r="E56" s="344" t="n">
        <v>26.38</v>
      </c>
      <c r="F56" s="344" t="n">
        <v>20.979</v>
      </c>
      <c r="H56" s="348" t="n">
        <f aca="false">B56-N56</f>
        <v>-0.0219999999999985</v>
      </c>
      <c r="I56" s="348" t="n">
        <f aca="false">C56-O56</f>
        <v>-0.0210000000000008</v>
      </c>
      <c r="J56" s="348" t="n">
        <f aca="false">D56-P56</f>
        <v>0</v>
      </c>
      <c r="K56" s="348" t="n">
        <f aca="false">E56-Q56</f>
        <v>0</v>
      </c>
      <c r="L56" s="348" t="n">
        <f aca="false">F56-R56</f>
        <v>0</v>
      </c>
      <c r="N56" s="344" t="n">
        <v>29.824</v>
      </c>
      <c r="O56" s="344" t="n">
        <v>32.049</v>
      </c>
      <c r="P56" s="344" t="n">
        <v>27.103</v>
      </c>
      <c r="Q56" s="344" t="n">
        <v>26.38</v>
      </c>
      <c r="R56" s="344" t="n">
        <v>20.979</v>
      </c>
    </row>
    <row r="57" customFormat="false" ht="11.25" hidden="false" customHeight="false" outlineLevel="0" collapsed="false">
      <c r="A57" s="224"/>
      <c r="H57" s="348"/>
      <c r="I57" s="348"/>
      <c r="J57" s="348"/>
      <c r="K57" s="348"/>
      <c r="L57" s="348"/>
    </row>
    <row r="58" customFormat="false" ht="11.25" hidden="false" customHeight="false" outlineLevel="0" collapsed="false">
      <c r="A58" s="349" t="s">
        <v>119</v>
      </c>
      <c r="B58" s="344" t="n">
        <f aca="false">SUM(P2!K5:V5)/12</f>
        <v>7.3305</v>
      </c>
      <c r="C58" s="344" t="n">
        <f aca="false">SUM(P2!K7:V7)/12</f>
        <v>7.4655</v>
      </c>
      <c r="D58" s="344" t="n">
        <f aca="false">SUM(P2!K9:V9)/12</f>
        <v>7.89191666666667</v>
      </c>
      <c r="E58" s="344" t="n">
        <f aca="false">SUM(P2!K13:V13)/12</f>
        <v>6.99233333333333</v>
      </c>
      <c r="F58" s="344" t="n">
        <f aca="false">SUM(P2!K15:V15)/12</f>
        <v>6.25641666666667</v>
      </c>
      <c r="H58" s="348" t="n">
        <f aca="false">B58-N58</f>
        <v>-0.073999999999999</v>
      </c>
      <c r="I58" s="348" t="n">
        <f aca="false">C58-O58</f>
        <v>-0.273583333333334</v>
      </c>
      <c r="J58" s="348" t="n">
        <f aca="false">D58-P58</f>
        <v>0.00325000000000042</v>
      </c>
      <c r="K58" s="348" t="n">
        <f aca="false">E58-Q58</f>
        <v>0.102166666666667</v>
      </c>
      <c r="L58" s="348" t="n">
        <f aca="false">F58-R58</f>
        <v>-0.0135000000000005</v>
      </c>
      <c r="N58" s="344" t="n">
        <v>7.4045</v>
      </c>
      <c r="O58" s="344" t="n">
        <v>7.73908333333333</v>
      </c>
      <c r="P58" s="344" t="n">
        <v>7.88866666666667</v>
      </c>
      <c r="Q58" s="344" t="n">
        <v>6.89016666666667</v>
      </c>
      <c r="R58" s="344" t="n">
        <v>6.26991666666667</v>
      </c>
    </row>
    <row r="59" customFormat="false" ht="11.25" hidden="false" customHeight="false" outlineLevel="0" collapsed="false">
      <c r="A59" s="349" t="s">
        <v>120</v>
      </c>
      <c r="B59" s="344" t="n">
        <f aca="false">SUM(P2!W5:AH5)/12</f>
        <v>25.7040833333333</v>
      </c>
      <c r="C59" s="344" t="n">
        <f aca="false">SUM(P2!W7:AH7)/12</f>
        <v>26.2116666666667</v>
      </c>
      <c r="D59" s="344" t="n">
        <f aca="false">SUM(P2!W9:AH9)/12</f>
        <v>27.2115833333333</v>
      </c>
      <c r="E59" s="344" t="n">
        <f aca="false">SUM(P2!W13:AH13)/12</f>
        <v>26.0745</v>
      </c>
      <c r="F59" s="344" t="n">
        <f aca="false">SUM(P2!W15:AH15)/12</f>
        <v>23.2131666666667</v>
      </c>
      <c r="H59" s="348" t="n">
        <f aca="false">B59-N59</f>
        <v>0.149416666666667</v>
      </c>
      <c r="I59" s="348" t="n">
        <f aca="false">C59-O59</f>
        <v>0.205833333333331</v>
      </c>
      <c r="J59" s="348" t="n">
        <f aca="false">D59-P59</f>
        <v>0.134916666666669</v>
      </c>
      <c r="K59" s="348" t="n">
        <f aca="false">E59-Q59</f>
        <v>0.149333333333331</v>
      </c>
      <c r="L59" s="348" t="n">
        <f aca="false">F59-R59</f>
        <v>-0.0423333333333353</v>
      </c>
      <c r="N59" s="344" t="n">
        <v>25.5546666666667</v>
      </c>
      <c r="O59" s="344" t="n">
        <v>26.0058333333333</v>
      </c>
      <c r="P59" s="344" t="n">
        <v>27.0766666666667</v>
      </c>
      <c r="Q59" s="344" t="n">
        <v>25.9251666666667</v>
      </c>
      <c r="R59" s="344" t="n">
        <v>23.2555</v>
      </c>
    </row>
    <row r="60" customFormat="false" ht="11.25" hidden="false" customHeight="false" outlineLevel="0" collapsed="false">
      <c r="A60" s="349" t="s">
        <v>121</v>
      </c>
      <c r="B60" s="344" t="n">
        <f aca="false">SUM(P2!AI5:AT5)/12</f>
        <v>25.18875</v>
      </c>
      <c r="C60" s="344" t="n">
        <f aca="false">SUM(P2!AI7:AT7)/12</f>
        <v>26.799</v>
      </c>
      <c r="D60" s="344" t="n">
        <f aca="false">SUM(P2!AI9:AT9)/12</f>
        <v>25.9964166666667</v>
      </c>
      <c r="E60" s="344" t="n">
        <f aca="false">SUM(P2!AI13:AT13)/12</f>
        <v>25.0515</v>
      </c>
      <c r="F60" s="344" t="n">
        <f aca="false">SUM(P2!AI15:AT15)/12</f>
        <v>22.4519166666667</v>
      </c>
      <c r="H60" s="348" t="n">
        <f aca="false">B60-N60</f>
        <v>-0.0713333333333388</v>
      </c>
      <c r="I60" s="348" t="n">
        <f aca="false">C60-O60</f>
        <v>-0.0148333333333319</v>
      </c>
      <c r="J60" s="348" t="n">
        <f aca="false">D60-P60</f>
        <v>0</v>
      </c>
      <c r="K60" s="348" t="n">
        <f aca="false">E60-Q60</f>
        <v>0</v>
      </c>
      <c r="L60" s="348" t="n">
        <f aca="false">F60-R60</f>
        <v>0</v>
      </c>
      <c r="N60" s="344" t="n">
        <v>25.2600833333333</v>
      </c>
      <c r="O60" s="344" t="n">
        <v>26.8138333333333</v>
      </c>
      <c r="P60" s="344" t="n">
        <v>25.9964166666667</v>
      </c>
      <c r="Q60" s="344" t="n">
        <v>25.0515</v>
      </c>
      <c r="R60" s="344" t="n">
        <v>22.4519166666667</v>
      </c>
    </row>
    <row r="61" customFormat="false" ht="11.25" hidden="false" customHeight="false" outlineLevel="0" collapsed="false">
      <c r="A61" s="349" t="s">
        <v>122</v>
      </c>
      <c r="B61" s="344" t="n">
        <f aca="false">SUM(P2!AU5:BF5)/12</f>
        <v>25.0201666666667</v>
      </c>
      <c r="C61" s="344" t="n">
        <f aca="false">SUM(P2!AU7:BF7)/12</f>
        <v>26.5716666666667</v>
      </c>
      <c r="D61" s="344" t="n">
        <f aca="false">SUM(P2!AU9:BF9)/12</f>
        <v>25.5525833333333</v>
      </c>
      <c r="E61" s="344" t="n">
        <f aca="false">SUM(P2!AU13:BF13)/12</f>
        <v>24.3593333333333</v>
      </c>
      <c r="F61" s="344" t="n">
        <f aca="false">SUM(P2!AU15:BF15)/12</f>
        <v>22.4556666666667</v>
      </c>
      <c r="H61" s="348" t="n">
        <f aca="false">B61-N61</f>
        <v>-0.0728333333333353</v>
      </c>
      <c r="I61" s="348" t="n">
        <f aca="false">C61-O61</f>
        <v>-0.00883333333332814</v>
      </c>
      <c r="J61" s="348" t="n">
        <f aca="false">D61-P61</f>
        <v>0</v>
      </c>
      <c r="K61" s="348" t="n">
        <f aca="false">E61-Q61</f>
        <v>0</v>
      </c>
      <c r="L61" s="348" t="n">
        <f aca="false">F61-R61</f>
        <v>0</v>
      </c>
      <c r="N61" s="344" t="n">
        <v>25.093</v>
      </c>
      <c r="O61" s="344" t="n">
        <v>26.5805</v>
      </c>
      <c r="P61" s="344" t="n">
        <v>25.5525833333333</v>
      </c>
      <c r="Q61" s="344" t="n">
        <v>24.3593333333333</v>
      </c>
      <c r="R61" s="344" t="n">
        <v>22.4556666666667</v>
      </c>
    </row>
    <row r="62" customFormat="false" ht="11.25" hidden="false" customHeight="false" outlineLevel="0" collapsed="false">
      <c r="A62" s="349" t="s">
        <v>123</v>
      </c>
      <c r="B62" s="344" t="n">
        <f aca="false">SUM(P2!BG5:BR5)/12</f>
        <v>25.2841666666667</v>
      </c>
      <c r="C62" s="344" t="n">
        <f aca="false">SUM(P2!BG7:BR7)/12</f>
        <v>26.8408333333333</v>
      </c>
      <c r="D62" s="344" t="n">
        <f aca="false">SUM(P2!BG9:BR9)/12</f>
        <v>25.6184166666667</v>
      </c>
      <c r="E62" s="344" t="n">
        <f aca="false">SUM(P2!BG13:BR13)/12</f>
        <v>24.38175</v>
      </c>
      <c r="F62" s="344" t="n">
        <f aca="false">SUM(P2!BG15:BR15)/12</f>
        <v>22.3873333333333</v>
      </c>
      <c r="H62" s="348" t="n">
        <f aca="false">B62-N62</f>
        <v>-0.0692499999999967</v>
      </c>
      <c r="I62" s="348" t="n">
        <f aca="false">C62-O62</f>
        <v>-0.00816666666666421</v>
      </c>
      <c r="J62" s="348" t="n">
        <f aca="false">D62-P62</f>
        <v>0</v>
      </c>
      <c r="K62" s="348" t="n">
        <f aca="false">E62-Q62</f>
        <v>0</v>
      </c>
      <c r="L62" s="348" t="n">
        <f aca="false">F62-R62</f>
        <v>0</v>
      </c>
      <c r="N62" s="344" t="n">
        <v>25.3534166666667</v>
      </c>
      <c r="O62" s="344" t="n">
        <v>26.849</v>
      </c>
      <c r="P62" s="344" t="n">
        <v>25.6184166666667</v>
      </c>
      <c r="Q62" s="344" t="n">
        <v>24.38175</v>
      </c>
      <c r="R62" s="344" t="n">
        <v>22.3873333333333</v>
      </c>
    </row>
    <row r="63" customFormat="false" ht="11.25" hidden="false" customHeight="false" outlineLevel="0" collapsed="false">
      <c r="A63" s="349" t="s">
        <v>124</v>
      </c>
      <c r="B63" s="344" t="n">
        <f aca="false">SUM(P2!BS5:CD5)/12</f>
        <v>25.5891666666667</v>
      </c>
      <c r="C63" s="344" t="n">
        <f aca="false">SUM(P2!BS7:CD7)/12</f>
        <v>27.1669166666667</v>
      </c>
      <c r="D63" s="344" t="n">
        <f aca="false">SUM(P2!BS9:CD9)/12</f>
        <v>25.56225</v>
      </c>
      <c r="E63" s="344" t="n">
        <f aca="false">SUM(P2!BS13:CD13)/12</f>
        <v>24.2805</v>
      </c>
      <c r="F63" s="344" t="n">
        <f aca="false">SUM(P2!BS15:CD15)/12</f>
        <v>22.30925</v>
      </c>
      <c r="H63" s="348" t="n">
        <f aca="false">B63-N63</f>
        <v>-0.0680833333333339</v>
      </c>
      <c r="I63" s="348" t="n">
        <f aca="false">C63-O63</f>
        <v>-0.00775000000000148</v>
      </c>
      <c r="J63" s="348" t="n">
        <f aca="false">D63-P63</f>
        <v>0</v>
      </c>
      <c r="K63" s="348" t="n">
        <f aca="false">E63-Q63</f>
        <v>0</v>
      </c>
      <c r="L63" s="348" t="n">
        <f aca="false">F63-R63</f>
        <v>0</v>
      </c>
      <c r="N63" s="344" t="n">
        <v>25.65725</v>
      </c>
      <c r="O63" s="344" t="n">
        <v>27.1746666666667</v>
      </c>
      <c r="P63" s="344" t="n">
        <v>25.56225</v>
      </c>
      <c r="Q63" s="344" t="n">
        <v>24.2805</v>
      </c>
      <c r="R63" s="344" t="n">
        <v>22.30925</v>
      </c>
    </row>
    <row r="64" customFormat="false" ht="11.25" hidden="false" customHeight="false" outlineLevel="0" collapsed="false">
      <c r="A64" s="349" t="s">
        <v>125</v>
      </c>
      <c r="B64" s="344" t="n">
        <f aca="false">SUM(P2!CE5:CP5)/12</f>
        <v>25.8611666666667</v>
      </c>
      <c r="C64" s="344" t="n">
        <f aca="false">SUM(P2!CE7:CP7)/12</f>
        <v>27.56525</v>
      </c>
      <c r="D64" s="344" t="n">
        <f aca="false">SUM(P2!CE9:CP9)/12</f>
        <v>25.6570833333333</v>
      </c>
      <c r="E64" s="344" t="n">
        <f aca="false">SUM(P2!CE13:CP13)/12</f>
        <v>24.4606666666667</v>
      </c>
      <c r="F64" s="344" t="n">
        <f aca="false">SUM(P2!CE15:CP15)/12</f>
        <v>22.2620833333333</v>
      </c>
      <c r="H64" s="348" t="n">
        <f aca="false">B64-N64</f>
        <v>-0.0700833333333328</v>
      </c>
      <c r="I64" s="348" t="n">
        <f aca="false">C64-O64</f>
        <v>-0.0121666666666655</v>
      </c>
      <c r="J64" s="348" t="n">
        <f aca="false">D64-P64</f>
        <v>0</v>
      </c>
      <c r="K64" s="348" t="n">
        <f aca="false">E64-Q64</f>
        <v>0</v>
      </c>
      <c r="L64" s="348" t="n">
        <f aca="false">F64-R64</f>
        <v>0</v>
      </c>
      <c r="N64" s="344" t="n">
        <v>25.93125</v>
      </c>
      <c r="O64" s="344" t="n">
        <v>27.5774166666667</v>
      </c>
      <c r="P64" s="344" t="n">
        <v>25.6570833333333</v>
      </c>
      <c r="Q64" s="344" t="n">
        <v>24.4606666666667</v>
      </c>
      <c r="R64" s="344" t="n">
        <v>22.2620833333333</v>
      </c>
    </row>
    <row r="65" customFormat="false" ht="11.25" hidden="false" customHeight="false" outlineLevel="0" collapsed="false">
      <c r="A65" s="349" t="s">
        <v>126</v>
      </c>
      <c r="B65" s="344" t="n">
        <f aca="false">SUM(P2!CQ5:DB5)/12</f>
        <v>26.035</v>
      </c>
      <c r="C65" s="344" t="n">
        <f aca="false">SUM(P2!CQ7:DB7)/12</f>
        <v>28.5735833333333</v>
      </c>
      <c r="D65" s="344" t="n">
        <f aca="false">SUM(P2!CQ9:DB9)/12</f>
        <v>25.77425</v>
      </c>
      <c r="E65" s="344" t="n">
        <f aca="false">SUM(P2!CQ13:DB13)/12</f>
        <v>24.6241666666667</v>
      </c>
      <c r="F65" s="344" t="n">
        <f aca="false">SUM(P2!CQ15:DB15)/12</f>
        <v>22.19925</v>
      </c>
      <c r="H65" s="348" t="n">
        <f aca="false">B65-N65</f>
        <v>-0.070333333333334</v>
      </c>
      <c r="I65" s="348" t="n">
        <f aca="false">C65-O65</f>
        <v>-0.0125833333333318</v>
      </c>
      <c r="J65" s="348" t="n">
        <f aca="false">D65-P65</f>
        <v>0</v>
      </c>
      <c r="K65" s="348" t="n">
        <f aca="false">E65-Q65</f>
        <v>0</v>
      </c>
      <c r="L65" s="348" t="n">
        <f aca="false">F65-R65</f>
        <v>0</v>
      </c>
      <c r="N65" s="344" t="n">
        <v>26.1053333333333</v>
      </c>
      <c r="O65" s="344" t="n">
        <v>28.5861666666667</v>
      </c>
      <c r="P65" s="344" t="n">
        <v>25.77425</v>
      </c>
      <c r="Q65" s="344" t="n">
        <v>24.6241666666667</v>
      </c>
      <c r="R65" s="344" t="n">
        <v>22.19925</v>
      </c>
    </row>
    <row r="66" customFormat="false" ht="11.25" hidden="false" customHeight="false" outlineLevel="0" collapsed="false">
      <c r="A66" s="349" t="s">
        <v>127</v>
      </c>
      <c r="B66" s="344" t="n">
        <f aca="false">SUM(P2!DC5:DN5)/12</f>
        <v>26.2484166666667</v>
      </c>
      <c r="C66" s="344" t="n">
        <f aca="false">SUM(P2!DC7:DN7)/12</f>
        <v>29.7038333333333</v>
      </c>
      <c r="D66" s="344" t="n">
        <f aca="false">SUM(P2!DC9:DN9)/12</f>
        <v>25.9550833333333</v>
      </c>
      <c r="E66" s="344" t="n">
        <f aca="false">SUM(P2!DC13:DN13)/12</f>
        <v>24.8285833333333</v>
      </c>
      <c r="F66" s="344" t="n">
        <f aca="false">SUM(P2!DC15:DN15)/12</f>
        <v>22.146</v>
      </c>
      <c r="H66" s="348" t="n">
        <f aca="false">B66-N66</f>
        <v>-0.0686666666666653</v>
      </c>
      <c r="I66" s="348" t="n">
        <f aca="false">C66-O66</f>
        <v>-0.0155833333333355</v>
      </c>
      <c r="J66" s="348" t="n">
        <f aca="false">D66-P66</f>
        <v>0</v>
      </c>
      <c r="K66" s="348" t="n">
        <f aca="false">E66-Q66</f>
        <v>0</v>
      </c>
      <c r="L66" s="348" t="n">
        <f aca="false">F66-R66</f>
        <v>0</v>
      </c>
      <c r="N66" s="344" t="n">
        <v>26.3170833333333</v>
      </c>
      <c r="O66" s="344" t="n">
        <v>29.7194166666667</v>
      </c>
      <c r="P66" s="344" t="n">
        <v>25.9550833333333</v>
      </c>
      <c r="Q66" s="344" t="n">
        <v>24.8285833333333</v>
      </c>
      <c r="R66" s="344" t="n">
        <v>22.146</v>
      </c>
    </row>
    <row r="67" customFormat="false" ht="11.25" hidden="false" customHeight="false" outlineLevel="0" collapsed="false">
      <c r="A67" s="349" t="s">
        <v>128</v>
      </c>
      <c r="B67" s="344" t="n">
        <f aca="false">SUM(P2!DO5:DZ5)/12</f>
        <v>26.4528333333333</v>
      </c>
      <c r="C67" s="344" t="n">
        <f aca="false">SUM(P2!DO7:DZ7)/12</f>
        <v>30.83075</v>
      </c>
      <c r="D67" s="344" t="n">
        <f aca="false">SUM(P2!DO9:DZ9)/12</f>
        <v>26.1361666666667</v>
      </c>
      <c r="E67" s="344" t="n">
        <f aca="false">SUM(P2!DO13:DZ13)/12</f>
        <v>25.0654166666667</v>
      </c>
      <c r="F67" s="344" t="n">
        <f aca="false">SUM(P2!DO15:DZ15)/12</f>
        <v>22.0918333333333</v>
      </c>
      <c r="H67" s="348" t="n">
        <f aca="false">B67-N67</f>
        <v>-0.0707499999999968</v>
      </c>
      <c r="I67" s="348" t="n">
        <f aca="false">C67-O67</f>
        <v>-0.013416666666668</v>
      </c>
      <c r="J67" s="348" t="n">
        <f aca="false">D67-P67</f>
        <v>0</v>
      </c>
      <c r="K67" s="348" t="n">
        <f aca="false">E67-Q67</f>
        <v>0</v>
      </c>
      <c r="L67" s="348" t="n">
        <f aca="false">F67-R67</f>
        <v>0</v>
      </c>
      <c r="N67" s="344" t="n">
        <v>26.5235833333333</v>
      </c>
      <c r="O67" s="344" t="n">
        <v>30.8441666666667</v>
      </c>
      <c r="P67" s="344" t="n">
        <v>26.1361666666667</v>
      </c>
      <c r="Q67" s="344" t="n">
        <v>25.0654166666667</v>
      </c>
      <c r="R67" s="344" t="n">
        <v>22.0918333333333</v>
      </c>
    </row>
    <row r="68" customFormat="false" ht="11.25" hidden="false" customHeight="false" outlineLevel="0" collapsed="false">
      <c r="A68" s="224"/>
    </row>
    <row r="69" customFormat="false" ht="11.25" hidden="false" customHeight="false" outlineLevel="0" collapsed="false">
      <c r="A69" s="224"/>
    </row>
    <row r="70" customFormat="false" ht="11.25" hidden="false" customHeight="false" outlineLevel="0" collapsed="false">
      <c r="A70" s="224"/>
    </row>
    <row r="71" customFormat="false" ht="11.25" hidden="false" customHeight="false" outlineLevel="0" collapsed="false">
      <c r="A71" s="224"/>
    </row>
    <row r="72" customFormat="false" ht="11.25" hidden="false" customHeight="false" outlineLevel="0" collapsed="false">
      <c r="A72" s="224"/>
    </row>
    <row r="73" customFormat="false" ht="11.25" hidden="false" customHeight="false" outlineLevel="0" collapsed="false">
      <c r="A73" s="224"/>
    </row>
    <row r="74" customFormat="false" ht="11.25" hidden="false" customHeight="false" outlineLevel="0" collapsed="false">
      <c r="A74" s="224"/>
    </row>
    <row r="75" customFormat="false" ht="11.25" hidden="false" customHeight="false" outlineLevel="0" collapsed="false">
      <c r="A75" s="224"/>
    </row>
    <row r="76" customFormat="false" ht="11.25" hidden="false" customHeight="false" outlineLevel="0" collapsed="false">
      <c r="A76" s="224"/>
    </row>
    <row r="77" customFormat="false" ht="11.25" hidden="false" customHeight="false" outlineLevel="0" collapsed="false">
      <c r="A77" s="224"/>
    </row>
    <row r="78" customFormat="false" ht="11.25" hidden="false" customHeight="false" outlineLevel="0" collapsed="false">
      <c r="A78" s="224"/>
    </row>
    <row r="79" customFormat="false" ht="11.25" hidden="false" customHeight="false" outlineLevel="0" collapsed="false">
      <c r="A79" s="224"/>
    </row>
    <row r="80" customFormat="false" ht="11.25" hidden="false" customHeight="false" outlineLevel="0" collapsed="false">
      <c r="A80" s="224"/>
    </row>
    <row r="81" customFormat="false" ht="11.25" hidden="false" customHeight="false" outlineLevel="0" collapsed="false">
      <c r="A81" s="224"/>
    </row>
    <row r="82" customFormat="false" ht="11.25" hidden="false" customHeight="false" outlineLevel="0" collapsed="false">
      <c r="A82" s="224"/>
    </row>
    <row r="83" customFormat="false" ht="11.25" hidden="false" customHeight="false" outlineLevel="0" collapsed="false">
      <c r="A83" s="224"/>
    </row>
    <row r="84" customFormat="false" ht="11.25" hidden="false" customHeight="false" outlineLevel="0" collapsed="false">
      <c r="A84" s="224"/>
    </row>
    <row r="85" customFormat="false" ht="11.25" hidden="false" customHeight="false" outlineLevel="0" collapsed="false">
      <c r="A85" s="224"/>
    </row>
    <row r="86" customFormat="false" ht="11.25" hidden="false" customHeight="false" outlineLevel="0" collapsed="false">
      <c r="A86" s="224"/>
    </row>
    <row r="87" customFormat="false" ht="11.25" hidden="false" customHeight="false" outlineLevel="0" collapsed="false">
      <c r="A87" s="224"/>
    </row>
    <row r="88" customFormat="false" ht="11.25" hidden="false" customHeight="false" outlineLevel="0" collapsed="false">
      <c r="A88" s="224"/>
    </row>
    <row r="89" customFormat="false" ht="11.25" hidden="false" customHeight="false" outlineLevel="0" collapsed="false">
      <c r="A89" s="224"/>
    </row>
    <row r="90" customFormat="false" ht="11.25" hidden="false" customHeight="false" outlineLevel="0" collapsed="false">
      <c r="A90" s="224"/>
    </row>
    <row r="91" customFormat="false" ht="11.25" hidden="false" customHeight="false" outlineLevel="0" collapsed="false">
      <c r="A91" s="224"/>
    </row>
    <row r="92" customFormat="false" ht="11.25" hidden="false" customHeight="false" outlineLevel="0" collapsed="false">
      <c r="A92" s="224"/>
    </row>
    <row r="93" customFormat="false" ht="11.25" hidden="false" customHeight="false" outlineLevel="0" collapsed="false">
      <c r="A93" s="224"/>
    </row>
    <row r="94" customFormat="false" ht="11.25" hidden="false" customHeight="false" outlineLevel="0" collapsed="false">
      <c r="A94" s="224"/>
    </row>
    <row r="95" customFormat="false" ht="11.25" hidden="false" customHeight="false" outlineLevel="0" collapsed="false">
      <c r="A95" s="224"/>
    </row>
    <row r="96" customFormat="false" ht="11.25" hidden="false" customHeight="false" outlineLevel="0" collapsed="false">
      <c r="A96" s="224"/>
    </row>
    <row r="97" customFormat="false" ht="11.25" hidden="false" customHeight="false" outlineLevel="0" collapsed="false">
      <c r="A97" s="224"/>
    </row>
    <row r="98" customFormat="false" ht="11.25" hidden="false" customHeight="false" outlineLevel="0" collapsed="false">
      <c r="A98" s="224"/>
    </row>
    <row r="99" customFormat="false" ht="11.25" hidden="false" customHeight="false" outlineLevel="0" collapsed="false">
      <c r="A99" s="224"/>
    </row>
    <row r="100" customFormat="false" ht="11.25" hidden="false" customHeight="false" outlineLevel="0" collapsed="false">
      <c r="A100" s="224"/>
    </row>
    <row r="101" customFormat="false" ht="11.25" hidden="false" customHeight="false" outlineLevel="0" collapsed="false">
      <c r="A101" s="224"/>
    </row>
    <row r="102" customFormat="false" ht="11.25" hidden="false" customHeight="false" outlineLevel="0" collapsed="false">
      <c r="A102" s="224"/>
    </row>
    <row r="103" customFormat="false" ht="11.25" hidden="false" customHeight="false" outlineLevel="0" collapsed="false">
      <c r="A103" s="224"/>
    </row>
    <row r="104" customFormat="false" ht="11.25" hidden="false" customHeight="false" outlineLevel="0" collapsed="false">
      <c r="A104" s="224"/>
    </row>
    <row r="105" customFormat="false" ht="11.25" hidden="false" customHeight="false" outlineLevel="0" collapsed="false">
      <c r="A105" s="224"/>
    </row>
    <row r="106" customFormat="false" ht="11.25" hidden="false" customHeight="false" outlineLevel="0" collapsed="false">
      <c r="A106" s="224"/>
    </row>
    <row r="107" customFormat="false" ht="11.25" hidden="false" customHeight="false" outlineLevel="0" collapsed="false">
      <c r="A107" s="224"/>
    </row>
    <row r="108" customFormat="false" ht="11.25" hidden="false" customHeight="false" outlineLevel="0" collapsed="false">
      <c r="A108" s="224"/>
    </row>
    <row r="109" customFormat="false" ht="11.25" hidden="false" customHeight="false" outlineLevel="0" collapsed="false">
      <c r="A109" s="224"/>
    </row>
    <row r="110" customFormat="false" ht="11.25" hidden="false" customHeight="false" outlineLevel="0" collapsed="false">
      <c r="A110" s="224"/>
    </row>
    <row r="111" customFormat="false" ht="11.25" hidden="false" customHeight="false" outlineLevel="0" collapsed="false">
      <c r="A111" s="224"/>
    </row>
    <row r="112" customFormat="false" ht="11.25" hidden="false" customHeight="false" outlineLevel="0" collapsed="false">
      <c r="A112" s="224"/>
    </row>
    <row r="113" customFormat="false" ht="11.25" hidden="false" customHeight="false" outlineLevel="0" collapsed="false">
      <c r="A113" s="224"/>
    </row>
    <row r="114" customFormat="false" ht="11.25" hidden="false" customHeight="false" outlineLevel="0" collapsed="false">
      <c r="A114" s="224"/>
    </row>
    <row r="115" customFormat="false" ht="11.25" hidden="false" customHeight="false" outlineLevel="0" collapsed="false">
      <c r="A115" s="224"/>
    </row>
    <row r="116" customFormat="false" ht="11.25" hidden="false" customHeight="false" outlineLevel="0" collapsed="false">
      <c r="A116" s="224"/>
    </row>
    <row r="117" customFormat="false" ht="11.25" hidden="false" customHeight="false" outlineLevel="0" collapsed="false">
      <c r="A117" s="224"/>
    </row>
    <row r="118" customFormat="false" ht="11.25" hidden="false" customHeight="false" outlineLevel="0" collapsed="false">
      <c r="A118" s="224"/>
    </row>
    <row r="119" customFormat="false" ht="11.25" hidden="false" customHeight="false" outlineLevel="0" collapsed="false">
      <c r="A119" s="224"/>
    </row>
    <row r="120" customFormat="false" ht="11.25" hidden="false" customHeight="false" outlineLevel="0" collapsed="false">
      <c r="A120" s="224"/>
    </row>
    <row r="121" customFormat="false" ht="11.25" hidden="false" customHeight="false" outlineLevel="0" collapsed="false">
      <c r="A121" s="224"/>
    </row>
    <row r="122" customFormat="false" ht="11.25" hidden="false" customHeight="false" outlineLevel="0" collapsed="false">
      <c r="A122" s="224"/>
    </row>
    <row r="123" customFormat="false" ht="11.25" hidden="false" customHeight="false" outlineLevel="0" collapsed="false">
      <c r="A123" s="224"/>
    </row>
    <row r="124" customFormat="false" ht="11.25" hidden="false" customHeight="false" outlineLevel="0" collapsed="false">
      <c r="A124" s="224"/>
    </row>
    <row r="125" customFormat="false" ht="11.25" hidden="false" customHeight="false" outlineLevel="0" collapsed="false">
      <c r="A125" s="224"/>
    </row>
    <row r="126" customFormat="false" ht="11.25" hidden="false" customHeight="false" outlineLevel="0" collapsed="false">
      <c r="A126" s="224"/>
    </row>
    <row r="127" customFormat="false" ht="11.25" hidden="false" customHeight="false" outlineLevel="0" collapsed="false">
      <c r="A127" s="224"/>
    </row>
    <row r="128" customFormat="false" ht="11.25" hidden="false" customHeight="false" outlineLevel="0" collapsed="false">
      <c r="A128" s="224"/>
    </row>
    <row r="129" customFormat="false" ht="11.25" hidden="false" customHeight="false" outlineLevel="0" collapsed="false">
      <c r="A129" s="224"/>
    </row>
    <row r="130" customFormat="false" ht="11.25" hidden="false" customHeight="false" outlineLevel="0" collapsed="false">
      <c r="A130" s="224"/>
    </row>
    <row r="131" customFormat="false" ht="11.25" hidden="false" customHeight="false" outlineLevel="0" collapsed="false">
      <c r="A131" s="224"/>
    </row>
    <row r="132" customFormat="false" ht="11.25" hidden="false" customHeight="false" outlineLevel="0" collapsed="false">
      <c r="A132" s="224"/>
    </row>
    <row r="133" customFormat="false" ht="11.25" hidden="false" customHeight="false" outlineLevel="0" collapsed="false">
      <c r="A133" s="224"/>
    </row>
    <row r="134" customFormat="false" ht="11.25" hidden="false" customHeight="false" outlineLevel="0" collapsed="false">
      <c r="A134" s="224"/>
    </row>
    <row r="135" customFormat="false" ht="11.25" hidden="false" customHeight="false" outlineLevel="0" collapsed="false">
      <c r="A135" s="224"/>
    </row>
    <row r="136" customFormat="false" ht="11.25" hidden="false" customHeight="false" outlineLevel="0" collapsed="false">
      <c r="A136" s="224"/>
    </row>
    <row r="137" customFormat="false" ht="11.25" hidden="false" customHeight="false" outlineLevel="0" collapsed="false">
      <c r="A137" s="224"/>
    </row>
    <row r="138" customFormat="false" ht="11.25" hidden="false" customHeight="false" outlineLevel="0" collapsed="false">
      <c r="A138" s="224"/>
    </row>
    <row r="139" customFormat="false" ht="11.25" hidden="false" customHeight="false" outlineLevel="0" collapsed="false">
      <c r="A139" s="224"/>
    </row>
    <row r="140" customFormat="false" ht="11.25" hidden="false" customHeight="false" outlineLevel="0" collapsed="false">
      <c r="A140" s="224"/>
    </row>
    <row r="141" customFormat="false" ht="11.25" hidden="false" customHeight="false" outlineLevel="0" collapsed="false">
      <c r="A141" s="224"/>
    </row>
    <row r="142" customFormat="false" ht="11.25" hidden="false" customHeight="false" outlineLevel="0" collapsed="false">
      <c r="A142" s="224"/>
    </row>
    <row r="143" customFormat="false" ht="11.25" hidden="false" customHeight="false" outlineLevel="0" collapsed="false">
      <c r="A143" s="224"/>
    </row>
    <row r="144" customFormat="false" ht="11.25" hidden="false" customHeight="false" outlineLevel="0" collapsed="false">
      <c r="A144" s="224"/>
    </row>
    <row r="145" customFormat="false" ht="11.25" hidden="false" customHeight="false" outlineLevel="0" collapsed="false">
      <c r="A145" s="224"/>
    </row>
    <row r="146" customFormat="false" ht="11.25" hidden="false" customHeight="false" outlineLevel="0" collapsed="false">
      <c r="A146" s="224"/>
    </row>
    <row r="147" customFormat="false" ht="11.25" hidden="false" customHeight="false" outlineLevel="0" collapsed="false">
      <c r="A147" s="224"/>
    </row>
    <row r="148" customFormat="false" ht="11.25" hidden="false" customHeight="false" outlineLevel="0" collapsed="false">
      <c r="A148" s="224"/>
    </row>
    <row r="149" customFormat="false" ht="11.25" hidden="false" customHeight="false" outlineLevel="0" collapsed="false">
      <c r="A149" s="224"/>
    </row>
    <row r="150" customFormat="false" ht="11.25" hidden="false" customHeight="false" outlineLevel="0" collapsed="false">
      <c r="A150" s="224"/>
    </row>
    <row r="151" customFormat="false" ht="11.25" hidden="false" customHeight="false" outlineLevel="0" collapsed="false">
      <c r="A151" s="224"/>
    </row>
    <row r="152" customFormat="false" ht="11.25" hidden="false" customHeight="false" outlineLevel="0" collapsed="false">
      <c r="A152" s="224"/>
    </row>
    <row r="153" customFormat="false" ht="11.25" hidden="false" customHeight="false" outlineLevel="0" collapsed="false">
      <c r="A153" s="224"/>
    </row>
    <row r="154" customFormat="false" ht="11.25" hidden="false" customHeight="false" outlineLevel="0" collapsed="false">
      <c r="A154" s="224"/>
    </row>
    <row r="155" customFormat="false" ht="11.25" hidden="false" customHeight="false" outlineLevel="0" collapsed="false">
      <c r="A155" s="224"/>
    </row>
    <row r="156" customFormat="false" ht="11.25" hidden="false" customHeight="false" outlineLevel="0" collapsed="false">
      <c r="A156" s="224"/>
    </row>
    <row r="157" customFormat="false" ht="11.25" hidden="false" customHeight="false" outlineLevel="0" collapsed="false">
      <c r="A157" s="224"/>
    </row>
    <row r="158" customFormat="false" ht="11.25" hidden="false" customHeight="false" outlineLevel="0" collapsed="false">
      <c r="A158" s="224"/>
    </row>
    <row r="159" customFormat="false" ht="11.25" hidden="false" customHeight="false" outlineLevel="0" collapsed="false">
      <c r="A159" s="224"/>
    </row>
    <row r="160" customFormat="false" ht="11.25" hidden="false" customHeight="false" outlineLevel="0" collapsed="false">
      <c r="A160" s="224"/>
    </row>
    <row r="161" customFormat="false" ht="11.25" hidden="false" customHeight="false" outlineLevel="0" collapsed="false">
      <c r="A161" s="224"/>
    </row>
    <row r="162" customFormat="false" ht="11.25" hidden="false" customHeight="false" outlineLevel="0" collapsed="false">
      <c r="A162" s="224"/>
    </row>
    <row r="163" customFormat="false" ht="11.25" hidden="false" customHeight="false" outlineLevel="0" collapsed="false">
      <c r="A163" s="224"/>
    </row>
    <row r="164" customFormat="false" ht="11.25" hidden="false" customHeight="false" outlineLevel="0" collapsed="false">
      <c r="A164" s="224"/>
    </row>
    <row r="165" customFormat="false" ht="11.25" hidden="false" customHeight="false" outlineLevel="0" collapsed="false">
      <c r="A165" s="224"/>
    </row>
    <row r="166" customFormat="false" ht="11.25" hidden="false" customHeight="false" outlineLevel="0" collapsed="false">
      <c r="A166" s="224"/>
    </row>
    <row r="167" customFormat="false" ht="11.25" hidden="false" customHeight="false" outlineLevel="0" collapsed="false">
      <c r="A167" s="224"/>
    </row>
    <row r="168" customFormat="false" ht="11.25" hidden="false" customHeight="false" outlineLevel="0" collapsed="false">
      <c r="A168" s="224"/>
    </row>
    <row r="169" customFormat="false" ht="11.25" hidden="false" customHeight="false" outlineLevel="0" collapsed="false">
      <c r="A169" s="224"/>
    </row>
    <row r="170" customFormat="false" ht="11.25" hidden="false" customHeight="false" outlineLevel="0" collapsed="false">
      <c r="A170" s="224"/>
    </row>
    <row r="171" customFormat="false" ht="11.25" hidden="false" customHeight="false" outlineLevel="0" collapsed="false">
      <c r="A171" s="224"/>
    </row>
    <row r="172" customFormat="false" ht="11.25" hidden="false" customHeight="false" outlineLevel="0" collapsed="false">
      <c r="A172" s="224"/>
    </row>
    <row r="173" customFormat="false" ht="11.25" hidden="false" customHeight="false" outlineLevel="0" collapsed="false">
      <c r="A173" s="224"/>
    </row>
    <row r="174" customFormat="false" ht="11.25" hidden="false" customHeight="false" outlineLevel="0" collapsed="false">
      <c r="A174" s="224"/>
    </row>
    <row r="175" customFormat="false" ht="11.25" hidden="false" customHeight="false" outlineLevel="0" collapsed="false">
      <c r="A175" s="224"/>
    </row>
    <row r="176" customFormat="false" ht="11.25" hidden="false" customHeight="false" outlineLevel="0" collapsed="false">
      <c r="A176" s="224"/>
    </row>
    <row r="177" customFormat="false" ht="11.25" hidden="false" customHeight="false" outlineLevel="0" collapsed="false">
      <c r="A177" s="224"/>
    </row>
    <row r="178" customFormat="false" ht="11.25" hidden="false" customHeight="false" outlineLevel="0" collapsed="false">
      <c r="A178" s="224"/>
    </row>
    <row r="179" customFormat="false" ht="11.25" hidden="false" customHeight="false" outlineLevel="0" collapsed="false">
      <c r="A179" s="224"/>
    </row>
    <row r="180" customFormat="false" ht="11.25" hidden="false" customHeight="false" outlineLevel="0" collapsed="false">
      <c r="A180" s="224"/>
    </row>
    <row r="181" customFormat="false" ht="11.25" hidden="false" customHeight="false" outlineLevel="0" collapsed="false">
      <c r="A181" s="224"/>
    </row>
    <row r="182" customFormat="false" ht="11.25" hidden="false" customHeight="false" outlineLevel="0" collapsed="false">
      <c r="A182" s="224"/>
    </row>
    <row r="183" customFormat="false" ht="11.25" hidden="false" customHeight="false" outlineLevel="0" collapsed="false">
      <c r="A183" s="224"/>
    </row>
    <row r="184" customFormat="false" ht="11.25" hidden="false" customHeight="false" outlineLevel="0" collapsed="false">
      <c r="A184" s="224"/>
    </row>
    <row r="185" customFormat="false" ht="11.25" hidden="false" customHeight="false" outlineLevel="0" collapsed="false">
      <c r="A185" s="224"/>
    </row>
    <row r="186" customFormat="false" ht="11.25" hidden="false" customHeight="false" outlineLevel="0" collapsed="false">
      <c r="A186" s="224"/>
    </row>
    <row r="187" customFormat="false" ht="11.25" hidden="false" customHeight="false" outlineLevel="0" collapsed="false">
      <c r="A187" s="224"/>
    </row>
    <row r="188" customFormat="false" ht="11.25" hidden="false" customHeight="false" outlineLevel="0" collapsed="false">
      <c r="A188" s="224"/>
    </row>
    <row r="189" customFormat="false" ht="11.25" hidden="false" customHeight="false" outlineLevel="0" collapsed="false">
      <c r="A189" s="224"/>
    </row>
    <row r="190" customFormat="false" ht="11.25" hidden="false" customHeight="false" outlineLevel="0" collapsed="false">
      <c r="A190" s="224"/>
    </row>
    <row r="191" customFormat="false" ht="11.25" hidden="false" customHeight="false" outlineLevel="0" collapsed="false">
      <c r="A191" s="224"/>
    </row>
    <row r="192" customFormat="false" ht="11.25" hidden="false" customHeight="false" outlineLevel="0" collapsed="false">
      <c r="A192" s="224"/>
    </row>
    <row r="193" customFormat="false" ht="11.25" hidden="false" customHeight="false" outlineLevel="0" collapsed="false">
      <c r="A193" s="224"/>
    </row>
    <row r="194" customFormat="false" ht="11.25" hidden="false" customHeight="false" outlineLevel="0" collapsed="false">
      <c r="A194" s="224"/>
    </row>
    <row r="195" customFormat="false" ht="11.25" hidden="false" customHeight="false" outlineLevel="0" collapsed="false">
      <c r="A195" s="224"/>
    </row>
    <row r="196" customFormat="false" ht="11.25" hidden="false" customHeight="false" outlineLevel="0" collapsed="false">
      <c r="A196" s="224"/>
    </row>
    <row r="197" customFormat="false" ht="11.25" hidden="false" customHeight="false" outlineLevel="0" collapsed="false">
      <c r="A197" s="224"/>
    </row>
    <row r="198" customFormat="false" ht="11.25" hidden="false" customHeight="false" outlineLevel="0" collapsed="false">
      <c r="A198" s="224"/>
    </row>
    <row r="199" customFormat="false" ht="11.25" hidden="false" customHeight="false" outlineLevel="0" collapsed="false">
      <c r="A199" s="224"/>
    </row>
    <row r="200" customFormat="false" ht="11.25" hidden="false" customHeight="false" outlineLevel="0" collapsed="false">
      <c r="A200" s="224"/>
    </row>
    <row r="201" customFormat="false" ht="11.25" hidden="false" customHeight="false" outlineLevel="0" collapsed="false">
      <c r="A201" s="224"/>
    </row>
    <row r="202" customFormat="false" ht="11.25" hidden="false" customHeight="false" outlineLevel="0" collapsed="false">
      <c r="A202" s="224"/>
    </row>
    <row r="203" customFormat="false" ht="11.25" hidden="false" customHeight="false" outlineLevel="0" collapsed="false">
      <c r="A203" s="224"/>
    </row>
    <row r="204" customFormat="false" ht="11.25" hidden="false" customHeight="false" outlineLevel="0" collapsed="false">
      <c r="A204" s="224"/>
    </row>
    <row r="205" customFormat="false" ht="11.25" hidden="false" customHeight="false" outlineLevel="0" collapsed="false">
      <c r="A205" s="224"/>
    </row>
    <row r="206" customFormat="false" ht="11.25" hidden="false" customHeight="false" outlineLevel="0" collapsed="false">
      <c r="A206" s="224"/>
    </row>
    <row r="207" customFormat="false" ht="11.25" hidden="false" customHeight="false" outlineLevel="0" collapsed="false">
      <c r="A207" s="224"/>
    </row>
    <row r="208" customFormat="false" ht="11.25" hidden="false" customHeight="false" outlineLevel="0" collapsed="false">
      <c r="A208" s="224"/>
    </row>
    <row r="209" customFormat="false" ht="11.25" hidden="false" customHeight="false" outlineLevel="0" collapsed="false">
      <c r="A209" s="224"/>
    </row>
    <row r="210" customFormat="false" ht="11.25" hidden="false" customHeight="false" outlineLevel="0" collapsed="false">
      <c r="A210" s="224"/>
    </row>
    <row r="211" customFormat="false" ht="11.25" hidden="false" customHeight="false" outlineLevel="0" collapsed="false">
      <c r="A211" s="224"/>
    </row>
    <row r="212" customFormat="false" ht="11.25" hidden="false" customHeight="false" outlineLevel="0" collapsed="false">
      <c r="A212" s="224"/>
    </row>
    <row r="213" customFormat="false" ht="11.25" hidden="false" customHeight="false" outlineLevel="0" collapsed="false">
      <c r="A213" s="224"/>
    </row>
    <row r="214" customFormat="false" ht="11.25" hidden="false" customHeight="false" outlineLevel="0" collapsed="false">
      <c r="A214" s="224"/>
    </row>
    <row r="215" customFormat="false" ht="11.25" hidden="false" customHeight="false" outlineLevel="0" collapsed="false">
      <c r="A215" s="224"/>
    </row>
    <row r="216" customFormat="false" ht="11.25" hidden="false" customHeight="false" outlineLevel="0" collapsed="false">
      <c r="A216" s="224"/>
    </row>
    <row r="217" customFormat="false" ht="11.25" hidden="false" customHeight="false" outlineLevel="0" collapsed="false">
      <c r="A217" s="224"/>
    </row>
    <row r="218" customFormat="false" ht="11.25" hidden="false" customHeight="false" outlineLevel="0" collapsed="false">
      <c r="A218" s="224"/>
    </row>
    <row r="219" customFormat="false" ht="11.25" hidden="false" customHeight="false" outlineLevel="0" collapsed="false">
      <c r="A219" s="224"/>
    </row>
    <row r="220" customFormat="false" ht="11.25" hidden="false" customHeight="false" outlineLevel="0" collapsed="false">
      <c r="A220" s="224"/>
    </row>
    <row r="221" customFormat="false" ht="11.25" hidden="false" customHeight="false" outlineLevel="0" collapsed="false">
      <c r="A221" s="224"/>
    </row>
    <row r="222" customFormat="false" ht="11.25" hidden="false" customHeight="false" outlineLevel="0" collapsed="false">
      <c r="A222" s="224"/>
    </row>
    <row r="223" customFormat="false" ht="11.25" hidden="false" customHeight="false" outlineLevel="0" collapsed="false">
      <c r="A223" s="224"/>
    </row>
    <row r="224" customFormat="false" ht="11.25" hidden="false" customHeight="false" outlineLevel="0" collapsed="false">
      <c r="A224" s="224"/>
    </row>
    <row r="225" customFormat="false" ht="11.25" hidden="false" customHeight="false" outlineLevel="0" collapsed="false">
      <c r="A225" s="224"/>
    </row>
    <row r="226" customFormat="false" ht="11.25" hidden="false" customHeight="false" outlineLevel="0" collapsed="false">
      <c r="A226" s="224"/>
    </row>
    <row r="227" customFormat="false" ht="11.25" hidden="false" customHeight="false" outlineLevel="0" collapsed="false">
      <c r="A227" s="224"/>
    </row>
    <row r="228" customFormat="false" ht="11.25" hidden="false" customHeight="false" outlineLevel="0" collapsed="false">
      <c r="A228" s="224"/>
    </row>
    <row r="229" customFormat="false" ht="11.25" hidden="false" customHeight="false" outlineLevel="0" collapsed="false">
      <c r="A229" s="224"/>
    </row>
    <row r="230" customFormat="false" ht="11.25" hidden="false" customHeight="false" outlineLevel="0" collapsed="false">
      <c r="A230" s="224"/>
    </row>
    <row r="231" customFormat="false" ht="11.25" hidden="false" customHeight="false" outlineLevel="0" collapsed="false">
      <c r="A231" s="224"/>
    </row>
    <row r="232" customFormat="false" ht="11.25" hidden="false" customHeight="false" outlineLevel="0" collapsed="false">
      <c r="A232" s="224"/>
    </row>
    <row r="233" customFormat="false" ht="11.25" hidden="false" customHeight="false" outlineLevel="0" collapsed="false">
      <c r="A233" s="224"/>
    </row>
    <row r="234" customFormat="false" ht="11.25" hidden="false" customHeight="false" outlineLevel="0" collapsed="false">
      <c r="A234" s="224"/>
    </row>
    <row r="235" customFormat="false" ht="11.25" hidden="false" customHeight="false" outlineLevel="0" collapsed="false">
      <c r="A235" s="224"/>
    </row>
    <row r="236" customFormat="false" ht="11.25" hidden="false" customHeight="false" outlineLevel="0" collapsed="false">
      <c r="A236" s="224"/>
    </row>
    <row r="237" customFormat="false" ht="11.25" hidden="false" customHeight="false" outlineLevel="0" collapsed="false">
      <c r="A237" s="224"/>
    </row>
    <row r="238" customFormat="false" ht="11.25" hidden="false" customHeight="false" outlineLevel="0" collapsed="false">
      <c r="A238" s="224"/>
    </row>
    <row r="239" customFormat="false" ht="11.25" hidden="false" customHeight="false" outlineLevel="0" collapsed="false">
      <c r="A239" s="224"/>
    </row>
    <row r="240" customFormat="false" ht="11.25" hidden="false" customHeight="false" outlineLevel="0" collapsed="false">
      <c r="A240" s="224"/>
    </row>
    <row r="241" customFormat="false" ht="11.25" hidden="false" customHeight="false" outlineLevel="0" collapsed="false">
      <c r="A241" s="224"/>
    </row>
    <row r="242" customFormat="false" ht="11.25" hidden="false" customHeight="false" outlineLevel="0" collapsed="false">
      <c r="A242" s="224"/>
    </row>
    <row r="243" customFormat="false" ht="11.25" hidden="false" customHeight="false" outlineLevel="0" collapsed="false">
      <c r="A243" s="224"/>
    </row>
    <row r="244" customFormat="false" ht="11.25" hidden="false" customHeight="false" outlineLevel="0" collapsed="false">
      <c r="A244" s="224"/>
    </row>
    <row r="245" customFormat="false" ht="11.25" hidden="false" customHeight="false" outlineLevel="0" collapsed="false">
      <c r="A245" s="224"/>
    </row>
    <row r="246" customFormat="false" ht="11.25" hidden="false" customHeight="false" outlineLevel="0" collapsed="false">
      <c r="A246" s="224"/>
    </row>
    <row r="247" customFormat="false" ht="11.25" hidden="false" customHeight="false" outlineLevel="0" collapsed="false">
      <c r="A247" s="224"/>
    </row>
    <row r="248" customFormat="false" ht="11.25" hidden="false" customHeight="false" outlineLevel="0" collapsed="false">
      <c r="A248" s="224"/>
    </row>
    <row r="249" customFormat="false" ht="11.25" hidden="false" customHeight="false" outlineLevel="0" collapsed="false">
      <c r="A249" s="224"/>
    </row>
    <row r="250" customFormat="false" ht="11.25" hidden="false" customHeight="false" outlineLevel="0" collapsed="false">
      <c r="A250" s="224"/>
    </row>
    <row r="251" customFormat="false" ht="11.25" hidden="false" customHeight="false" outlineLevel="0" collapsed="false">
      <c r="A251" s="224"/>
    </row>
    <row r="252" customFormat="false" ht="11.25" hidden="false" customHeight="false" outlineLevel="0" collapsed="false">
      <c r="A252" s="224"/>
    </row>
    <row r="253" customFormat="false" ht="11.25" hidden="false" customHeight="false" outlineLevel="0" collapsed="false">
      <c r="A253" s="224"/>
    </row>
    <row r="254" customFormat="false" ht="11.25" hidden="false" customHeight="false" outlineLevel="0" collapsed="false">
      <c r="A254" s="224"/>
    </row>
    <row r="255" customFormat="false" ht="11.25" hidden="false" customHeight="false" outlineLevel="0" collapsed="false">
      <c r="A255" s="224"/>
    </row>
    <row r="256" customFormat="false" ht="11.25" hidden="false" customHeight="false" outlineLevel="0" collapsed="false">
      <c r="A256" s="224"/>
    </row>
    <row r="257" customFormat="false" ht="11.25" hidden="false" customHeight="false" outlineLevel="0" collapsed="false">
      <c r="A257" s="224"/>
    </row>
    <row r="258" customFormat="false" ht="11.25" hidden="false" customHeight="false" outlineLevel="0" collapsed="false">
      <c r="A258" s="224"/>
    </row>
    <row r="259" customFormat="false" ht="11.25" hidden="false" customHeight="false" outlineLevel="0" collapsed="false">
      <c r="A259" s="224"/>
    </row>
    <row r="260" customFormat="false" ht="11.25" hidden="false" customHeight="false" outlineLevel="0" collapsed="false">
      <c r="A260" s="224"/>
    </row>
    <row r="261" customFormat="false" ht="11.25" hidden="false" customHeight="false" outlineLevel="0" collapsed="false">
      <c r="A261" s="224"/>
    </row>
    <row r="262" customFormat="false" ht="11.25" hidden="false" customHeight="false" outlineLevel="0" collapsed="false">
      <c r="A262" s="224"/>
    </row>
    <row r="263" customFormat="false" ht="11.25" hidden="false" customHeight="false" outlineLevel="0" collapsed="false">
      <c r="A263" s="224"/>
    </row>
    <row r="264" customFormat="false" ht="11.25" hidden="false" customHeight="false" outlineLevel="0" collapsed="false">
      <c r="A264" s="224"/>
    </row>
    <row r="265" customFormat="false" ht="11.25" hidden="false" customHeight="false" outlineLevel="0" collapsed="false">
      <c r="A265" s="224"/>
    </row>
    <row r="266" customFormat="false" ht="11.25" hidden="false" customHeight="false" outlineLevel="0" collapsed="false">
      <c r="A266" s="224"/>
    </row>
    <row r="267" customFormat="false" ht="11.25" hidden="false" customHeight="false" outlineLevel="0" collapsed="false">
      <c r="A267" s="224"/>
    </row>
    <row r="268" customFormat="false" ht="11.25" hidden="false" customHeight="false" outlineLevel="0" collapsed="false">
      <c r="A268" s="224"/>
    </row>
    <row r="269" customFormat="false" ht="11.25" hidden="false" customHeight="false" outlineLevel="0" collapsed="false">
      <c r="A269" s="224"/>
    </row>
    <row r="270" customFormat="false" ht="11.25" hidden="false" customHeight="false" outlineLevel="0" collapsed="false">
      <c r="A270" s="224"/>
    </row>
    <row r="271" customFormat="false" ht="11.25" hidden="false" customHeight="false" outlineLevel="0" collapsed="false">
      <c r="A271" s="226"/>
    </row>
    <row r="272" customFormat="false" ht="11.25" hidden="false" customHeight="false" outlineLevel="0" collapsed="false">
      <c r="A272" s="226"/>
    </row>
    <row r="273" customFormat="false" ht="11.25" hidden="false" customHeight="false" outlineLevel="0" collapsed="false">
      <c r="A273" s="226"/>
    </row>
    <row r="274" customFormat="false" ht="11.25" hidden="false" customHeight="false" outlineLevel="0" collapsed="false">
      <c r="A274" s="226"/>
    </row>
    <row r="275" customFormat="false" ht="11.25" hidden="false" customHeight="false" outlineLevel="0" collapsed="false">
      <c r="A275" s="226"/>
    </row>
    <row r="276" customFormat="false" ht="11.25" hidden="false" customHeight="false" outlineLevel="0" collapsed="false">
      <c r="A276" s="226"/>
    </row>
    <row r="277" customFormat="false" ht="11.25" hidden="false" customHeight="false" outlineLevel="0" collapsed="false">
      <c r="A277" s="226"/>
    </row>
    <row r="278" customFormat="false" ht="11.25" hidden="false" customHeight="false" outlineLevel="0" collapsed="false">
      <c r="A278" s="226"/>
    </row>
    <row r="279" customFormat="false" ht="11.25" hidden="false" customHeight="false" outlineLevel="0" collapsed="false">
      <c r="A279" s="226"/>
    </row>
    <row r="280" customFormat="false" ht="11.25" hidden="false" customHeight="false" outlineLevel="0" collapsed="false">
      <c r="A280" s="226"/>
    </row>
    <row r="281" customFormat="false" ht="11.25" hidden="false" customHeight="false" outlineLevel="0" collapsed="false">
      <c r="A281" s="226"/>
    </row>
    <row r="282" customFormat="false" ht="11.25" hidden="false" customHeight="false" outlineLevel="0" collapsed="false">
      <c r="A282" s="226"/>
    </row>
    <row r="283" customFormat="false" ht="11.25" hidden="false" customHeight="false" outlineLevel="0" collapsed="false">
      <c r="A283" s="226"/>
    </row>
    <row r="284" customFormat="false" ht="11.25" hidden="false" customHeight="false" outlineLevel="0" collapsed="false">
      <c r="A284" s="226"/>
    </row>
    <row r="285" customFormat="false" ht="11.25" hidden="false" customHeight="false" outlineLevel="0" collapsed="false">
      <c r="A285" s="226"/>
    </row>
    <row r="286" customFormat="false" ht="11.25" hidden="false" customHeight="false" outlineLevel="0" collapsed="false">
      <c r="A286" s="226"/>
    </row>
    <row r="287" customFormat="false" ht="11.25" hidden="false" customHeight="false" outlineLevel="0" collapsed="false">
      <c r="A287" s="226"/>
    </row>
    <row r="288" customFormat="false" ht="11.25" hidden="false" customHeight="false" outlineLevel="0" collapsed="false">
      <c r="A288" s="226"/>
    </row>
    <row r="289" customFormat="false" ht="11.25" hidden="false" customHeight="false" outlineLevel="0" collapsed="false">
      <c r="A289" s="226"/>
    </row>
    <row r="290" customFormat="false" ht="11.25" hidden="false" customHeight="false" outlineLevel="0" collapsed="false">
      <c r="A290" s="226"/>
    </row>
    <row r="291" customFormat="false" ht="11.25" hidden="false" customHeight="false" outlineLevel="0" collapsed="false">
      <c r="A291" s="226"/>
    </row>
    <row r="292" customFormat="false" ht="11.25" hidden="false" customHeight="false" outlineLevel="0" collapsed="false">
      <c r="A292" s="226"/>
    </row>
    <row r="293" customFormat="false" ht="11.25" hidden="false" customHeight="false" outlineLevel="0" collapsed="false">
      <c r="A293" s="226"/>
    </row>
    <row r="294" customFormat="false" ht="11.25" hidden="false" customHeight="false" outlineLevel="0" collapsed="false">
      <c r="A294" s="226"/>
    </row>
    <row r="295" customFormat="false" ht="11.25" hidden="false" customHeight="false" outlineLevel="0" collapsed="false">
      <c r="A295" s="226"/>
    </row>
    <row r="296" customFormat="false" ht="11.25" hidden="false" customHeight="false" outlineLevel="0" collapsed="false">
      <c r="A296" s="226"/>
    </row>
    <row r="297" customFormat="false" ht="11.25" hidden="false" customHeight="false" outlineLevel="0" collapsed="false">
      <c r="A297" s="226"/>
    </row>
    <row r="298" customFormat="false" ht="11.25" hidden="false" customHeight="false" outlineLevel="0" collapsed="false">
      <c r="A298" s="226"/>
    </row>
    <row r="299" customFormat="false" ht="11.25" hidden="false" customHeight="false" outlineLevel="0" collapsed="false">
      <c r="A299" s="226"/>
    </row>
    <row r="300" customFormat="false" ht="11.25" hidden="false" customHeight="false" outlineLevel="0" collapsed="false">
      <c r="A300" s="226"/>
    </row>
    <row r="301" customFormat="false" ht="11.25" hidden="false" customHeight="false" outlineLevel="0" collapsed="false">
      <c r="A301" s="226"/>
    </row>
    <row r="302" customFormat="false" ht="11.25" hidden="false" customHeight="false" outlineLevel="0" collapsed="false">
      <c r="A302" s="226"/>
    </row>
    <row r="303" customFormat="false" ht="11.25" hidden="false" customHeight="false" outlineLevel="0" collapsed="false">
      <c r="A303" s="226"/>
    </row>
    <row r="304" customFormat="false" ht="11.25" hidden="false" customHeight="false" outlineLevel="0" collapsed="false">
      <c r="A304" s="226"/>
    </row>
    <row r="305" customFormat="false" ht="11.25" hidden="false" customHeight="false" outlineLevel="0" collapsed="false">
      <c r="A305" s="226"/>
    </row>
    <row r="306" customFormat="false" ht="11.25" hidden="false" customHeight="false" outlineLevel="0" collapsed="false">
      <c r="A306" s="226"/>
    </row>
    <row r="307" customFormat="false" ht="11.25" hidden="false" customHeight="false" outlineLevel="0" collapsed="false">
      <c r="A307" s="226"/>
    </row>
    <row r="308" customFormat="false" ht="11.25" hidden="false" customHeight="false" outlineLevel="0" collapsed="false">
      <c r="A308" s="226"/>
    </row>
    <row r="309" customFormat="false" ht="11.25" hidden="false" customHeight="false" outlineLevel="0" collapsed="false">
      <c r="A309" s="226"/>
    </row>
    <row r="310" customFormat="false" ht="11.25" hidden="false" customHeight="false" outlineLevel="0" collapsed="false">
      <c r="A310" s="226"/>
    </row>
    <row r="311" customFormat="false" ht="11.25" hidden="false" customHeight="false" outlineLevel="0" collapsed="false">
      <c r="A311" s="226"/>
    </row>
    <row r="312" customFormat="false" ht="11.25" hidden="false" customHeight="false" outlineLevel="0" collapsed="false">
      <c r="A312" s="226"/>
    </row>
    <row r="313" customFormat="false" ht="11.25" hidden="false" customHeight="false" outlineLevel="0" collapsed="false">
      <c r="A313" s="226"/>
    </row>
    <row r="314" customFormat="false" ht="11.25" hidden="false" customHeight="false" outlineLevel="0" collapsed="false">
      <c r="A314" s="226"/>
    </row>
    <row r="315" customFormat="false" ht="11.25" hidden="false" customHeight="false" outlineLevel="0" collapsed="false">
      <c r="A315" s="226"/>
    </row>
    <row r="316" customFormat="false" ht="11.25" hidden="false" customHeight="false" outlineLevel="0" collapsed="false">
      <c r="A316" s="226"/>
    </row>
    <row r="317" customFormat="false" ht="11.25" hidden="false" customHeight="false" outlineLevel="0" collapsed="false">
      <c r="A317" s="226"/>
    </row>
    <row r="318" customFormat="false" ht="11.25" hidden="false" customHeight="false" outlineLevel="0" collapsed="false">
      <c r="A318" s="226"/>
    </row>
    <row r="319" customFormat="false" ht="11.25" hidden="false" customHeight="false" outlineLevel="0" collapsed="false">
      <c r="A319" s="226"/>
    </row>
    <row r="320" customFormat="false" ht="11.25" hidden="false" customHeight="false" outlineLevel="0" collapsed="false">
      <c r="A320" s="226"/>
    </row>
    <row r="321" customFormat="false" ht="11.25" hidden="false" customHeight="false" outlineLevel="0" collapsed="false">
      <c r="A321" s="226"/>
    </row>
    <row r="322" customFormat="false" ht="11.25" hidden="false" customHeight="false" outlineLevel="0" collapsed="false">
      <c r="A322" s="226"/>
    </row>
    <row r="323" customFormat="false" ht="11.25" hidden="false" customHeight="false" outlineLevel="0" collapsed="false">
      <c r="A323" s="226"/>
    </row>
    <row r="324" customFormat="false" ht="11.25" hidden="false" customHeight="false" outlineLevel="0" collapsed="false">
      <c r="A324" s="226"/>
    </row>
    <row r="325" customFormat="false" ht="11.25" hidden="false" customHeight="false" outlineLevel="0" collapsed="false">
      <c r="A325" s="226"/>
    </row>
    <row r="326" customFormat="false" ht="11.25" hidden="false" customHeight="false" outlineLevel="0" collapsed="false">
      <c r="A326" s="226"/>
    </row>
    <row r="327" customFormat="false" ht="11.25" hidden="false" customHeight="false" outlineLevel="0" collapsed="false">
      <c r="A327" s="226"/>
    </row>
    <row r="328" customFormat="false" ht="11.25" hidden="false" customHeight="false" outlineLevel="0" collapsed="false">
      <c r="A328" s="226"/>
    </row>
    <row r="329" customFormat="false" ht="11.25" hidden="false" customHeight="false" outlineLevel="0" collapsed="false">
      <c r="A329" s="226"/>
    </row>
    <row r="330" customFormat="false" ht="11.25" hidden="false" customHeight="false" outlineLevel="0" collapsed="false">
      <c r="A330" s="226"/>
    </row>
    <row r="331" customFormat="false" ht="11.25" hidden="false" customHeight="false" outlineLevel="0" collapsed="false">
      <c r="A331" s="226"/>
    </row>
    <row r="332" customFormat="false" ht="11.25" hidden="false" customHeight="false" outlineLevel="0" collapsed="false">
      <c r="A332" s="226"/>
    </row>
    <row r="333" customFormat="false" ht="11.25" hidden="false" customHeight="false" outlineLevel="0" collapsed="false">
      <c r="A333" s="226"/>
    </row>
    <row r="334" customFormat="false" ht="11.25" hidden="false" customHeight="false" outlineLevel="0" collapsed="false">
      <c r="A334" s="226"/>
    </row>
    <row r="335" customFormat="false" ht="11.25" hidden="false" customHeight="false" outlineLevel="0" collapsed="false">
      <c r="A335" s="226"/>
    </row>
    <row r="336" customFormat="false" ht="11.25" hidden="false" customHeight="false" outlineLevel="0" collapsed="false">
      <c r="A336" s="226"/>
    </row>
    <row r="337" customFormat="false" ht="11.25" hidden="false" customHeight="false" outlineLevel="0" collapsed="false">
      <c r="A337" s="226"/>
    </row>
    <row r="338" customFormat="false" ht="11.25" hidden="false" customHeight="false" outlineLevel="0" collapsed="false">
      <c r="A338" s="226"/>
    </row>
    <row r="339" customFormat="false" ht="11.25" hidden="false" customHeight="false" outlineLevel="0" collapsed="false">
      <c r="A339" s="226"/>
    </row>
    <row r="340" customFormat="false" ht="11.25" hidden="false" customHeight="false" outlineLevel="0" collapsed="false">
      <c r="A340" s="226"/>
    </row>
    <row r="341" customFormat="false" ht="11.25" hidden="false" customHeight="false" outlineLevel="0" collapsed="false">
      <c r="A341" s="226"/>
    </row>
    <row r="342" customFormat="false" ht="11.25" hidden="false" customHeight="false" outlineLevel="0" collapsed="false">
      <c r="A342" s="226"/>
    </row>
    <row r="343" customFormat="false" ht="11.25" hidden="false" customHeight="false" outlineLevel="0" collapsed="false">
      <c r="A343" s="226"/>
    </row>
    <row r="344" customFormat="false" ht="11.25" hidden="false" customHeight="false" outlineLevel="0" collapsed="false">
      <c r="A344" s="226"/>
    </row>
    <row r="345" customFormat="false" ht="11.25" hidden="false" customHeight="false" outlineLevel="0" collapsed="false">
      <c r="A345" s="226"/>
    </row>
    <row r="346" customFormat="false" ht="11.25" hidden="false" customHeight="false" outlineLevel="0" collapsed="false">
      <c r="A346" s="226"/>
    </row>
    <row r="347" customFormat="false" ht="11.25" hidden="false" customHeight="false" outlineLevel="0" collapsed="false">
      <c r="A347" s="226"/>
    </row>
    <row r="348" customFormat="false" ht="11.25" hidden="false" customHeight="false" outlineLevel="0" collapsed="false">
      <c r="A348" s="226"/>
    </row>
    <row r="349" customFormat="false" ht="11.25" hidden="false" customHeight="false" outlineLevel="0" collapsed="false">
      <c r="A349" s="226"/>
    </row>
    <row r="350" customFormat="false" ht="11.25" hidden="false" customHeight="false" outlineLevel="0" collapsed="false">
      <c r="A350" s="226"/>
    </row>
    <row r="351" customFormat="false" ht="11.25" hidden="false" customHeight="false" outlineLevel="0" collapsed="false">
      <c r="A351" s="226"/>
    </row>
    <row r="352" customFormat="false" ht="11.25" hidden="false" customHeight="false" outlineLevel="0" collapsed="false">
      <c r="A352" s="226"/>
    </row>
    <row r="353" customFormat="false" ht="11.25" hidden="false" customHeight="false" outlineLevel="0" collapsed="false">
      <c r="A353" s="226"/>
    </row>
    <row r="354" customFormat="false" ht="11.25" hidden="false" customHeight="false" outlineLevel="0" collapsed="false">
      <c r="A354" s="226"/>
    </row>
    <row r="355" customFormat="false" ht="11.25" hidden="false" customHeight="false" outlineLevel="0" collapsed="false">
      <c r="A355" s="226"/>
    </row>
    <row r="356" customFormat="false" ht="11.25" hidden="false" customHeight="false" outlineLevel="0" collapsed="false">
      <c r="A356" s="226"/>
    </row>
    <row r="357" customFormat="false" ht="11.25" hidden="false" customHeight="false" outlineLevel="0" collapsed="false">
      <c r="A357" s="226"/>
    </row>
    <row r="358" customFormat="false" ht="11.25" hidden="false" customHeight="false" outlineLevel="0" collapsed="false">
      <c r="A358" s="226"/>
    </row>
    <row r="359" customFormat="false" ht="11.25" hidden="false" customHeight="false" outlineLevel="0" collapsed="false">
      <c r="A359" s="226"/>
    </row>
    <row r="360" customFormat="false" ht="11.25" hidden="false" customHeight="false" outlineLevel="0" collapsed="false">
      <c r="A360" s="226"/>
    </row>
    <row r="361" customFormat="false" ht="11.25" hidden="false" customHeight="false" outlineLevel="0" collapsed="false">
      <c r="A361" s="226"/>
    </row>
    <row r="362" customFormat="false" ht="11.25" hidden="false" customHeight="false" outlineLevel="0" collapsed="false">
      <c r="A362" s="226"/>
    </row>
    <row r="363" customFormat="false" ht="11.25" hidden="false" customHeight="false" outlineLevel="0" collapsed="false">
      <c r="A363" s="226"/>
    </row>
    <row r="364" customFormat="false" ht="11.25" hidden="false" customHeight="false" outlineLevel="0" collapsed="false">
      <c r="A364" s="226"/>
    </row>
    <row r="365" customFormat="false" ht="11.25" hidden="false" customHeight="false" outlineLevel="0" collapsed="false">
      <c r="A365" s="226"/>
    </row>
    <row r="366" customFormat="false" ht="11.25" hidden="false" customHeight="false" outlineLevel="0" collapsed="false">
      <c r="A366" s="226"/>
    </row>
    <row r="367" customFormat="false" ht="11.25" hidden="false" customHeight="false" outlineLevel="0" collapsed="false">
      <c r="A367" s="226"/>
    </row>
    <row r="368" customFormat="false" ht="11.25" hidden="false" customHeight="false" outlineLevel="0" collapsed="false">
      <c r="A368" s="226"/>
    </row>
    <row r="369" customFormat="false" ht="11.25" hidden="false" customHeight="false" outlineLevel="0" collapsed="false">
      <c r="A369" s="226"/>
    </row>
    <row r="370" customFormat="false" ht="11.25" hidden="false" customHeight="false" outlineLevel="0" collapsed="false">
      <c r="A370" s="226"/>
    </row>
    <row r="371" customFormat="false" ht="11.25" hidden="false" customHeight="false" outlineLevel="0" collapsed="false">
      <c r="A371" s="226"/>
    </row>
    <row r="372" customFormat="false" ht="11.25" hidden="false" customHeight="false" outlineLevel="0" collapsed="false">
      <c r="A372" s="226"/>
    </row>
    <row r="373" customFormat="false" ht="11.25" hidden="false" customHeight="false" outlineLevel="0" collapsed="false">
      <c r="A373" s="226"/>
    </row>
    <row r="374" customFormat="false" ht="11.25" hidden="false" customHeight="false" outlineLevel="0" collapsed="false">
      <c r="A374" s="226"/>
    </row>
    <row r="375" customFormat="false" ht="11.25" hidden="false" customHeight="false" outlineLevel="0" collapsed="false">
      <c r="A375" s="226"/>
    </row>
    <row r="376" customFormat="false" ht="11.25" hidden="false" customHeight="false" outlineLevel="0" collapsed="false">
      <c r="A376" s="226"/>
    </row>
    <row r="377" customFormat="false" ht="11.25" hidden="false" customHeight="false" outlineLevel="0" collapsed="false">
      <c r="A377" s="226"/>
    </row>
    <row r="378" customFormat="false" ht="11.25" hidden="false" customHeight="false" outlineLevel="0" collapsed="false">
      <c r="A378" s="226"/>
    </row>
    <row r="379" customFormat="false" ht="11.25" hidden="false" customHeight="false" outlineLevel="0" collapsed="false">
      <c r="A379" s="226"/>
    </row>
    <row r="380" customFormat="false" ht="11.25" hidden="false" customHeight="false" outlineLevel="0" collapsed="false">
      <c r="A380" s="226"/>
    </row>
    <row r="381" customFormat="false" ht="11.25" hidden="false" customHeight="false" outlineLevel="0" collapsed="false">
      <c r="A381" s="226"/>
    </row>
    <row r="382" customFormat="false" ht="11.25" hidden="false" customHeight="false" outlineLevel="0" collapsed="false">
      <c r="A382" s="226"/>
    </row>
    <row r="383" customFormat="false" ht="11.25" hidden="false" customHeight="false" outlineLevel="0" collapsed="false">
      <c r="A383" s="226"/>
    </row>
    <row r="384" customFormat="false" ht="11.25" hidden="false" customHeight="false" outlineLevel="0" collapsed="false">
      <c r="A384" s="226"/>
    </row>
    <row r="385" customFormat="false" ht="11.25" hidden="false" customHeight="false" outlineLevel="0" collapsed="false">
      <c r="A385" s="226"/>
    </row>
    <row r="386" customFormat="false" ht="11.25" hidden="false" customHeight="false" outlineLevel="0" collapsed="false">
      <c r="A386" s="226"/>
    </row>
    <row r="387" customFormat="false" ht="11.25" hidden="false" customHeight="false" outlineLevel="0" collapsed="false">
      <c r="A387" s="226"/>
    </row>
    <row r="388" customFormat="false" ht="11.25" hidden="false" customHeight="false" outlineLevel="0" collapsed="false">
      <c r="A388" s="226"/>
    </row>
    <row r="389" customFormat="false" ht="11.25" hidden="false" customHeight="false" outlineLevel="0" collapsed="false">
      <c r="A389" s="226"/>
    </row>
    <row r="390" customFormat="false" ht="11.25" hidden="false" customHeight="false" outlineLevel="0" collapsed="false">
      <c r="A390" s="226"/>
    </row>
    <row r="391" customFormat="false" ht="11.25" hidden="false" customHeight="false" outlineLevel="0" collapsed="false">
      <c r="A391" s="226"/>
    </row>
    <row r="392" customFormat="false" ht="11.25" hidden="false" customHeight="false" outlineLevel="0" collapsed="false">
      <c r="A392" s="226"/>
    </row>
    <row r="393" customFormat="false" ht="11.25" hidden="false" customHeight="false" outlineLevel="0" collapsed="false">
      <c r="A393" s="226"/>
    </row>
    <row r="394" customFormat="false" ht="11.25" hidden="false" customHeight="false" outlineLevel="0" collapsed="false">
      <c r="A394" s="226"/>
    </row>
    <row r="395" customFormat="false" ht="11.25" hidden="false" customHeight="false" outlineLevel="0" collapsed="false">
      <c r="A395" s="226"/>
    </row>
    <row r="396" customFormat="false" ht="11.25" hidden="false" customHeight="false" outlineLevel="0" collapsed="false">
      <c r="A396" s="226"/>
    </row>
    <row r="397" customFormat="false" ht="11.25" hidden="false" customHeight="false" outlineLevel="0" collapsed="false">
      <c r="A397" s="226"/>
    </row>
    <row r="398" customFormat="false" ht="11.25" hidden="false" customHeight="false" outlineLevel="0" collapsed="false">
      <c r="A398" s="226"/>
    </row>
    <row r="399" customFormat="false" ht="11.25" hidden="false" customHeight="false" outlineLevel="0" collapsed="false">
      <c r="A399" s="226"/>
    </row>
    <row r="400" customFormat="false" ht="11.25" hidden="false" customHeight="false" outlineLevel="0" collapsed="false">
      <c r="A400" s="226"/>
    </row>
    <row r="401" customFormat="false" ht="11.25" hidden="false" customHeight="false" outlineLevel="0" collapsed="false">
      <c r="A401" s="226"/>
    </row>
    <row r="402" customFormat="false" ht="11.25" hidden="false" customHeight="false" outlineLevel="0" collapsed="false">
      <c r="A402" s="226"/>
    </row>
    <row r="403" customFormat="false" ht="11.25" hidden="false" customHeight="false" outlineLevel="0" collapsed="false">
      <c r="A403" s="226"/>
    </row>
    <row r="404" customFormat="false" ht="11.25" hidden="false" customHeight="false" outlineLevel="0" collapsed="false">
      <c r="A404" s="226"/>
    </row>
    <row r="405" customFormat="false" ht="11.25" hidden="false" customHeight="false" outlineLevel="0" collapsed="false">
      <c r="A405" s="226"/>
    </row>
    <row r="406" customFormat="false" ht="11.25" hidden="false" customHeight="false" outlineLevel="0" collapsed="false">
      <c r="A406" s="226"/>
    </row>
    <row r="407" customFormat="false" ht="11.25" hidden="false" customHeight="false" outlineLevel="0" collapsed="false">
      <c r="A407" s="226"/>
    </row>
    <row r="408" customFormat="false" ht="11.25" hidden="false" customHeight="false" outlineLevel="0" collapsed="false">
      <c r="A408" s="226"/>
    </row>
    <row r="409" customFormat="false" ht="11.25" hidden="false" customHeight="false" outlineLevel="0" collapsed="false">
      <c r="A409" s="226"/>
    </row>
    <row r="410" customFormat="false" ht="11.25" hidden="false" customHeight="false" outlineLevel="0" collapsed="false">
      <c r="A410" s="226"/>
    </row>
    <row r="411" customFormat="false" ht="11.25" hidden="false" customHeight="false" outlineLevel="0" collapsed="false">
      <c r="A411" s="226"/>
    </row>
    <row r="412" customFormat="false" ht="11.25" hidden="false" customHeight="false" outlineLevel="0" collapsed="false">
      <c r="A412" s="226"/>
    </row>
    <row r="413" customFormat="false" ht="11.25" hidden="false" customHeight="false" outlineLevel="0" collapsed="false">
      <c r="A413" s="226"/>
    </row>
    <row r="414" customFormat="false" ht="11.25" hidden="false" customHeight="false" outlineLevel="0" collapsed="false">
      <c r="A414" s="226"/>
    </row>
    <row r="415" customFormat="false" ht="11.25" hidden="false" customHeight="false" outlineLevel="0" collapsed="false">
      <c r="A415" s="226"/>
    </row>
    <row r="416" customFormat="false" ht="11.25" hidden="false" customHeight="false" outlineLevel="0" collapsed="false">
      <c r="A416" s="226"/>
    </row>
    <row r="417" customFormat="false" ht="11.25" hidden="false" customHeight="false" outlineLevel="0" collapsed="false">
      <c r="A417" s="226"/>
    </row>
    <row r="418" customFormat="false" ht="11.25" hidden="false" customHeight="false" outlineLevel="0" collapsed="false">
      <c r="A418" s="226"/>
    </row>
    <row r="419" customFormat="false" ht="11.25" hidden="false" customHeight="false" outlineLevel="0" collapsed="false">
      <c r="A419" s="226"/>
    </row>
    <row r="420" customFormat="false" ht="11.25" hidden="false" customHeight="false" outlineLevel="0" collapsed="false">
      <c r="A420" s="226"/>
    </row>
    <row r="421" customFormat="false" ht="11.25" hidden="false" customHeight="false" outlineLevel="0" collapsed="false">
      <c r="A421" s="226"/>
    </row>
    <row r="422" customFormat="false" ht="11.25" hidden="false" customHeight="false" outlineLevel="0" collapsed="false">
      <c r="A422" s="226"/>
    </row>
    <row r="423" customFormat="false" ht="11.25" hidden="false" customHeight="false" outlineLevel="0" collapsed="false">
      <c r="A423" s="226"/>
    </row>
    <row r="424" customFormat="false" ht="11.25" hidden="false" customHeight="false" outlineLevel="0" collapsed="false">
      <c r="A424" s="226"/>
    </row>
    <row r="425" customFormat="false" ht="11.25" hidden="false" customHeight="false" outlineLevel="0" collapsed="false">
      <c r="A425" s="226"/>
    </row>
    <row r="426" customFormat="false" ht="11.25" hidden="false" customHeight="false" outlineLevel="0" collapsed="false">
      <c r="A426" s="226"/>
    </row>
    <row r="427" customFormat="false" ht="11.25" hidden="false" customHeight="false" outlineLevel="0" collapsed="false">
      <c r="A427" s="226"/>
    </row>
    <row r="428" customFormat="false" ht="11.25" hidden="false" customHeight="false" outlineLevel="0" collapsed="false">
      <c r="A428" s="226"/>
    </row>
    <row r="429" customFormat="false" ht="11.25" hidden="false" customHeight="false" outlineLevel="0" collapsed="false">
      <c r="A429" s="226"/>
    </row>
    <row r="430" customFormat="false" ht="11.25" hidden="false" customHeight="false" outlineLevel="0" collapsed="false">
      <c r="A430" s="226"/>
    </row>
    <row r="431" customFormat="false" ht="11.25" hidden="false" customHeight="false" outlineLevel="0" collapsed="false">
      <c r="A431" s="226"/>
    </row>
    <row r="432" customFormat="false" ht="11.25" hidden="false" customHeight="false" outlineLevel="0" collapsed="false">
      <c r="A432" s="226"/>
    </row>
    <row r="433" customFormat="false" ht="11.25" hidden="false" customHeight="false" outlineLevel="0" collapsed="false">
      <c r="A433" s="226"/>
    </row>
    <row r="434" customFormat="false" ht="11.25" hidden="false" customHeight="false" outlineLevel="0" collapsed="false">
      <c r="A434" s="226"/>
    </row>
    <row r="435" customFormat="false" ht="11.25" hidden="false" customHeight="false" outlineLevel="0" collapsed="false">
      <c r="A435" s="226"/>
    </row>
    <row r="436" customFormat="false" ht="11.25" hidden="false" customHeight="false" outlineLevel="0" collapsed="false">
      <c r="A436" s="226"/>
    </row>
    <row r="437" customFormat="false" ht="11.25" hidden="false" customHeight="false" outlineLevel="0" collapsed="false">
      <c r="A437" s="226"/>
    </row>
    <row r="438" customFormat="false" ht="11.25" hidden="false" customHeight="false" outlineLevel="0" collapsed="false">
      <c r="A438" s="226"/>
    </row>
    <row r="439" customFormat="false" ht="11.25" hidden="false" customHeight="false" outlineLevel="0" collapsed="false">
      <c r="A439" s="226"/>
    </row>
    <row r="440" customFormat="false" ht="11.25" hidden="false" customHeight="false" outlineLevel="0" collapsed="false">
      <c r="A440" s="226"/>
    </row>
    <row r="441" customFormat="false" ht="11.25" hidden="false" customHeight="false" outlineLevel="0" collapsed="false">
      <c r="A441" s="226"/>
    </row>
    <row r="442" customFormat="false" ht="11.25" hidden="false" customHeight="false" outlineLevel="0" collapsed="false">
      <c r="A442" s="226"/>
    </row>
    <row r="443" customFormat="false" ht="11.25" hidden="false" customHeight="false" outlineLevel="0" collapsed="false">
      <c r="A443" s="226"/>
    </row>
    <row r="444" customFormat="false" ht="11.25" hidden="false" customHeight="false" outlineLevel="0" collapsed="false">
      <c r="A444" s="226"/>
    </row>
    <row r="445" customFormat="false" ht="11.25" hidden="false" customHeight="false" outlineLevel="0" collapsed="false">
      <c r="A445" s="226"/>
    </row>
    <row r="446" customFormat="false" ht="11.25" hidden="false" customHeight="false" outlineLevel="0" collapsed="false">
      <c r="A446" s="226"/>
    </row>
    <row r="447" customFormat="false" ht="11.25" hidden="false" customHeight="false" outlineLevel="0" collapsed="false">
      <c r="A447" s="226"/>
    </row>
    <row r="448" customFormat="false" ht="11.25" hidden="false" customHeight="false" outlineLevel="0" collapsed="false">
      <c r="A448" s="226"/>
    </row>
    <row r="449" customFormat="false" ht="11.25" hidden="false" customHeight="false" outlineLevel="0" collapsed="false">
      <c r="A449" s="226"/>
    </row>
    <row r="450" customFormat="false" ht="11.25" hidden="false" customHeight="false" outlineLevel="0" collapsed="false">
      <c r="A450" s="226"/>
    </row>
    <row r="451" customFormat="false" ht="11.25" hidden="false" customHeight="false" outlineLevel="0" collapsed="false">
      <c r="A451" s="226"/>
    </row>
    <row r="452" customFormat="false" ht="11.25" hidden="false" customHeight="false" outlineLevel="0" collapsed="false">
      <c r="A452" s="226"/>
    </row>
    <row r="453" customFormat="false" ht="11.25" hidden="false" customHeight="false" outlineLevel="0" collapsed="false">
      <c r="A453" s="226"/>
    </row>
    <row r="454" customFormat="false" ht="11.25" hidden="false" customHeight="false" outlineLevel="0" collapsed="false">
      <c r="A454" s="226"/>
    </row>
    <row r="455" customFormat="false" ht="11.25" hidden="false" customHeight="false" outlineLevel="0" collapsed="false">
      <c r="A455" s="226"/>
    </row>
    <row r="456" customFormat="false" ht="11.25" hidden="false" customHeight="false" outlineLevel="0" collapsed="false">
      <c r="A456" s="226"/>
    </row>
    <row r="457" customFormat="false" ht="11.25" hidden="false" customHeight="false" outlineLevel="0" collapsed="false">
      <c r="A457" s="226"/>
    </row>
    <row r="458" customFormat="false" ht="11.25" hidden="false" customHeight="false" outlineLevel="0" collapsed="false">
      <c r="A458" s="226"/>
    </row>
    <row r="459" customFormat="false" ht="11.25" hidden="false" customHeight="false" outlineLevel="0" collapsed="false">
      <c r="A459" s="226"/>
    </row>
    <row r="460" customFormat="false" ht="11.25" hidden="false" customHeight="false" outlineLevel="0" collapsed="false">
      <c r="A460" s="226"/>
    </row>
    <row r="461" customFormat="false" ht="11.25" hidden="false" customHeight="false" outlineLevel="0" collapsed="false">
      <c r="A461" s="226"/>
    </row>
    <row r="462" customFormat="false" ht="11.25" hidden="false" customHeight="false" outlineLevel="0" collapsed="false">
      <c r="A462" s="226"/>
    </row>
    <row r="463" customFormat="false" ht="11.25" hidden="false" customHeight="false" outlineLevel="0" collapsed="false">
      <c r="A463" s="226"/>
    </row>
    <row r="464" customFormat="false" ht="11.25" hidden="false" customHeight="false" outlineLevel="0" collapsed="false">
      <c r="A464" s="226"/>
    </row>
    <row r="465" customFormat="false" ht="11.25" hidden="false" customHeight="false" outlineLevel="0" collapsed="false">
      <c r="A465" s="226"/>
    </row>
    <row r="466" customFormat="false" ht="11.25" hidden="false" customHeight="false" outlineLevel="0" collapsed="false">
      <c r="A466" s="226"/>
    </row>
    <row r="467" customFormat="false" ht="11.25" hidden="false" customHeight="false" outlineLevel="0" collapsed="false">
      <c r="A467" s="226"/>
    </row>
    <row r="468" customFormat="false" ht="11.25" hidden="false" customHeight="false" outlineLevel="0" collapsed="false">
      <c r="A468" s="226"/>
    </row>
    <row r="469" customFormat="false" ht="11.25" hidden="false" customHeight="false" outlineLevel="0" collapsed="false">
      <c r="A469" s="226"/>
    </row>
    <row r="470" customFormat="false" ht="11.25" hidden="false" customHeight="false" outlineLevel="0" collapsed="false">
      <c r="A470" s="226"/>
    </row>
    <row r="471" customFormat="false" ht="11.25" hidden="false" customHeight="false" outlineLevel="0" collapsed="false">
      <c r="A471" s="226"/>
    </row>
    <row r="472" customFormat="false" ht="11.25" hidden="false" customHeight="false" outlineLevel="0" collapsed="false">
      <c r="A472" s="226"/>
    </row>
    <row r="473" customFormat="false" ht="11.25" hidden="false" customHeight="false" outlineLevel="0" collapsed="false">
      <c r="A473" s="226"/>
    </row>
    <row r="474" customFormat="false" ht="11.25" hidden="false" customHeight="false" outlineLevel="0" collapsed="false">
      <c r="A474" s="226"/>
    </row>
    <row r="475" customFormat="false" ht="11.25" hidden="false" customHeight="false" outlineLevel="0" collapsed="false">
      <c r="A475" s="226"/>
    </row>
    <row r="476" customFormat="false" ht="11.25" hidden="false" customHeight="false" outlineLevel="0" collapsed="false">
      <c r="A476" s="226"/>
    </row>
    <row r="477" customFormat="false" ht="11.25" hidden="false" customHeight="false" outlineLevel="0" collapsed="false">
      <c r="A477" s="226"/>
    </row>
    <row r="478" customFormat="false" ht="11.25" hidden="false" customHeight="false" outlineLevel="0" collapsed="false">
      <c r="A478" s="226"/>
    </row>
    <row r="479" customFormat="false" ht="11.25" hidden="false" customHeight="false" outlineLevel="0" collapsed="false">
      <c r="A479" s="226"/>
    </row>
    <row r="480" customFormat="false" ht="11.25" hidden="false" customHeight="false" outlineLevel="0" collapsed="false">
      <c r="A480" s="226"/>
    </row>
    <row r="481" customFormat="false" ht="11.25" hidden="false" customHeight="false" outlineLevel="0" collapsed="false">
      <c r="A481" s="226"/>
    </row>
    <row r="482" customFormat="false" ht="11.25" hidden="false" customHeight="false" outlineLevel="0" collapsed="false">
      <c r="A482" s="226"/>
    </row>
    <row r="483" customFormat="false" ht="11.25" hidden="false" customHeight="false" outlineLevel="0" collapsed="false">
      <c r="A483" s="226"/>
    </row>
    <row r="484" customFormat="false" ht="11.25" hidden="false" customHeight="false" outlineLevel="0" collapsed="false">
      <c r="A484" s="226"/>
    </row>
    <row r="485" customFormat="false" ht="11.25" hidden="false" customHeight="false" outlineLevel="0" collapsed="false">
      <c r="A485" s="226"/>
    </row>
    <row r="486" customFormat="false" ht="11.25" hidden="false" customHeight="false" outlineLevel="0" collapsed="false">
      <c r="A486" s="226"/>
    </row>
    <row r="487" customFormat="false" ht="11.25" hidden="false" customHeight="false" outlineLevel="0" collapsed="false">
      <c r="A487" s="226"/>
    </row>
    <row r="488" customFormat="false" ht="11.25" hidden="false" customHeight="false" outlineLevel="0" collapsed="false">
      <c r="A488" s="226"/>
    </row>
    <row r="489" customFormat="false" ht="11.25" hidden="false" customHeight="false" outlineLevel="0" collapsed="false">
      <c r="A489" s="226"/>
    </row>
    <row r="490" customFormat="false" ht="11.25" hidden="false" customHeight="false" outlineLevel="0" collapsed="false">
      <c r="A490" s="226"/>
    </row>
    <row r="491" customFormat="false" ht="11.25" hidden="false" customHeight="false" outlineLevel="0" collapsed="false">
      <c r="A491" s="226"/>
    </row>
    <row r="492" customFormat="false" ht="11.25" hidden="false" customHeight="false" outlineLevel="0" collapsed="false">
      <c r="A492" s="226"/>
    </row>
    <row r="493" customFormat="false" ht="11.25" hidden="false" customHeight="false" outlineLevel="0" collapsed="false">
      <c r="A493" s="226"/>
    </row>
    <row r="494" customFormat="false" ht="11.25" hidden="false" customHeight="false" outlineLevel="0" collapsed="false">
      <c r="A494" s="226"/>
    </row>
    <row r="495" customFormat="false" ht="11.25" hidden="false" customHeight="false" outlineLevel="0" collapsed="false">
      <c r="A495" s="226"/>
    </row>
    <row r="496" customFormat="false" ht="11.25" hidden="false" customHeight="false" outlineLevel="0" collapsed="false">
      <c r="A496" s="226"/>
    </row>
    <row r="497" customFormat="false" ht="11.25" hidden="false" customHeight="false" outlineLevel="0" collapsed="false">
      <c r="A497" s="226"/>
    </row>
    <row r="498" customFormat="false" ht="11.25" hidden="false" customHeight="false" outlineLevel="0" collapsed="false">
      <c r="A498" s="226"/>
    </row>
    <row r="499" customFormat="false" ht="11.25" hidden="false" customHeight="false" outlineLevel="0" collapsed="false">
      <c r="A499" s="226"/>
    </row>
    <row r="500" customFormat="false" ht="11.25" hidden="false" customHeight="false" outlineLevel="0" collapsed="false">
      <c r="A500" s="226"/>
    </row>
    <row r="501" customFormat="false" ht="11.25" hidden="false" customHeight="false" outlineLevel="0" collapsed="false">
      <c r="A501" s="226"/>
    </row>
    <row r="502" customFormat="false" ht="11.25" hidden="false" customHeight="false" outlineLevel="0" collapsed="false">
      <c r="A502" s="226"/>
    </row>
    <row r="503" customFormat="false" ht="11.25" hidden="false" customHeight="false" outlineLevel="0" collapsed="false">
      <c r="A503" s="226"/>
    </row>
    <row r="504" customFormat="false" ht="11.25" hidden="false" customHeight="false" outlineLevel="0" collapsed="false">
      <c r="A504" s="226"/>
    </row>
    <row r="505" customFormat="false" ht="11.25" hidden="false" customHeight="false" outlineLevel="0" collapsed="false">
      <c r="A505" s="226"/>
    </row>
    <row r="506" customFormat="false" ht="11.25" hidden="false" customHeight="false" outlineLevel="0" collapsed="false">
      <c r="A506" s="226"/>
    </row>
    <row r="507" customFormat="false" ht="11.25" hidden="false" customHeight="false" outlineLevel="0" collapsed="false">
      <c r="A507" s="226"/>
    </row>
    <row r="508" customFormat="false" ht="11.25" hidden="false" customHeight="false" outlineLevel="0" collapsed="false">
      <c r="A508" s="226"/>
    </row>
    <row r="509" customFormat="false" ht="11.25" hidden="false" customHeight="false" outlineLevel="0" collapsed="false">
      <c r="A509" s="226"/>
    </row>
    <row r="510" customFormat="false" ht="11.25" hidden="false" customHeight="false" outlineLevel="0" collapsed="false">
      <c r="A510" s="226"/>
    </row>
    <row r="511" customFormat="false" ht="11.25" hidden="false" customHeight="false" outlineLevel="0" collapsed="false">
      <c r="A511" s="226"/>
    </row>
    <row r="512" customFormat="false" ht="11.25" hidden="false" customHeight="false" outlineLevel="0" collapsed="false">
      <c r="A512" s="226"/>
    </row>
    <row r="513" customFormat="false" ht="11.25" hidden="false" customHeight="false" outlineLevel="0" collapsed="false">
      <c r="A513" s="226"/>
    </row>
    <row r="514" customFormat="false" ht="11.25" hidden="false" customHeight="false" outlineLevel="0" collapsed="false">
      <c r="A514" s="226"/>
    </row>
    <row r="515" customFormat="false" ht="11.25" hidden="false" customHeight="false" outlineLevel="0" collapsed="false">
      <c r="A515" s="226"/>
    </row>
    <row r="516" customFormat="false" ht="11.25" hidden="false" customHeight="false" outlineLevel="0" collapsed="false">
      <c r="A516" s="226"/>
    </row>
    <row r="517" customFormat="false" ht="11.25" hidden="false" customHeight="false" outlineLevel="0" collapsed="false">
      <c r="A517" s="226"/>
    </row>
    <row r="518" customFormat="false" ht="11.25" hidden="false" customHeight="false" outlineLevel="0" collapsed="false">
      <c r="A518" s="226"/>
    </row>
    <row r="519" customFormat="false" ht="11.25" hidden="false" customHeight="false" outlineLevel="0" collapsed="false">
      <c r="A519" s="226"/>
    </row>
    <row r="520" customFormat="false" ht="11.25" hidden="false" customHeight="false" outlineLevel="0" collapsed="false">
      <c r="A520" s="226"/>
    </row>
    <row r="521" customFormat="false" ht="11.25" hidden="false" customHeight="false" outlineLevel="0" collapsed="false">
      <c r="A521" s="226"/>
    </row>
    <row r="522" customFormat="false" ht="11.25" hidden="false" customHeight="false" outlineLevel="0" collapsed="false">
      <c r="A522" s="226"/>
    </row>
    <row r="523" customFormat="false" ht="11.25" hidden="false" customHeight="false" outlineLevel="0" collapsed="false">
      <c r="A523" s="226"/>
    </row>
    <row r="524" customFormat="false" ht="11.25" hidden="false" customHeight="false" outlineLevel="0" collapsed="false">
      <c r="A524" s="226"/>
    </row>
    <row r="525" customFormat="false" ht="11.25" hidden="false" customHeight="false" outlineLevel="0" collapsed="false">
      <c r="A525" s="226"/>
    </row>
    <row r="526" customFormat="false" ht="11.25" hidden="false" customHeight="false" outlineLevel="0" collapsed="false">
      <c r="A526" s="226"/>
    </row>
    <row r="527" customFormat="false" ht="11.25" hidden="false" customHeight="false" outlineLevel="0" collapsed="false">
      <c r="A527" s="226"/>
    </row>
    <row r="528" customFormat="false" ht="11.25" hidden="false" customHeight="false" outlineLevel="0" collapsed="false">
      <c r="A528" s="226"/>
    </row>
    <row r="529" customFormat="false" ht="11.25" hidden="false" customHeight="false" outlineLevel="0" collapsed="false">
      <c r="A529" s="226"/>
    </row>
    <row r="530" customFormat="false" ht="11.25" hidden="false" customHeight="false" outlineLevel="0" collapsed="false">
      <c r="A530" s="226"/>
    </row>
    <row r="531" customFormat="false" ht="11.25" hidden="false" customHeight="false" outlineLevel="0" collapsed="false">
      <c r="A531" s="226"/>
    </row>
    <row r="532" customFormat="false" ht="11.25" hidden="false" customHeight="false" outlineLevel="0" collapsed="false">
      <c r="A532" s="226"/>
    </row>
    <row r="533" customFormat="false" ht="11.25" hidden="false" customHeight="false" outlineLevel="0" collapsed="false">
      <c r="A533" s="226"/>
    </row>
    <row r="534" customFormat="false" ht="11.25" hidden="false" customHeight="false" outlineLevel="0" collapsed="false">
      <c r="A534" s="226"/>
    </row>
    <row r="535" customFormat="false" ht="11.25" hidden="false" customHeight="false" outlineLevel="0" collapsed="false">
      <c r="A535" s="226"/>
    </row>
    <row r="536" customFormat="false" ht="11.25" hidden="false" customHeight="false" outlineLevel="0" collapsed="false">
      <c r="A536" s="226"/>
    </row>
    <row r="537" customFormat="false" ht="11.25" hidden="false" customHeight="false" outlineLevel="0" collapsed="false">
      <c r="A537" s="226"/>
    </row>
    <row r="538" customFormat="false" ht="11.25" hidden="false" customHeight="false" outlineLevel="0" collapsed="false">
      <c r="A538" s="226"/>
    </row>
    <row r="539" customFormat="false" ht="11.25" hidden="false" customHeight="false" outlineLevel="0" collapsed="false">
      <c r="A539" s="226"/>
    </row>
    <row r="540" customFormat="false" ht="11.25" hidden="false" customHeight="false" outlineLevel="0" collapsed="false">
      <c r="A540" s="226"/>
    </row>
    <row r="541" customFormat="false" ht="11.25" hidden="false" customHeight="false" outlineLevel="0" collapsed="false">
      <c r="A541" s="226"/>
    </row>
    <row r="542" customFormat="false" ht="11.25" hidden="false" customHeight="false" outlineLevel="0" collapsed="false">
      <c r="A542" s="226"/>
    </row>
    <row r="543" customFormat="false" ht="11.25" hidden="false" customHeight="false" outlineLevel="0" collapsed="false">
      <c r="A543" s="226"/>
    </row>
    <row r="544" customFormat="false" ht="11.25" hidden="false" customHeight="false" outlineLevel="0" collapsed="false">
      <c r="A544" s="226"/>
    </row>
    <row r="545" customFormat="false" ht="11.25" hidden="false" customHeight="false" outlineLevel="0" collapsed="false">
      <c r="A545" s="226"/>
    </row>
    <row r="546" customFormat="false" ht="11.25" hidden="false" customHeight="false" outlineLevel="0" collapsed="false">
      <c r="A546" s="226"/>
    </row>
    <row r="547" customFormat="false" ht="11.25" hidden="false" customHeight="false" outlineLevel="0" collapsed="false">
      <c r="A547" s="226"/>
    </row>
    <row r="548" customFormat="false" ht="11.25" hidden="false" customHeight="false" outlineLevel="0" collapsed="false">
      <c r="A548" s="226"/>
    </row>
    <row r="549" customFormat="false" ht="11.25" hidden="false" customHeight="false" outlineLevel="0" collapsed="false">
      <c r="A549" s="226"/>
    </row>
    <row r="550" customFormat="false" ht="11.25" hidden="false" customHeight="false" outlineLevel="0" collapsed="false">
      <c r="A550" s="226"/>
    </row>
    <row r="551" customFormat="false" ht="11.25" hidden="false" customHeight="false" outlineLevel="0" collapsed="false">
      <c r="A551" s="226"/>
    </row>
    <row r="552" customFormat="false" ht="11.25" hidden="false" customHeight="false" outlineLevel="0" collapsed="false">
      <c r="A552" s="226"/>
    </row>
    <row r="553" customFormat="false" ht="11.25" hidden="false" customHeight="false" outlineLevel="0" collapsed="false">
      <c r="A553" s="226"/>
    </row>
    <row r="554" customFormat="false" ht="11.25" hidden="false" customHeight="false" outlineLevel="0" collapsed="false">
      <c r="A554" s="226"/>
    </row>
    <row r="555" customFormat="false" ht="11.25" hidden="false" customHeight="false" outlineLevel="0" collapsed="false">
      <c r="A555" s="226"/>
    </row>
    <row r="556" customFormat="false" ht="11.25" hidden="false" customHeight="false" outlineLevel="0" collapsed="false">
      <c r="A556" s="226"/>
    </row>
    <row r="557" customFormat="false" ht="11.25" hidden="false" customHeight="false" outlineLevel="0" collapsed="false">
      <c r="A557" s="226"/>
    </row>
    <row r="558" customFormat="false" ht="11.25" hidden="false" customHeight="false" outlineLevel="0" collapsed="false">
      <c r="A558" s="226"/>
    </row>
    <row r="559" customFormat="false" ht="11.25" hidden="false" customHeight="false" outlineLevel="0" collapsed="false">
      <c r="A559" s="226"/>
    </row>
    <row r="560" customFormat="false" ht="11.25" hidden="false" customHeight="false" outlineLevel="0" collapsed="false">
      <c r="A560" s="226"/>
    </row>
    <row r="561" customFormat="false" ht="11.25" hidden="false" customHeight="false" outlineLevel="0" collapsed="false">
      <c r="A561" s="226"/>
    </row>
    <row r="562" customFormat="false" ht="11.25" hidden="false" customHeight="false" outlineLevel="0" collapsed="false">
      <c r="A562" s="226"/>
    </row>
    <row r="563" customFormat="false" ht="11.25" hidden="false" customHeight="false" outlineLevel="0" collapsed="false">
      <c r="A563" s="226"/>
    </row>
    <row r="564" customFormat="false" ht="11.25" hidden="false" customHeight="false" outlineLevel="0" collapsed="false">
      <c r="A564" s="226"/>
    </row>
    <row r="565" customFormat="false" ht="11.25" hidden="false" customHeight="false" outlineLevel="0" collapsed="false">
      <c r="A565" s="226"/>
    </row>
    <row r="566" customFormat="false" ht="11.25" hidden="false" customHeight="false" outlineLevel="0" collapsed="false">
      <c r="A566" s="226"/>
    </row>
    <row r="567" customFormat="false" ht="11.25" hidden="false" customHeight="false" outlineLevel="0" collapsed="false">
      <c r="A567" s="226"/>
    </row>
    <row r="568" customFormat="false" ht="11.25" hidden="false" customHeight="false" outlineLevel="0" collapsed="false">
      <c r="A568" s="226"/>
    </row>
    <row r="569" customFormat="false" ht="11.25" hidden="false" customHeight="false" outlineLevel="0" collapsed="false">
      <c r="A569" s="226"/>
    </row>
    <row r="570" customFormat="false" ht="11.25" hidden="false" customHeight="false" outlineLevel="0" collapsed="false">
      <c r="A570" s="226"/>
    </row>
    <row r="571" customFormat="false" ht="11.25" hidden="false" customHeight="false" outlineLevel="0" collapsed="false">
      <c r="A571" s="226"/>
    </row>
    <row r="572" customFormat="false" ht="11.25" hidden="false" customHeight="false" outlineLevel="0" collapsed="false">
      <c r="A572" s="226"/>
    </row>
    <row r="573" customFormat="false" ht="11.25" hidden="false" customHeight="false" outlineLevel="0" collapsed="false">
      <c r="A573" s="226"/>
    </row>
    <row r="574" customFormat="false" ht="11.25" hidden="false" customHeight="false" outlineLevel="0" collapsed="false">
      <c r="A574" s="226"/>
    </row>
    <row r="575" customFormat="false" ht="11.25" hidden="false" customHeight="false" outlineLevel="0" collapsed="false">
      <c r="A575" s="226"/>
    </row>
    <row r="576" customFormat="false" ht="11.25" hidden="false" customHeight="false" outlineLevel="0" collapsed="false">
      <c r="A576" s="226"/>
    </row>
    <row r="577" customFormat="false" ht="11.25" hidden="false" customHeight="false" outlineLevel="0" collapsed="false">
      <c r="A577" s="226"/>
    </row>
    <row r="578" customFormat="false" ht="11.25" hidden="false" customHeight="false" outlineLevel="0" collapsed="false">
      <c r="A578" s="226"/>
    </row>
    <row r="579" customFormat="false" ht="11.25" hidden="false" customHeight="false" outlineLevel="0" collapsed="false">
      <c r="A579" s="226"/>
    </row>
    <row r="580" customFormat="false" ht="11.25" hidden="false" customHeight="false" outlineLevel="0" collapsed="false">
      <c r="A580" s="226"/>
    </row>
    <row r="581" customFormat="false" ht="11.25" hidden="false" customHeight="false" outlineLevel="0" collapsed="false">
      <c r="A581" s="226"/>
    </row>
    <row r="582" customFormat="false" ht="11.25" hidden="false" customHeight="false" outlineLevel="0" collapsed="false">
      <c r="A582" s="226"/>
    </row>
    <row r="583" customFormat="false" ht="11.25" hidden="false" customHeight="false" outlineLevel="0" collapsed="false">
      <c r="A583" s="226"/>
    </row>
    <row r="584" customFormat="false" ht="11.25" hidden="false" customHeight="false" outlineLevel="0" collapsed="false">
      <c r="A584" s="226"/>
    </row>
    <row r="585" customFormat="false" ht="11.25" hidden="false" customHeight="false" outlineLevel="0" collapsed="false">
      <c r="A585" s="226"/>
    </row>
    <row r="586" customFormat="false" ht="11.25" hidden="false" customHeight="false" outlineLevel="0" collapsed="false">
      <c r="A586" s="226"/>
    </row>
    <row r="587" customFormat="false" ht="11.25" hidden="false" customHeight="false" outlineLevel="0" collapsed="false">
      <c r="A587" s="226"/>
    </row>
    <row r="588" customFormat="false" ht="11.25" hidden="false" customHeight="false" outlineLevel="0" collapsed="false">
      <c r="A588" s="226"/>
    </row>
    <row r="589" customFormat="false" ht="11.25" hidden="false" customHeight="false" outlineLevel="0" collapsed="false">
      <c r="A589" s="226"/>
    </row>
    <row r="590" customFormat="false" ht="11.25" hidden="false" customHeight="false" outlineLevel="0" collapsed="false">
      <c r="A590" s="226"/>
    </row>
    <row r="591" customFormat="false" ht="11.25" hidden="false" customHeight="false" outlineLevel="0" collapsed="false">
      <c r="A591" s="226"/>
    </row>
    <row r="592" customFormat="false" ht="11.25" hidden="false" customHeight="false" outlineLevel="0" collapsed="false">
      <c r="A592" s="226"/>
    </row>
    <row r="593" customFormat="false" ht="11.25" hidden="false" customHeight="false" outlineLevel="0" collapsed="false">
      <c r="A593" s="226"/>
    </row>
    <row r="594" customFormat="false" ht="11.25" hidden="false" customHeight="false" outlineLevel="0" collapsed="false">
      <c r="A594" s="226"/>
    </row>
    <row r="595" customFormat="false" ht="11.25" hidden="false" customHeight="false" outlineLevel="0" collapsed="false">
      <c r="A595" s="226"/>
    </row>
    <row r="596" customFormat="false" ht="11.25" hidden="false" customHeight="false" outlineLevel="0" collapsed="false">
      <c r="A596" s="226"/>
    </row>
    <row r="597" customFormat="false" ht="11.25" hidden="false" customHeight="false" outlineLevel="0" collapsed="false">
      <c r="A597" s="226"/>
    </row>
    <row r="598" customFormat="false" ht="11.25" hidden="false" customHeight="false" outlineLevel="0" collapsed="false">
      <c r="A598" s="226"/>
    </row>
    <row r="599" customFormat="false" ht="11.25" hidden="false" customHeight="false" outlineLevel="0" collapsed="false">
      <c r="A599" s="226"/>
    </row>
    <row r="600" customFormat="false" ht="11.25" hidden="false" customHeight="false" outlineLevel="0" collapsed="false">
      <c r="A600" s="226"/>
    </row>
    <row r="601" customFormat="false" ht="11.25" hidden="false" customHeight="false" outlineLevel="0" collapsed="false">
      <c r="A601" s="226"/>
    </row>
    <row r="602" customFormat="false" ht="11.25" hidden="false" customHeight="false" outlineLevel="0" collapsed="false">
      <c r="A602" s="226"/>
    </row>
    <row r="603" customFormat="false" ht="11.25" hidden="false" customHeight="false" outlineLevel="0" collapsed="false">
      <c r="A603" s="226"/>
    </row>
    <row r="604" customFormat="false" ht="11.25" hidden="false" customHeight="false" outlineLevel="0" collapsed="false">
      <c r="A604" s="226"/>
    </row>
    <row r="605" customFormat="false" ht="11.25" hidden="false" customHeight="false" outlineLevel="0" collapsed="false">
      <c r="A605" s="226"/>
    </row>
    <row r="606" customFormat="false" ht="11.25" hidden="false" customHeight="false" outlineLevel="0" collapsed="false">
      <c r="A606" s="226"/>
    </row>
    <row r="607" customFormat="false" ht="11.25" hidden="false" customHeight="false" outlineLevel="0" collapsed="false">
      <c r="A607" s="226"/>
    </row>
    <row r="608" customFormat="false" ht="11.25" hidden="false" customHeight="false" outlineLevel="0" collapsed="false">
      <c r="A608" s="226"/>
    </row>
    <row r="609" customFormat="false" ht="11.25" hidden="false" customHeight="false" outlineLevel="0" collapsed="false">
      <c r="A609" s="226"/>
    </row>
    <row r="610" customFormat="false" ht="11.25" hidden="false" customHeight="false" outlineLevel="0" collapsed="false">
      <c r="A610" s="226"/>
    </row>
    <row r="611" customFormat="false" ht="11.25" hidden="false" customHeight="false" outlineLevel="0" collapsed="false">
      <c r="A611" s="226"/>
    </row>
    <row r="612" customFormat="false" ht="11.25" hidden="false" customHeight="false" outlineLevel="0" collapsed="false">
      <c r="A612" s="226"/>
    </row>
    <row r="613" customFormat="false" ht="11.25" hidden="false" customHeight="false" outlineLevel="0" collapsed="false">
      <c r="A613" s="226"/>
    </row>
    <row r="614" customFormat="false" ht="11.25" hidden="false" customHeight="false" outlineLevel="0" collapsed="false">
      <c r="A614" s="226"/>
    </row>
    <row r="615" customFormat="false" ht="11.25" hidden="false" customHeight="false" outlineLevel="0" collapsed="false">
      <c r="A615" s="226"/>
    </row>
    <row r="616" customFormat="false" ht="11.25" hidden="false" customHeight="false" outlineLevel="0" collapsed="false">
      <c r="A616" s="226"/>
    </row>
    <row r="617" customFormat="false" ht="11.25" hidden="false" customHeight="false" outlineLevel="0" collapsed="false">
      <c r="A617" s="226"/>
    </row>
    <row r="618" customFormat="false" ht="11.25" hidden="false" customHeight="false" outlineLevel="0" collapsed="false">
      <c r="A618" s="226"/>
    </row>
    <row r="619" customFormat="false" ht="11.25" hidden="false" customHeight="false" outlineLevel="0" collapsed="false">
      <c r="A619" s="226"/>
    </row>
    <row r="620" customFormat="false" ht="11.25" hidden="false" customHeight="false" outlineLevel="0" collapsed="false">
      <c r="A620" s="226"/>
    </row>
    <row r="621" customFormat="false" ht="11.25" hidden="false" customHeight="false" outlineLevel="0" collapsed="false">
      <c r="A621" s="226"/>
    </row>
    <row r="622" customFormat="false" ht="11.25" hidden="false" customHeight="false" outlineLevel="0" collapsed="false">
      <c r="A622" s="226"/>
    </row>
    <row r="623" customFormat="false" ht="11.25" hidden="false" customHeight="false" outlineLevel="0" collapsed="false">
      <c r="A623" s="226"/>
    </row>
    <row r="624" customFormat="false" ht="11.25" hidden="false" customHeight="false" outlineLevel="0" collapsed="false">
      <c r="A624" s="226"/>
    </row>
    <row r="625" customFormat="false" ht="11.25" hidden="false" customHeight="false" outlineLevel="0" collapsed="false">
      <c r="A625" s="226"/>
    </row>
    <row r="626" customFormat="false" ht="11.25" hidden="false" customHeight="false" outlineLevel="0" collapsed="false">
      <c r="A626" s="226"/>
    </row>
    <row r="627" customFormat="false" ht="11.25" hidden="false" customHeight="false" outlineLevel="0" collapsed="false">
      <c r="A627" s="226"/>
    </row>
    <row r="628" customFormat="false" ht="11.25" hidden="false" customHeight="false" outlineLevel="0" collapsed="false">
      <c r="A628" s="226"/>
    </row>
    <row r="629" customFormat="false" ht="11.25" hidden="false" customHeight="false" outlineLevel="0" collapsed="false">
      <c r="A629" s="226"/>
    </row>
    <row r="630" customFormat="false" ht="11.25" hidden="false" customHeight="false" outlineLevel="0" collapsed="false">
      <c r="A630" s="226"/>
    </row>
    <row r="631" customFormat="false" ht="11.25" hidden="false" customHeight="false" outlineLevel="0" collapsed="false">
      <c r="A631" s="226"/>
    </row>
    <row r="632" customFormat="false" ht="11.25" hidden="false" customHeight="false" outlineLevel="0" collapsed="false">
      <c r="A632" s="226"/>
    </row>
    <row r="633" customFormat="false" ht="11.25" hidden="false" customHeight="false" outlineLevel="0" collapsed="false">
      <c r="A633" s="226"/>
    </row>
    <row r="634" customFormat="false" ht="11.25" hidden="false" customHeight="false" outlineLevel="0" collapsed="false">
      <c r="A634" s="226"/>
    </row>
    <row r="635" customFormat="false" ht="11.25" hidden="false" customHeight="false" outlineLevel="0" collapsed="false">
      <c r="A635" s="226"/>
    </row>
    <row r="636" customFormat="false" ht="11.25" hidden="false" customHeight="false" outlineLevel="0" collapsed="false">
      <c r="A636" s="226"/>
    </row>
    <row r="637" customFormat="false" ht="11.25" hidden="false" customHeight="false" outlineLevel="0" collapsed="false">
      <c r="A637" s="226"/>
    </row>
    <row r="638" customFormat="false" ht="11.25" hidden="false" customHeight="false" outlineLevel="0" collapsed="false">
      <c r="A638" s="226"/>
    </row>
    <row r="639" customFormat="false" ht="11.25" hidden="false" customHeight="false" outlineLevel="0" collapsed="false">
      <c r="A639" s="226"/>
    </row>
    <row r="640" customFormat="false" ht="11.25" hidden="false" customHeight="false" outlineLevel="0" collapsed="false">
      <c r="A640" s="226"/>
    </row>
    <row r="641" customFormat="false" ht="11.25" hidden="false" customHeight="false" outlineLevel="0" collapsed="false">
      <c r="A641" s="226"/>
    </row>
    <row r="642" customFormat="false" ht="11.25" hidden="false" customHeight="false" outlineLevel="0" collapsed="false">
      <c r="A642" s="226"/>
    </row>
    <row r="643" customFormat="false" ht="11.25" hidden="false" customHeight="false" outlineLevel="0" collapsed="false">
      <c r="A643" s="226"/>
    </row>
    <row r="644" customFormat="false" ht="11.25" hidden="false" customHeight="false" outlineLevel="0" collapsed="false">
      <c r="A644" s="226"/>
    </row>
    <row r="645" customFormat="false" ht="11.25" hidden="false" customHeight="false" outlineLevel="0" collapsed="false">
      <c r="A645" s="226"/>
    </row>
    <row r="646" customFormat="false" ht="11.25" hidden="false" customHeight="false" outlineLevel="0" collapsed="false">
      <c r="A646" s="226"/>
    </row>
    <row r="647" customFormat="false" ht="11.25" hidden="false" customHeight="false" outlineLevel="0" collapsed="false">
      <c r="A647" s="226"/>
    </row>
    <row r="648" customFormat="false" ht="11.25" hidden="false" customHeight="false" outlineLevel="0" collapsed="false">
      <c r="A648" s="226"/>
    </row>
    <row r="649" customFormat="false" ht="11.25" hidden="false" customHeight="false" outlineLevel="0" collapsed="false">
      <c r="A649" s="226"/>
    </row>
    <row r="650" customFormat="false" ht="11.25" hidden="false" customHeight="false" outlineLevel="0" collapsed="false">
      <c r="A650" s="226"/>
    </row>
    <row r="651" customFormat="false" ht="11.25" hidden="false" customHeight="false" outlineLevel="0" collapsed="false">
      <c r="A651" s="226"/>
    </row>
    <row r="652" customFormat="false" ht="11.25" hidden="false" customHeight="false" outlineLevel="0" collapsed="false">
      <c r="A652" s="226"/>
    </row>
    <row r="653" customFormat="false" ht="11.25" hidden="false" customHeight="false" outlineLevel="0" collapsed="false">
      <c r="A653" s="226"/>
    </row>
    <row r="654" customFormat="false" ht="11.25" hidden="false" customHeight="false" outlineLevel="0" collapsed="false">
      <c r="A654" s="226"/>
    </row>
    <row r="655" customFormat="false" ht="11.25" hidden="false" customHeight="false" outlineLevel="0" collapsed="false">
      <c r="A655" s="226"/>
    </row>
    <row r="656" customFormat="false" ht="11.25" hidden="false" customHeight="false" outlineLevel="0" collapsed="false">
      <c r="A656" s="226"/>
    </row>
    <row r="657" customFormat="false" ht="11.25" hidden="false" customHeight="false" outlineLevel="0" collapsed="false">
      <c r="A657" s="226"/>
    </row>
    <row r="658" customFormat="false" ht="11.25" hidden="false" customHeight="false" outlineLevel="0" collapsed="false">
      <c r="A658" s="226"/>
    </row>
    <row r="659" customFormat="false" ht="11.25" hidden="false" customHeight="false" outlineLevel="0" collapsed="false">
      <c r="A659" s="226"/>
    </row>
    <row r="660" customFormat="false" ht="11.25" hidden="false" customHeight="false" outlineLevel="0" collapsed="false">
      <c r="A660" s="226"/>
    </row>
    <row r="661" customFormat="false" ht="11.25" hidden="false" customHeight="false" outlineLevel="0" collapsed="false">
      <c r="A661" s="226"/>
    </row>
    <row r="662" customFormat="false" ht="11.25" hidden="false" customHeight="false" outlineLevel="0" collapsed="false">
      <c r="A662" s="226"/>
    </row>
    <row r="663" customFormat="false" ht="11.25" hidden="false" customHeight="false" outlineLevel="0" collapsed="false">
      <c r="A663" s="226"/>
    </row>
    <row r="664" customFormat="false" ht="11.25" hidden="false" customHeight="false" outlineLevel="0" collapsed="false">
      <c r="A664" s="226"/>
    </row>
    <row r="665" customFormat="false" ht="11.25" hidden="false" customHeight="false" outlineLevel="0" collapsed="false">
      <c r="A665" s="226"/>
    </row>
    <row r="666" customFormat="false" ht="11.25" hidden="false" customHeight="false" outlineLevel="0" collapsed="false">
      <c r="A666" s="226"/>
    </row>
    <row r="667" customFormat="false" ht="11.25" hidden="false" customHeight="false" outlineLevel="0" collapsed="false">
      <c r="A667" s="226"/>
    </row>
    <row r="668" customFormat="false" ht="11.25" hidden="false" customHeight="false" outlineLevel="0" collapsed="false">
      <c r="A668" s="226"/>
    </row>
    <row r="669" customFormat="false" ht="11.25" hidden="false" customHeight="false" outlineLevel="0" collapsed="false">
      <c r="A669" s="226"/>
    </row>
    <row r="670" customFormat="false" ht="11.25" hidden="false" customHeight="false" outlineLevel="0" collapsed="false">
      <c r="A670" s="226"/>
    </row>
    <row r="671" customFormat="false" ht="11.25" hidden="false" customHeight="false" outlineLevel="0" collapsed="false">
      <c r="A671" s="226"/>
    </row>
    <row r="672" customFormat="false" ht="11.25" hidden="false" customHeight="false" outlineLevel="0" collapsed="false">
      <c r="A672" s="226"/>
    </row>
    <row r="673" customFormat="false" ht="11.25" hidden="false" customHeight="false" outlineLevel="0" collapsed="false">
      <c r="A673" s="226"/>
    </row>
    <row r="674" customFormat="false" ht="11.25" hidden="false" customHeight="false" outlineLevel="0" collapsed="false">
      <c r="A674" s="226"/>
    </row>
    <row r="675" customFormat="false" ht="11.25" hidden="false" customHeight="false" outlineLevel="0" collapsed="false">
      <c r="A675" s="226"/>
    </row>
    <row r="676" customFormat="false" ht="11.25" hidden="false" customHeight="false" outlineLevel="0" collapsed="false">
      <c r="A676" s="226"/>
    </row>
    <row r="677" customFormat="false" ht="11.25" hidden="false" customHeight="false" outlineLevel="0" collapsed="false">
      <c r="A677" s="226"/>
    </row>
    <row r="678" customFormat="false" ht="11.25" hidden="false" customHeight="false" outlineLevel="0" collapsed="false">
      <c r="A678" s="226"/>
    </row>
    <row r="679" customFormat="false" ht="11.25" hidden="false" customHeight="false" outlineLevel="0" collapsed="false">
      <c r="A679" s="226"/>
    </row>
    <row r="680" customFormat="false" ht="11.25" hidden="false" customHeight="false" outlineLevel="0" collapsed="false">
      <c r="A680" s="226"/>
    </row>
    <row r="681" customFormat="false" ht="11.25" hidden="false" customHeight="false" outlineLevel="0" collapsed="false">
      <c r="A681" s="226"/>
    </row>
    <row r="682" customFormat="false" ht="11.25" hidden="false" customHeight="false" outlineLevel="0" collapsed="false">
      <c r="A682" s="226"/>
    </row>
    <row r="683" customFormat="false" ht="11.25" hidden="false" customHeight="false" outlineLevel="0" collapsed="false">
      <c r="A683" s="226"/>
    </row>
    <row r="684" customFormat="false" ht="11.25" hidden="false" customHeight="false" outlineLevel="0" collapsed="false">
      <c r="A684" s="226"/>
    </row>
    <row r="685" customFormat="false" ht="11.25" hidden="false" customHeight="false" outlineLevel="0" collapsed="false">
      <c r="A685" s="226"/>
    </row>
    <row r="686" customFormat="false" ht="11.25" hidden="false" customHeight="false" outlineLevel="0" collapsed="false">
      <c r="A686" s="226"/>
    </row>
    <row r="687" customFormat="false" ht="11.25" hidden="false" customHeight="false" outlineLevel="0" collapsed="false">
      <c r="A687" s="226"/>
    </row>
    <row r="688" customFormat="false" ht="11.25" hidden="false" customHeight="false" outlineLevel="0" collapsed="false">
      <c r="A688" s="226"/>
    </row>
    <row r="689" customFormat="false" ht="11.25" hidden="false" customHeight="false" outlineLevel="0" collapsed="false">
      <c r="A689" s="226"/>
    </row>
    <row r="690" customFormat="false" ht="11.25" hidden="false" customHeight="false" outlineLevel="0" collapsed="false">
      <c r="A690" s="226"/>
    </row>
    <row r="691" customFormat="false" ht="11.25" hidden="false" customHeight="false" outlineLevel="0" collapsed="false">
      <c r="A691" s="226"/>
    </row>
    <row r="692" customFormat="false" ht="11.25" hidden="false" customHeight="false" outlineLevel="0" collapsed="false">
      <c r="A692" s="226"/>
    </row>
    <row r="693" customFormat="false" ht="11.25" hidden="false" customHeight="false" outlineLevel="0" collapsed="false">
      <c r="A693" s="226"/>
    </row>
    <row r="694" customFormat="false" ht="11.25" hidden="false" customHeight="false" outlineLevel="0" collapsed="false">
      <c r="A694" s="226"/>
    </row>
    <row r="695" customFormat="false" ht="11.25" hidden="false" customHeight="false" outlineLevel="0" collapsed="false">
      <c r="A695" s="226"/>
    </row>
    <row r="696" customFormat="false" ht="11.25" hidden="false" customHeight="false" outlineLevel="0" collapsed="false">
      <c r="A696" s="226"/>
    </row>
    <row r="697" customFormat="false" ht="11.25" hidden="false" customHeight="false" outlineLevel="0" collapsed="false">
      <c r="A697" s="226"/>
    </row>
    <row r="698" customFormat="false" ht="11.25" hidden="false" customHeight="false" outlineLevel="0" collapsed="false">
      <c r="A698" s="226"/>
    </row>
    <row r="699" customFormat="false" ht="11.25" hidden="false" customHeight="false" outlineLevel="0" collapsed="false">
      <c r="A699" s="226"/>
    </row>
    <row r="700" customFormat="false" ht="11.25" hidden="false" customHeight="false" outlineLevel="0" collapsed="false">
      <c r="A700" s="226"/>
    </row>
    <row r="701" customFormat="false" ht="11.25" hidden="false" customHeight="false" outlineLevel="0" collapsed="false">
      <c r="A701" s="226"/>
    </row>
    <row r="702" customFormat="false" ht="11.25" hidden="false" customHeight="false" outlineLevel="0" collapsed="false">
      <c r="A702" s="226"/>
    </row>
    <row r="703" customFormat="false" ht="11.25" hidden="false" customHeight="false" outlineLevel="0" collapsed="false">
      <c r="A703" s="226"/>
    </row>
    <row r="704" customFormat="false" ht="11.25" hidden="false" customHeight="false" outlineLevel="0" collapsed="false">
      <c r="A704" s="226"/>
    </row>
    <row r="705" customFormat="false" ht="11.25" hidden="false" customHeight="false" outlineLevel="0" collapsed="false">
      <c r="A705" s="226"/>
    </row>
    <row r="706" customFormat="false" ht="11.25" hidden="false" customHeight="false" outlineLevel="0" collapsed="false">
      <c r="A706" s="226"/>
    </row>
    <row r="707" customFormat="false" ht="11.25" hidden="false" customHeight="false" outlineLevel="0" collapsed="false">
      <c r="A707" s="226"/>
    </row>
    <row r="708" customFormat="false" ht="11.25" hidden="false" customHeight="false" outlineLevel="0" collapsed="false">
      <c r="A708" s="226"/>
    </row>
    <row r="709" customFormat="false" ht="11.25" hidden="false" customHeight="false" outlineLevel="0" collapsed="false">
      <c r="A709" s="226"/>
    </row>
    <row r="710" customFormat="false" ht="11.25" hidden="false" customHeight="false" outlineLevel="0" collapsed="false">
      <c r="A710" s="226"/>
    </row>
    <row r="711" customFormat="false" ht="11.25" hidden="false" customHeight="false" outlineLevel="0" collapsed="false">
      <c r="A711" s="226"/>
    </row>
    <row r="712" customFormat="false" ht="11.25" hidden="false" customHeight="false" outlineLevel="0" collapsed="false">
      <c r="A712" s="226"/>
    </row>
    <row r="713" customFormat="false" ht="11.25" hidden="false" customHeight="false" outlineLevel="0" collapsed="false">
      <c r="A713" s="226"/>
    </row>
    <row r="714" customFormat="false" ht="11.25" hidden="false" customHeight="false" outlineLevel="0" collapsed="false">
      <c r="A714" s="226"/>
    </row>
    <row r="715" customFormat="false" ht="11.25" hidden="false" customHeight="false" outlineLevel="0" collapsed="false">
      <c r="A715" s="226"/>
    </row>
    <row r="716" customFormat="false" ht="11.25" hidden="false" customHeight="false" outlineLevel="0" collapsed="false">
      <c r="A716" s="226"/>
    </row>
    <row r="717" customFormat="false" ht="11.25" hidden="false" customHeight="false" outlineLevel="0" collapsed="false">
      <c r="A717" s="226"/>
    </row>
    <row r="718" customFormat="false" ht="11.25" hidden="false" customHeight="false" outlineLevel="0" collapsed="false">
      <c r="A718" s="226"/>
    </row>
    <row r="719" customFormat="false" ht="11.25" hidden="false" customHeight="false" outlineLevel="0" collapsed="false">
      <c r="A719" s="226"/>
    </row>
    <row r="720" customFormat="false" ht="11.25" hidden="false" customHeight="false" outlineLevel="0" collapsed="false">
      <c r="A720" s="226"/>
    </row>
    <row r="721" customFormat="false" ht="11.25" hidden="false" customHeight="false" outlineLevel="0" collapsed="false">
      <c r="A721" s="226"/>
    </row>
    <row r="722" customFormat="false" ht="11.25" hidden="false" customHeight="false" outlineLevel="0" collapsed="false">
      <c r="A722" s="226"/>
    </row>
    <row r="723" customFormat="false" ht="11.25" hidden="false" customHeight="false" outlineLevel="0" collapsed="false">
      <c r="A723" s="226"/>
    </row>
    <row r="724" customFormat="false" ht="11.25" hidden="false" customHeight="false" outlineLevel="0" collapsed="false">
      <c r="A724" s="226"/>
    </row>
    <row r="725" customFormat="false" ht="11.25" hidden="false" customHeight="false" outlineLevel="0" collapsed="false">
      <c r="A725" s="226"/>
    </row>
    <row r="726" customFormat="false" ht="11.25" hidden="false" customHeight="false" outlineLevel="0" collapsed="false">
      <c r="A726" s="226"/>
    </row>
    <row r="727" customFormat="false" ht="11.25" hidden="false" customHeight="false" outlineLevel="0" collapsed="false">
      <c r="A727" s="226"/>
    </row>
    <row r="728" customFormat="false" ht="11.25" hidden="false" customHeight="false" outlineLevel="0" collapsed="false">
      <c r="A728" s="226"/>
    </row>
    <row r="729" customFormat="false" ht="11.25" hidden="false" customHeight="false" outlineLevel="0" collapsed="false">
      <c r="A729" s="226"/>
    </row>
    <row r="730" customFormat="false" ht="11.25" hidden="false" customHeight="false" outlineLevel="0" collapsed="false">
      <c r="A730" s="226"/>
    </row>
    <row r="731" customFormat="false" ht="11.25" hidden="false" customHeight="false" outlineLevel="0" collapsed="false">
      <c r="A731" s="226"/>
    </row>
    <row r="732" customFormat="false" ht="11.25" hidden="false" customHeight="false" outlineLevel="0" collapsed="false">
      <c r="A732" s="226"/>
    </row>
    <row r="733" customFormat="false" ht="11.25" hidden="false" customHeight="false" outlineLevel="0" collapsed="false">
      <c r="A733" s="226"/>
    </row>
    <row r="734" customFormat="false" ht="11.25" hidden="false" customHeight="false" outlineLevel="0" collapsed="false">
      <c r="A734" s="226"/>
    </row>
    <row r="735" customFormat="false" ht="11.25" hidden="false" customHeight="false" outlineLevel="0" collapsed="false">
      <c r="A735" s="226"/>
    </row>
    <row r="736" customFormat="false" ht="11.25" hidden="false" customHeight="false" outlineLevel="0" collapsed="false">
      <c r="A736" s="226"/>
    </row>
    <row r="737" customFormat="false" ht="11.25" hidden="false" customHeight="false" outlineLevel="0" collapsed="false">
      <c r="A737" s="226"/>
    </row>
    <row r="738" customFormat="false" ht="11.25" hidden="false" customHeight="false" outlineLevel="0" collapsed="false">
      <c r="A738" s="226"/>
    </row>
    <row r="739" customFormat="false" ht="11.25" hidden="false" customHeight="false" outlineLevel="0" collapsed="false">
      <c r="A739" s="226"/>
    </row>
    <row r="740" customFormat="false" ht="11.25" hidden="false" customHeight="false" outlineLevel="0" collapsed="false">
      <c r="A740" s="226"/>
    </row>
    <row r="741" customFormat="false" ht="11.25" hidden="false" customHeight="false" outlineLevel="0" collapsed="false">
      <c r="A741" s="226"/>
    </row>
    <row r="742" customFormat="false" ht="11.25" hidden="false" customHeight="false" outlineLevel="0" collapsed="false">
      <c r="A742" s="226"/>
    </row>
    <row r="743" customFormat="false" ht="11.25" hidden="false" customHeight="false" outlineLevel="0" collapsed="false">
      <c r="A743" s="226"/>
    </row>
    <row r="744" customFormat="false" ht="11.25" hidden="false" customHeight="false" outlineLevel="0" collapsed="false">
      <c r="A744" s="226"/>
    </row>
    <row r="745" customFormat="false" ht="11.25" hidden="false" customHeight="false" outlineLevel="0" collapsed="false">
      <c r="A745" s="226"/>
    </row>
    <row r="746" customFormat="false" ht="11.25" hidden="false" customHeight="false" outlineLevel="0" collapsed="false">
      <c r="A746" s="226"/>
    </row>
    <row r="747" customFormat="false" ht="11.25" hidden="false" customHeight="false" outlineLevel="0" collapsed="false">
      <c r="A747" s="226"/>
    </row>
    <row r="748" customFormat="false" ht="11.25" hidden="false" customHeight="false" outlineLevel="0" collapsed="false">
      <c r="A748" s="226"/>
    </row>
    <row r="749" customFormat="false" ht="11.25" hidden="false" customHeight="false" outlineLevel="0" collapsed="false">
      <c r="A749" s="226"/>
    </row>
    <row r="750" customFormat="false" ht="11.25" hidden="false" customHeight="false" outlineLevel="0" collapsed="false">
      <c r="A750" s="226"/>
    </row>
    <row r="751" customFormat="false" ht="11.25" hidden="false" customHeight="false" outlineLevel="0" collapsed="false">
      <c r="A751" s="226"/>
    </row>
    <row r="752" customFormat="false" ht="11.25" hidden="false" customHeight="false" outlineLevel="0" collapsed="false">
      <c r="A752" s="226"/>
    </row>
    <row r="753" customFormat="false" ht="11.25" hidden="false" customHeight="false" outlineLevel="0" collapsed="false">
      <c r="A753" s="226"/>
    </row>
    <row r="754" customFormat="false" ht="11.25" hidden="false" customHeight="false" outlineLevel="0" collapsed="false">
      <c r="A754" s="226"/>
    </row>
    <row r="755" customFormat="false" ht="11.25" hidden="false" customHeight="false" outlineLevel="0" collapsed="false">
      <c r="A755" s="226"/>
    </row>
    <row r="756" customFormat="false" ht="11.25" hidden="false" customHeight="false" outlineLevel="0" collapsed="false">
      <c r="A756" s="226"/>
    </row>
    <row r="757" customFormat="false" ht="11.25" hidden="false" customHeight="false" outlineLevel="0" collapsed="false">
      <c r="A757" s="226"/>
    </row>
    <row r="758" customFormat="false" ht="11.25" hidden="false" customHeight="false" outlineLevel="0" collapsed="false">
      <c r="A758" s="226"/>
    </row>
    <row r="759" customFormat="false" ht="11.25" hidden="false" customHeight="false" outlineLevel="0" collapsed="false">
      <c r="A759" s="226"/>
    </row>
    <row r="760" customFormat="false" ht="11.25" hidden="false" customHeight="false" outlineLevel="0" collapsed="false">
      <c r="A760" s="226"/>
    </row>
    <row r="761" customFormat="false" ht="11.25" hidden="false" customHeight="false" outlineLevel="0" collapsed="false">
      <c r="A761" s="226"/>
    </row>
    <row r="762" customFormat="false" ht="11.25" hidden="false" customHeight="false" outlineLevel="0" collapsed="false">
      <c r="A762" s="226"/>
    </row>
    <row r="763" customFormat="false" ht="11.25" hidden="false" customHeight="false" outlineLevel="0" collapsed="false">
      <c r="A763" s="226"/>
    </row>
    <row r="764" customFormat="false" ht="11.25" hidden="false" customHeight="false" outlineLevel="0" collapsed="false">
      <c r="A764" s="226"/>
    </row>
    <row r="765" customFormat="false" ht="11.25" hidden="false" customHeight="false" outlineLevel="0" collapsed="false">
      <c r="A765" s="226"/>
    </row>
    <row r="766" customFormat="false" ht="11.25" hidden="false" customHeight="false" outlineLevel="0" collapsed="false">
      <c r="A766" s="226"/>
    </row>
    <row r="767" customFormat="false" ht="11.25" hidden="false" customHeight="false" outlineLevel="0" collapsed="false">
      <c r="A767" s="226"/>
    </row>
    <row r="768" customFormat="false" ht="11.25" hidden="false" customHeight="false" outlineLevel="0" collapsed="false">
      <c r="A768" s="226"/>
    </row>
    <row r="769" customFormat="false" ht="11.25" hidden="false" customHeight="false" outlineLevel="0" collapsed="false">
      <c r="A769" s="226"/>
    </row>
    <row r="770" customFormat="false" ht="11.25" hidden="false" customHeight="false" outlineLevel="0" collapsed="false">
      <c r="A770" s="226"/>
    </row>
    <row r="771" customFormat="false" ht="11.25" hidden="false" customHeight="false" outlineLevel="0" collapsed="false">
      <c r="A771" s="226"/>
    </row>
    <row r="772" customFormat="false" ht="11.25" hidden="false" customHeight="false" outlineLevel="0" collapsed="false">
      <c r="A772" s="226"/>
    </row>
    <row r="773" customFormat="false" ht="11.25" hidden="false" customHeight="false" outlineLevel="0" collapsed="false">
      <c r="A773" s="226"/>
    </row>
    <row r="774" customFormat="false" ht="11.25" hidden="false" customHeight="false" outlineLevel="0" collapsed="false">
      <c r="A774" s="226"/>
    </row>
    <row r="775" customFormat="false" ht="11.25" hidden="false" customHeight="false" outlineLevel="0" collapsed="false">
      <c r="A775" s="226"/>
    </row>
    <row r="776" customFormat="false" ht="11.25" hidden="false" customHeight="false" outlineLevel="0" collapsed="false">
      <c r="A776" s="226"/>
    </row>
    <row r="777" customFormat="false" ht="11.25" hidden="false" customHeight="false" outlineLevel="0" collapsed="false">
      <c r="A777" s="226"/>
    </row>
    <row r="778" customFormat="false" ht="11.25" hidden="false" customHeight="false" outlineLevel="0" collapsed="false">
      <c r="A778" s="226"/>
    </row>
    <row r="779" customFormat="false" ht="11.25" hidden="false" customHeight="false" outlineLevel="0" collapsed="false">
      <c r="A779" s="226"/>
    </row>
    <row r="780" customFormat="false" ht="11.25" hidden="false" customHeight="false" outlineLevel="0" collapsed="false">
      <c r="A780" s="226"/>
    </row>
    <row r="781" customFormat="false" ht="11.25" hidden="false" customHeight="false" outlineLevel="0" collapsed="false">
      <c r="A781" s="226"/>
    </row>
    <row r="782" customFormat="false" ht="11.25" hidden="false" customHeight="false" outlineLevel="0" collapsed="false">
      <c r="A782" s="226"/>
    </row>
    <row r="783" customFormat="false" ht="11.25" hidden="false" customHeight="false" outlineLevel="0" collapsed="false">
      <c r="A783" s="226"/>
    </row>
    <row r="784" customFormat="false" ht="11.25" hidden="false" customHeight="false" outlineLevel="0" collapsed="false">
      <c r="A784" s="226"/>
    </row>
    <row r="785" customFormat="false" ht="11.25" hidden="false" customHeight="false" outlineLevel="0" collapsed="false">
      <c r="A785" s="226"/>
    </row>
    <row r="786" customFormat="false" ht="11.25" hidden="false" customHeight="false" outlineLevel="0" collapsed="false">
      <c r="A786" s="226"/>
    </row>
    <row r="787" customFormat="false" ht="11.25" hidden="false" customHeight="false" outlineLevel="0" collapsed="false">
      <c r="A787" s="226"/>
    </row>
    <row r="788" customFormat="false" ht="11.25" hidden="false" customHeight="false" outlineLevel="0" collapsed="false">
      <c r="A788" s="226"/>
    </row>
    <row r="789" customFormat="false" ht="11.25" hidden="false" customHeight="false" outlineLevel="0" collapsed="false">
      <c r="A789" s="226"/>
    </row>
    <row r="790" customFormat="false" ht="11.25" hidden="false" customHeight="false" outlineLevel="0" collapsed="false">
      <c r="A790" s="226"/>
    </row>
    <row r="791" customFormat="false" ht="11.25" hidden="false" customHeight="false" outlineLevel="0" collapsed="false">
      <c r="A791" s="226"/>
    </row>
    <row r="792" customFormat="false" ht="11.25" hidden="false" customHeight="false" outlineLevel="0" collapsed="false">
      <c r="A792" s="226"/>
    </row>
    <row r="793" customFormat="false" ht="11.25" hidden="false" customHeight="false" outlineLevel="0" collapsed="false">
      <c r="A793" s="226"/>
    </row>
    <row r="794" customFormat="false" ht="11.25" hidden="false" customHeight="false" outlineLevel="0" collapsed="false">
      <c r="A794" s="226"/>
    </row>
    <row r="795" customFormat="false" ht="11.25" hidden="false" customHeight="false" outlineLevel="0" collapsed="false">
      <c r="A795" s="226"/>
    </row>
    <row r="796" customFormat="false" ht="11.25" hidden="false" customHeight="false" outlineLevel="0" collapsed="false">
      <c r="A796" s="226"/>
    </row>
    <row r="797" customFormat="false" ht="11.25" hidden="false" customHeight="false" outlineLevel="0" collapsed="false">
      <c r="A797" s="226"/>
    </row>
    <row r="798" customFormat="false" ht="11.25" hidden="false" customHeight="false" outlineLevel="0" collapsed="false">
      <c r="A798" s="226"/>
    </row>
    <row r="799" customFormat="false" ht="11.25" hidden="false" customHeight="false" outlineLevel="0" collapsed="false">
      <c r="A799" s="226"/>
    </row>
    <row r="800" customFormat="false" ht="11.25" hidden="false" customHeight="false" outlineLevel="0" collapsed="false">
      <c r="A800" s="226"/>
    </row>
    <row r="801" customFormat="false" ht="11.25" hidden="false" customHeight="false" outlineLevel="0" collapsed="false">
      <c r="A801" s="226"/>
    </row>
    <row r="802" customFormat="false" ht="11.25" hidden="false" customHeight="false" outlineLevel="0" collapsed="false">
      <c r="A802" s="226"/>
    </row>
    <row r="803" customFormat="false" ht="11.25" hidden="false" customHeight="false" outlineLevel="0" collapsed="false">
      <c r="A803" s="226"/>
    </row>
    <row r="804" customFormat="false" ht="11.25" hidden="false" customHeight="false" outlineLevel="0" collapsed="false">
      <c r="A804" s="226"/>
    </row>
    <row r="805" customFormat="false" ht="11.25" hidden="false" customHeight="false" outlineLevel="0" collapsed="false">
      <c r="A805" s="226"/>
    </row>
    <row r="806" customFormat="false" ht="11.25" hidden="false" customHeight="false" outlineLevel="0" collapsed="false">
      <c r="A806" s="226"/>
    </row>
    <row r="807" customFormat="false" ht="11.25" hidden="false" customHeight="false" outlineLevel="0" collapsed="false">
      <c r="A807" s="226"/>
    </row>
    <row r="808" customFormat="false" ht="11.25" hidden="false" customHeight="false" outlineLevel="0" collapsed="false">
      <c r="A808" s="226"/>
    </row>
    <row r="809" customFormat="false" ht="11.25" hidden="false" customHeight="false" outlineLevel="0" collapsed="false">
      <c r="A809" s="226"/>
    </row>
    <row r="810" customFormat="false" ht="11.25" hidden="false" customHeight="false" outlineLevel="0" collapsed="false">
      <c r="A810" s="226"/>
    </row>
    <row r="811" customFormat="false" ht="11.25" hidden="false" customHeight="false" outlineLevel="0" collapsed="false">
      <c r="A811" s="226"/>
    </row>
    <row r="812" customFormat="false" ht="11.25" hidden="false" customHeight="false" outlineLevel="0" collapsed="false">
      <c r="A812" s="226"/>
    </row>
    <row r="813" customFormat="false" ht="11.25" hidden="false" customHeight="false" outlineLevel="0" collapsed="false">
      <c r="A813" s="226"/>
    </row>
    <row r="814" customFormat="false" ht="11.25" hidden="false" customHeight="false" outlineLevel="0" collapsed="false">
      <c r="A814" s="226"/>
    </row>
    <row r="815" customFormat="false" ht="11.25" hidden="false" customHeight="false" outlineLevel="0" collapsed="false">
      <c r="A815" s="226"/>
    </row>
    <row r="816" customFormat="false" ht="11.25" hidden="false" customHeight="false" outlineLevel="0" collapsed="false">
      <c r="A816" s="226"/>
    </row>
    <row r="817" customFormat="false" ht="11.25" hidden="false" customHeight="false" outlineLevel="0" collapsed="false">
      <c r="A817" s="226"/>
    </row>
    <row r="818" customFormat="false" ht="11.25" hidden="false" customHeight="false" outlineLevel="0" collapsed="false">
      <c r="A818" s="226"/>
    </row>
    <row r="819" customFormat="false" ht="11.25" hidden="false" customHeight="false" outlineLevel="0" collapsed="false">
      <c r="A819" s="226"/>
    </row>
    <row r="820" customFormat="false" ht="11.25" hidden="false" customHeight="false" outlineLevel="0" collapsed="false">
      <c r="A820" s="226"/>
    </row>
    <row r="821" customFormat="false" ht="11.25" hidden="false" customHeight="false" outlineLevel="0" collapsed="false">
      <c r="A821" s="226"/>
    </row>
    <row r="822" customFormat="false" ht="11.25" hidden="false" customHeight="false" outlineLevel="0" collapsed="false">
      <c r="A822" s="226"/>
    </row>
    <row r="823" customFormat="false" ht="11.25" hidden="false" customHeight="false" outlineLevel="0" collapsed="false">
      <c r="A823" s="226"/>
    </row>
    <row r="824" customFormat="false" ht="11.25" hidden="false" customHeight="false" outlineLevel="0" collapsed="false">
      <c r="A824" s="226"/>
    </row>
    <row r="825" customFormat="false" ht="11.25" hidden="false" customHeight="false" outlineLevel="0" collapsed="false">
      <c r="A825" s="226"/>
    </row>
    <row r="826" customFormat="false" ht="11.25" hidden="false" customHeight="false" outlineLevel="0" collapsed="false">
      <c r="A826" s="226"/>
    </row>
    <row r="827" customFormat="false" ht="11.25" hidden="false" customHeight="false" outlineLevel="0" collapsed="false">
      <c r="A827" s="226"/>
    </row>
    <row r="828" customFormat="false" ht="11.25" hidden="false" customHeight="false" outlineLevel="0" collapsed="false">
      <c r="A828" s="226"/>
    </row>
    <row r="829" customFormat="false" ht="11.25" hidden="false" customHeight="false" outlineLevel="0" collapsed="false">
      <c r="A829" s="226"/>
    </row>
    <row r="830" customFormat="false" ht="11.25" hidden="false" customHeight="false" outlineLevel="0" collapsed="false">
      <c r="A830" s="226"/>
    </row>
    <row r="831" customFormat="false" ht="11.25" hidden="false" customHeight="false" outlineLevel="0" collapsed="false">
      <c r="A831" s="226"/>
    </row>
    <row r="832" customFormat="false" ht="11.25" hidden="false" customHeight="false" outlineLevel="0" collapsed="false">
      <c r="A832" s="226"/>
    </row>
    <row r="833" customFormat="false" ht="11.25" hidden="false" customHeight="false" outlineLevel="0" collapsed="false">
      <c r="A833" s="226"/>
    </row>
    <row r="834" customFormat="false" ht="11.25" hidden="false" customHeight="false" outlineLevel="0" collapsed="false">
      <c r="A834" s="226"/>
    </row>
    <row r="835" customFormat="false" ht="11.25" hidden="false" customHeight="false" outlineLevel="0" collapsed="false">
      <c r="A835" s="226"/>
    </row>
    <row r="836" customFormat="false" ht="11.25" hidden="false" customHeight="false" outlineLevel="0" collapsed="false">
      <c r="A836" s="226"/>
    </row>
    <row r="837" customFormat="false" ht="11.25" hidden="false" customHeight="false" outlineLevel="0" collapsed="false">
      <c r="A837" s="226"/>
    </row>
    <row r="838" customFormat="false" ht="11.25" hidden="false" customHeight="false" outlineLevel="0" collapsed="false">
      <c r="A838" s="226"/>
    </row>
    <row r="839" customFormat="false" ht="11.25" hidden="false" customHeight="false" outlineLevel="0" collapsed="false">
      <c r="A839" s="226"/>
    </row>
    <row r="840" customFormat="false" ht="11.25" hidden="false" customHeight="false" outlineLevel="0" collapsed="false">
      <c r="A840" s="226"/>
    </row>
    <row r="841" customFormat="false" ht="11.25" hidden="false" customHeight="false" outlineLevel="0" collapsed="false">
      <c r="A841" s="226"/>
    </row>
    <row r="842" customFormat="false" ht="11.25" hidden="false" customHeight="false" outlineLevel="0" collapsed="false">
      <c r="A842" s="226"/>
    </row>
    <row r="843" customFormat="false" ht="11.25" hidden="false" customHeight="false" outlineLevel="0" collapsed="false">
      <c r="A843" s="226"/>
    </row>
    <row r="844" customFormat="false" ht="11.25" hidden="false" customHeight="false" outlineLevel="0" collapsed="false">
      <c r="A844" s="226"/>
    </row>
    <row r="845" customFormat="false" ht="11.25" hidden="false" customHeight="false" outlineLevel="0" collapsed="false">
      <c r="A845" s="226"/>
    </row>
    <row r="846" customFormat="false" ht="11.25" hidden="false" customHeight="false" outlineLevel="0" collapsed="false">
      <c r="A846" s="226"/>
    </row>
    <row r="847" customFormat="false" ht="11.25" hidden="false" customHeight="false" outlineLevel="0" collapsed="false">
      <c r="A847" s="226"/>
    </row>
    <row r="848" customFormat="false" ht="11.25" hidden="false" customHeight="false" outlineLevel="0" collapsed="false">
      <c r="A848" s="226"/>
    </row>
    <row r="849" customFormat="false" ht="11.25" hidden="false" customHeight="false" outlineLevel="0" collapsed="false">
      <c r="A849" s="226"/>
    </row>
    <row r="850" customFormat="false" ht="11.25" hidden="false" customHeight="false" outlineLevel="0" collapsed="false">
      <c r="A850" s="226"/>
    </row>
    <row r="851" customFormat="false" ht="11.25" hidden="false" customHeight="false" outlineLevel="0" collapsed="false">
      <c r="A851" s="226"/>
    </row>
    <row r="852" customFormat="false" ht="11.25" hidden="false" customHeight="false" outlineLevel="0" collapsed="false">
      <c r="A852" s="226"/>
    </row>
    <row r="853" customFormat="false" ht="11.25" hidden="false" customHeight="false" outlineLevel="0" collapsed="false">
      <c r="A853" s="226"/>
    </row>
    <row r="854" customFormat="false" ht="11.25" hidden="false" customHeight="false" outlineLevel="0" collapsed="false">
      <c r="A854" s="226"/>
    </row>
    <row r="855" customFormat="false" ht="11.25" hidden="false" customHeight="false" outlineLevel="0" collapsed="false">
      <c r="A855" s="226"/>
    </row>
    <row r="856" customFormat="false" ht="11.25" hidden="false" customHeight="false" outlineLevel="0" collapsed="false">
      <c r="A856" s="226"/>
    </row>
    <row r="857" customFormat="false" ht="11.25" hidden="false" customHeight="false" outlineLevel="0" collapsed="false">
      <c r="A857" s="226"/>
    </row>
    <row r="858" customFormat="false" ht="11.25" hidden="false" customHeight="false" outlineLevel="0" collapsed="false">
      <c r="A858" s="226"/>
    </row>
    <row r="859" customFormat="false" ht="11.25" hidden="false" customHeight="false" outlineLevel="0" collapsed="false">
      <c r="A859" s="226"/>
    </row>
    <row r="860" customFormat="false" ht="11.25" hidden="false" customHeight="false" outlineLevel="0" collapsed="false">
      <c r="A860" s="226"/>
    </row>
    <row r="861" customFormat="false" ht="11.25" hidden="false" customHeight="false" outlineLevel="0" collapsed="false">
      <c r="A861" s="226"/>
    </row>
    <row r="862" customFormat="false" ht="11.25" hidden="false" customHeight="false" outlineLevel="0" collapsed="false">
      <c r="A862" s="226"/>
    </row>
    <row r="863" customFormat="false" ht="11.25" hidden="false" customHeight="false" outlineLevel="0" collapsed="false">
      <c r="A863" s="226"/>
    </row>
    <row r="864" customFormat="false" ht="11.25" hidden="false" customHeight="false" outlineLevel="0" collapsed="false">
      <c r="A864" s="226"/>
    </row>
    <row r="865" customFormat="false" ht="11.25" hidden="false" customHeight="false" outlineLevel="0" collapsed="false">
      <c r="A865" s="226"/>
    </row>
    <row r="866" customFormat="false" ht="11.25" hidden="false" customHeight="false" outlineLevel="0" collapsed="false">
      <c r="A866" s="226"/>
    </row>
    <row r="867" customFormat="false" ht="11.25" hidden="false" customHeight="false" outlineLevel="0" collapsed="false">
      <c r="A867" s="226"/>
    </row>
    <row r="868" customFormat="false" ht="11.25" hidden="false" customHeight="false" outlineLevel="0" collapsed="false">
      <c r="A868" s="226"/>
    </row>
    <row r="869" customFormat="false" ht="11.25" hidden="false" customHeight="false" outlineLevel="0" collapsed="false">
      <c r="A869" s="226"/>
    </row>
    <row r="870" customFormat="false" ht="11.25" hidden="false" customHeight="false" outlineLevel="0" collapsed="false">
      <c r="A870" s="226"/>
    </row>
    <row r="871" customFormat="false" ht="11.25" hidden="false" customHeight="false" outlineLevel="0" collapsed="false">
      <c r="A871" s="226"/>
    </row>
    <row r="872" customFormat="false" ht="11.25" hidden="false" customHeight="false" outlineLevel="0" collapsed="false">
      <c r="A872" s="226"/>
    </row>
    <row r="873" customFormat="false" ht="11.25" hidden="false" customHeight="false" outlineLevel="0" collapsed="false">
      <c r="A873" s="226"/>
    </row>
    <row r="874" customFormat="false" ht="11.25" hidden="false" customHeight="false" outlineLevel="0" collapsed="false">
      <c r="A874" s="226"/>
    </row>
    <row r="875" customFormat="false" ht="11.25" hidden="false" customHeight="false" outlineLevel="0" collapsed="false">
      <c r="A875" s="226"/>
    </row>
    <row r="876" customFormat="false" ht="11.25" hidden="false" customHeight="false" outlineLevel="0" collapsed="false">
      <c r="A876" s="226"/>
    </row>
    <row r="877" customFormat="false" ht="11.25" hidden="false" customHeight="false" outlineLevel="0" collapsed="false">
      <c r="A877" s="226"/>
    </row>
    <row r="878" customFormat="false" ht="11.25" hidden="false" customHeight="false" outlineLevel="0" collapsed="false">
      <c r="A878" s="226"/>
    </row>
    <row r="879" customFormat="false" ht="11.25" hidden="false" customHeight="false" outlineLevel="0" collapsed="false">
      <c r="A879" s="226"/>
    </row>
    <row r="880" customFormat="false" ht="11.25" hidden="false" customHeight="false" outlineLevel="0" collapsed="false">
      <c r="A880" s="226"/>
    </row>
    <row r="881" customFormat="false" ht="11.25" hidden="false" customHeight="false" outlineLevel="0" collapsed="false">
      <c r="A881" s="226"/>
    </row>
    <row r="882" customFormat="false" ht="11.25" hidden="false" customHeight="false" outlineLevel="0" collapsed="false">
      <c r="A882" s="226"/>
    </row>
    <row r="883" customFormat="false" ht="11.25" hidden="false" customHeight="false" outlineLevel="0" collapsed="false">
      <c r="A883" s="226"/>
    </row>
    <row r="884" customFormat="false" ht="11.25" hidden="false" customHeight="false" outlineLevel="0" collapsed="false">
      <c r="A884" s="226"/>
    </row>
    <row r="885" customFormat="false" ht="11.25" hidden="false" customHeight="false" outlineLevel="0" collapsed="false">
      <c r="A885" s="226"/>
    </row>
    <row r="886" customFormat="false" ht="11.25" hidden="false" customHeight="false" outlineLevel="0" collapsed="false">
      <c r="A886" s="226"/>
    </row>
    <row r="887" customFormat="false" ht="11.25" hidden="false" customHeight="false" outlineLevel="0" collapsed="false">
      <c r="A887" s="226"/>
    </row>
    <row r="888" customFormat="false" ht="11.25" hidden="false" customHeight="false" outlineLevel="0" collapsed="false">
      <c r="A888" s="226"/>
    </row>
    <row r="889" customFormat="false" ht="11.25" hidden="false" customHeight="false" outlineLevel="0" collapsed="false">
      <c r="A889" s="226"/>
    </row>
    <row r="890" customFormat="false" ht="11.25" hidden="false" customHeight="false" outlineLevel="0" collapsed="false">
      <c r="A890" s="226"/>
    </row>
    <row r="891" customFormat="false" ht="11.25" hidden="false" customHeight="false" outlineLevel="0" collapsed="false">
      <c r="A891" s="226"/>
    </row>
    <row r="892" customFormat="false" ht="11.25" hidden="false" customHeight="false" outlineLevel="0" collapsed="false">
      <c r="A892" s="226"/>
    </row>
    <row r="893" customFormat="false" ht="11.25" hidden="false" customHeight="false" outlineLevel="0" collapsed="false">
      <c r="A893" s="226"/>
    </row>
    <row r="894" customFormat="false" ht="11.25" hidden="false" customHeight="false" outlineLevel="0" collapsed="false">
      <c r="A894" s="226"/>
    </row>
    <row r="895" customFormat="false" ht="11.25" hidden="false" customHeight="false" outlineLevel="0" collapsed="false">
      <c r="A895" s="226"/>
    </row>
    <row r="896" customFormat="false" ht="11.25" hidden="false" customHeight="false" outlineLevel="0" collapsed="false">
      <c r="A896" s="226"/>
    </row>
    <row r="897" customFormat="false" ht="11.25" hidden="false" customHeight="false" outlineLevel="0" collapsed="false">
      <c r="A897" s="226"/>
    </row>
    <row r="898" customFormat="false" ht="11.25" hidden="false" customHeight="false" outlineLevel="0" collapsed="false">
      <c r="A898" s="226"/>
    </row>
    <row r="899" customFormat="false" ht="11.25" hidden="false" customHeight="false" outlineLevel="0" collapsed="false">
      <c r="A899" s="226"/>
    </row>
    <row r="900" customFormat="false" ht="11.25" hidden="false" customHeight="false" outlineLevel="0" collapsed="false">
      <c r="A900" s="226"/>
    </row>
    <row r="901" customFormat="false" ht="11.25" hidden="false" customHeight="false" outlineLevel="0" collapsed="false">
      <c r="A901" s="226"/>
    </row>
    <row r="902" customFormat="false" ht="11.25" hidden="false" customHeight="false" outlineLevel="0" collapsed="false">
      <c r="A902" s="226"/>
    </row>
    <row r="903" customFormat="false" ht="11.25" hidden="false" customHeight="false" outlineLevel="0" collapsed="false">
      <c r="A903" s="226"/>
    </row>
    <row r="904" customFormat="false" ht="11.25" hidden="false" customHeight="false" outlineLevel="0" collapsed="false">
      <c r="A904" s="226"/>
    </row>
    <row r="905" customFormat="false" ht="11.25" hidden="false" customHeight="false" outlineLevel="0" collapsed="false">
      <c r="A905" s="226"/>
    </row>
    <row r="906" customFormat="false" ht="11.25" hidden="false" customHeight="false" outlineLevel="0" collapsed="false">
      <c r="A906" s="226"/>
    </row>
    <row r="907" customFormat="false" ht="11.25" hidden="false" customHeight="false" outlineLevel="0" collapsed="false">
      <c r="A907" s="226"/>
    </row>
    <row r="908" customFormat="false" ht="11.25" hidden="false" customHeight="false" outlineLevel="0" collapsed="false">
      <c r="A908" s="226"/>
    </row>
    <row r="909" customFormat="false" ht="11.25" hidden="false" customHeight="false" outlineLevel="0" collapsed="false">
      <c r="A909" s="226"/>
    </row>
    <row r="910" customFormat="false" ht="11.25" hidden="false" customHeight="false" outlineLevel="0" collapsed="false">
      <c r="A910" s="226"/>
    </row>
    <row r="911" customFormat="false" ht="11.25" hidden="false" customHeight="false" outlineLevel="0" collapsed="false">
      <c r="A911" s="226"/>
    </row>
    <row r="912" customFormat="false" ht="11.25" hidden="false" customHeight="false" outlineLevel="0" collapsed="false">
      <c r="A912" s="226"/>
    </row>
    <row r="913" customFormat="false" ht="11.25" hidden="false" customHeight="false" outlineLevel="0" collapsed="false">
      <c r="A913" s="226"/>
    </row>
    <row r="914" customFormat="false" ht="11.25" hidden="false" customHeight="false" outlineLevel="0" collapsed="false">
      <c r="A914" s="226"/>
    </row>
    <row r="915" customFormat="false" ht="11.25" hidden="false" customHeight="false" outlineLevel="0" collapsed="false">
      <c r="A915" s="226"/>
    </row>
    <row r="916" customFormat="false" ht="11.25" hidden="false" customHeight="false" outlineLevel="0" collapsed="false">
      <c r="A916" s="226"/>
    </row>
    <row r="917" customFormat="false" ht="11.25" hidden="false" customHeight="false" outlineLevel="0" collapsed="false">
      <c r="A917" s="226"/>
    </row>
    <row r="918" customFormat="false" ht="11.25" hidden="false" customHeight="false" outlineLevel="0" collapsed="false">
      <c r="A918" s="226"/>
    </row>
    <row r="919" customFormat="false" ht="11.25" hidden="false" customHeight="false" outlineLevel="0" collapsed="false">
      <c r="A919" s="226"/>
    </row>
    <row r="920" customFormat="false" ht="11.25" hidden="false" customHeight="false" outlineLevel="0" collapsed="false">
      <c r="A920" s="226"/>
    </row>
    <row r="921" customFormat="false" ht="11.25" hidden="false" customHeight="false" outlineLevel="0" collapsed="false">
      <c r="A921" s="226"/>
    </row>
    <row r="922" customFormat="false" ht="11.25" hidden="false" customHeight="false" outlineLevel="0" collapsed="false">
      <c r="A922" s="226"/>
    </row>
    <row r="923" customFormat="false" ht="11.25" hidden="false" customHeight="false" outlineLevel="0" collapsed="false">
      <c r="A923" s="226"/>
    </row>
    <row r="924" customFormat="false" ht="11.25" hidden="false" customHeight="false" outlineLevel="0" collapsed="false">
      <c r="A924" s="226"/>
    </row>
    <row r="925" customFormat="false" ht="11.25" hidden="false" customHeight="false" outlineLevel="0" collapsed="false">
      <c r="A925" s="226"/>
    </row>
    <row r="926" customFormat="false" ht="11.25" hidden="false" customHeight="false" outlineLevel="0" collapsed="false">
      <c r="A926" s="226"/>
    </row>
    <row r="927" customFormat="false" ht="11.25" hidden="false" customHeight="false" outlineLevel="0" collapsed="false">
      <c r="A927" s="226"/>
    </row>
    <row r="928" customFormat="false" ht="11.25" hidden="false" customHeight="false" outlineLevel="0" collapsed="false">
      <c r="A928" s="226"/>
    </row>
    <row r="929" customFormat="false" ht="11.25" hidden="false" customHeight="false" outlineLevel="0" collapsed="false">
      <c r="A929" s="226"/>
    </row>
    <row r="930" customFormat="false" ht="11.25" hidden="false" customHeight="false" outlineLevel="0" collapsed="false">
      <c r="A930" s="226"/>
    </row>
    <row r="931" customFormat="false" ht="11.25" hidden="false" customHeight="false" outlineLevel="0" collapsed="false">
      <c r="A931" s="226"/>
    </row>
    <row r="932" customFormat="false" ht="11.25" hidden="false" customHeight="false" outlineLevel="0" collapsed="false">
      <c r="A932" s="226"/>
    </row>
    <row r="933" customFormat="false" ht="11.25" hidden="false" customHeight="false" outlineLevel="0" collapsed="false">
      <c r="A933" s="226"/>
    </row>
    <row r="934" customFormat="false" ht="11.25" hidden="false" customHeight="false" outlineLevel="0" collapsed="false">
      <c r="A934" s="226"/>
    </row>
    <row r="935" customFormat="false" ht="11.25" hidden="false" customHeight="false" outlineLevel="0" collapsed="false">
      <c r="A935" s="226"/>
    </row>
    <row r="936" customFormat="false" ht="11.25" hidden="false" customHeight="false" outlineLevel="0" collapsed="false">
      <c r="A936" s="226"/>
    </row>
    <row r="937" customFormat="false" ht="11.25" hidden="false" customHeight="false" outlineLevel="0" collapsed="false">
      <c r="A937" s="226"/>
    </row>
    <row r="938" customFormat="false" ht="11.25" hidden="false" customHeight="false" outlineLevel="0" collapsed="false">
      <c r="A938" s="226"/>
    </row>
    <row r="939" customFormat="false" ht="11.25" hidden="false" customHeight="false" outlineLevel="0" collapsed="false">
      <c r="A939" s="226"/>
    </row>
    <row r="940" customFormat="false" ht="11.25" hidden="false" customHeight="false" outlineLevel="0" collapsed="false">
      <c r="A940" s="226"/>
    </row>
    <row r="941" customFormat="false" ht="11.25" hidden="false" customHeight="false" outlineLevel="0" collapsed="false">
      <c r="A941" s="226"/>
    </row>
    <row r="942" customFormat="false" ht="11.25" hidden="false" customHeight="false" outlineLevel="0" collapsed="false">
      <c r="A942" s="226"/>
    </row>
    <row r="943" customFormat="false" ht="11.25" hidden="false" customHeight="false" outlineLevel="0" collapsed="false">
      <c r="A943" s="226"/>
    </row>
    <row r="944" customFormat="false" ht="11.25" hidden="false" customHeight="false" outlineLevel="0" collapsed="false">
      <c r="A944" s="226"/>
    </row>
    <row r="945" customFormat="false" ht="11.25" hidden="false" customHeight="false" outlineLevel="0" collapsed="false">
      <c r="A945" s="226"/>
    </row>
    <row r="946" customFormat="false" ht="11.25" hidden="false" customHeight="false" outlineLevel="0" collapsed="false">
      <c r="A946" s="226"/>
    </row>
    <row r="947" customFormat="false" ht="11.25" hidden="false" customHeight="false" outlineLevel="0" collapsed="false">
      <c r="A947" s="226"/>
    </row>
    <row r="948" customFormat="false" ht="11.25" hidden="false" customHeight="false" outlineLevel="0" collapsed="false">
      <c r="A948" s="226"/>
    </row>
    <row r="949" customFormat="false" ht="11.25" hidden="false" customHeight="false" outlineLevel="0" collapsed="false">
      <c r="A949" s="226"/>
    </row>
    <row r="950" customFormat="false" ht="11.25" hidden="false" customHeight="false" outlineLevel="0" collapsed="false">
      <c r="A950" s="226"/>
    </row>
    <row r="951" customFormat="false" ht="11.25" hidden="false" customHeight="false" outlineLevel="0" collapsed="false">
      <c r="A951" s="226"/>
    </row>
    <row r="952" customFormat="false" ht="11.25" hidden="false" customHeight="false" outlineLevel="0" collapsed="false">
      <c r="A952" s="226"/>
    </row>
    <row r="953" customFormat="false" ht="11.25" hidden="false" customHeight="false" outlineLevel="0" collapsed="false">
      <c r="A953" s="226"/>
    </row>
    <row r="954" customFormat="false" ht="11.25" hidden="false" customHeight="false" outlineLevel="0" collapsed="false">
      <c r="A954" s="226"/>
    </row>
    <row r="955" customFormat="false" ht="11.25" hidden="false" customHeight="false" outlineLevel="0" collapsed="false">
      <c r="A955" s="226"/>
    </row>
    <row r="956" customFormat="false" ht="11.25" hidden="false" customHeight="false" outlineLevel="0" collapsed="false">
      <c r="A956" s="226"/>
    </row>
    <row r="957" customFormat="false" ht="11.25" hidden="false" customHeight="false" outlineLevel="0" collapsed="false">
      <c r="A957" s="226"/>
    </row>
    <row r="958" customFormat="false" ht="11.25" hidden="false" customHeight="false" outlineLevel="0" collapsed="false">
      <c r="A958" s="226"/>
    </row>
    <row r="959" customFormat="false" ht="11.25" hidden="false" customHeight="false" outlineLevel="0" collapsed="false">
      <c r="A959" s="226"/>
    </row>
    <row r="960" customFormat="false" ht="11.25" hidden="false" customHeight="false" outlineLevel="0" collapsed="false">
      <c r="A960" s="226"/>
    </row>
    <row r="961" customFormat="false" ht="11.25" hidden="false" customHeight="false" outlineLevel="0" collapsed="false">
      <c r="A961" s="226"/>
    </row>
    <row r="962" customFormat="false" ht="11.25" hidden="false" customHeight="false" outlineLevel="0" collapsed="false">
      <c r="A962" s="226"/>
    </row>
    <row r="963" customFormat="false" ht="11.25" hidden="false" customHeight="false" outlineLevel="0" collapsed="false">
      <c r="A963" s="226"/>
    </row>
    <row r="964" customFormat="false" ht="11.25" hidden="false" customHeight="false" outlineLevel="0" collapsed="false">
      <c r="A964" s="226"/>
    </row>
    <row r="965" customFormat="false" ht="11.25" hidden="false" customHeight="false" outlineLevel="0" collapsed="false">
      <c r="A965" s="226"/>
    </row>
    <row r="966" customFormat="false" ht="11.25" hidden="false" customHeight="false" outlineLevel="0" collapsed="false">
      <c r="A966" s="226"/>
    </row>
    <row r="967" customFormat="false" ht="11.25" hidden="false" customHeight="false" outlineLevel="0" collapsed="false">
      <c r="A967" s="226"/>
    </row>
    <row r="968" customFormat="false" ht="11.25" hidden="false" customHeight="false" outlineLevel="0" collapsed="false">
      <c r="A968" s="226"/>
    </row>
    <row r="969" customFormat="false" ht="11.25" hidden="false" customHeight="false" outlineLevel="0" collapsed="false">
      <c r="A969" s="226"/>
    </row>
    <row r="970" customFormat="false" ht="11.25" hidden="false" customHeight="false" outlineLevel="0" collapsed="false">
      <c r="A970" s="226"/>
    </row>
    <row r="971" customFormat="false" ht="11.25" hidden="false" customHeight="false" outlineLevel="0" collapsed="false">
      <c r="A971" s="226"/>
    </row>
    <row r="972" customFormat="false" ht="11.25" hidden="false" customHeight="false" outlineLevel="0" collapsed="false">
      <c r="A972" s="226"/>
    </row>
    <row r="973" customFormat="false" ht="11.25" hidden="false" customHeight="false" outlineLevel="0" collapsed="false">
      <c r="A973" s="226"/>
    </row>
    <row r="974" customFormat="false" ht="11.25" hidden="false" customHeight="false" outlineLevel="0" collapsed="false">
      <c r="A974" s="226"/>
    </row>
    <row r="975" customFormat="false" ht="11.25" hidden="false" customHeight="false" outlineLevel="0" collapsed="false">
      <c r="A975" s="226"/>
    </row>
    <row r="976" customFormat="false" ht="11.25" hidden="false" customHeight="false" outlineLevel="0" collapsed="false">
      <c r="A976" s="226"/>
    </row>
    <row r="977" customFormat="false" ht="11.25" hidden="false" customHeight="false" outlineLevel="0" collapsed="false">
      <c r="A977" s="226"/>
    </row>
    <row r="978" customFormat="false" ht="11.25" hidden="false" customHeight="false" outlineLevel="0" collapsed="false">
      <c r="A978" s="226"/>
    </row>
    <row r="979" customFormat="false" ht="11.25" hidden="false" customHeight="false" outlineLevel="0" collapsed="false">
      <c r="A979" s="226"/>
    </row>
    <row r="980" customFormat="false" ht="11.25" hidden="false" customHeight="false" outlineLevel="0" collapsed="false">
      <c r="A980" s="226"/>
    </row>
    <row r="981" customFormat="false" ht="11.25" hidden="false" customHeight="false" outlineLevel="0" collapsed="false">
      <c r="A981" s="226"/>
    </row>
    <row r="982" customFormat="false" ht="11.25" hidden="false" customHeight="false" outlineLevel="0" collapsed="false">
      <c r="A982" s="226"/>
    </row>
    <row r="983" customFormat="false" ht="11.25" hidden="false" customHeight="false" outlineLevel="0" collapsed="false">
      <c r="A983" s="226"/>
    </row>
    <row r="984" customFormat="false" ht="11.25" hidden="false" customHeight="false" outlineLevel="0" collapsed="false">
      <c r="A984" s="226"/>
    </row>
    <row r="985" customFormat="false" ht="11.25" hidden="false" customHeight="false" outlineLevel="0" collapsed="false">
      <c r="A985" s="226"/>
    </row>
    <row r="986" customFormat="false" ht="11.25" hidden="false" customHeight="false" outlineLevel="0" collapsed="false">
      <c r="A986" s="226"/>
    </row>
    <row r="987" customFormat="false" ht="11.25" hidden="false" customHeight="false" outlineLevel="0" collapsed="false">
      <c r="A987" s="226"/>
    </row>
    <row r="988" customFormat="false" ht="11.25" hidden="false" customHeight="false" outlineLevel="0" collapsed="false">
      <c r="A988" s="226"/>
    </row>
    <row r="989" customFormat="false" ht="11.25" hidden="false" customHeight="false" outlineLevel="0" collapsed="false">
      <c r="A989" s="226"/>
    </row>
    <row r="990" customFormat="false" ht="11.25" hidden="false" customHeight="false" outlineLevel="0" collapsed="false">
      <c r="A990" s="226"/>
    </row>
    <row r="991" customFormat="false" ht="11.25" hidden="false" customHeight="false" outlineLevel="0" collapsed="false">
      <c r="A991" s="226"/>
    </row>
    <row r="992" customFormat="false" ht="11.25" hidden="false" customHeight="false" outlineLevel="0" collapsed="false">
      <c r="A992" s="226"/>
    </row>
    <row r="993" customFormat="false" ht="11.25" hidden="false" customHeight="false" outlineLevel="0" collapsed="false">
      <c r="A993" s="226"/>
    </row>
    <row r="994" customFormat="false" ht="11.25" hidden="false" customHeight="false" outlineLevel="0" collapsed="false">
      <c r="A994" s="226"/>
    </row>
    <row r="995" customFormat="false" ht="11.25" hidden="false" customHeight="false" outlineLevel="0" collapsed="false">
      <c r="A995" s="226"/>
    </row>
    <row r="996" customFormat="false" ht="11.25" hidden="false" customHeight="false" outlineLevel="0" collapsed="false">
      <c r="A996" s="226"/>
    </row>
    <row r="997" customFormat="false" ht="11.25" hidden="false" customHeight="false" outlineLevel="0" collapsed="false">
      <c r="A997" s="226"/>
    </row>
    <row r="998" customFormat="false" ht="11.25" hidden="false" customHeight="false" outlineLevel="0" collapsed="false">
      <c r="A998" s="226"/>
    </row>
    <row r="999" customFormat="false" ht="11.25" hidden="false" customHeight="false" outlineLevel="0" collapsed="false">
      <c r="A999" s="226"/>
    </row>
    <row r="1000" customFormat="false" ht="11.25" hidden="false" customHeight="false" outlineLevel="0" collapsed="false">
      <c r="A1000" s="226"/>
    </row>
    <row r="1001" customFormat="false" ht="11.25" hidden="false" customHeight="false" outlineLevel="0" collapsed="false">
      <c r="A1001" s="226"/>
    </row>
    <row r="1002" customFormat="false" ht="11.25" hidden="false" customHeight="false" outlineLevel="0" collapsed="false">
      <c r="A1002" s="226"/>
    </row>
    <row r="1003" customFormat="false" ht="11.25" hidden="false" customHeight="false" outlineLevel="0" collapsed="false">
      <c r="A1003" s="226"/>
    </row>
    <row r="1004" customFormat="false" ht="11.25" hidden="false" customHeight="false" outlineLevel="0" collapsed="false">
      <c r="A1004" s="226"/>
    </row>
    <row r="1005" customFormat="false" ht="11.25" hidden="false" customHeight="false" outlineLevel="0" collapsed="false">
      <c r="A1005" s="226"/>
    </row>
    <row r="1006" customFormat="false" ht="11.25" hidden="false" customHeight="false" outlineLevel="0" collapsed="false">
      <c r="A1006" s="226"/>
    </row>
    <row r="1007" customFormat="false" ht="11.25" hidden="false" customHeight="false" outlineLevel="0" collapsed="false">
      <c r="A1007" s="226"/>
    </row>
    <row r="1008" customFormat="false" ht="11.25" hidden="false" customHeight="false" outlineLevel="0" collapsed="false">
      <c r="A1008" s="226"/>
    </row>
    <row r="1009" customFormat="false" ht="11.25" hidden="false" customHeight="false" outlineLevel="0" collapsed="false">
      <c r="A1009" s="226"/>
    </row>
    <row r="1010" customFormat="false" ht="11.25" hidden="false" customHeight="false" outlineLevel="0" collapsed="false">
      <c r="A1010" s="226"/>
    </row>
    <row r="1011" customFormat="false" ht="11.25" hidden="false" customHeight="false" outlineLevel="0" collapsed="false">
      <c r="A1011" s="226"/>
    </row>
    <row r="1012" customFormat="false" ht="11.25" hidden="false" customHeight="false" outlineLevel="0" collapsed="false">
      <c r="A1012" s="226"/>
    </row>
    <row r="1013" customFormat="false" ht="11.25" hidden="false" customHeight="false" outlineLevel="0" collapsed="false">
      <c r="A1013" s="226"/>
    </row>
    <row r="1014" customFormat="false" ht="11.25" hidden="false" customHeight="false" outlineLevel="0" collapsed="false">
      <c r="A1014" s="226"/>
    </row>
    <row r="1015" customFormat="false" ht="11.25" hidden="false" customHeight="false" outlineLevel="0" collapsed="false">
      <c r="A1015" s="226"/>
    </row>
    <row r="1016" customFormat="false" ht="11.25" hidden="false" customHeight="false" outlineLevel="0" collapsed="false">
      <c r="A1016" s="226"/>
    </row>
    <row r="1017" customFormat="false" ht="11.25" hidden="false" customHeight="false" outlineLevel="0" collapsed="false">
      <c r="A1017" s="226"/>
    </row>
    <row r="1018" customFormat="false" ht="11.25" hidden="false" customHeight="false" outlineLevel="0" collapsed="false">
      <c r="A1018" s="226"/>
    </row>
    <row r="1019" customFormat="false" ht="11.25" hidden="false" customHeight="false" outlineLevel="0" collapsed="false">
      <c r="A1019" s="226"/>
    </row>
    <row r="1020" customFormat="false" ht="11.25" hidden="false" customHeight="false" outlineLevel="0" collapsed="false">
      <c r="A1020" s="226"/>
    </row>
    <row r="1021" customFormat="false" ht="11.25" hidden="false" customHeight="false" outlineLevel="0" collapsed="false">
      <c r="A1021" s="226"/>
    </row>
    <row r="1022" customFormat="false" ht="11.25" hidden="false" customHeight="false" outlineLevel="0" collapsed="false">
      <c r="A1022" s="226"/>
    </row>
    <row r="1023" customFormat="false" ht="11.25" hidden="false" customHeight="false" outlineLevel="0" collapsed="false">
      <c r="A1023" s="226"/>
    </row>
    <row r="1024" customFormat="false" ht="11.25" hidden="false" customHeight="false" outlineLevel="0" collapsed="false">
      <c r="A1024" s="226"/>
    </row>
    <row r="1025" customFormat="false" ht="11.25" hidden="false" customHeight="false" outlineLevel="0" collapsed="false">
      <c r="A1025" s="226"/>
    </row>
    <row r="1026" customFormat="false" ht="11.25" hidden="false" customHeight="false" outlineLevel="0" collapsed="false">
      <c r="A1026" s="226"/>
    </row>
    <row r="1027" customFormat="false" ht="11.25" hidden="false" customHeight="false" outlineLevel="0" collapsed="false">
      <c r="A1027" s="226"/>
    </row>
    <row r="1028" customFormat="false" ht="11.25" hidden="false" customHeight="false" outlineLevel="0" collapsed="false">
      <c r="A1028" s="226"/>
    </row>
    <row r="1029" customFormat="false" ht="11.25" hidden="false" customHeight="false" outlineLevel="0" collapsed="false">
      <c r="A1029" s="226"/>
    </row>
    <row r="1030" customFormat="false" ht="11.25" hidden="false" customHeight="false" outlineLevel="0" collapsed="false">
      <c r="A1030" s="226"/>
    </row>
    <row r="1031" customFormat="false" ht="11.25" hidden="false" customHeight="false" outlineLevel="0" collapsed="false">
      <c r="A1031" s="226"/>
    </row>
    <row r="1032" customFormat="false" ht="11.25" hidden="false" customHeight="false" outlineLevel="0" collapsed="false">
      <c r="A1032" s="226"/>
    </row>
    <row r="1033" customFormat="false" ht="11.25" hidden="false" customHeight="false" outlineLevel="0" collapsed="false">
      <c r="A1033" s="226"/>
    </row>
    <row r="1034" customFormat="false" ht="11.25" hidden="false" customHeight="false" outlineLevel="0" collapsed="false">
      <c r="A1034" s="226"/>
    </row>
    <row r="1035" customFormat="false" ht="11.25" hidden="false" customHeight="false" outlineLevel="0" collapsed="false">
      <c r="A1035" s="226"/>
    </row>
    <row r="1036" customFormat="false" ht="11.25" hidden="false" customHeight="false" outlineLevel="0" collapsed="false">
      <c r="A1036" s="226"/>
    </row>
    <row r="1037" customFormat="false" ht="11.25" hidden="false" customHeight="false" outlineLevel="0" collapsed="false">
      <c r="A1037" s="226"/>
    </row>
    <row r="1038" customFormat="false" ht="11.25" hidden="false" customHeight="false" outlineLevel="0" collapsed="false">
      <c r="A1038" s="226"/>
    </row>
    <row r="1039" customFormat="false" ht="11.25" hidden="false" customHeight="false" outlineLevel="0" collapsed="false">
      <c r="A1039" s="226"/>
    </row>
    <row r="1040" customFormat="false" ht="11.25" hidden="false" customHeight="false" outlineLevel="0" collapsed="false">
      <c r="A1040" s="226"/>
    </row>
    <row r="1041" customFormat="false" ht="11.25" hidden="false" customHeight="false" outlineLevel="0" collapsed="false">
      <c r="A1041" s="226"/>
    </row>
    <row r="1042" customFormat="false" ht="11.25" hidden="false" customHeight="false" outlineLevel="0" collapsed="false">
      <c r="A1042" s="226"/>
    </row>
    <row r="1043" customFormat="false" ht="11.25" hidden="false" customHeight="false" outlineLevel="0" collapsed="false">
      <c r="A1043" s="226"/>
    </row>
    <row r="1044" customFormat="false" ht="11.25" hidden="false" customHeight="false" outlineLevel="0" collapsed="false">
      <c r="A1044" s="226"/>
    </row>
    <row r="1045" customFormat="false" ht="11.25" hidden="false" customHeight="false" outlineLevel="0" collapsed="false">
      <c r="A1045" s="226"/>
    </row>
    <row r="1046" customFormat="false" ht="11.25" hidden="false" customHeight="false" outlineLevel="0" collapsed="false">
      <c r="A1046" s="226"/>
    </row>
    <row r="1047" customFormat="false" ht="11.25" hidden="false" customHeight="false" outlineLevel="0" collapsed="false">
      <c r="A1047" s="226"/>
    </row>
    <row r="1048" customFormat="false" ht="11.25" hidden="false" customHeight="false" outlineLevel="0" collapsed="false">
      <c r="A1048" s="226"/>
    </row>
    <row r="1049" customFormat="false" ht="11.25" hidden="false" customHeight="false" outlineLevel="0" collapsed="false">
      <c r="A1049" s="226"/>
    </row>
    <row r="1050" customFormat="false" ht="11.25" hidden="false" customHeight="false" outlineLevel="0" collapsed="false">
      <c r="A1050" s="226"/>
    </row>
    <row r="1051" customFormat="false" ht="11.25" hidden="false" customHeight="false" outlineLevel="0" collapsed="false">
      <c r="A1051" s="226"/>
    </row>
    <row r="1052" customFormat="false" ht="11.25" hidden="false" customHeight="false" outlineLevel="0" collapsed="false">
      <c r="A1052" s="226"/>
    </row>
    <row r="1053" customFormat="false" ht="11.25" hidden="false" customHeight="false" outlineLevel="0" collapsed="false">
      <c r="A1053" s="226"/>
    </row>
    <row r="1054" customFormat="false" ht="11.25" hidden="false" customHeight="false" outlineLevel="0" collapsed="false">
      <c r="A1054" s="226"/>
    </row>
    <row r="1055" customFormat="false" ht="11.25" hidden="false" customHeight="false" outlineLevel="0" collapsed="false">
      <c r="A1055" s="226"/>
    </row>
    <row r="1056" customFormat="false" ht="11.25" hidden="false" customHeight="false" outlineLevel="0" collapsed="false">
      <c r="A1056" s="226"/>
    </row>
    <row r="1057" customFormat="false" ht="11.25" hidden="false" customHeight="false" outlineLevel="0" collapsed="false">
      <c r="A1057" s="226"/>
    </row>
    <row r="1058" customFormat="false" ht="11.25" hidden="false" customHeight="false" outlineLevel="0" collapsed="false">
      <c r="A1058" s="226"/>
    </row>
    <row r="1059" customFormat="false" ht="11.25" hidden="false" customHeight="false" outlineLevel="0" collapsed="false">
      <c r="A1059" s="226"/>
    </row>
    <row r="1060" customFormat="false" ht="11.25" hidden="false" customHeight="false" outlineLevel="0" collapsed="false">
      <c r="A1060" s="226"/>
    </row>
    <row r="1061" customFormat="false" ht="11.25" hidden="false" customHeight="false" outlineLevel="0" collapsed="false">
      <c r="A1061" s="226"/>
    </row>
    <row r="1062" customFormat="false" ht="11.25" hidden="false" customHeight="false" outlineLevel="0" collapsed="false">
      <c r="A1062" s="226"/>
    </row>
    <row r="1063" customFormat="false" ht="11.25" hidden="false" customHeight="false" outlineLevel="0" collapsed="false">
      <c r="A1063" s="226"/>
    </row>
    <row r="1064" customFormat="false" ht="11.25" hidden="false" customHeight="false" outlineLevel="0" collapsed="false">
      <c r="A1064" s="226"/>
    </row>
    <row r="1065" customFormat="false" ht="11.25" hidden="false" customHeight="false" outlineLevel="0" collapsed="false">
      <c r="A1065" s="226"/>
    </row>
    <row r="1066" customFormat="false" ht="11.25" hidden="false" customHeight="false" outlineLevel="0" collapsed="false">
      <c r="A1066" s="226"/>
    </row>
    <row r="1067" customFormat="false" ht="11.25" hidden="false" customHeight="false" outlineLevel="0" collapsed="false">
      <c r="A1067" s="22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C10" activeCellId="0" sqref="C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3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3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0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1" t="n">
        <v>37163</v>
      </c>
      <c r="B7" s="352" t="n">
        <v>24.85</v>
      </c>
      <c r="C7" s="353" t="n">
        <v>20.25</v>
      </c>
      <c r="D7" s="352" t="n">
        <v>18.65</v>
      </c>
      <c r="E7" s="353" t="n">
        <v>22.44</v>
      </c>
      <c r="F7" s="352" t="n">
        <v>21.77</v>
      </c>
      <c r="G7" s="353" t="n">
        <v>28.85</v>
      </c>
      <c r="H7" s="352"/>
      <c r="I7" s="353" t="n">
        <v>21.77</v>
      </c>
      <c r="J7" s="352"/>
      <c r="K7" s="353"/>
      <c r="L7" s="352"/>
      <c r="M7" s="353"/>
      <c r="N7" s="352"/>
      <c r="O7" s="353"/>
      <c r="Q7" s="352"/>
      <c r="R7" s="353" t="n">
        <v>26</v>
      </c>
      <c r="S7" s="354"/>
      <c r="T7" s="353"/>
      <c r="U7" s="355"/>
      <c r="V7" s="356"/>
      <c r="W7" s="355"/>
      <c r="X7" s="353"/>
      <c r="Y7" s="354"/>
      <c r="Z7" s="357"/>
      <c r="AB7" s="354"/>
      <c r="AC7" s="353"/>
      <c r="AD7" s="354"/>
      <c r="AE7" s="353"/>
      <c r="AF7" s="354"/>
      <c r="AG7" s="353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0.04499999</v>
      </c>
      <c r="AQ7" s="2" t="n">
        <v>10.02499999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1" t="n">
        <v>37165</v>
      </c>
      <c r="B8" s="352" t="n">
        <v>28.65</v>
      </c>
      <c r="C8" s="353" t="n">
        <v>26</v>
      </c>
      <c r="D8" s="352" t="n">
        <v>22</v>
      </c>
      <c r="E8" s="353" t="n">
        <v>26.93</v>
      </c>
      <c r="F8" s="352" t="n">
        <v>26.57</v>
      </c>
      <c r="G8" s="353" t="n">
        <v>29.65</v>
      </c>
      <c r="H8" s="352"/>
      <c r="I8" s="353" t="n">
        <v>26.57</v>
      </c>
      <c r="J8" s="352"/>
      <c r="K8" s="353"/>
      <c r="L8" s="352"/>
      <c r="M8" s="353"/>
      <c r="N8" s="352"/>
      <c r="O8" s="353"/>
      <c r="Q8" s="352"/>
      <c r="R8" s="353" t="n">
        <v>32.75</v>
      </c>
      <c r="S8" s="354"/>
      <c r="T8" s="353"/>
      <c r="U8" s="355"/>
      <c r="V8" s="356"/>
      <c r="W8" s="355"/>
      <c r="X8" s="353"/>
      <c r="Y8" s="354"/>
      <c r="Z8" s="357"/>
      <c r="AB8" s="354"/>
      <c r="AC8" s="353"/>
      <c r="AD8" s="354"/>
      <c r="AE8" s="353"/>
      <c r="AF8" s="354"/>
      <c r="AG8" s="353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0.055</v>
      </c>
      <c r="AQ8" s="2" t="n">
        <v>6.348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1" t="n">
        <v>37166</v>
      </c>
      <c r="B9" s="352" t="n">
        <v>27</v>
      </c>
      <c r="C9" s="353" t="n">
        <v>25.75</v>
      </c>
      <c r="D9" s="352" t="n">
        <v>23.25</v>
      </c>
      <c r="E9" s="353" t="n">
        <v>26.25</v>
      </c>
      <c r="F9" s="352" t="n">
        <v>26</v>
      </c>
      <c r="G9" s="353" t="n">
        <v>28</v>
      </c>
      <c r="H9" s="352"/>
      <c r="I9" s="353" t="n">
        <v>32.15</v>
      </c>
      <c r="J9" s="352"/>
      <c r="K9" s="353"/>
      <c r="L9" s="352"/>
      <c r="M9" s="353"/>
      <c r="N9" s="352"/>
      <c r="O9" s="353"/>
      <c r="Q9" s="352"/>
      <c r="R9" s="353" t="n">
        <v>32.75</v>
      </c>
      <c r="S9" s="354"/>
      <c r="T9" s="353"/>
      <c r="U9" s="355"/>
      <c r="V9" s="356"/>
      <c r="W9" s="355"/>
      <c r="X9" s="353"/>
      <c r="Y9" s="354"/>
      <c r="Z9" s="357"/>
      <c r="AB9" s="354"/>
      <c r="AC9" s="353"/>
      <c r="AD9" s="354"/>
      <c r="AE9" s="353"/>
      <c r="AF9" s="354"/>
      <c r="AG9" s="353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0.055</v>
      </c>
      <c r="AQ9" s="2" t="n">
        <v>5.053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1" t="n">
        <v>37167</v>
      </c>
      <c r="B10" s="352" t="n">
        <v>27</v>
      </c>
      <c r="C10" s="353" t="n">
        <v>25.75</v>
      </c>
      <c r="D10" s="352" t="n">
        <v>23.25</v>
      </c>
      <c r="E10" s="353" t="n">
        <v>26.25</v>
      </c>
      <c r="F10" s="352" t="n">
        <v>26</v>
      </c>
      <c r="G10" s="353" t="n">
        <v>28</v>
      </c>
      <c r="H10" s="352"/>
      <c r="I10" s="353" t="n">
        <v>32.15</v>
      </c>
      <c r="J10" s="352"/>
      <c r="K10" s="353"/>
      <c r="L10" s="352"/>
      <c r="M10" s="353"/>
      <c r="N10" s="352"/>
      <c r="O10" s="353"/>
      <c r="Q10" s="352"/>
      <c r="R10" s="353" t="n">
        <v>32.75</v>
      </c>
      <c r="S10" s="354"/>
      <c r="T10" s="353"/>
      <c r="U10" s="355"/>
      <c r="V10" s="356"/>
      <c r="W10" s="355"/>
      <c r="X10" s="353"/>
      <c r="Y10" s="354"/>
      <c r="Z10" s="357"/>
      <c r="AB10" s="354"/>
      <c r="AC10" s="353"/>
      <c r="AD10" s="354"/>
      <c r="AE10" s="353"/>
      <c r="AF10" s="354"/>
      <c r="AG10" s="353"/>
      <c r="AI10" s="1"/>
      <c r="AJ10" s="15"/>
      <c r="AL10" s="2" t="n">
        <v>37165</v>
      </c>
      <c r="AM10" s="2" t="n">
        <v>5.384</v>
      </c>
      <c r="AN10" s="2" t="n">
        <v>0.38</v>
      </c>
      <c r="AO10" s="2" t="n">
        <v>5.764</v>
      </c>
      <c r="AP10" s="2" t="n">
        <v>0.08</v>
      </c>
      <c r="AQ10" s="2" t="n">
        <v>5.464</v>
      </c>
      <c r="AR10" s="2" t="n">
        <v>0.28</v>
      </c>
      <c r="AS10" s="2" t="n">
        <v>5.664</v>
      </c>
      <c r="AT10" s="2" t="n">
        <v>0.3</v>
      </c>
      <c r="AU10" s="2" t="n">
        <v>5.684</v>
      </c>
    </row>
    <row r="11" customFormat="false" ht="12.75" hidden="false" customHeight="false" outlineLevel="0" collapsed="false">
      <c r="A11" s="351" t="n">
        <v>37168</v>
      </c>
      <c r="B11" s="352" t="n">
        <v>27</v>
      </c>
      <c r="C11" s="353" t="n">
        <v>25.75</v>
      </c>
      <c r="D11" s="352" t="n">
        <v>23.25</v>
      </c>
      <c r="E11" s="353" t="n">
        <v>26.25</v>
      </c>
      <c r="F11" s="352" t="n">
        <v>26</v>
      </c>
      <c r="G11" s="353" t="n">
        <v>28</v>
      </c>
      <c r="H11" s="352"/>
      <c r="I11" s="353" t="n">
        <v>32.15</v>
      </c>
      <c r="J11" s="352"/>
      <c r="K11" s="353"/>
      <c r="L11" s="352"/>
      <c r="M11" s="353"/>
      <c r="N11" s="352"/>
      <c r="O11" s="353"/>
      <c r="Q11" s="352"/>
      <c r="R11" s="353" t="n">
        <v>32.75</v>
      </c>
      <c r="S11" s="354"/>
      <c r="T11" s="353"/>
      <c r="U11" s="355"/>
      <c r="V11" s="356"/>
      <c r="W11" s="355"/>
      <c r="X11" s="353"/>
      <c r="Y11" s="354"/>
      <c r="Z11" s="357"/>
      <c r="AB11" s="354"/>
      <c r="AC11" s="353"/>
      <c r="AD11" s="354"/>
      <c r="AE11" s="353"/>
      <c r="AF11" s="354"/>
      <c r="AG11" s="353"/>
      <c r="AI11" s="1"/>
      <c r="AJ11" s="15"/>
      <c r="AL11" s="2" t="n">
        <v>37196</v>
      </c>
      <c r="AM11" s="2" t="n">
        <v>4.891</v>
      </c>
      <c r="AN11" s="2" t="n">
        <v>0.535</v>
      </c>
      <c r="AO11" s="2" t="n">
        <v>5.426</v>
      </c>
      <c r="AP11" s="2" t="n">
        <v>0.14</v>
      </c>
      <c r="AQ11" s="2" t="n">
        <v>5.031</v>
      </c>
      <c r="AR11" s="2" t="n">
        <v>0.435</v>
      </c>
      <c r="AS11" s="2" t="n">
        <v>5.326</v>
      </c>
      <c r="AT11" s="2" t="n">
        <v>0.515</v>
      </c>
      <c r="AU11" s="2" t="n">
        <v>5.406</v>
      </c>
    </row>
    <row r="12" customFormat="false" ht="12.75" hidden="false" customHeight="false" outlineLevel="0" collapsed="false">
      <c r="A12" s="351" t="n">
        <v>37169</v>
      </c>
      <c r="B12" s="352" t="n">
        <v>27</v>
      </c>
      <c r="C12" s="353" t="n">
        <v>25.75</v>
      </c>
      <c r="D12" s="352" t="n">
        <v>23.25</v>
      </c>
      <c r="E12" s="353" t="n">
        <v>26.25</v>
      </c>
      <c r="F12" s="352" t="n">
        <v>26</v>
      </c>
      <c r="G12" s="353" t="n">
        <v>28</v>
      </c>
      <c r="H12" s="352"/>
      <c r="I12" s="353" t="n">
        <v>32.15</v>
      </c>
      <c r="J12" s="352"/>
      <c r="K12" s="353"/>
      <c r="L12" s="352"/>
      <c r="M12" s="353"/>
      <c r="N12" s="352"/>
      <c r="O12" s="353"/>
      <c r="Q12" s="352"/>
      <c r="R12" s="353" t="n">
        <v>32.75</v>
      </c>
      <c r="S12" s="354"/>
      <c r="T12" s="353"/>
      <c r="U12" s="355"/>
      <c r="V12" s="356"/>
      <c r="W12" s="355"/>
      <c r="X12" s="353"/>
      <c r="Y12" s="354"/>
      <c r="Z12" s="357"/>
      <c r="AB12" s="354"/>
      <c r="AC12" s="353"/>
      <c r="AD12" s="354"/>
      <c r="AE12" s="353"/>
      <c r="AF12" s="354"/>
      <c r="AG12" s="353"/>
      <c r="AI12" s="1"/>
      <c r="AJ12" s="15"/>
      <c r="AL12" s="2" t="n">
        <v>37226</v>
      </c>
      <c r="AM12" s="2" t="n">
        <v>3.738</v>
      </c>
      <c r="AN12" s="2" t="n">
        <v>0.7</v>
      </c>
      <c r="AO12" s="2" t="n">
        <v>4.438</v>
      </c>
      <c r="AP12" s="2" t="n">
        <v>0.145</v>
      </c>
      <c r="AQ12" s="2" t="n">
        <v>3.883</v>
      </c>
      <c r="AR12" s="2" t="n">
        <v>0.7</v>
      </c>
      <c r="AS12" s="2" t="n">
        <v>4.438</v>
      </c>
      <c r="AT12" s="2" t="n">
        <v>0.895</v>
      </c>
      <c r="AU12" s="2" t="n">
        <v>4.633</v>
      </c>
    </row>
    <row r="13" customFormat="false" ht="12.75" hidden="false" customHeight="false" outlineLevel="0" collapsed="false">
      <c r="A13" s="351" t="n">
        <v>37170</v>
      </c>
      <c r="B13" s="352" t="n">
        <v>27</v>
      </c>
      <c r="C13" s="353" t="n">
        <v>25.75</v>
      </c>
      <c r="D13" s="352" t="n">
        <v>23.25</v>
      </c>
      <c r="E13" s="353" t="n">
        <v>26.25</v>
      </c>
      <c r="F13" s="352" t="n">
        <v>26</v>
      </c>
      <c r="G13" s="353" t="n">
        <v>28</v>
      </c>
      <c r="H13" s="352"/>
      <c r="I13" s="353" t="n">
        <v>31.6000003814697</v>
      </c>
      <c r="J13" s="352"/>
      <c r="K13" s="353"/>
      <c r="L13" s="352"/>
      <c r="M13" s="353"/>
      <c r="N13" s="352"/>
      <c r="O13" s="353"/>
      <c r="Q13" s="352"/>
      <c r="R13" s="353" t="n">
        <v>28.7499955749512</v>
      </c>
      <c r="S13" s="354"/>
      <c r="T13" s="353"/>
      <c r="U13" s="355"/>
      <c r="V13" s="356"/>
      <c r="W13" s="355"/>
      <c r="X13" s="353"/>
      <c r="Y13" s="354"/>
      <c r="Z13" s="357"/>
      <c r="AB13" s="354"/>
      <c r="AC13" s="353"/>
      <c r="AD13" s="354"/>
      <c r="AE13" s="353"/>
      <c r="AF13" s="354"/>
      <c r="AG13" s="353"/>
      <c r="AI13" s="1"/>
      <c r="AJ13" s="15"/>
      <c r="AL13" s="2" t="n">
        <v>37257</v>
      </c>
      <c r="AM13" s="2" t="n">
        <v>3.182</v>
      </c>
      <c r="AN13" s="2" t="n">
        <v>1.1</v>
      </c>
      <c r="AO13" s="2" t="n">
        <v>4.282</v>
      </c>
      <c r="AP13" s="2" t="n">
        <v>0.13</v>
      </c>
      <c r="AQ13" s="2" t="n">
        <v>3.312</v>
      </c>
      <c r="AR13" s="2" t="n">
        <v>1.1</v>
      </c>
      <c r="AS13" s="2" t="n">
        <v>4.282</v>
      </c>
      <c r="AT13" s="2" t="n">
        <v>1.89</v>
      </c>
      <c r="AU13" s="2" t="n">
        <v>5.072</v>
      </c>
    </row>
    <row r="14" customFormat="false" ht="12.75" hidden="false" customHeight="false" outlineLevel="0" collapsed="false">
      <c r="A14" s="351" t="n">
        <v>37172</v>
      </c>
      <c r="B14" s="352" t="n">
        <v>27</v>
      </c>
      <c r="C14" s="353" t="n">
        <v>25.75</v>
      </c>
      <c r="D14" s="352" t="n">
        <v>23.25</v>
      </c>
      <c r="E14" s="353" t="n">
        <v>26.25</v>
      </c>
      <c r="F14" s="352" t="n">
        <v>26</v>
      </c>
      <c r="G14" s="353" t="n">
        <v>28</v>
      </c>
      <c r="H14" s="352"/>
      <c r="I14" s="353" t="n">
        <v>27.1875</v>
      </c>
      <c r="J14" s="352"/>
      <c r="K14" s="353"/>
      <c r="L14" s="352"/>
      <c r="M14" s="353"/>
      <c r="N14" s="352"/>
      <c r="O14" s="353"/>
      <c r="Q14" s="352"/>
      <c r="R14" s="353" t="n">
        <v>28.7499993896484</v>
      </c>
      <c r="S14" s="354"/>
      <c r="T14" s="353"/>
      <c r="U14" s="355"/>
      <c r="V14" s="356"/>
      <c r="W14" s="355"/>
      <c r="X14" s="353"/>
      <c r="Y14" s="354"/>
      <c r="Z14" s="357"/>
      <c r="AB14" s="354"/>
      <c r="AC14" s="353"/>
      <c r="AD14" s="354"/>
      <c r="AE14" s="353"/>
      <c r="AF14" s="354"/>
      <c r="AG14" s="353"/>
      <c r="AH14" s="263"/>
      <c r="AI14" s="351"/>
      <c r="AJ14" s="358"/>
      <c r="AK14" s="263"/>
      <c r="AL14" s="263" t="n">
        <v>37288</v>
      </c>
      <c r="AM14" s="263" t="n">
        <v>3.167</v>
      </c>
      <c r="AN14" s="263" t="n">
        <v>1.1</v>
      </c>
      <c r="AO14" s="263" t="n">
        <v>4.267</v>
      </c>
      <c r="AP14" s="263" t="n">
        <v>0.025</v>
      </c>
      <c r="AQ14" s="263" t="n">
        <v>3.192</v>
      </c>
      <c r="AR14" s="263" t="n">
        <v>1.1</v>
      </c>
      <c r="AS14" s="263" t="n">
        <v>4.267</v>
      </c>
      <c r="AT14" s="263" t="n">
        <v>1.89</v>
      </c>
      <c r="AU14" s="263" t="n">
        <v>5.057</v>
      </c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  <c r="EG14" s="263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3"/>
      <c r="EX14" s="263"/>
      <c r="EY14" s="263"/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  <c r="FL14" s="263"/>
      <c r="FM14" s="263"/>
      <c r="FN14" s="263"/>
      <c r="FO14" s="263"/>
      <c r="FP14" s="263"/>
      <c r="FQ14" s="263"/>
      <c r="FR14" s="263"/>
      <c r="FS14" s="263"/>
      <c r="FT14" s="263"/>
      <c r="FU14" s="263"/>
      <c r="FV14" s="263"/>
      <c r="FW14" s="263"/>
      <c r="FX14" s="263"/>
      <c r="FY14" s="263"/>
      <c r="FZ14" s="263"/>
      <c r="GA14" s="263"/>
      <c r="GB14" s="263"/>
      <c r="GC14" s="263"/>
      <c r="GD14" s="263"/>
      <c r="GE14" s="263"/>
      <c r="GF14" s="263"/>
      <c r="GG14" s="263"/>
      <c r="GH14" s="263"/>
      <c r="GI14" s="263"/>
      <c r="GJ14" s="263"/>
      <c r="GK14" s="263"/>
      <c r="GL14" s="263"/>
      <c r="GM14" s="263"/>
      <c r="GN14" s="263"/>
      <c r="GO14" s="263"/>
      <c r="GP14" s="263"/>
      <c r="GQ14" s="263"/>
      <c r="GR14" s="263"/>
      <c r="GS14" s="263"/>
      <c r="GT14" s="263"/>
      <c r="GU14" s="263"/>
      <c r="GV14" s="263"/>
      <c r="GW14" s="263"/>
      <c r="GX14" s="263"/>
      <c r="GY14" s="263"/>
      <c r="GZ14" s="263"/>
      <c r="HA14" s="263"/>
      <c r="HB14" s="263"/>
      <c r="HC14" s="263"/>
      <c r="HD14" s="263"/>
      <c r="HE14" s="263"/>
      <c r="HF14" s="263"/>
      <c r="HG14" s="263"/>
      <c r="HH14" s="263"/>
      <c r="HI14" s="263"/>
      <c r="HJ14" s="263"/>
      <c r="HK14" s="263"/>
      <c r="HL14" s="263"/>
      <c r="HM14" s="263"/>
      <c r="HN14" s="263"/>
      <c r="HO14" s="263"/>
      <c r="HP14" s="263"/>
      <c r="HQ14" s="263"/>
      <c r="HR14" s="263"/>
      <c r="HS14" s="263"/>
      <c r="HT14" s="263"/>
      <c r="HU14" s="263"/>
      <c r="HV14" s="263"/>
      <c r="HW14" s="263"/>
      <c r="HX14" s="263"/>
      <c r="HY14" s="263"/>
      <c r="HZ14" s="263"/>
      <c r="IA14" s="263"/>
      <c r="IB14" s="263"/>
      <c r="IC14" s="263"/>
      <c r="ID14" s="263"/>
      <c r="IE14" s="263"/>
      <c r="IF14" s="263"/>
      <c r="IG14" s="263"/>
      <c r="IH14" s="263"/>
      <c r="II14" s="263"/>
      <c r="IJ14" s="263"/>
      <c r="IK14" s="263"/>
      <c r="IL14" s="263"/>
      <c r="IM14" s="263"/>
      <c r="IN14" s="263"/>
      <c r="IO14" s="263"/>
      <c r="IP14" s="263"/>
      <c r="IQ14" s="263"/>
      <c r="IR14" s="263"/>
      <c r="IS14" s="263"/>
      <c r="IT14" s="263"/>
      <c r="IU14" s="263"/>
      <c r="IV14" s="263"/>
      <c r="IW14" s="263"/>
    </row>
    <row r="15" customFormat="false" ht="12.75" hidden="false" customHeight="false" outlineLevel="0" collapsed="false">
      <c r="A15" s="351" t="n">
        <v>37173</v>
      </c>
      <c r="B15" s="352" t="n">
        <v>27</v>
      </c>
      <c r="C15" s="353" t="n">
        <v>25.75</v>
      </c>
      <c r="D15" s="352" t="n">
        <v>23.25</v>
      </c>
      <c r="E15" s="353" t="n">
        <v>26.25</v>
      </c>
      <c r="F15" s="352" t="n">
        <v>26</v>
      </c>
      <c r="G15" s="353" t="n">
        <v>28</v>
      </c>
      <c r="H15" s="352"/>
      <c r="I15" s="353" t="n">
        <v>27.1875</v>
      </c>
      <c r="J15" s="352"/>
      <c r="K15" s="353"/>
      <c r="L15" s="352"/>
      <c r="M15" s="353"/>
      <c r="N15" s="352"/>
      <c r="O15" s="353"/>
      <c r="Q15" s="352"/>
      <c r="R15" s="353" t="n">
        <v>32.75</v>
      </c>
      <c r="S15" s="354"/>
      <c r="T15" s="353"/>
      <c r="U15" s="355"/>
      <c r="V15" s="356"/>
      <c r="W15" s="355"/>
      <c r="X15" s="353"/>
      <c r="Y15" s="354"/>
      <c r="Z15" s="357"/>
      <c r="AB15" s="354"/>
      <c r="AC15" s="353"/>
      <c r="AD15" s="354"/>
      <c r="AE15" s="353"/>
      <c r="AF15" s="354"/>
      <c r="AG15" s="353"/>
      <c r="AH15" s="263"/>
      <c r="AI15" s="351"/>
      <c r="AJ15" s="358"/>
      <c r="AK15" s="263"/>
      <c r="AL15" s="263" t="n">
        <v>37316</v>
      </c>
      <c r="AM15" s="263" t="n">
        <v>2.295</v>
      </c>
      <c r="AN15" s="263" t="n">
        <v>0.6</v>
      </c>
      <c r="AO15" s="263" t="n">
        <v>2.895</v>
      </c>
      <c r="AP15" s="263" t="n">
        <v>0.025</v>
      </c>
      <c r="AQ15" s="263" t="n">
        <v>2.32</v>
      </c>
      <c r="AR15" s="263" t="n">
        <v>0.6</v>
      </c>
      <c r="AS15" s="263" t="n">
        <v>2.895</v>
      </c>
      <c r="AT15" s="263" t="n">
        <v>0.72</v>
      </c>
      <c r="AU15" s="263" t="n">
        <v>3.015</v>
      </c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  <c r="EG15" s="263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3"/>
      <c r="EX15" s="263"/>
      <c r="EY15" s="263"/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  <c r="FL15" s="263"/>
      <c r="FM15" s="263"/>
      <c r="FN15" s="263"/>
      <c r="FO15" s="263"/>
      <c r="FP15" s="263"/>
      <c r="FQ15" s="263"/>
      <c r="FR15" s="263"/>
      <c r="FS15" s="263"/>
      <c r="FT15" s="263"/>
      <c r="FU15" s="263"/>
      <c r="FV15" s="263"/>
      <c r="FW15" s="263"/>
      <c r="FX15" s="263"/>
      <c r="FY15" s="263"/>
      <c r="FZ15" s="263"/>
      <c r="GA15" s="263"/>
      <c r="GB15" s="263"/>
      <c r="GC15" s="263"/>
      <c r="GD15" s="263"/>
      <c r="GE15" s="263"/>
      <c r="GF15" s="263"/>
      <c r="GG15" s="263"/>
      <c r="GH15" s="263"/>
      <c r="GI15" s="263"/>
      <c r="GJ15" s="263"/>
      <c r="GK15" s="263"/>
      <c r="GL15" s="263"/>
      <c r="GM15" s="263"/>
      <c r="GN15" s="263"/>
      <c r="GO15" s="263"/>
      <c r="GP15" s="263"/>
      <c r="GQ15" s="263"/>
      <c r="GR15" s="263"/>
      <c r="GS15" s="263"/>
      <c r="GT15" s="263"/>
      <c r="GU15" s="263"/>
      <c r="GV15" s="263"/>
      <c r="GW15" s="263"/>
      <c r="GX15" s="263"/>
      <c r="GY15" s="263"/>
      <c r="GZ15" s="263"/>
      <c r="HA15" s="263"/>
      <c r="HB15" s="263"/>
      <c r="HC15" s="263"/>
      <c r="HD15" s="263"/>
      <c r="HE15" s="263"/>
      <c r="HF15" s="263"/>
      <c r="HG15" s="263"/>
      <c r="HH15" s="263"/>
      <c r="HI15" s="263"/>
      <c r="HJ15" s="263"/>
      <c r="HK15" s="263"/>
      <c r="HL15" s="263"/>
      <c r="HM15" s="263"/>
      <c r="HN15" s="263"/>
      <c r="HO15" s="263"/>
      <c r="HP15" s="263"/>
      <c r="HQ15" s="263"/>
      <c r="HR15" s="263"/>
      <c r="HS15" s="263"/>
      <c r="HT15" s="263"/>
      <c r="HU15" s="263"/>
      <c r="HV15" s="263"/>
      <c r="HW15" s="263"/>
      <c r="HX15" s="263"/>
      <c r="HY15" s="263"/>
      <c r="HZ15" s="263"/>
      <c r="IA15" s="263"/>
      <c r="IB15" s="263"/>
      <c r="IC15" s="263"/>
      <c r="ID15" s="263"/>
      <c r="IE15" s="263"/>
      <c r="IF15" s="263"/>
      <c r="IG15" s="263"/>
      <c r="IH15" s="263"/>
      <c r="II15" s="263"/>
      <c r="IJ15" s="263"/>
      <c r="IK15" s="263"/>
      <c r="IL15" s="263"/>
      <c r="IM15" s="263"/>
      <c r="IN15" s="263"/>
      <c r="IO15" s="263"/>
      <c r="IP15" s="263"/>
      <c r="IQ15" s="263"/>
      <c r="IR15" s="263"/>
      <c r="IS15" s="263"/>
      <c r="IT15" s="263"/>
      <c r="IU15" s="263"/>
      <c r="IV15" s="263"/>
      <c r="IW15" s="263"/>
    </row>
    <row r="16" customFormat="false" ht="12.75" hidden="false" customHeight="false" outlineLevel="0" collapsed="false">
      <c r="A16" s="351" t="n">
        <v>37174</v>
      </c>
      <c r="B16" s="352" t="n">
        <v>27</v>
      </c>
      <c r="C16" s="353" t="n">
        <v>25.75</v>
      </c>
      <c r="D16" s="352" t="n">
        <v>23.25</v>
      </c>
      <c r="E16" s="353" t="n">
        <v>26.25</v>
      </c>
      <c r="F16" s="352" t="n">
        <v>26</v>
      </c>
      <c r="G16" s="353" t="n">
        <v>28</v>
      </c>
      <c r="H16" s="352"/>
      <c r="I16" s="353" t="n">
        <v>27.1875</v>
      </c>
      <c r="J16" s="352"/>
      <c r="K16" s="353"/>
      <c r="L16" s="352"/>
      <c r="M16" s="353"/>
      <c r="N16" s="352"/>
      <c r="O16" s="353"/>
      <c r="Q16" s="352"/>
      <c r="R16" s="353" t="n">
        <v>32.75</v>
      </c>
      <c r="S16" s="354"/>
      <c r="T16" s="353"/>
      <c r="U16" s="355"/>
      <c r="V16" s="356"/>
      <c r="W16" s="355"/>
      <c r="X16" s="353"/>
      <c r="Y16" s="354"/>
      <c r="Z16" s="357"/>
      <c r="AB16" s="354"/>
      <c r="AC16" s="353"/>
      <c r="AD16" s="354"/>
      <c r="AE16" s="353"/>
      <c r="AF16" s="354"/>
      <c r="AG16" s="353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0.025</v>
      </c>
      <c r="AQ16" s="2" t="n">
        <v>1.855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1" t="n">
        <v>37175</v>
      </c>
      <c r="B17" s="352" t="n">
        <v>27</v>
      </c>
      <c r="C17" s="353" t="n">
        <v>25.75</v>
      </c>
      <c r="D17" s="352" t="n">
        <v>23.25</v>
      </c>
      <c r="E17" s="353" t="n">
        <v>26.25</v>
      </c>
      <c r="F17" s="352" t="n">
        <v>26</v>
      </c>
      <c r="G17" s="353" t="n">
        <v>28</v>
      </c>
      <c r="H17" s="352"/>
      <c r="I17" s="353" t="n">
        <v>27.1875</v>
      </c>
      <c r="J17" s="352"/>
      <c r="K17" s="353"/>
      <c r="L17" s="352"/>
      <c r="M17" s="353"/>
      <c r="N17" s="352"/>
      <c r="O17" s="353"/>
      <c r="Q17" s="352"/>
      <c r="R17" s="353" t="n">
        <v>32.75</v>
      </c>
      <c r="S17" s="354"/>
      <c r="T17" s="353"/>
      <c r="U17" s="355"/>
      <c r="V17" s="356"/>
      <c r="W17" s="355"/>
      <c r="X17" s="353"/>
      <c r="Y17" s="354"/>
      <c r="Z17" s="357"/>
      <c r="AB17" s="354"/>
      <c r="AC17" s="353"/>
      <c r="AD17" s="354"/>
      <c r="AE17" s="353"/>
      <c r="AF17" s="354"/>
      <c r="AG17" s="353"/>
      <c r="AI17" s="1"/>
      <c r="AJ17" s="15"/>
      <c r="AL17" s="2" t="n">
        <v>37377</v>
      </c>
      <c r="AM17" s="2" t="n">
        <v>2.244</v>
      </c>
      <c r="AN17" s="2" t="n">
        <v>0.3</v>
      </c>
      <c r="AO17" s="2" t="n">
        <v>2.544</v>
      </c>
      <c r="AP17" s="2" t="n">
        <v>0.025</v>
      </c>
      <c r="AQ17" s="2" t="n">
        <v>2.269</v>
      </c>
      <c r="AR17" s="2" t="n">
        <v>0.3</v>
      </c>
      <c r="AS17" s="2" t="n">
        <v>2.544</v>
      </c>
      <c r="AT17" s="2" t="n">
        <v>0.35</v>
      </c>
      <c r="AU17" s="2" t="n">
        <v>2.594</v>
      </c>
    </row>
    <row r="18" customFormat="false" ht="12.75" hidden="false" customHeight="false" outlineLevel="0" collapsed="false">
      <c r="A18" s="351" t="n">
        <v>37176</v>
      </c>
      <c r="B18" s="352" t="n">
        <v>27</v>
      </c>
      <c r="C18" s="353" t="n">
        <v>25.75</v>
      </c>
      <c r="D18" s="352" t="n">
        <v>23.25</v>
      </c>
      <c r="E18" s="353" t="n">
        <v>26.25</v>
      </c>
      <c r="F18" s="352" t="n">
        <v>26</v>
      </c>
      <c r="G18" s="353" t="n">
        <v>28</v>
      </c>
      <c r="H18" s="352"/>
      <c r="I18" s="353" t="n">
        <v>27.1875</v>
      </c>
      <c r="J18" s="352"/>
      <c r="K18" s="353"/>
      <c r="L18" s="352"/>
      <c r="M18" s="353"/>
      <c r="N18" s="352"/>
      <c r="O18" s="353"/>
      <c r="Q18" s="352"/>
      <c r="R18" s="353" t="n">
        <v>32.75</v>
      </c>
      <c r="S18" s="354"/>
      <c r="T18" s="353"/>
      <c r="U18" s="355"/>
      <c r="V18" s="356"/>
      <c r="W18" s="355"/>
      <c r="X18" s="353"/>
      <c r="Y18" s="354"/>
      <c r="Z18" s="357"/>
      <c r="AB18" s="354"/>
      <c r="AC18" s="353"/>
      <c r="AD18" s="354"/>
      <c r="AE18" s="353"/>
      <c r="AF18" s="354"/>
      <c r="AG18" s="353"/>
      <c r="AI18" s="1"/>
      <c r="AJ18" s="15"/>
      <c r="AL18" s="2" t="n">
        <v>37408</v>
      </c>
      <c r="AM18" s="2" t="n">
        <v>2.622</v>
      </c>
      <c r="AN18" s="2" t="n">
        <v>0.31</v>
      </c>
      <c r="AO18" s="2" t="n">
        <v>2.932</v>
      </c>
      <c r="AP18" s="2" t="n">
        <v>0.025</v>
      </c>
      <c r="AQ18" s="2" t="n">
        <v>2.647</v>
      </c>
      <c r="AR18" s="2" t="n">
        <v>0.31</v>
      </c>
      <c r="AS18" s="2" t="n">
        <v>2.932</v>
      </c>
      <c r="AT18" s="2" t="n">
        <v>0.35</v>
      </c>
      <c r="AU18" s="2" t="n">
        <v>2.972</v>
      </c>
    </row>
    <row r="19" customFormat="false" ht="12.75" hidden="false" customHeight="false" outlineLevel="0" collapsed="false">
      <c r="A19" s="351" t="n">
        <v>37177</v>
      </c>
      <c r="B19" s="352" t="n">
        <v>27</v>
      </c>
      <c r="C19" s="353" t="n">
        <v>25.75</v>
      </c>
      <c r="D19" s="352" t="n">
        <v>23.25</v>
      </c>
      <c r="E19" s="353" t="n">
        <v>26.25</v>
      </c>
      <c r="F19" s="352" t="n">
        <v>26</v>
      </c>
      <c r="G19" s="353" t="n">
        <v>28</v>
      </c>
      <c r="H19" s="352"/>
      <c r="I19" s="353" t="n">
        <v>31.4500007629395</v>
      </c>
      <c r="J19" s="352"/>
      <c r="K19" s="353"/>
      <c r="L19" s="352"/>
      <c r="M19" s="353"/>
      <c r="N19" s="352"/>
      <c r="O19" s="353"/>
      <c r="Q19" s="352"/>
      <c r="R19" s="353" t="n">
        <v>28.7499955749512</v>
      </c>
      <c r="S19" s="354"/>
      <c r="T19" s="353"/>
      <c r="U19" s="355"/>
      <c r="V19" s="356"/>
      <c r="W19" s="355"/>
      <c r="X19" s="353"/>
      <c r="Y19" s="354"/>
      <c r="Z19" s="357"/>
      <c r="AB19" s="354"/>
      <c r="AC19" s="353"/>
      <c r="AD19" s="354"/>
      <c r="AE19" s="353"/>
      <c r="AF19" s="354"/>
      <c r="AG19" s="353"/>
      <c r="AI19" s="1"/>
      <c r="AJ19" s="15"/>
      <c r="AL19" s="2" t="n">
        <v>37438</v>
      </c>
      <c r="AM19" s="2" t="n">
        <v>2.832</v>
      </c>
      <c r="AN19" s="2" t="n">
        <v>0.42</v>
      </c>
      <c r="AO19" s="2" t="n">
        <v>3.252</v>
      </c>
      <c r="AP19" s="2" t="n">
        <v>0.025</v>
      </c>
      <c r="AQ19" s="2" t="n">
        <v>2.857</v>
      </c>
      <c r="AR19" s="2" t="n">
        <v>0.32</v>
      </c>
      <c r="AS19" s="2" t="n">
        <v>3.152</v>
      </c>
      <c r="AT19" s="2" t="n">
        <v>0.41</v>
      </c>
      <c r="AU19" s="2" t="n">
        <v>3.242</v>
      </c>
    </row>
    <row r="20" customFormat="false" ht="12.75" hidden="false" customHeight="false" outlineLevel="0" collapsed="false">
      <c r="A20" s="351" t="n">
        <v>37179</v>
      </c>
      <c r="B20" s="352" t="n">
        <v>27</v>
      </c>
      <c r="C20" s="353" t="n">
        <v>25.75</v>
      </c>
      <c r="D20" s="352" t="n">
        <v>23.25</v>
      </c>
      <c r="E20" s="353" t="n">
        <v>26.25</v>
      </c>
      <c r="F20" s="352" t="n">
        <v>26</v>
      </c>
      <c r="G20" s="353" t="n">
        <v>28</v>
      </c>
      <c r="H20" s="352"/>
      <c r="I20" s="353" t="n">
        <v>27.1875</v>
      </c>
      <c r="J20" s="352"/>
      <c r="K20" s="353"/>
      <c r="L20" s="352"/>
      <c r="M20" s="353"/>
      <c r="N20" s="352"/>
      <c r="O20" s="353"/>
      <c r="Q20" s="352"/>
      <c r="R20" s="353" t="n">
        <v>32.75</v>
      </c>
      <c r="S20" s="354"/>
      <c r="T20" s="353"/>
      <c r="U20" s="355"/>
      <c r="V20" s="356"/>
      <c r="W20" s="355"/>
      <c r="X20" s="353"/>
      <c r="Y20" s="354"/>
      <c r="Z20" s="357"/>
      <c r="AB20" s="354"/>
      <c r="AC20" s="353"/>
      <c r="AD20" s="354"/>
      <c r="AE20" s="353"/>
      <c r="AF20" s="354"/>
      <c r="AG20" s="353"/>
      <c r="AI20" s="1"/>
      <c r="AJ20" s="15"/>
      <c r="AL20" s="2" t="n">
        <v>37469</v>
      </c>
      <c r="AM20" s="2" t="n">
        <v>2.832</v>
      </c>
      <c r="AN20" s="2" t="n">
        <v>0.42</v>
      </c>
      <c r="AO20" s="2" t="n">
        <v>3.252</v>
      </c>
      <c r="AP20" s="2" t="n">
        <v>0.025</v>
      </c>
      <c r="AQ20" s="2" t="n">
        <v>2.857</v>
      </c>
      <c r="AR20" s="2" t="n">
        <v>0.32</v>
      </c>
      <c r="AS20" s="2" t="n">
        <v>3.152</v>
      </c>
      <c r="AT20" s="2" t="n">
        <v>0.41</v>
      </c>
      <c r="AU20" s="2" t="n">
        <v>3.242</v>
      </c>
    </row>
    <row r="21" customFormat="false" ht="12.75" hidden="false" customHeight="false" outlineLevel="0" collapsed="false">
      <c r="A21" s="351" t="n">
        <v>37180</v>
      </c>
      <c r="B21" s="352" t="n">
        <v>27</v>
      </c>
      <c r="C21" s="353" t="n">
        <v>25.75</v>
      </c>
      <c r="D21" s="352" t="n">
        <v>23.25</v>
      </c>
      <c r="E21" s="353" t="n">
        <v>26.25</v>
      </c>
      <c r="F21" s="352" t="n">
        <v>26</v>
      </c>
      <c r="G21" s="353" t="n">
        <v>28</v>
      </c>
      <c r="H21" s="352"/>
      <c r="I21" s="353" t="n">
        <v>27.1875</v>
      </c>
      <c r="J21" s="352"/>
      <c r="K21" s="353"/>
      <c r="L21" s="352"/>
      <c r="M21" s="353"/>
      <c r="N21" s="352"/>
      <c r="O21" s="353"/>
      <c r="Q21" s="352"/>
      <c r="R21" s="353" t="n">
        <v>32.75</v>
      </c>
      <c r="S21" s="354"/>
      <c r="T21" s="353"/>
      <c r="U21" s="355"/>
      <c r="V21" s="356"/>
      <c r="W21" s="355"/>
      <c r="X21" s="353"/>
      <c r="Y21" s="354"/>
      <c r="Z21" s="357"/>
      <c r="AB21" s="354"/>
      <c r="AC21" s="353"/>
      <c r="AD21" s="354"/>
      <c r="AE21" s="353"/>
      <c r="AF21" s="354"/>
      <c r="AG21" s="353"/>
      <c r="AH21" s="263"/>
      <c r="AI21" s="351"/>
      <c r="AJ21" s="358"/>
      <c r="AK21" s="263"/>
      <c r="AL21" s="263" t="n">
        <v>37500</v>
      </c>
      <c r="AM21" s="263" t="n">
        <v>2.802</v>
      </c>
      <c r="AN21" s="263" t="n">
        <v>0.41</v>
      </c>
      <c r="AO21" s="263" t="n">
        <v>3.212</v>
      </c>
      <c r="AP21" s="263" t="n">
        <v>0.085</v>
      </c>
      <c r="AQ21" s="263" t="n">
        <v>2.887</v>
      </c>
      <c r="AR21" s="263" t="n">
        <v>0.31</v>
      </c>
      <c r="AS21" s="263" t="n">
        <v>3.112</v>
      </c>
      <c r="AT21" s="263" t="n">
        <v>0.37</v>
      </c>
      <c r="AU21" s="263" t="n">
        <v>3.172</v>
      </c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  <c r="EG21" s="263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3"/>
      <c r="EX21" s="263"/>
      <c r="EY21" s="263"/>
      <c r="EZ21" s="263"/>
      <c r="FA21" s="263"/>
      <c r="FB21" s="263"/>
      <c r="FC21" s="263"/>
      <c r="FD21" s="263"/>
      <c r="FE21" s="263"/>
      <c r="FF21" s="263"/>
      <c r="FG21" s="263"/>
      <c r="FH21" s="263"/>
      <c r="FI21" s="263"/>
      <c r="FJ21" s="263"/>
      <c r="FK21" s="263"/>
      <c r="FL21" s="263"/>
      <c r="FM21" s="263"/>
      <c r="FN21" s="263"/>
      <c r="FO21" s="263"/>
      <c r="FP21" s="263"/>
      <c r="FQ21" s="263"/>
      <c r="FR21" s="263"/>
      <c r="FS21" s="263"/>
      <c r="FT21" s="263"/>
      <c r="FU21" s="263"/>
      <c r="FV21" s="263"/>
      <c r="FW21" s="263"/>
      <c r="FX21" s="263"/>
      <c r="FY21" s="263"/>
      <c r="FZ21" s="263"/>
      <c r="GA21" s="263"/>
      <c r="GB21" s="263"/>
      <c r="GC21" s="263"/>
      <c r="GD21" s="263"/>
      <c r="GE21" s="263"/>
      <c r="GF21" s="263"/>
      <c r="GG21" s="263"/>
      <c r="GH21" s="263"/>
      <c r="GI21" s="263"/>
      <c r="GJ21" s="263"/>
      <c r="GK21" s="263"/>
      <c r="GL21" s="263"/>
      <c r="GM21" s="263"/>
      <c r="GN21" s="263"/>
      <c r="GO21" s="263"/>
      <c r="GP21" s="263"/>
      <c r="GQ21" s="263"/>
      <c r="GR21" s="263"/>
      <c r="GS21" s="263"/>
      <c r="GT21" s="263"/>
      <c r="GU21" s="263"/>
      <c r="GV21" s="263"/>
      <c r="GW21" s="263"/>
      <c r="GX21" s="263"/>
      <c r="GY21" s="263"/>
      <c r="GZ21" s="263"/>
      <c r="HA21" s="263"/>
      <c r="HB21" s="263"/>
      <c r="HC21" s="263"/>
      <c r="HD21" s="263"/>
      <c r="HE21" s="263"/>
      <c r="HF21" s="263"/>
      <c r="HG21" s="263"/>
      <c r="HH21" s="263"/>
      <c r="HI21" s="263"/>
      <c r="HJ21" s="263"/>
      <c r="HK21" s="263"/>
      <c r="HL21" s="263"/>
      <c r="HM21" s="263"/>
      <c r="HN21" s="263"/>
      <c r="HO21" s="263"/>
      <c r="HP21" s="263"/>
      <c r="HQ21" s="263"/>
      <c r="HR21" s="263"/>
      <c r="HS21" s="263"/>
      <c r="HT21" s="263"/>
      <c r="HU21" s="263"/>
      <c r="HV21" s="263"/>
      <c r="HW21" s="263"/>
      <c r="HX21" s="263"/>
      <c r="HY21" s="263"/>
      <c r="HZ21" s="263"/>
      <c r="IA21" s="263"/>
      <c r="IB21" s="263"/>
      <c r="IC21" s="263"/>
      <c r="ID21" s="263"/>
      <c r="IE21" s="263"/>
      <c r="IF21" s="263"/>
      <c r="IG21" s="263"/>
      <c r="IH21" s="263"/>
      <c r="II21" s="263"/>
      <c r="IJ21" s="263"/>
      <c r="IK21" s="263"/>
      <c r="IL21" s="263"/>
      <c r="IM21" s="263"/>
      <c r="IN21" s="263"/>
      <c r="IO21" s="263"/>
      <c r="IP21" s="263"/>
      <c r="IQ21" s="263"/>
      <c r="IR21" s="263"/>
      <c r="IS21" s="263"/>
      <c r="IT21" s="263"/>
      <c r="IU21" s="263"/>
      <c r="IV21" s="263"/>
      <c r="IW21" s="263"/>
    </row>
    <row r="22" customFormat="false" ht="12.75" hidden="false" customHeight="false" outlineLevel="0" collapsed="false">
      <c r="A22" s="351" t="n">
        <v>37181</v>
      </c>
      <c r="B22" s="352" t="n">
        <v>27</v>
      </c>
      <c r="C22" s="353" t="n">
        <v>25.75</v>
      </c>
      <c r="D22" s="352" t="n">
        <v>23.25</v>
      </c>
      <c r="E22" s="353" t="n">
        <v>26.25</v>
      </c>
      <c r="F22" s="352" t="n">
        <v>26</v>
      </c>
      <c r="G22" s="353" t="n">
        <v>28</v>
      </c>
      <c r="H22" s="352"/>
      <c r="I22" s="353" t="n">
        <v>27.1875</v>
      </c>
      <c r="J22" s="352"/>
      <c r="K22" s="353"/>
      <c r="L22" s="352"/>
      <c r="M22" s="353"/>
      <c r="N22" s="352"/>
      <c r="O22" s="353"/>
      <c r="Q22" s="352"/>
      <c r="R22" s="353" t="n">
        <v>32.75</v>
      </c>
      <c r="S22" s="354"/>
      <c r="T22" s="353"/>
      <c r="U22" s="355"/>
      <c r="V22" s="356"/>
      <c r="W22" s="355"/>
      <c r="X22" s="353"/>
      <c r="Y22" s="354"/>
      <c r="Z22" s="357"/>
      <c r="AB22" s="354"/>
      <c r="AC22" s="353"/>
      <c r="AD22" s="354"/>
      <c r="AE22" s="353"/>
      <c r="AF22" s="354"/>
      <c r="AG22" s="353"/>
      <c r="AH22" s="263"/>
      <c r="AI22" s="351"/>
      <c r="AJ22" s="358"/>
      <c r="AK22" s="263"/>
      <c r="AL22" s="263" t="n">
        <v>37530</v>
      </c>
      <c r="AM22" s="263" t="n">
        <v>2.742</v>
      </c>
      <c r="AN22" s="263" t="n">
        <v>0.44</v>
      </c>
      <c r="AO22" s="263" t="n">
        <v>3.182</v>
      </c>
      <c r="AP22" s="263" t="n">
        <v>0.12</v>
      </c>
      <c r="AQ22" s="263" t="n">
        <v>2.862</v>
      </c>
      <c r="AR22" s="263" t="n">
        <v>0.34</v>
      </c>
      <c r="AS22" s="263" t="n">
        <v>3.082</v>
      </c>
      <c r="AT22" s="263" t="n">
        <v>0.38</v>
      </c>
      <c r="AU22" s="263" t="n">
        <v>3.122</v>
      </c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3"/>
      <c r="EE22" s="263"/>
      <c r="EF22" s="263"/>
      <c r="EG22" s="263"/>
      <c r="EH22" s="263"/>
      <c r="EI22" s="263"/>
      <c r="EJ22" s="263"/>
      <c r="EK22" s="263"/>
      <c r="EL22" s="263"/>
      <c r="EM22" s="263"/>
      <c r="EN22" s="263"/>
      <c r="EO22" s="263"/>
      <c r="EP22" s="263"/>
      <c r="EQ22" s="263"/>
      <c r="ER22" s="263"/>
      <c r="ES22" s="263"/>
      <c r="ET22" s="263"/>
      <c r="EU22" s="263"/>
      <c r="EV22" s="263"/>
      <c r="EW22" s="263"/>
      <c r="EX22" s="263"/>
      <c r="EY22" s="263"/>
      <c r="EZ22" s="263"/>
      <c r="FA22" s="263"/>
      <c r="FB22" s="263"/>
      <c r="FC22" s="263"/>
      <c r="FD22" s="263"/>
      <c r="FE22" s="263"/>
      <c r="FF22" s="263"/>
      <c r="FG22" s="263"/>
      <c r="FH22" s="263"/>
      <c r="FI22" s="263"/>
      <c r="FJ22" s="263"/>
      <c r="FK22" s="263"/>
      <c r="FL22" s="263"/>
      <c r="FM22" s="263"/>
      <c r="FN22" s="263"/>
      <c r="FO22" s="263"/>
      <c r="FP22" s="263"/>
      <c r="FQ22" s="263"/>
      <c r="FR22" s="263"/>
      <c r="FS22" s="263"/>
      <c r="FT22" s="263"/>
      <c r="FU22" s="263"/>
      <c r="FV22" s="263"/>
      <c r="FW22" s="263"/>
      <c r="FX22" s="263"/>
      <c r="FY22" s="263"/>
      <c r="FZ22" s="263"/>
      <c r="GA22" s="263"/>
      <c r="GB22" s="263"/>
      <c r="GC22" s="263"/>
      <c r="GD22" s="263"/>
      <c r="GE22" s="263"/>
      <c r="GF22" s="263"/>
      <c r="GG22" s="263"/>
      <c r="GH22" s="263"/>
      <c r="GI22" s="263"/>
      <c r="GJ22" s="263"/>
      <c r="GK22" s="263"/>
      <c r="GL22" s="263"/>
      <c r="GM22" s="263"/>
      <c r="GN22" s="263"/>
      <c r="GO22" s="263"/>
      <c r="GP22" s="263"/>
      <c r="GQ22" s="263"/>
      <c r="GR22" s="263"/>
      <c r="GS22" s="263"/>
      <c r="GT22" s="263"/>
      <c r="GU22" s="263"/>
      <c r="GV22" s="263"/>
      <c r="GW22" s="263"/>
      <c r="GX22" s="263"/>
      <c r="GY22" s="263"/>
      <c r="GZ22" s="263"/>
      <c r="HA22" s="263"/>
      <c r="HB22" s="263"/>
      <c r="HC22" s="263"/>
      <c r="HD22" s="263"/>
      <c r="HE22" s="263"/>
      <c r="HF22" s="263"/>
      <c r="HG22" s="263"/>
      <c r="HH22" s="263"/>
      <c r="HI22" s="263"/>
      <c r="HJ22" s="263"/>
      <c r="HK22" s="263"/>
      <c r="HL22" s="263"/>
      <c r="HM22" s="263"/>
      <c r="HN22" s="263"/>
      <c r="HO22" s="263"/>
      <c r="HP22" s="263"/>
      <c r="HQ22" s="263"/>
      <c r="HR22" s="263"/>
      <c r="HS22" s="263"/>
      <c r="HT22" s="263"/>
      <c r="HU22" s="263"/>
      <c r="HV22" s="263"/>
      <c r="HW22" s="263"/>
      <c r="HX22" s="263"/>
      <c r="HY22" s="263"/>
      <c r="HZ22" s="263"/>
      <c r="IA22" s="263"/>
      <c r="IB22" s="263"/>
      <c r="IC22" s="263"/>
      <c r="ID22" s="263"/>
      <c r="IE22" s="263"/>
      <c r="IF22" s="263"/>
      <c r="IG22" s="263"/>
      <c r="IH22" s="263"/>
      <c r="II22" s="263"/>
      <c r="IJ22" s="263"/>
      <c r="IK22" s="263"/>
      <c r="IL22" s="263"/>
      <c r="IM22" s="263"/>
      <c r="IN22" s="263"/>
      <c r="IO22" s="263"/>
      <c r="IP22" s="263"/>
      <c r="IQ22" s="263"/>
      <c r="IR22" s="263"/>
      <c r="IS22" s="263"/>
      <c r="IT22" s="263"/>
      <c r="IU22" s="263"/>
      <c r="IV22" s="263"/>
      <c r="IW22" s="263"/>
    </row>
    <row r="23" customFormat="false" ht="12.75" hidden="false" customHeight="false" outlineLevel="0" collapsed="false">
      <c r="A23" s="351" t="n">
        <v>37182</v>
      </c>
      <c r="B23" s="352" t="n">
        <v>27</v>
      </c>
      <c r="C23" s="353" t="n">
        <v>25.75</v>
      </c>
      <c r="D23" s="352" t="n">
        <v>23.25</v>
      </c>
      <c r="E23" s="353" t="n">
        <v>26.25</v>
      </c>
      <c r="F23" s="352" t="n">
        <v>26</v>
      </c>
      <c r="G23" s="353" t="n">
        <v>28</v>
      </c>
      <c r="H23" s="352"/>
      <c r="I23" s="353" t="n">
        <v>27.1875</v>
      </c>
      <c r="J23" s="352"/>
      <c r="K23" s="353"/>
      <c r="L23" s="352"/>
      <c r="M23" s="353"/>
      <c r="N23" s="352"/>
      <c r="O23" s="353"/>
      <c r="Q23" s="352"/>
      <c r="R23" s="353" t="n">
        <v>32.75</v>
      </c>
      <c r="S23" s="354"/>
      <c r="T23" s="353"/>
      <c r="U23" s="355"/>
      <c r="V23" s="356"/>
      <c r="W23" s="355"/>
      <c r="X23" s="353"/>
      <c r="Y23" s="354"/>
      <c r="Z23" s="357"/>
      <c r="AB23" s="354"/>
      <c r="AC23" s="353"/>
      <c r="AD23" s="354"/>
      <c r="AE23" s="353"/>
      <c r="AF23" s="354"/>
      <c r="AG23" s="353"/>
      <c r="AI23" s="1"/>
      <c r="AJ23" s="15"/>
      <c r="AL23" s="2" t="n">
        <v>37561</v>
      </c>
      <c r="AM23" s="2" t="n">
        <v>2.772</v>
      </c>
      <c r="AN23" s="2" t="n">
        <v>0.57</v>
      </c>
      <c r="AO23" s="2" t="n">
        <v>3.342</v>
      </c>
      <c r="AP23" s="2" t="n">
        <v>0.145</v>
      </c>
      <c r="AQ23" s="2" t="n">
        <v>2.917</v>
      </c>
      <c r="AR23" s="2" t="n">
        <v>0.47</v>
      </c>
      <c r="AS23" s="2" t="n">
        <v>3.242</v>
      </c>
      <c r="AT23" s="2" t="n">
        <v>0.62</v>
      </c>
      <c r="AU23" s="2" t="n">
        <v>3.392</v>
      </c>
    </row>
    <row r="24" customFormat="false" ht="12.75" hidden="false" customHeight="false" outlineLevel="0" collapsed="false">
      <c r="A24" s="351" t="n">
        <v>37183</v>
      </c>
      <c r="B24" s="352" t="n">
        <v>27</v>
      </c>
      <c r="C24" s="353" t="n">
        <v>25.75</v>
      </c>
      <c r="D24" s="352" t="n">
        <v>23.25</v>
      </c>
      <c r="E24" s="353" t="n">
        <v>26.25</v>
      </c>
      <c r="F24" s="352" t="n">
        <v>26</v>
      </c>
      <c r="G24" s="353" t="n">
        <v>28</v>
      </c>
      <c r="H24" s="352"/>
      <c r="I24" s="353" t="n">
        <v>27.1875</v>
      </c>
      <c r="J24" s="352"/>
      <c r="K24" s="353"/>
      <c r="L24" s="352"/>
      <c r="M24" s="353"/>
      <c r="N24" s="352"/>
      <c r="O24" s="353"/>
      <c r="Q24" s="352"/>
      <c r="R24" s="353" t="n">
        <v>32.75</v>
      </c>
      <c r="S24" s="354"/>
      <c r="T24" s="353"/>
      <c r="U24" s="355"/>
      <c r="V24" s="356"/>
      <c r="W24" s="355"/>
      <c r="X24" s="353"/>
      <c r="Y24" s="354"/>
      <c r="Z24" s="357"/>
      <c r="AB24" s="354"/>
      <c r="AC24" s="353"/>
      <c r="AD24" s="354"/>
      <c r="AE24" s="353"/>
      <c r="AF24" s="354"/>
      <c r="AG24" s="353"/>
      <c r="AI24" s="1"/>
      <c r="AJ24" s="15"/>
      <c r="AL24" s="2" t="n">
        <v>37591</v>
      </c>
      <c r="AM24" s="2" t="n">
        <v>2.822</v>
      </c>
      <c r="AN24" s="2" t="n">
        <v>0.79</v>
      </c>
      <c r="AO24" s="2" t="n">
        <v>3.612</v>
      </c>
      <c r="AP24" s="2" t="n">
        <v>0.14</v>
      </c>
      <c r="AQ24" s="2" t="n">
        <v>2.962</v>
      </c>
      <c r="AR24" s="2" t="n">
        <v>0.79</v>
      </c>
      <c r="AS24" s="2" t="n">
        <v>3.612</v>
      </c>
      <c r="AT24" s="2" t="n">
        <v>0.91</v>
      </c>
      <c r="AU24" s="2" t="n">
        <v>3.732</v>
      </c>
    </row>
    <row r="25" customFormat="false" ht="12.75" hidden="false" customHeight="false" outlineLevel="0" collapsed="false">
      <c r="A25" s="351" t="n">
        <v>37184</v>
      </c>
      <c r="B25" s="352" t="n">
        <v>27</v>
      </c>
      <c r="C25" s="353" t="n">
        <v>25.75</v>
      </c>
      <c r="D25" s="352" t="n">
        <v>23.25</v>
      </c>
      <c r="E25" s="353" t="n">
        <v>26.25</v>
      </c>
      <c r="F25" s="352" t="n">
        <v>26</v>
      </c>
      <c r="G25" s="353" t="n">
        <v>28</v>
      </c>
      <c r="H25" s="352"/>
      <c r="I25" s="353" t="n">
        <v>30.25</v>
      </c>
      <c r="J25" s="352"/>
      <c r="K25" s="353"/>
      <c r="L25" s="352"/>
      <c r="M25" s="353"/>
      <c r="N25" s="352"/>
      <c r="O25" s="353"/>
      <c r="Q25" s="352"/>
      <c r="R25" s="353" t="n">
        <v>28.7499993896484</v>
      </c>
      <c r="S25" s="354"/>
      <c r="T25" s="353"/>
      <c r="U25" s="355"/>
      <c r="V25" s="356"/>
      <c r="W25" s="355"/>
      <c r="X25" s="353"/>
      <c r="Y25" s="354"/>
      <c r="Z25" s="357"/>
      <c r="AB25" s="354"/>
      <c r="AC25" s="353"/>
      <c r="AD25" s="354"/>
      <c r="AE25" s="353"/>
      <c r="AF25" s="354"/>
      <c r="AG25" s="353"/>
      <c r="AI25" s="1"/>
      <c r="AJ25" s="15"/>
      <c r="AL25" s="2" t="n">
        <v>37622</v>
      </c>
      <c r="AM25" s="2" t="n">
        <v>2.869</v>
      </c>
      <c r="AN25" s="2" t="n">
        <v>1.06</v>
      </c>
      <c r="AO25" s="2" t="n">
        <v>3.929</v>
      </c>
      <c r="AP25" s="2" t="n">
        <v>0.135</v>
      </c>
      <c r="AQ25" s="2" t="n">
        <v>3.004</v>
      </c>
      <c r="AR25" s="2" t="n">
        <v>1.06</v>
      </c>
      <c r="AS25" s="2" t="n">
        <v>3.929</v>
      </c>
      <c r="AT25" s="2" t="n">
        <v>1.68</v>
      </c>
      <c r="AU25" s="2" t="n">
        <v>4.549</v>
      </c>
    </row>
    <row r="26" customFormat="false" ht="12.75" hidden="false" customHeight="false" outlineLevel="0" collapsed="false">
      <c r="A26" s="351" t="n">
        <v>37186</v>
      </c>
      <c r="B26" s="352" t="n">
        <v>27</v>
      </c>
      <c r="C26" s="353" t="n">
        <v>25.75</v>
      </c>
      <c r="D26" s="352" t="n">
        <v>23.25</v>
      </c>
      <c r="E26" s="353" t="n">
        <v>26.25</v>
      </c>
      <c r="F26" s="352" t="n">
        <v>26</v>
      </c>
      <c r="G26" s="353" t="n">
        <v>28</v>
      </c>
      <c r="H26" s="352"/>
      <c r="I26" s="353" t="n">
        <v>27.1875</v>
      </c>
      <c r="J26" s="352"/>
      <c r="K26" s="353"/>
      <c r="L26" s="352"/>
      <c r="M26" s="353"/>
      <c r="N26" s="352"/>
      <c r="O26" s="353"/>
      <c r="Q26" s="352"/>
      <c r="R26" s="353" t="n">
        <v>32.75</v>
      </c>
      <c r="S26" s="354"/>
      <c r="T26" s="353"/>
      <c r="U26" s="355"/>
      <c r="V26" s="356"/>
      <c r="W26" s="355"/>
      <c r="X26" s="353"/>
      <c r="Y26" s="354"/>
      <c r="Z26" s="357"/>
      <c r="AB26" s="354"/>
      <c r="AC26" s="353"/>
      <c r="AD26" s="354"/>
      <c r="AE26" s="353"/>
      <c r="AF26" s="354"/>
      <c r="AG26" s="353"/>
      <c r="AI26" s="1"/>
      <c r="AJ26" s="15"/>
      <c r="AL26" s="2" t="n">
        <v>37653</v>
      </c>
      <c r="AM26" s="2" t="n">
        <v>2.907</v>
      </c>
      <c r="AN26" s="2" t="n">
        <v>1.06</v>
      </c>
      <c r="AO26" s="2" t="n">
        <v>3.967</v>
      </c>
      <c r="AP26" s="2" t="n">
        <v>0.035</v>
      </c>
      <c r="AQ26" s="2" t="n">
        <v>2.942</v>
      </c>
      <c r="AR26" s="2" t="n">
        <v>1.06</v>
      </c>
      <c r="AS26" s="2" t="n">
        <v>3.967</v>
      </c>
      <c r="AT26" s="2" t="n">
        <v>1.68</v>
      </c>
      <c r="AU26" s="2" t="n">
        <v>4.587</v>
      </c>
    </row>
    <row r="27" customFormat="false" ht="12.75" hidden="false" customHeight="false" outlineLevel="0" collapsed="false">
      <c r="A27" s="351" t="n">
        <v>37187</v>
      </c>
      <c r="B27" s="352" t="n">
        <v>27</v>
      </c>
      <c r="C27" s="353" t="n">
        <v>25.75</v>
      </c>
      <c r="D27" s="352" t="n">
        <v>23.25</v>
      </c>
      <c r="E27" s="353" t="n">
        <v>26.25</v>
      </c>
      <c r="F27" s="352" t="n">
        <v>26</v>
      </c>
      <c r="G27" s="353" t="n">
        <v>28</v>
      </c>
      <c r="H27" s="352"/>
      <c r="I27" s="353" t="n">
        <v>27.1875</v>
      </c>
      <c r="J27" s="352"/>
      <c r="K27" s="353"/>
      <c r="L27" s="352"/>
      <c r="M27" s="353"/>
      <c r="N27" s="352"/>
      <c r="O27" s="353"/>
      <c r="Q27" s="352"/>
      <c r="R27" s="353" t="n">
        <v>32.75</v>
      </c>
      <c r="S27" s="354"/>
      <c r="T27" s="353"/>
      <c r="U27" s="355"/>
      <c r="V27" s="356"/>
      <c r="W27" s="355"/>
      <c r="X27" s="353"/>
      <c r="Y27" s="354"/>
      <c r="Z27" s="357"/>
      <c r="AB27" s="354"/>
      <c r="AC27" s="353"/>
      <c r="AD27" s="354"/>
      <c r="AE27" s="353"/>
      <c r="AF27" s="354"/>
      <c r="AG27" s="353"/>
      <c r="AI27" s="1"/>
      <c r="AJ27" s="15"/>
      <c r="AL27" s="2" t="n">
        <v>37681</v>
      </c>
      <c r="AM27" s="2" t="n">
        <v>2.907</v>
      </c>
      <c r="AN27" s="2" t="n">
        <v>0.57</v>
      </c>
      <c r="AO27" s="2" t="n">
        <v>3.477</v>
      </c>
      <c r="AP27" s="2" t="n">
        <v>0.035</v>
      </c>
      <c r="AQ27" s="2" t="n">
        <v>2.942</v>
      </c>
      <c r="AR27" s="2" t="n">
        <v>0.57</v>
      </c>
      <c r="AS27" s="2" t="n">
        <v>3.477</v>
      </c>
      <c r="AT27" s="2" t="n">
        <v>0.71</v>
      </c>
      <c r="AU27" s="2" t="n">
        <v>3.617</v>
      </c>
    </row>
    <row r="28" customFormat="false" ht="12.75" hidden="false" customHeight="false" outlineLevel="0" collapsed="false">
      <c r="A28" s="351" t="n">
        <v>37188</v>
      </c>
      <c r="B28" s="352" t="n">
        <v>27</v>
      </c>
      <c r="C28" s="353" t="n">
        <v>25.75</v>
      </c>
      <c r="D28" s="352" t="n">
        <v>23.25</v>
      </c>
      <c r="E28" s="353" t="n">
        <v>26.25</v>
      </c>
      <c r="F28" s="352" t="n">
        <v>26</v>
      </c>
      <c r="G28" s="353" t="n">
        <v>28</v>
      </c>
      <c r="H28" s="352"/>
      <c r="I28" s="353" t="n">
        <v>27.1875</v>
      </c>
      <c r="J28" s="352"/>
      <c r="K28" s="353"/>
      <c r="L28" s="352"/>
      <c r="M28" s="353"/>
      <c r="N28" s="352"/>
      <c r="O28" s="353"/>
      <c r="Q28" s="352"/>
      <c r="R28" s="353" t="n">
        <v>32.75</v>
      </c>
      <c r="S28" s="354"/>
      <c r="T28" s="353"/>
      <c r="U28" s="355"/>
      <c r="V28" s="356"/>
      <c r="W28" s="355"/>
      <c r="X28" s="353"/>
      <c r="Y28" s="354"/>
      <c r="Z28" s="357"/>
      <c r="AB28" s="354"/>
      <c r="AC28" s="353"/>
      <c r="AD28" s="354"/>
      <c r="AE28" s="353"/>
      <c r="AF28" s="354"/>
      <c r="AG28" s="353"/>
      <c r="AH28" s="263"/>
      <c r="AI28" s="351"/>
      <c r="AJ28" s="358"/>
      <c r="AK28" s="263"/>
      <c r="AL28" s="263" t="n">
        <v>37712</v>
      </c>
      <c r="AM28" s="263" t="n">
        <v>2.927</v>
      </c>
      <c r="AN28" s="263" t="n">
        <v>0.36</v>
      </c>
      <c r="AO28" s="263" t="n">
        <v>3.287</v>
      </c>
      <c r="AP28" s="263" t="n">
        <v>0.035</v>
      </c>
      <c r="AQ28" s="263" t="n">
        <v>2.962</v>
      </c>
      <c r="AR28" s="263" t="n">
        <v>0.36</v>
      </c>
      <c r="AS28" s="263" t="n">
        <v>3.287</v>
      </c>
      <c r="AT28" s="263" t="n">
        <v>0.38</v>
      </c>
      <c r="AU28" s="263" t="n">
        <v>3.307</v>
      </c>
      <c r="AV28" s="263"/>
      <c r="AW28" s="263"/>
      <c r="AX28" s="263"/>
      <c r="AY28" s="263"/>
      <c r="AZ28" s="263"/>
      <c r="BA28" s="263"/>
      <c r="BB28" s="263"/>
      <c r="BC28" s="263"/>
      <c r="BD28" s="263"/>
      <c r="BE28" s="263"/>
      <c r="BF28" s="263"/>
      <c r="BG28" s="263"/>
      <c r="BH28" s="263"/>
      <c r="BI28" s="263"/>
      <c r="BJ28" s="263"/>
      <c r="BK28" s="263"/>
      <c r="BL28" s="263"/>
      <c r="BM28" s="263"/>
      <c r="BN28" s="263"/>
      <c r="BO28" s="263"/>
      <c r="BP28" s="263"/>
      <c r="BQ28" s="263"/>
      <c r="BR28" s="263"/>
      <c r="BS28" s="263"/>
      <c r="BT28" s="263"/>
      <c r="BU28" s="263"/>
      <c r="BV28" s="263"/>
      <c r="BW28" s="263"/>
      <c r="BX28" s="263"/>
      <c r="BY28" s="263"/>
      <c r="BZ28" s="263"/>
      <c r="CA28" s="263"/>
      <c r="CB28" s="263"/>
      <c r="CC28" s="263"/>
      <c r="CD28" s="263"/>
      <c r="CE28" s="263"/>
      <c r="CF28" s="263"/>
      <c r="CG28" s="263"/>
      <c r="CH28" s="263"/>
      <c r="CI28" s="263"/>
      <c r="CJ28" s="263"/>
      <c r="CK28" s="263"/>
      <c r="CL28" s="263"/>
      <c r="CM28" s="263"/>
      <c r="CN28" s="263"/>
      <c r="CO28" s="263"/>
      <c r="CP28" s="263"/>
      <c r="CQ28" s="263"/>
      <c r="CR28" s="263"/>
      <c r="CS28" s="263"/>
      <c r="CT28" s="263"/>
      <c r="CU28" s="263"/>
      <c r="CV28" s="263"/>
      <c r="CW28" s="263"/>
      <c r="CX28" s="263"/>
      <c r="CY28" s="263"/>
      <c r="CZ28" s="263"/>
      <c r="DA28" s="263"/>
      <c r="DB28" s="263"/>
      <c r="DC28" s="263"/>
      <c r="DD28" s="263"/>
      <c r="DE28" s="263"/>
      <c r="DF28" s="263"/>
      <c r="DG28" s="263"/>
      <c r="DH28" s="263"/>
      <c r="DI28" s="263"/>
      <c r="DJ28" s="263"/>
      <c r="DK28" s="263"/>
      <c r="DL28" s="263"/>
      <c r="DM28" s="263"/>
      <c r="DN28" s="263"/>
      <c r="DO28" s="263"/>
      <c r="DP28" s="263"/>
      <c r="DQ28" s="263"/>
      <c r="DR28" s="263"/>
      <c r="DS28" s="263"/>
      <c r="DT28" s="263"/>
      <c r="DU28" s="263"/>
      <c r="DV28" s="263"/>
      <c r="DW28" s="263"/>
      <c r="DX28" s="263"/>
      <c r="DY28" s="263"/>
      <c r="DZ28" s="263"/>
      <c r="EA28" s="263"/>
      <c r="EB28" s="263"/>
      <c r="EC28" s="263"/>
      <c r="ED28" s="263"/>
      <c r="EE28" s="263"/>
      <c r="EF28" s="263"/>
      <c r="EG28" s="263"/>
      <c r="EH28" s="263"/>
      <c r="EI28" s="263"/>
      <c r="EJ28" s="263"/>
      <c r="EK28" s="263"/>
      <c r="EL28" s="263"/>
      <c r="EM28" s="263"/>
      <c r="EN28" s="263"/>
      <c r="EO28" s="263"/>
      <c r="EP28" s="263"/>
      <c r="EQ28" s="263"/>
      <c r="ER28" s="263"/>
      <c r="ES28" s="263"/>
      <c r="ET28" s="263"/>
      <c r="EU28" s="263"/>
      <c r="EV28" s="263"/>
      <c r="EW28" s="263"/>
      <c r="EX28" s="263"/>
      <c r="EY28" s="263"/>
      <c r="EZ28" s="263"/>
      <c r="FA28" s="263"/>
      <c r="FB28" s="263"/>
      <c r="FC28" s="263"/>
      <c r="FD28" s="263"/>
      <c r="FE28" s="263"/>
      <c r="FF28" s="263"/>
      <c r="FG28" s="263"/>
      <c r="FH28" s="263"/>
      <c r="FI28" s="263"/>
      <c r="FJ28" s="263"/>
      <c r="FK28" s="263"/>
      <c r="FL28" s="263"/>
      <c r="FM28" s="263"/>
      <c r="FN28" s="263"/>
      <c r="FO28" s="263"/>
      <c r="FP28" s="263"/>
      <c r="FQ28" s="263"/>
      <c r="FR28" s="263"/>
      <c r="FS28" s="263"/>
      <c r="FT28" s="263"/>
      <c r="FU28" s="263"/>
      <c r="FV28" s="263"/>
      <c r="FW28" s="263"/>
      <c r="FX28" s="263"/>
      <c r="FY28" s="263"/>
      <c r="FZ28" s="263"/>
      <c r="GA28" s="263"/>
      <c r="GB28" s="263"/>
      <c r="GC28" s="263"/>
      <c r="GD28" s="263"/>
      <c r="GE28" s="263"/>
      <c r="GF28" s="263"/>
      <c r="GG28" s="263"/>
      <c r="GH28" s="263"/>
      <c r="GI28" s="263"/>
      <c r="GJ28" s="263"/>
      <c r="GK28" s="263"/>
      <c r="GL28" s="263"/>
      <c r="GM28" s="263"/>
      <c r="GN28" s="263"/>
      <c r="GO28" s="263"/>
      <c r="GP28" s="263"/>
      <c r="GQ28" s="263"/>
      <c r="GR28" s="263"/>
      <c r="GS28" s="263"/>
      <c r="GT28" s="263"/>
      <c r="GU28" s="263"/>
      <c r="GV28" s="263"/>
      <c r="GW28" s="263"/>
      <c r="GX28" s="263"/>
      <c r="GY28" s="263"/>
      <c r="GZ28" s="263"/>
      <c r="HA28" s="263"/>
      <c r="HB28" s="263"/>
      <c r="HC28" s="263"/>
      <c r="HD28" s="263"/>
      <c r="HE28" s="263"/>
      <c r="HF28" s="263"/>
      <c r="HG28" s="263"/>
      <c r="HH28" s="263"/>
      <c r="HI28" s="263"/>
      <c r="HJ28" s="263"/>
      <c r="HK28" s="263"/>
      <c r="HL28" s="263"/>
      <c r="HM28" s="263"/>
      <c r="HN28" s="263"/>
      <c r="HO28" s="263"/>
      <c r="HP28" s="263"/>
      <c r="HQ28" s="263"/>
      <c r="HR28" s="263"/>
      <c r="HS28" s="263"/>
      <c r="HT28" s="263"/>
      <c r="HU28" s="263"/>
      <c r="HV28" s="263"/>
      <c r="HW28" s="263"/>
      <c r="HX28" s="263"/>
      <c r="HY28" s="263"/>
      <c r="HZ28" s="263"/>
      <c r="IA28" s="263"/>
      <c r="IB28" s="263"/>
      <c r="IC28" s="263"/>
      <c r="ID28" s="263"/>
      <c r="IE28" s="263"/>
      <c r="IF28" s="263"/>
      <c r="IG28" s="263"/>
      <c r="IH28" s="263"/>
      <c r="II28" s="263"/>
      <c r="IJ28" s="263"/>
      <c r="IK28" s="263"/>
      <c r="IL28" s="263"/>
      <c r="IM28" s="263"/>
      <c r="IN28" s="263"/>
      <c r="IO28" s="263"/>
      <c r="IP28" s="263"/>
      <c r="IQ28" s="263"/>
      <c r="IR28" s="263"/>
      <c r="IS28" s="263"/>
      <c r="IT28" s="263"/>
      <c r="IU28" s="263"/>
      <c r="IV28" s="263"/>
      <c r="IW28" s="263"/>
    </row>
    <row r="29" customFormat="false" ht="12.75" hidden="false" customHeight="false" outlineLevel="0" collapsed="false">
      <c r="A29" s="351" t="n">
        <v>37189</v>
      </c>
      <c r="B29" s="352" t="n">
        <v>27</v>
      </c>
      <c r="C29" s="353" t="n">
        <v>25.75</v>
      </c>
      <c r="D29" s="352" t="n">
        <v>23.25</v>
      </c>
      <c r="E29" s="353" t="n">
        <v>26.25</v>
      </c>
      <c r="F29" s="352" t="n">
        <v>26</v>
      </c>
      <c r="G29" s="353" t="n">
        <v>28</v>
      </c>
      <c r="H29" s="352"/>
      <c r="I29" s="353" t="n">
        <v>27.1875</v>
      </c>
      <c r="J29" s="352"/>
      <c r="K29" s="353"/>
      <c r="L29" s="352"/>
      <c r="M29" s="353"/>
      <c r="N29" s="352"/>
      <c r="O29" s="353"/>
      <c r="Q29" s="352"/>
      <c r="R29" s="353" t="n">
        <v>32.75</v>
      </c>
      <c r="S29" s="354"/>
      <c r="T29" s="353"/>
      <c r="U29" s="355"/>
      <c r="V29" s="356"/>
      <c r="W29" s="355"/>
      <c r="X29" s="353"/>
      <c r="Y29" s="354"/>
      <c r="Z29" s="357"/>
      <c r="AB29" s="354"/>
      <c r="AC29" s="353"/>
      <c r="AD29" s="354"/>
      <c r="AE29" s="353"/>
      <c r="AF29" s="354"/>
      <c r="AG29" s="353"/>
      <c r="AH29" s="263"/>
      <c r="AI29" s="351"/>
      <c r="AJ29" s="358"/>
      <c r="AK29" s="263"/>
      <c r="AL29" s="263" t="n">
        <v>37742</v>
      </c>
      <c r="AM29" s="263" t="n">
        <v>3.102</v>
      </c>
      <c r="AN29" s="263" t="n">
        <v>0.325</v>
      </c>
      <c r="AO29" s="263" t="n">
        <v>3.427</v>
      </c>
      <c r="AP29" s="263" t="n">
        <v>0.035</v>
      </c>
      <c r="AQ29" s="263" t="n">
        <v>3.137</v>
      </c>
      <c r="AR29" s="263" t="n">
        <v>0.325</v>
      </c>
      <c r="AS29" s="263" t="n">
        <v>3.427</v>
      </c>
      <c r="AT29" s="263" t="n">
        <v>0.33</v>
      </c>
      <c r="AU29" s="263" t="n">
        <v>3.432</v>
      </c>
      <c r="AV29" s="263"/>
      <c r="AW29" s="263"/>
      <c r="AX29" s="263"/>
      <c r="AY29" s="263"/>
      <c r="AZ29" s="263"/>
      <c r="BA29" s="263"/>
      <c r="BB29" s="263"/>
      <c r="BC29" s="263"/>
      <c r="BD29" s="263"/>
      <c r="BE29" s="263"/>
      <c r="BF29" s="263"/>
      <c r="BG29" s="263"/>
      <c r="BH29" s="263"/>
      <c r="BI29" s="263"/>
      <c r="BJ29" s="263"/>
      <c r="BK29" s="263"/>
      <c r="BL29" s="263"/>
      <c r="BM29" s="263"/>
      <c r="BN29" s="263"/>
      <c r="BO29" s="263"/>
      <c r="BP29" s="263"/>
      <c r="BQ29" s="263"/>
      <c r="BR29" s="263"/>
      <c r="BS29" s="263"/>
      <c r="BT29" s="263"/>
      <c r="BU29" s="263"/>
      <c r="BV29" s="263"/>
      <c r="BW29" s="263"/>
      <c r="BX29" s="263"/>
      <c r="BY29" s="263"/>
      <c r="BZ29" s="263"/>
      <c r="CA29" s="263"/>
      <c r="CB29" s="263"/>
      <c r="CC29" s="263"/>
      <c r="CD29" s="263"/>
      <c r="CE29" s="263"/>
      <c r="CF29" s="263"/>
      <c r="CG29" s="263"/>
      <c r="CH29" s="263"/>
      <c r="CI29" s="263"/>
      <c r="CJ29" s="263"/>
      <c r="CK29" s="263"/>
      <c r="CL29" s="263"/>
      <c r="CM29" s="263"/>
      <c r="CN29" s="263"/>
      <c r="CO29" s="263"/>
      <c r="CP29" s="263"/>
      <c r="CQ29" s="263"/>
      <c r="CR29" s="263"/>
      <c r="CS29" s="263"/>
      <c r="CT29" s="263"/>
      <c r="CU29" s="263"/>
      <c r="CV29" s="263"/>
      <c r="CW29" s="263"/>
      <c r="CX29" s="263"/>
      <c r="CY29" s="263"/>
      <c r="CZ29" s="263"/>
      <c r="DA29" s="263"/>
      <c r="DB29" s="263"/>
      <c r="DC29" s="263"/>
      <c r="DD29" s="263"/>
      <c r="DE29" s="263"/>
      <c r="DF29" s="263"/>
      <c r="DG29" s="263"/>
      <c r="DH29" s="263"/>
      <c r="DI29" s="263"/>
      <c r="DJ29" s="263"/>
      <c r="DK29" s="263"/>
      <c r="DL29" s="263"/>
      <c r="DM29" s="263"/>
      <c r="DN29" s="263"/>
      <c r="DO29" s="263"/>
      <c r="DP29" s="263"/>
      <c r="DQ29" s="263"/>
      <c r="DR29" s="263"/>
      <c r="DS29" s="263"/>
      <c r="DT29" s="263"/>
      <c r="DU29" s="263"/>
      <c r="DV29" s="263"/>
      <c r="DW29" s="263"/>
      <c r="DX29" s="263"/>
      <c r="DY29" s="263"/>
      <c r="DZ29" s="263"/>
      <c r="EA29" s="263"/>
      <c r="EB29" s="263"/>
      <c r="EC29" s="263"/>
      <c r="ED29" s="263"/>
      <c r="EE29" s="263"/>
      <c r="EF29" s="263"/>
      <c r="EG29" s="263"/>
      <c r="EH29" s="263"/>
      <c r="EI29" s="263"/>
      <c r="EJ29" s="263"/>
      <c r="EK29" s="263"/>
      <c r="EL29" s="263"/>
      <c r="EM29" s="263"/>
      <c r="EN29" s="263"/>
      <c r="EO29" s="263"/>
      <c r="EP29" s="263"/>
      <c r="EQ29" s="263"/>
      <c r="ER29" s="263"/>
      <c r="ES29" s="263"/>
      <c r="ET29" s="263"/>
      <c r="EU29" s="263"/>
      <c r="EV29" s="263"/>
      <c r="EW29" s="263"/>
      <c r="EX29" s="263"/>
      <c r="EY29" s="263"/>
      <c r="EZ29" s="263"/>
      <c r="FA29" s="263"/>
      <c r="FB29" s="263"/>
      <c r="FC29" s="263"/>
      <c r="FD29" s="263"/>
      <c r="FE29" s="263"/>
      <c r="FF29" s="263"/>
      <c r="FG29" s="263"/>
      <c r="FH29" s="263"/>
      <c r="FI29" s="263"/>
      <c r="FJ29" s="263"/>
      <c r="FK29" s="263"/>
      <c r="FL29" s="263"/>
      <c r="FM29" s="263"/>
      <c r="FN29" s="263"/>
      <c r="FO29" s="263"/>
      <c r="FP29" s="263"/>
      <c r="FQ29" s="263"/>
      <c r="FR29" s="263"/>
      <c r="FS29" s="263"/>
      <c r="FT29" s="263"/>
      <c r="FU29" s="263"/>
      <c r="FV29" s="263"/>
      <c r="FW29" s="263"/>
      <c r="FX29" s="263"/>
      <c r="FY29" s="263"/>
      <c r="FZ29" s="263"/>
      <c r="GA29" s="263"/>
      <c r="GB29" s="263"/>
      <c r="GC29" s="263"/>
      <c r="GD29" s="263"/>
      <c r="GE29" s="263"/>
      <c r="GF29" s="263"/>
      <c r="GG29" s="263"/>
      <c r="GH29" s="263"/>
      <c r="GI29" s="263"/>
      <c r="GJ29" s="263"/>
      <c r="GK29" s="263"/>
      <c r="GL29" s="263"/>
      <c r="GM29" s="263"/>
      <c r="GN29" s="263"/>
      <c r="GO29" s="263"/>
      <c r="GP29" s="263"/>
      <c r="GQ29" s="263"/>
      <c r="GR29" s="263"/>
      <c r="GS29" s="263"/>
      <c r="GT29" s="263"/>
      <c r="GU29" s="263"/>
      <c r="GV29" s="263"/>
      <c r="GW29" s="263"/>
      <c r="GX29" s="263"/>
      <c r="GY29" s="263"/>
      <c r="GZ29" s="263"/>
      <c r="HA29" s="263"/>
      <c r="HB29" s="263"/>
      <c r="HC29" s="263"/>
      <c r="HD29" s="263"/>
      <c r="HE29" s="263"/>
      <c r="HF29" s="263"/>
      <c r="HG29" s="263"/>
      <c r="HH29" s="263"/>
      <c r="HI29" s="263"/>
      <c r="HJ29" s="263"/>
      <c r="HK29" s="263"/>
      <c r="HL29" s="263"/>
      <c r="HM29" s="263"/>
      <c r="HN29" s="263"/>
      <c r="HO29" s="263"/>
      <c r="HP29" s="263"/>
      <c r="HQ29" s="263"/>
      <c r="HR29" s="263"/>
      <c r="HS29" s="263"/>
      <c r="HT29" s="263"/>
      <c r="HU29" s="263"/>
      <c r="HV29" s="263"/>
      <c r="HW29" s="263"/>
      <c r="HX29" s="263"/>
      <c r="HY29" s="263"/>
      <c r="HZ29" s="263"/>
      <c r="IA29" s="263"/>
      <c r="IB29" s="263"/>
      <c r="IC29" s="263"/>
      <c r="ID29" s="263"/>
      <c r="IE29" s="263"/>
      <c r="IF29" s="263"/>
      <c r="IG29" s="263"/>
      <c r="IH29" s="263"/>
      <c r="II29" s="263"/>
      <c r="IJ29" s="263"/>
      <c r="IK29" s="263"/>
      <c r="IL29" s="263"/>
      <c r="IM29" s="263"/>
      <c r="IN29" s="263"/>
      <c r="IO29" s="263"/>
      <c r="IP29" s="263"/>
      <c r="IQ29" s="263"/>
      <c r="IR29" s="263"/>
      <c r="IS29" s="263"/>
      <c r="IT29" s="263"/>
      <c r="IU29" s="263"/>
      <c r="IV29" s="263"/>
      <c r="IW29" s="263"/>
    </row>
    <row r="30" customFormat="false" ht="12.75" hidden="false" customHeight="false" outlineLevel="0" collapsed="false">
      <c r="A30" s="351" t="n">
        <v>37190</v>
      </c>
      <c r="B30" s="352" t="n">
        <v>27</v>
      </c>
      <c r="C30" s="353" t="n">
        <v>25.75</v>
      </c>
      <c r="D30" s="352" t="n">
        <v>23.25</v>
      </c>
      <c r="E30" s="353" t="n">
        <v>26.25</v>
      </c>
      <c r="F30" s="352" t="n">
        <v>26</v>
      </c>
      <c r="G30" s="353" t="n">
        <v>28</v>
      </c>
      <c r="H30" s="352"/>
      <c r="I30" s="353" t="n">
        <v>27.1875</v>
      </c>
      <c r="J30" s="352"/>
      <c r="K30" s="353"/>
      <c r="L30" s="352"/>
      <c r="M30" s="353"/>
      <c r="N30" s="352"/>
      <c r="O30" s="353"/>
      <c r="Q30" s="352"/>
      <c r="R30" s="353" t="n">
        <v>32.75</v>
      </c>
      <c r="S30" s="354"/>
      <c r="T30" s="353"/>
      <c r="U30" s="355"/>
      <c r="V30" s="356"/>
      <c r="W30" s="355"/>
      <c r="X30" s="353"/>
      <c r="Y30" s="354"/>
      <c r="Z30" s="357"/>
      <c r="AB30" s="354"/>
      <c r="AC30" s="353"/>
      <c r="AD30" s="354"/>
      <c r="AE30" s="353"/>
      <c r="AF30" s="354"/>
      <c r="AG30" s="353"/>
      <c r="AI30" s="1"/>
      <c r="AJ30" s="15"/>
      <c r="AL30" s="2" t="n">
        <v>37773</v>
      </c>
      <c r="AM30" s="2" t="n">
        <v>3.302</v>
      </c>
      <c r="AN30" s="2" t="n">
        <v>0.335</v>
      </c>
      <c r="AO30" s="2" t="n">
        <v>3.637</v>
      </c>
      <c r="AP30" s="2" t="n">
        <v>0.035</v>
      </c>
      <c r="AQ30" s="2" t="n">
        <v>3.337</v>
      </c>
      <c r="AR30" s="2" t="n">
        <v>0.335</v>
      </c>
      <c r="AS30" s="2" t="n">
        <v>3.637</v>
      </c>
      <c r="AT30" s="2" t="n">
        <v>0.37</v>
      </c>
      <c r="AU30" s="2" t="n">
        <v>3.672</v>
      </c>
    </row>
    <row r="31" customFormat="false" ht="12.75" hidden="false" customHeight="false" outlineLevel="0" collapsed="false">
      <c r="A31" s="351" t="n">
        <v>37191</v>
      </c>
      <c r="B31" s="352" t="n">
        <v>27</v>
      </c>
      <c r="C31" s="353" t="n">
        <v>25.75</v>
      </c>
      <c r="D31" s="352" t="n">
        <v>23.25</v>
      </c>
      <c r="E31" s="353" t="n">
        <v>26.25</v>
      </c>
      <c r="F31" s="352" t="n">
        <v>26</v>
      </c>
      <c r="G31" s="353" t="n">
        <v>28</v>
      </c>
      <c r="H31" s="352"/>
      <c r="I31" s="353" t="n">
        <v>25.5</v>
      </c>
      <c r="J31" s="352"/>
      <c r="K31" s="353"/>
      <c r="L31" s="352"/>
      <c r="M31" s="353"/>
      <c r="N31" s="352"/>
      <c r="O31" s="353"/>
      <c r="Q31" s="352"/>
      <c r="R31" s="353" t="n">
        <v>28.7499993896484</v>
      </c>
      <c r="S31" s="354"/>
      <c r="T31" s="353"/>
      <c r="U31" s="355"/>
      <c r="V31" s="356"/>
      <c r="W31" s="355"/>
      <c r="X31" s="353"/>
      <c r="Y31" s="354"/>
      <c r="Z31" s="357"/>
      <c r="AB31" s="354"/>
      <c r="AC31" s="353"/>
      <c r="AD31" s="354"/>
      <c r="AE31" s="353"/>
      <c r="AF31" s="354"/>
      <c r="AG31" s="353"/>
      <c r="AI31" s="1"/>
      <c r="AJ31" s="15"/>
      <c r="AL31" s="2" t="n">
        <v>37803</v>
      </c>
      <c r="AM31" s="2" t="n">
        <v>3.402</v>
      </c>
      <c r="AN31" s="2" t="n">
        <v>0.45</v>
      </c>
      <c r="AO31" s="2" t="n">
        <v>3.852</v>
      </c>
      <c r="AP31" s="2" t="n">
        <v>0.035</v>
      </c>
      <c r="AQ31" s="2" t="n">
        <v>3.437</v>
      </c>
      <c r="AR31" s="2" t="n">
        <v>0.35</v>
      </c>
      <c r="AS31" s="2" t="n">
        <v>3.752</v>
      </c>
      <c r="AT31" s="2" t="n">
        <v>0.41</v>
      </c>
      <c r="AU31" s="2" t="n">
        <v>3.812</v>
      </c>
    </row>
    <row r="32" customFormat="false" ht="12.75" hidden="false" customHeight="false" outlineLevel="0" collapsed="false">
      <c r="A32" s="351" t="n">
        <v>37193</v>
      </c>
      <c r="B32" s="352" t="n">
        <v>27</v>
      </c>
      <c r="C32" s="353" t="n">
        <v>19</v>
      </c>
      <c r="D32" s="352" t="n">
        <v>23.25</v>
      </c>
      <c r="E32" s="353" t="n">
        <v>26.25</v>
      </c>
      <c r="F32" s="352" t="n">
        <v>26</v>
      </c>
      <c r="G32" s="353" t="n">
        <v>28</v>
      </c>
      <c r="H32" s="352"/>
      <c r="I32" s="353" t="n">
        <v>27.1875</v>
      </c>
      <c r="J32" s="352"/>
      <c r="K32" s="353"/>
      <c r="L32" s="352"/>
      <c r="M32" s="353"/>
      <c r="N32" s="352"/>
      <c r="O32" s="353"/>
      <c r="Q32" s="352"/>
      <c r="R32" s="353" t="n">
        <v>32.7499993896484</v>
      </c>
      <c r="S32" s="354"/>
      <c r="T32" s="353"/>
      <c r="U32" s="355"/>
      <c r="V32" s="356"/>
      <c r="W32" s="355"/>
      <c r="X32" s="353"/>
      <c r="Y32" s="354"/>
      <c r="Z32" s="357"/>
      <c r="AB32" s="354"/>
      <c r="AC32" s="353"/>
      <c r="AD32" s="354"/>
      <c r="AE32" s="353"/>
      <c r="AF32" s="354"/>
      <c r="AG32" s="353"/>
      <c r="AI32" s="1"/>
      <c r="AJ32" s="15"/>
      <c r="AL32" s="2" t="n">
        <v>37834</v>
      </c>
      <c r="AM32" s="2" t="n">
        <v>3.307</v>
      </c>
      <c r="AN32" s="2" t="n">
        <v>0.45</v>
      </c>
      <c r="AO32" s="2" t="n">
        <v>3.757</v>
      </c>
      <c r="AP32" s="2" t="n">
        <v>0.035</v>
      </c>
      <c r="AQ32" s="2" t="n">
        <v>3.342</v>
      </c>
      <c r="AR32" s="2" t="n">
        <v>0.35</v>
      </c>
      <c r="AS32" s="2" t="n">
        <v>3.657</v>
      </c>
      <c r="AT32" s="2" t="n">
        <v>0.41</v>
      </c>
      <c r="AU32" s="2" t="n">
        <v>3.717</v>
      </c>
    </row>
    <row r="33" customFormat="false" ht="12.75" hidden="false" customHeight="false" outlineLevel="0" collapsed="false">
      <c r="A33" s="351" t="n">
        <v>37195</v>
      </c>
      <c r="B33" s="352" t="n">
        <v>27</v>
      </c>
      <c r="C33" s="353" t="n">
        <v>23.75</v>
      </c>
      <c r="D33" s="352" t="n">
        <v>23.25</v>
      </c>
      <c r="E33" s="353" t="n">
        <v>26.25</v>
      </c>
      <c r="F33" s="352" t="n">
        <v>26</v>
      </c>
      <c r="G33" s="353" t="n">
        <v>28</v>
      </c>
      <c r="H33" s="352"/>
      <c r="I33" s="353" t="n">
        <v>25.1</v>
      </c>
      <c r="J33" s="352"/>
      <c r="K33" s="353"/>
      <c r="L33" s="352"/>
      <c r="M33" s="353"/>
      <c r="N33" s="352"/>
      <c r="O33" s="353"/>
      <c r="Q33" s="352"/>
      <c r="R33" s="353" t="n">
        <v>32.75</v>
      </c>
      <c r="S33" s="354"/>
      <c r="T33" s="353"/>
      <c r="U33" s="355"/>
      <c r="V33" s="356"/>
      <c r="W33" s="355"/>
      <c r="X33" s="353"/>
      <c r="Y33" s="354"/>
      <c r="Z33" s="357"/>
      <c r="AB33" s="354"/>
      <c r="AC33" s="353"/>
      <c r="AD33" s="354"/>
      <c r="AE33" s="353"/>
      <c r="AF33" s="354"/>
      <c r="AG33" s="353"/>
      <c r="AI33" s="1"/>
      <c r="AJ33" s="15"/>
      <c r="AL33" s="2" t="n">
        <v>37865</v>
      </c>
      <c r="AM33" s="2" t="n">
        <v>3.192</v>
      </c>
      <c r="AN33" s="2" t="n">
        <v>0.415</v>
      </c>
      <c r="AO33" s="2" t="n">
        <v>3.607</v>
      </c>
      <c r="AP33" s="2" t="n">
        <v>0.13</v>
      </c>
      <c r="AQ33" s="2" t="n">
        <v>3.322</v>
      </c>
      <c r="AR33" s="2" t="n">
        <v>0.315</v>
      </c>
      <c r="AS33" s="2" t="n">
        <v>3.507</v>
      </c>
      <c r="AT33" s="2" t="n">
        <v>0.36</v>
      </c>
      <c r="AU33" s="2" t="n">
        <v>3.552</v>
      </c>
    </row>
    <row r="34" customFormat="false" ht="12.75" hidden="false" customHeight="false" outlineLevel="0" collapsed="false">
      <c r="A34" s="351" t="n">
        <v>37196</v>
      </c>
      <c r="B34" s="352" t="n">
        <v>26</v>
      </c>
      <c r="C34" s="353" t="n">
        <v>28</v>
      </c>
      <c r="D34" s="352" t="n">
        <v>27.25</v>
      </c>
      <c r="E34" s="353" t="n">
        <v>27.25</v>
      </c>
      <c r="F34" s="352" t="n">
        <v>26.9</v>
      </c>
      <c r="G34" s="353" t="n">
        <v>28</v>
      </c>
      <c r="H34" s="352"/>
      <c r="I34" s="353" t="n">
        <v>26.9</v>
      </c>
      <c r="J34" s="352"/>
      <c r="K34" s="353"/>
      <c r="L34" s="352"/>
      <c r="M34" s="353"/>
      <c r="N34" s="352"/>
      <c r="O34" s="353"/>
      <c r="Q34" s="352"/>
      <c r="R34" s="353" t="n">
        <v>37.6999969482422</v>
      </c>
      <c r="S34" s="354"/>
      <c r="T34" s="353"/>
      <c r="U34" s="355"/>
      <c r="V34" s="356"/>
      <c r="W34" s="355"/>
      <c r="X34" s="353"/>
      <c r="Y34" s="354"/>
      <c r="Z34" s="357"/>
      <c r="AB34" s="354"/>
      <c r="AC34" s="353"/>
      <c r="AD34" s="354"/>
      <c r="AE34" s="353"/>
      <c r="AF34" s="354"/>
      <c r="AG34" s="353"/>
      <c r="AI34" s="1"/>
      <c r="AJ34" s="15"/>
      <c r="AL34" s="2" t="n">
        <v>37895</v>
      </c>
      <c r="AM34" s="2" t="n">
        <v>3.042</v>
      </c>
      <c r="AN34" s="2" t="n">
        <v>0.46</v>
      </c>
      <c r="AO34" s="2" t="n">
        <v>3.502</v>
      </c>
      <c r="AP34" s="2" t="n">
        <v>0.13</v>
      </c>
      <c r="AQ34" s="2" t="n">
        <v>3.172</v>
      </c>
      <c r="AR34" s="2" t="n">
        <v>0.36</v>
      </c>
      <c r="AS34" s="2" t="n">
        <v>3.402</v>
      </c>
      <c r="AT34" s="2" t="n">
        <v>0.4</v>
      </c>
      <c r="AU34" s="2" t="n">
        <v>3.442</v>
      </c>
    </row>
    <row r="35" customFormat="false" ht="12.75" hidden="false" customHeight="false" outlineLevel="0" collapsed="false">
      <c r="A35" s="351" t="n">
        <v>37226</v>
      </c>
      <c r="B35" s="352" t="n">
        <v>30.5</v>
      </c>
      <c r="C35" s="353" t="n">
        <v>34.75</v>
      </c>
      <c r="D35" s="352" t="n">
        <v>34.5</v>
      </c>
      <c r="E35" s="353" t="n">
        <v>35.25</v>
      </c>
      <c r="F35" s="352" t="n">
        <v>32.25</v>
      </c>
      <c r="G35" s="353" t="n">
        <v>32.5</v>
      </c>
      <c r="H35" s="352"/>
      <c r="I35" s="353" t="n">
        <v>32.25</v>
      </c>
      <c r="J35" s="352"/>
      <c r="K35" s="353"/>
      <c r="L35" s="352"/>
      <c r="M35" s="353"/>
      <c r="N35" s="352"/>
      <c r="O35" s="353"/>
      <c r="Q35" s="352"/>
      <c r="R35" s="353" t="n">
        <v>45.5</v>
      </c>
      <c r="S35" s="354"/>
      <c r="T35" s="353"/>
      <c r="U35" s="355"/>
      <c r="V35" s="356"/>
      <c r="W35" s="355"/>
      <c r="X35" s="353"/>
      <c r="Y35" s="354"/>
      <c r="Z35" s="357"/>
      <c r="AB35" s="354"/>
      <c r="AC35" s="353"/>
      <c r="AD35" s="354"/>
      <c r="AE35" s="353"/>
      <c r="AF35" s="354"/>
      <c r="AG35" s="353"/>
      <c r="AH35" s="263"/>
      <c r="AI35" s="351"/>
      <c r="AJ35" s="358"/>
      <c r="AK35" s="263"/>
      <c r="AL35" s="263" t="n">
        <v>37926</v>
      </c>
      <c r="AM35" s="263" t="n">
        <v>3.055</v>
      </c>
      <c r="AN35" s="263" t="n">
        <v>0.56</v>
      </c>
      <c r="AO35" s="263" t="n">
        <v>3.615</v>
      </c>
      <c r="AP35" s="263" t="n">
        <v>0.13</v>
      </c>
      <c r="AQ35" s="263" t="n">
        <v>3.185</v>
      </c>
      <c r="AR35" s="263" t="n">
        <v>0.46</v>
      </c>
      <c r="AS35" s="263" t="n">
        <v>3.515</v>
      </c>
      <c r="AT35" s="263" t="n">
        <v>0.72</v>
      </c>
      <c r="AU35" s="263" t="n">
        <v>3.775</v>
      </c>
      <c r="AV35" s="263"/>
      <c r="AW35" s="263"/>
      <c r="AX35" s="263"/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3"/>
      <c r="BK35" s="263"/>
      <c r="BL35" s="263"/>
      <c r="BM35" s="263"/>
      <c r="BN35" s="263"/>
      <c r="BO35" s="263"/>
      <c r="BP35" s="263"/>
      <c r="BQ35" s="263"/>
      <c r="BR35" s="263"/>
      <c r="BS35" s="263"/>
      <c r="BT35" s="263"/>
      <c r="BU35" s="263"/>
      <c r="BV35" s="263"/>
      <c r="BW35" s="263"/>
      <c r="BX35" s="263"/>
      <c r="BY35" s="263"/>
      <c r="BZ35" s="263"/>
      <c r="CA35" s="263"/>
      <c r="CB35" s="263"/>
      <c r="CC35" s="263"/>
      <c r="CD35" s="263"/>
      <c r="CE35" s="263"/>
      <c r="CF35" s="263"/>
      <c r="CG35" s="263"/>
      <c r="CH35" s="263"/>
      <c r="CI35" s="263"/>
      <c r="CJ35" s="263"/>
      <c r="CK35" s="263"/>
      <c r="CL35" s="263"/>
      <c r="CM35" s="263"/>
      <c r="CN35" s="263"/>
      <c r="CO35" s="263"/>
      <c r="CP35" s="263"/>
      <c r="CQ35" s="263"/>
      <c r="CR35" s="263"/>
      <c r="CS35" s="263"/>
      <c r="CT35" s="263"/>
      <c r="CU35" s="263"/>
      <c r="CV35" s="263"/>
      <c r="CW35" s="263"/>
      <c r="CX35" s="263"/>
      <c r="CY35" s="263"/>
      <c r="CZ35" s="263"/>
      <c r="DA35" s="263"/>
      <c r="DB35" s="263"/>
      <c r="DC35" s="263"/>
      <c r="DD35" s="263"/>
      <c r="DE35" s="263"/>
      <c r="DF35" s="263"/>
      <c r="DG35" s="263"/>
      <c r="DH35" s="263"/>
      <c r="DI35" s="263"/>
      <c r="DJ35" s="263"/>
      <c r="DK35" s="263"/>
      <c r="DL35" s="263"/>
      <c r="DM35" s="263"/>
      <c r="DN35" s="263"/>
      <c r="DO35" s="263"/>
      <c r="DP35" s="263"/>
      <c r="DQ35" s="263"/>
      <c r="DR35" s="263"/>
      <c r="DS35" s="263"/>
      <c r="DT35" s="263"/>
      <c r="DU35" s="263"/>
      <c r="DV35" s="263"/>
      <c r="DW35" s="263"/>
      <c r="DX35" s="263"/>
      <c r="DY35" s="263"/>
      <c r="DZ35" s="263"/>
      <c r="EA35" s="263"/>
      <c r="EB35" s="263"/>
      <c r="EC35" s="263"/>
      <c r="ED35" s="263"/>
      <c r="EE35" s="263"/>
      <c r="EF35" s="263"/>
      <c r="EG35" s="263"/>
      <c r="EH35" s="263"/>
      <c r="EI35" s="263"/>
      <c r="EJ35" s="263"/>
      <c r="EK35" s="263"/>
      <c r="EL35" s="263"/>
      <c r="EM35" s="263"/>
      <c r="EN35" s="263"/>
      <c r="EO35" s="263"/>
      <c r="EP35" s="263"/>
      <c r="EQ35" s="263"/>
      <c r="ER35" s="263"/>
      <c r="ES35" s="263"/>
      <c r="ET35" s="263"/>
      <c r="EU35" s="263"/>
      <c r="EV35" s="263"/>
      <c r="EW35" s="263"/>
      <c r="EX35" s="263"/>
      <c r="EY35" s="263"/>
      <c r="EZ35" s="263"/>
      <c r="FA35" s="263"/>
      <c r="FB35" s="263"/>
      <c r="FC35" s="263"/>
      <c r="FD35" s="263"/>
      <c r="FE35" s="263"/>
      <c r="FF35" s="263"/>
      <c r="FG35" s="263"/>
      <c r="FH35" s="263"/>
      <c r="FI35" s="263"/>
      <c r="FJ35" s="263"/>
      <c r="FK35" s="263"/>
      <c r="FL35" s="263"/>
      <c r="FM35" s="263"/>
      <c r="FN35" s="263"/>
      <c r="FO35" s="263"/>
      <c r="FP35" s="263"/>
      <c r="FQ35" s="263"/>
      <c r="FR35" s="263"/>
      <c r="FS35" s="263"/>
      <c r="FT35" s="263"/>
      <c r="FU35" s="263"/>
      <c r="FV35" s="263"/>
      <c r="FW35" s="263"/>
      <c r="FX35" s="263"/>
      <c r="FY35" s="263"/>
      <c r="FZ35" s="263"/>
      <c r="GA35" s="263"/>
      <c r="GB35" s="263"/>
      <c r="GC35" s="263"/>
      <c r="GD35" s="263"/>
      <c r="GE35" s="263"/>
      <c r="GF35" s="263"/>
      <c r="GG35" s="263"/>
      <c r="GH35" s="263"/>
      <c r="GI35" s="263"/>
      <c r="GJ35" s="263"/>
      <c r="GK35" s="263"/>
      <c r="GL35" s="263"/>
      <c r="GM35" s="263"/>
      <c r="GN35" s="263"/>
      <c r="GO35" s="263"/>
      <c r="GP35" s="263"/>
      <c r="GQ35" s="263"/>
      <c r="GR35" s="263"/>
      <c r="GS35" s="263"/>
      <c r="GT35" s="263"/>
      <c r="GU35" s="263"/>
      <c r="GV35" s="263"/>
      <c r="GW35" s="263"/>
      <c r="GX35" s="263"/>
      <c r="GY35" s="263"/>
      <c r="GZ35" s="263"/>
      <c r="HA35" s="263"/>
      <c r="HB35" s="263"/>
      <c r="HC35" s="263"/>
      <c r="HD35" s="263"/>
      <c r="HE35" s="263"/>
      <c r="HF35" s="263"/>
      <c r="HG35" s="263"/>
      <c r="HH35" s="263"/>
      <c r="HI35" s="263"/>
      <c r="HJ35" s="263"/>
      <c r="HK35" s="263"/>
      <c r="HL35" s="263"/>
      <c r="HM35" s="263"/>
      <c r="HN35" s="263"/>
      <c r="HO35" s="263"/>
      <c r="HP35" s="263"/>
      <c r="HQ35" s="263"/>
      <c r="HR35" s="263"/>
      <c r="HS35" s="263"/>
      <c r="HT35" s="263"/>
      <c r="HU35" s="263"/>
      <c r="HV35" s="263"/>
      <c r="HW35" s="263"/>
      <c r="HX35" s="263"/>
      <c r="HY35" s="263"/>
      <c r="HZ35" s="263"/>
      <c r="IA35" s="263"/>
      <c r="IB35" s="263"/>
      <c r="IC35" s="263"/>
      <c r="ID35" s="263"/>
      <c r="IE35" s="263"/>
      <c r="IF35" s="263"/>
      <c r="IG35" s="263"/>
      <c r="IH35" s="263"/>
      <c r="II35" s="263"/>
      <c r="IJ35" s="263"/>
      <c r="IK35" s="263"/>
      <c r="IL35" s="263"/>
      <c r="IM35" s="263"/>
      <c r="IN35" s="263"/>
      <c r="IO35" s="263"/>
      <c r="IP35" s="263"/>
      <c r="IQ35" s="263"/>
      <c r="IR35" s="263"/>
      <c r="IS35" s="263"/>
      <c r="IT35" s="263"/>
      <c r="IU35" s="263"/>
      <c r="IV35" s="263"/>
      <c r="IW35" s="263"/>
    </row>
    <row r="36" customFormat="false" ht="12.75" hidden="false" customHeight="false" outlineLevel="0" collapsed="false">
      <c r="A36" s="351" t="n">
        <v>37257</v>
      </c>
      <c r="B36" s="352" t="n">
        <v>30.25</v>
      </c>
      <c r="C36" s="353" t="n">
        <v>33.75</v>
      </c>
      <c r="D36" s="352" t="n">
        <v>34</v>
      </c>
      <c r="E36" s="353" t="n">
        <v>35.5</v>
      </c>
      <c r="F36" s="352" t="n">
        <v>32.5</v>
      </c>
      <c r="G36" s="353" t="n">
        <v>31.75</v>
      </c>
      <c r="H36" s="352"/>
      <c r="I36" s="353" t="n">
        <v>32.5</v>
      </c>
      <c r="J36" s="352"/>
      <c r="K36" s="353"/>
      <c r="L36" s="352"/>
      <c r="M36" s="353"/>
      <c r="N36" s="352"/>
      <c r="O36" s="353"/>
      <c r="Q36" s="352"/>
      <c r="R36" s="353" t="n">
        <v>45.9585168457031</v>
      </c>
      <c r="S36" s="354"/>
      <c r="T36" s="353"/>
      <c r="U36" s="355"/>
      <c r="V36" s="356"/>
      <c r="W36" s="355"/>
      <c r="X36" s="353"/>
      <c r="Y36" s="354"/>
      <c r="Z36" s="357"/>
      <c r="AB36" s="354"/>
      <c r="AC36" s="353"/>
      <c r="AD36" s="354"/>
      <c r="AE36" s="353"/>
      <c r="AF36" s="354"/>
      <c r="AG36" s="353"/>
      <c r="AH36" s="263"/>
      <c r="AI36" s="351"/>
      <c r="AJ36" s="358"/>
      <c r="AK36" s="263"/>
      <c r="AL36" s="263" t="n">
        <v>37956</v>
      </c>
      <c r="AM36" s="263" t="n">
        <v>3.086</v>
      </c>
      <c r="AN36" s="263" t="n">
        <v>0.77</v>
      </c>
      <c r="AO36" s="263" t="n">
        <v>3.856</v>
      </c>
      <c r="AP36" s="263" t="n">
        <v>0.13</v>
      </c>
      <c r="AQ36" s="263" t="n">
        <v>3.216</v>
      </c>
      <c r="AR36" s="263" t="n">
        <v>0.77</v>
      </c>
      <c r="AS36" s="263" t="n">
        <v>3.856</v>
      </c>
      <c r="AT36" s="263" t="n">
        <v>0.97</v>
      </c>
      <c r="AU36" s="263" t="n">
        <v>4.056</v>
      </c>
      <c r="AV36" s="263"/>
      <c r="AW36" s="263"/>
      <c r="AX36" s="263"/>
      <c r="AY36" s="263"/>
      <c r="AZ36" s="263"/>
      <c r="BA36" s="263"/>
      <c r="BB36" s="263"/>
      <c r="BC36" s="263"/>
      <c r="BD36" s="263"/>
      <c r="BE36" s="263"/>
      <c r="BF36" s="263"/>
      <c r="BG36" s="263"/>
      <c r="BH36" s="263"/>
      <c r="BI36" s="263"/>
      <c r="BJ36" s="263"/>
      <c r="BK36" s="263"/>
      <c r="BL36" s="263"/>
      <c r="BM36" s="263"/>
      <c r="BN36" s="263"/>
      <c r="BO36" s="263"/>
      <c r="BP36" s="263"/>
      <c r="BQ36" s="263"/>
      <c r="BR36" s="263"/>
      <c r="BS36" s="263"/>
      <c r="BT36" s="263"/>
      <c r="BU36" s="263"/>
      <c r="BV36" s="263"/>
      <c r="BW36" s="263"/>
      <c r="BX36" s="263"/>
      <c r="BY36" s="263"/>
      <c r="BZ36" s="263"/>
      <c r="CA36" s="263"/>
      <c r="CB36" s="263"/>
      <c r="CC36" s="263"/>
      <c r="CD36" s="263"/>
      <c r="CE36" s="263"/>
      <c r="CF36" s="263"/>
      <c r="CG36" s="263"/>
      <c r="CH36" s="263"/>
      <c r="CI36" s="263"/>
      <c r="CJ36" s="263"/>
      <c r="CK36" s="263"/>
      <c r="CL36" s="263"/>
      <c r="CM36" s="263"/>
      <c r="CN36" s="263"/>
      <c r="CO36" s="263"/>
      <c r="CP36" s="263"/>
      <c r="CQ36" s="263"/>
      <c r="CR36" s="263"/>
      <c r="CS36" s="263"/>
      <c r="CT36" s="263"/>
      <c r="CU36" s="263"/>
      <c r="CV36" s="263"/>
      <c r="CW36" s="263"/>
      <c r="CX36" s="263"/>
      <c r="CY36" s="263"/>
      <c r="CZ36" s="263"/>
      <c r="DA36" s="263"/>
      <c r="DB36" s="263"/>
      <c r="DC36" s="263"/>
      <c r="DD36" s="263"/>
      <c r="DE36" s="263"/>
      <c r="DF36" s="263"/>
      <c r="DG36" s="263"/>
      <c r="DH36" s="263"/>
      <c r="DI36" s="263"/>
      <c r="DJ36" s="263"/>
      <c r="DK36" s="263"/>
      <c r="DL36" s="263"/>
      <c r="DM36" s="263"/>
      <c r="DN36" s="263"/>
      <c r="DO36" s="263"/>
      <c r="DP36" s="263"/>
      <c r="DQ36" s="263"/>
      <c r="DR36" s="263"/>
      <c r="DS36" s="263"/>
      <c r="DT36" s="263"/>
      <c r="DU36" s="263"/>
      <c r="DV36" s="263"/>
      <c r="DW36" s="263"/>
      <c r="DX36" s="263"/>
      <c r="DY36" s="263"/>
      <c r="DZ36" s="263"/>
      <c r="EA36" s="263"/>
      <c r="EB36" s="263"/>
      <c r="EC36" s="263"/>
      <c r="ED36" s="263"/>
      <c r="EE36" s="263"/>
      <c r="EF36" s="263"/>
      <c r="EG36" s="263"/>
      <c r="EH36" s="263"/>
      <c r="EI36" s="263"/>
      <c r="EJ36" s="263"/>
      <c r="EK36" s="263"/>
      <c r="EL36" s="263"/>
      <c r="EM36" s="263"/>
      <c r="EN36" s="263"/>
      <c r="EO36" s="263"/>
      <c r="EP36" s="263"/>
      <c r="EQ36" s="263"/>
      <c r="ER36" s="263"/>
      <c r="ES36" s="263"/>
      <c r="ET36" s="263"/>
      <c r="EU36" s="263"/>
      <c r="EV36" s="263"/>
      <c r="EW36" s="263"/>
      <c r="EX36" s="263"/>
      <c r="EY36" s="263"/>
      <c r="EZ36" s="263"/>
      <c r="FA36" s="263"/>
      <c r="FB36" s="263"/>
      <c r="FC36" s="263"/>
      <c r="FD36" s="263"/>
      <c r="FE36" s="263"/>
      <c r="FF36" s="263"/>
      <c r="FG36" s="263"/>
      <c r="FH36" s="263"/>
      <c r="FI36" s="263"/>
      <c r="FJ36" s="263"/>
      <c r="FK36" s="263"/>
      <c r="FL36" s="263"/>
      <c r="FM36" s="263"/>
      <c r="FN36" s="263"/>
      <c r="FO36" s="263"/>
      <c r="FP36" s="263"/>
      <c r="FQ36" s="263"/>
      <c r="FR36" s="263"/>
      <c r="FS36" s="263"/>
      <c r="FT36" s="263"/>
      <c r="FU36" s="263"/>
      <c r="FV36" s="263"/>
      <c r="FW36" s="263"/>
      <c r="FX36" s="263"/>
      <c r="FY36" s="263"/>
      <c r="FZ36" s="263"/>
      <c r="GA36" s="263"/>
      <c r="GB36" s="263"/>
      <c r="GC36" s="263"/>
      <c r="GD36" s="263"/>
      <c r="GE36" s="263"/>
      <c r="GF36" s="263"/>
      <c r="GG36" s="263"/>
      <c r="GH36" s="263"/>
      <c r="GI36" s="263"/>
      <c r="GJ36" s="263"/>
      <c r="GK36" s="263"/>
      <c r="GL36" s="263"/>
      <c r="GM36" s="263"/>
      <c r="GN36" s="263"/>
      <c r="GO36" s="263"/>
      <c r="GP36" s="263"/>
      <c r="GQ36" s="263"/>
      <c r="GR36" s="263"/>
      <c r="GS36" s="263"/>
      <c r="GT36" s="263"/>
      <c r="GU36" s="263"/>
      <c r="GV36" s="263"/>
      <c r="GW36" s="263"/>
      <c r="GX36" s="263"/>
      <c r="GY36" s="263"/>
      <c r="GZ36" s="263"/>
      <c r="HA36" s="263"/>
      <c r="HB36" s="263"/>
      <c r="HC36" s="263"/>
      <c r="HD36" s="263"/>
      <c r="HE36" s="263"/>
      <c r="HF36" s="263"/>
      <c r="HG36" s="263"/>
      <c r="HH36" s="263"/>
      <c r="HI36" s="263"/>
      <c r="HJ36" s="263"/>
      <c r="HK36" s="263"/>
      <c r="HL36" s="263"/>
      <c r="HM36" s="263"/>
      <c r="HN36" s="263"/>
      <c r="HO36" s="263"/>
      <c r="HP36" s="263"/>
      <c r="HQ36" s="263"/>
      <c r="HR36" s="263"/>
      <c r="HS36" s="263"/>
      <c r="HT36" s="263"/>
      <c r="HU36" s="263"/>
      <c r="HV36" s="263"/>
      <c r="HW36" s="263"/>
      <c r="HX36" s="263"/>
      <c r="HY36" s="263"/>
      <c r="HZ36" s="263"/>
      <c r="IA36" s="263"/>
      <c r="IB36" s="263"/>
      <c r="IC36" s="263"/>
      <c r="ID36" s="263"/>
      <c r="IE36" s="263"/>
      <c r="IF36" s="263"/>
      <c r="IG36" s="263"/>
      <c r="IH36" s="263"/>
      <c r="II36" s="263"/>
      <c r="IJ36" s="263"/>
      <c r="IK36" s="263"/>
      <c r="IL36" s="263"/>
      <c r="IM36" s="263"/>
      <c r="IN36" s="263"/>
      <c r="IO36" s="263"/>
      <c r="IP36" s="263"/>
      <c r="IQ36" s="263"/>
      <c r="IR36" s="263"/>
      <c r="IS36" s="263"/>
      <c r="IT36" s="263"/>
      <c r="IU36" s="263"/>
      <c r="IV36" s="263"/>
      <c r="IW36" s="263"/>
    </row>
    <row r="37" customFormat="false" ht="12.75" hidden="false" customHeight="false" outlineLevel="0" collapsed="false">
      <c r="A37" s="351" t="n">
        <v>37288</v>
      </c>
      <c r="B37" s="352" t="n">
        <v>29.5</v>
      </c>
      <c r="C37" s="353" t="n">
        <v>30.9</v>
      </c>
      <c r="D37" s="352" t="n">
        <v>31</v>
      </c>
      <c r="E37" s="353" t="n">
        <v>34.25</v>
      </c>
      <c r="F37" s="352" t="n">
        <v>32.5</v>
      </c>
      <c r="G37" s="353" t="n">
        <v>30.75</v>
      </c>
      <c r="H37" s="352"/>
      <c r="I37" s="353" t="n">
        <v>32.5</v>
      </c>
      <c r="J37" s="352"/>
      <c r="K37" s="353"/>
      <c r="L37" s="352"/>
      <c r="M37" s="353"/>
      <c r="N37" s="352"/>
      <c r="O37" s="353"/>
      <c r="Q37" s="352"/>
      <c r="R37" s="353" t="n">
        <v>45.7047396850586</v>
      </c>
      <c r="S37" s="354"/>
      <c r="T37" s="353"/>
      <c r="U37" s="355"/>
      <c r="V37" s="356"/>
      <c r="W37" s="355"/>
      <c r="X37" s="353"/>
      <c r="Y37" s="354"/>
      <c r="Z37" s="357"/>
      <c r="AB37" s="354"/>
      <c r="AC37" s="353"/>
      <c r="AD37" s="354"/>
      <c r="AE37" s="353"/>
      <c r="AF37" s="354"/>
      <c r="AG37" s="353"/>
      <c r="AI37" s="1"/>
      <c r="AJ37" s="15"/>
      <c r="AL37" s="2" t="n">
        <v>37987</v>
      </c>
      <c r="AM37" s="2" t="n">
        <v>3.112</v>
      </c>
      <c r="AN37" s="2" t="n">
        <v>1.04</v>
      </c>
      <c r="AO37" s="2" t="n">
        <v>4.152</v>
      </c>
      <c r="AP37" s="2" t="n">
        <v>0.13</v>
      </c>
      <c r="AQ37" s="2" t="n">
        <v>3.242</v>
      </c>
      <c r="AR37" s="2" t="n">
        <v>1.04</v>
      </c>
      <c r="AS37" s="2" t="n">
        <v>4.152</v>
      </c>
      <c r="AT37" s="2" t="n">
        <v>1.6</v>
      </c>
      <c r="AU37" s="2" t="n">
        <v>4.712</v>
      </c>
    </row>
    <row r="38" customFormat="false" ht="12.75" hidden="false" customHeight="false" outlineLevel="0" collapsed="false">
      <c r="A38" s="351" t="n">
        <v>37316</v>
      </c>
      <c r="B38" s="352" t="n">
        <v>29.5</v>
      </c>
      <c r="C38" s="353" t="n">
        <v>28</v>
      </c>
      <c r="D38" s="352" t="n">
        <v>28</v>
      </c>
      <c r="E38" s="353" t="n">
        <v>31.5</v>
      </c>
      <c r="F38" s="352" t="n">
        <v>31.75</v>
      </c>
      <c r="G38" s="353" t="n">
        <v>30.75</v>
      </c>
      <c r="H38" s="352"/>
      <c r="I38" s="353" t="n">
        <v>31.5</v>
      </c>
      <c r="J38" s="352"/>
      <c r="K38" s="353"/>
      <c r="L38" s="352"/>
      <c r="M38" s="353"/>
      <c r="N38" s="352"/>
      <c r="O38" s="353"/>
      <c r="Q38" s="352"/>
      <c r="R38" s="353" t="n">
        <v>44.7490599060059</v>
      </c>
      <c r="S38" s="354"/>
      <c r="T38" s="353"/>
      <c r="U38" s="355"/>
      <c r="V38" s="356"/>
      <c r="W38" s="355"/>
      <c r="X38" s="353"/>
      <c r="Y38" s="354"/>
      <c r="Z38" s="357"/>
      <c r="AB38" s="354"/>
      <c r="AC38" s="353"/>
      <c r="AD38" s="354"/>
      <c r="AE38" s="353"/>
      <c r="AF38" s="354"/>
      <c r="AG38" s="353"/>
      <c r="AI38" s="1"/>
      <c r="AJ38" s="15"/>
      <c r="AL38" s="2" t="n">
        <v>38018</v>
      </c>
      <c r="AM38" s="2" t="n">
        <v>3.134</v>
      </c>
      <c r="AN38" s="2" t="n">
        <v>1.04</v>
      </c>
      <c r="AO38" s="2" t="n">
        <v>4.174</v>
      </c>
      <c r="AP38" s="2" t="n">
        <v>0.035</v>
      </c>
      <c r="AQ38" s="2" t="n">
        <v>3.169</v>
      </c>
      <c r="AR38" s="2" t="n">
        <v>1.04</v>
      </c>
      <c r="AS38" s="2" t="n">
        <v>4.174</v>
      </c>
      <c r="AT38" s="2" t="n">
        <v>1.6</v>
      </c>
      <c r="AU38" s="2" t="n">
        <v>4.734</v>
      </c>
    </row>
    <row r="39" customFormat="false" ht="12.75" hidden="false" customHeight="false" outlineLevel="0" collapsed="false">
      <c r="A39" s="351" t="n">
        <v>37347</v>
      </c>
      <c r="B39" s="352" t="n">
        <v>30.5</v>
      </c>
      <c r="C39" s="353" t="n">
        <v>30</v>
      </c>
      <c r="D39" s="352" t="n">
        <v>28</v>
      </c>
      <c r="E39" s="353" t="n">
        <v>30.25</v>
      </c>
      <c r="F39" s="352" t="n">
        <v>31.25</v>
      </c>
      <c r="G39" s="353" t="n">
        <v>32.5</v>
      </c>
      <c r="H39" s="352"/>
      <c r="I39" s="353" t="n">
        <v>30.25</v>
      </c>
      <c r="J39" s="352"/>
      <c r="K39" s="353"/>
      <c r="L39" s="352"/>
      <c r="M39" s="353"/>
      <c r="N39" s="352"/>
      <c r="O39" s="353"/>
      <c r="Q39" s="352"/>
      <c r="R39" s="353" t="n">
        <v>42.4942796325684</v>
      </c>
      <c r="S39" s="354"/>
      <c r="T39" s="353"/>
      <c r="U39" s="355"/>
      <c r="V39" s="356"/>
      <c r="W39" s="355"/>
      <c r="X39" s="353"/>
      <c r="Y39" s="354"/>
      <c r="Z39" s="357"/>
      <c r="AB39" s="354"/>
      <c r="AC39" s="353"/>
      <c r="AD39" s="354"/>
      <c r="AE39" s="353"/>
      <c r="AF39" s="354"/>
      <c r="AG39" s="353"/>
      <c r="AI39" s="1"/>
      <c r="AJ39" s="15"/>
      <c r="AL39" s="2" t="n">
        <v>38047</v>
      </c>
      <c r="AM39" s="2" t="n">
        <v>3.139</v>
      </c>
      <c r="AN39" s="2" t="n">
        <v>0.54</v>
      </c>
      <c r="AO39" s="2" t="n">
        <v>3.679</v>
      </c>
      <c r="AP39" s="2" t="n">
        <v>0.035</v>
      </c>
      <c r="AQ39" s="2" t="n">
        <v>3.174</v>
      </c>
      <c r="AR39" s="2" t="n">
        <v>0.54</v>
      </c>
      <c r="AS39" s="2" t="n">
        <v>3.679</v>
      </c>
      <c r="AT39" s="2" t="n">
        <v>0.71</v>
      </c>
      <c r="AU39" s="2" t="n">
        <v>3.849</v>
      </c>
    </row>
    <row r="40" customFormat="false" ht="12.75" hidden="false" customHeight="false" outlineLevel="0" collapsed="false">
      <c r="A40" s="351" t="n">
        <v>37377</v>
      </c>
      <c r="B40" s="352" t="n">
        <v>32.5</v>
      </c>
      <c r="C40" s="353" t="n">
        <v>29.25</v>
      </c>
      <c r="D40" s="352" t="n">
        <v>26.75</v>
      </c>
      <c r="E40" s="353" t="n">
        <v>30.25</v>
      </c>
      <c r="F40" s="352" t="n">
        <v>33</v>
      </c>
      <c r="G40" s="353" t="n">
        <v>35.5</v>
      </c>
      <c r="H40" s="352"/>
      <c r="I40" s="353" t="n">
        <v>30.25</v>
      </c>
      <c r="J40" s="352"/>
      <c r="K40" s="353"/>
      <c r="L40" s="352"/>
      <c r="M40" s="353"/>
      <c r="N40" s="352"/>
      <c r="O40" s="353"/>
      <c r="Q40" s="352"/>
      <c r="R40" s="353" t="n">
        <v>43.059289303249</v>
      </c>
      <c r="S40" s="354"/>
      <c r="T40" s="353"/>
      <c r="U40" s="355"/>
      <c r="V40" s="356"/>
      <c r="W40" s="355"/>
      <c r="X40" s="353"/>
      <c r="Y40" s="354"/>
      <c r="Z40" s="357"/>
      <c r="AB40" s="354"/>
      <c r="AC40" s="353"/>
      <c r="AD40" s="354"/>
      <c r="AE40" s="353"/>
      <c r="AF40" s="354"/>
      <c r="AG40" s="353"/>
      <c r="AI40" s="1"/>
      <c r="AJ40" s="15"/>
      <c r="AL40" s="2" t="n">
        <v>38078</v>
      </c>
      <c r="AM40" s="2" t="n">
        <v>3.149</v>
      </c>
      <c r="AN40" s="2" t="n">
        <v>0.36</v>
      </c>
      <c r="AO40" s="2" t="n">
        <v>3.509</v>
      </c>
      <c r="AP40" s="2" t="n">
        <v>0.035</v>
      </c>
      <c r="AQ40" s="2" t="n">
        <v>3.184</v>
      </c>
      <c r="AR40" s="2" t="n">
        <v>0.36</v>
      </c>
      <c r="AS40" s="2" t="n">
        <v>3.509</v>
      </c>
      <c r="AT40" s="2" t="n">
        <v>0.38</v>
      </c>
      <c r="AU40" s="2" t="n">
        <v>3.529</v>
      </c>
    </row>
    <row r="41" customFormat="false" ht="12.75" hidden="false" customHeight="false" outlineLevel="0" collapsed="false">
      <c r="A41" s="351" t="n">
        <v>37408</v>
      </c>
      <c r="B41" s="352" t="n">
        <v>41.5</v>
      </c>
      <c r="C41" s="353" t="n">
        <v>30.5</v>
      </c>
      <c r="D41" s="352" t="n">
        <v>28</v>
      </c>
      <c r="E41" s="353" t="n">
        <v>37</v>
      </c>
      <c r="F41" s="352" t="n">
        <v>39.25</v>
      </c>
      <c r="G41" s="353" t="n">
        <v>46.5</v>
      </c>
      <c r="H41" s="352"/>
      <c r="I41" s="353" t="n">
        <v>37</v>
      </c>
      <c r="J41" s="352"/>
      <c r="K41" s="353"/>
      <c r="L41" s="352"/>
      <c r="M41" s="353"/>
      <c r="N41" s="352"/>
      <c r="O41" s="353"/>
      <c r="Q41" s="352"/>
      <c r="R41" s="353" t="n">
        <v>44.0074778502102</v>
      </c>
      <c r="S41" s="354"/>
      <c r="T41" s="353"/>
      <c r="U41" s="355"/>
      <c r="V41" s="356"/>
      <c r="W41" s="355"/>
      <c r="X41" s="353"/>
      <c r="Y41" s="354"/>
      <c r="Z41" s="357"/>
      <c r="AB41" s="354"/>
      <c r="AC41" s="353"/>
      <c r="AD41" s="354"/>
      <c r="AE41" s="353"/>
      <c r="AF41" s="354"/>
      <c r="AG41" s="353"/>
      <c r="AI41" s="1"/>
      <c r="AJ41" s="15"/>
      <c r="AL41" s="2" t="n">
        <v>38108</v>
      </c>
      <c r="AM41" s="2" t="n">
        <v>3.316</v>
      </c>
      <c r="AN41" s="2" t="n">
        <v>0.325</v>
      </c>
      <c r="AO41" s="2" t="n">
        <v>3.641</v>
      </c>
      <c r="AP41" s="2" t="n">
        <v>0.035</v>
      </c>
      <c r="AQ41" s="2" t="n">
        <v>3.351</v>
      </c>
      <c r="AR41" s="2" t="n">
        <v>0.325</v>
      </c>
      <c r="AS41" s="2" t="n">
        <v>3.641</v>
      </c>
      <c r="AT41" s="2" t="n">
        <v>0.33</v>
      </c>
      <c r="AU41" s="2" t="n">
        <v>3.646</v>
      </c>
    </row>
    <row r="42" customFormat="false" ht="12.75" hidden="false" customHeight="false" outlineLevel="0" collapsed="false">
      <c r="A42" s="351" t="n">
        <v>37438</v>
      </c>
      <c r="B42" s="352" t="n">
        <v>51</v>
      </c>
      <c r="C42" s="353" t="n">
        <v>43.25</v>
      </c>
      <c r="D42" s="352" t="n">
        <v>40.25</v>
      </c>
      <c r="E42" s="353" t="n">
        <v>44.25</v>
      </c>
      <c r="F42" s="352" t="n">
        <v>47</v>
      </c>
      <c r="G42" s="353" t="n">
        <v>58</v>
      </c>
      <c r="H42" s="352"/>
      <c r="I42" s="353" t="n">
        <v>44.25</v>
      </c>
      <c r="J42" s="352"/>
      <c r="K42" s="353"/>
      <c r="L42" s="352"/>
      <c r="M42" s="353"/>
      <c r="N42" s="352"/>
      <c r="O42" s="353"/>
      <c r="Q42" s="352"/>
      <c r="R42" s="353" t="n">
        <v>46.694462118434</v>
      </c>
      <c r="S42" s="354"/>
      <c r="T42" s="353"/>
      <c r="U42" s="355"/>
      <c r="V42" s="356"/>
      <c r="W42" s="355"/>
      <c r="X42" s="353"/>
      <c r="Y42" s="354"/>
      <c r="Z42" s="357"/>
      <c r="AB42" s="354"/>
      <c r="AC42" s="353"/>
      <c r="AD42" s="354"/>
      <c r="AE42" s="353"/>
      <c r="AF42" s="354"/>
      <c r="AG42" s="353"/>
      <c r="AI42" s="1"/>
      <c r="AJ42" s="15"/>
      <c r="AL42" s="2" t="n">
        <v>38139</v>
      </c>
      <c r="AM42" s="2" t="n">
        <v>3.483</v>
      </c>
      <c r="AN42" s="2" t="n">
        <v>0.335</v>
      </c>
      <c r="AO42" s="2" t="n">
        <v>3.818</v>
      </c>
      <c r="AP42" s="2" t="n">
        <v>0.035</v>
      </c>
      <c r="AQ42" s="2" t="n">
        <v>3.518</v>
      </c>
      <c r="AR42" s="2" t="n">
        <v>0.335</v>
      </c>
      <c r="AS42" s="2" t="n">
        <v>3.818</v>
      </c>
      <c r="AT42" s="2" t="n">
        <v>0.37</v>
      </c>
      <c r="AU42" s="2" t="n">
        <v>3.853</v>
      </c>
    </row>
    <row r="43" customFormat="false" ht="12.75" hidden="false" customHeight="false" outlineLevel="0" collapsed="false">
      <c r="A43" s="351" t="n">
        <v>37469</v>
      </c>
      <c r="B43" s="352" t="n">
        <v>57</v>
      </c>
      <c r="C43" s="353" t="n">
        <v>51.75</v>
      </c>
      <c r="D43" s="352" t="n">
        <v>49.25</v>
      </c>
      <c r="E43" s="353" t="n">
        <v>51.25</v>
      </c>
      <c r="F43" s="352" t="n">
        <v>53</v>
      </c>
      <c r="G43" s="353" t="n">
        <v>67</v>
      </c>
      <c r="H43" s="352"/>
      <c r="I43" s="353" t="n">
        <v>51.25</v>
      </c>
      <c r="J43" s="352"/>
      <c r="K43" s="353"/>
      <c r="L43" s="352"/>
      <c r="M43" s="353"/>
      <c r="N43" s="352"/>
      <c r="O43" s="353"/>
      <c r="Q43" s="352"/>
      <c r="R43" s="353" t="n">
        <v>47.4440020176188</v>
      </c>
      <c r="S43" s="354"/>
      <c r="T43" s="353"/>
      <c r="U43" s="355"/>
      <c r="V43" s="356"/>
      <c r="W43" s="355"/>
      <c r="X43" s="353"/>
      <c r="Y43" s="354"/>
      <c r="Z43" s="357"/>
      <c r="AB43" s="354"/>
      <c r="AC43" s="353"/>
      <c r="AD43" s="354"/>
      <c r="AE43" s="353"/>
      <c r="AF43" s="354"/>
      <c r="AG43" s="353"/>
      <c r="AI43" s="1"/>
      <c r="AJ43" s="15"/>
      <c r="AL43" s="2" t="n">
        <v>38169</v>
      </c>
      <c r="AM43" s="2" t="n">
        <v>3.538</v>
      </c>
      <c r="AN43" s="2" t="n">
        <v>0.45</v>
      </c>
      <c r="AO43" s="2" t="n">
        <v>3.988</v>
      </c>
      <c r="AP43" s="2" t="n">
        <v>0.035</v>
      </c>
      <c r="AQ43" s="2" t="n">
        <v>3.573</v>
      </c>
      <c r="AR43" s="2" t="n">
        <v>0.35</v>
      </c>
      <c r="AS43" s="2" t="n">
        <v>3.888</v>
      </c>
      <c r="AT43" s="2" t="n">
        <v>0.41</v>
      </c>
      <c r="AU43" s="2" t="n">
        <v>3.948</v>
      </c>
    </row>
    <row r="44" customFormat="false" ht="12.75" hidden="false" customHeight="false" outlineLevel="0" collapsed="false">
      <c r="A44" s="351" t="n">
        <v>37500</v>
      </c>
      <c r="B44" s="352" t="n">
        <v>45</v>
      </c>
      <c r="C44" s="353" t="n">
        <v>43.5</v>
      </c>
      <c r="D44" s="352" t="n">
        <v>40</v>
      </c>
      <c r="E44" s="353" t="n">
        <v>43.25</v>
      </c>
      <c r="F44" s="352" t="n">
        <v>39.5</v>
      </c>
      <c r="G44" s="353" t="n">
        <v>52</v>
      </c>
      <c r="H44" s="352"/>
      <c r="I44" s="353" t="n">
        <v>39.5</v>
      </c>
      <c r="J44" s="352"/>
      <c r="K44" s="353"/>
      <c r="L44" s="352"/>
      <c r="M44" s="353"/>
      <c r="N44" s="352"/>
      <c r="O44" s="353"/>
      <c r="Q44" s="352"/>
      <c r="R44" s="353" t="n">
        <v>47.4506650283299</v>
      </c>
      <c r="S44" s="354"/>
      <c r="T44" s="353"/>
      <c r="U44" s="355"/>
      <c r="V44" s="356"/>
      <c r="W44" s="355"/>
      <c r="X44" s="353"/>
      <c r="Y44" s="354"/>
      <c r="Z44" s="357"/>
      <c r="AB44" s="354"/>
      <c r="AC44" s="353"/>
      <c r="AD44" s="354"/>
      <c r="AE44" s="353"/>
      <c r="AF44" s="354"/>
      <c r="AG44" s="353"/>
      <c r="AI44" s="1"/>
      <c r="AJ44" s="15"/>
      <c r="AL44" s="2" t="n">
        <v>38200</v>
      </c>
      <c r="AM44" s="2" t="n">
        <v>3.424</v>
      </c>
      <c r="AN44" s="2" t="n">
        <v>0.45</v>
      </c>
      <c r="AO44" s="2" t="n">
        <v>3.874</v>
      </c>
      <c r="AP44" s="2" t="n">
        <v>0.035</v>
      </c>
      <c r="AQ44" s="2" t="n">
        <v>3.459</v>
      </c>
      <c r="AR44" s="2" t="n">
        <v>0.35</v>
      </c>
      <c r="AS44" s="2" t="n">
        <v>3.774</v>
      </c>
      <c r="AT44" s="2" t="n">
        <v>0.41</v>
      </c>
      <c r="AU44" s="2" t="n">
        <v>3.834</v>
      </c>
    </row>
    <row r="45" customFormat="false" ht="12.75" hidden="false" customHeight="false" outlineLevel="0" collapsed="false">
      <c r="A45" s="351" t="n">
        <v>37530</v>
      </c>
      <c r="B45" s="352" t="n">
        <v>33.5</v>
      </c>
      <c r="C45" s="353" t="n">
        <v>34.75</v>
      </c>
      <c r="D45" s="352" t="n">
        <v>36.25</v>
      </c>
      <c r="E45" s="353" t="n">
        <v>37</v>
      </c>
      <c r="F45" s="352" t="n">
        <v>35.25</v>
      </c>
      <c r="G45" s="353" t="n">
        <v>36</v>
      </c>
      <c r="H45" s="352"/>
      <c r="I45" s="353" t="n">
        <v>35.25</v>
      </c>
      <c r="J45" s="352"/>
      <c r="K45" s="353"/>
      <c r="L45" s="352"/>
      <c r="M45" s="353"/>
      <c r="N45" s="352"/>
      <c r="O45" s="353"/>
      <c r="Q45" s="352"/>
      <c r="R45" s="353" t="n">
        <v>46.0066451275372</v>
      </c>
      <c r="S45" s="354"/>
      <c r="T45" s="353"/>
      <c r="U45" s="355"/>
      <c r="V45" s="356"/>
      <c r="W45" s="355"/>
      <c r="X45" s="353"/>
      <c r="Y45" s="354"/>
      <c r="Z45" s="357"/>
      <c r="AB45" s="354"/>
      <c r="AC45" s="353"/>
      <c r="AD45" s="354"/>
      <c r="AE45" s="353"/>
      <c r="AF45" s="354"/>
      <c r="AG45" s="353"/>
      <c r="AI45" s="1"/>
      <c r="AJ45" s="15"/>
      <c r="AL45" s="2" t="n">
        <v>38231</v>
      </c>
      <c r="AM45" s="2" t="n">
        <v>3.292</v>
      </c>
      <c r="AN45" s="2" t="n">
        <v>0.415</v>
      </c>
      <c r="AO45" s="2" t="n">
        <v>3.707</v>
      </c>
      <c r="AP45" s="2" t="n">
        <v>0.13</v>
      </c>
      <c r="AQ45" s="2" t="n">
        <v>3.422</v>
      </c>
      <c r="AR45" s="2" t="n">
        <v>0.315</v>
      </c>
      <c r="AS45" s="2" t="n">
        <v>3.607</v>
      </c>
      <c r="AT45" s="2" t="n">
        <v>0.36</v>
      </c>
      <c r="AU45" s="2" t="n">
        <v>3.652</v>
      </c>
    </row>
    <row r="46" customFormat="false" ht="12.75" hidden="false" customHeight="false" outlineLevel="0" collapsed="false">
      <c r="A46" s="351" t="n">
        <v>37561</v>
      </c>
      <c r="B46" s="352" t="n">
        <v>31</v>
      </c>
      <c r="C46" s="353" t="n">
        <v>32</v>
      </c>
      <c r="D46" s="352" t="n">
        <v>33</v>
      </c>
      <c r="E46" s="353" t="n">
        <v>34.75</v>
      </c>
      <c r="F46" s="352" t="n">
        <v>34.5</v>
      </c>
      <c r="G46" s="353" t="n">
        <v>33</v>
      </c>
      <c r="H46" s="352"/>
      <c r="I46" s="353" t="n">
        <v>34.5</v>
      </c>
      <c r="J46" s="352"/>
      <c r="K46" s="353"/>
      <c r="L46" s="352"/>
      <c r="M46" s="353"/>
      <c r="N46" s="352"/>
      <c r="O46" s="353"/>
      <c r="Q46" s="352"/>
      <c r="R46" s="353" t="n">
        <v>50.2333003558341</v>
      </c>
      <c r="S46" s="354"/>
      <c r="T46" s="353"/>
      <c r="U46" s="355"/>
      <c r="V46" s="356"/>
      <c r="W46" s="355"/>
      <c r="X46" s="353"/>
      <c r="Y46" s="354"/>
      <c r="Z46" s="357"/>
      <c r="AB46" s="354"/>
      <c r="AC46" s="353"/>
      <c r="AD46" s="354"/>
      <c r="AE46" s="353"/>
      <c r="AF46" s="354"/>
      <c r="AG46" s="353"/>
      <c r="AI46" s="1"/>
      <c r="AJ46" s="15"/>
      <c r="AL46" s="2" t="n">
        <v>38261</v>
      </c>
      <c r="AM46" s="2" t="n">
        <v>3.122</v>
      </c>
      <c r="AN46" s="2" t="n">
        <v>0.46</v>
      </c>
      <c r="AO46" s="2" t="n">
        <v>3.582</v>
      </c>
      <c r="AP46" s="2" t="n">
        <v>0.13</v>
      </c>
      <c r="AQ46" s="2" t="n">
        <v>3.252</v>
      </c>
      <c r="AR46" s="2" t="n">
        <v>0.36</v>
      </c>
      <c r="AS46" s="2" t="n">
        <v>3.482</v>
      </c>
      <c r="AT46" s="2" t="n">
        <v>0.4</v>
      </c>
      <c r="AU46" s="2" t="n">
        <v>3.522</v>
      </c>
    </row>
    <row r="47" customFormat="false" ht="12.75" hidden="false" customHeight="false" outlineLevel="0" collapsed="false">
      <c r="A47" s="351" t="n">
        <v>37591</v>
      </c>
      <c r="B47" s="352" t="n">
        <v>32.5</v>
      </c>
      <c r="C47" s="353" t="n">
        <v>34</v>
      </c>
      <c r="D47" s="352" t="n">
        <v>35</v>
      </c>
      <c r="E47" s="353" t="n">
        <v>37</v>
      </c>
      <c r="F47" s="352" t="n">
        <v>36.75</v>
      </c>
      <c r="G47" s="353" t="n">
        <v>34.5</v>
      </c>
      <c r="H47" s="352"/>
      <c r="I47" s="353" t="n">
        <v>36.75</v>
      </c>
      <c r="J47" s="352"/>
      <c r="K47" s="353"/>
      <c r="L47" s="352"/>
      <c r="M47" s="353"/>
      <c r="N47" s="352"/>
      <c r="O47" s="353"/>
      <c r="Q47" s="352"/>
      <c r="R47" s="353" t="n">
        <v>53.989842117119</v>
      </c>
      <c r="S47" s="354"/>
      <c r="T47" s="353"/>
      <c r="U47" s="355"/>
      <c r="V47" s="356"/>
      <c r="W47" s="355"/>
      <c r="X47" s="353"/>
      <c r="Y47" s="354"/>
      <c r="Z47" s="357"/>
      <c r="AB47" s="354"/>
      <c r="AC47" s="353"/>
      <c r="AD47" s="354"/>
      <c r="AE47" s="353"/>
      <c r="AF47" s="354"/>
      <c r="AG47" s="353"/>
      <c r="AI47" s="1"/>
      <c r="AJ47" s="15"/>
      <c r="AL47" s="2" t="n">
        <v>38292</v>
      </c>
      <c r="AM47" s="2" t="n">
        <v>3.122</v>
      </c>
      <c r="AN47" s="2" t="n">
        <v>0.56</v>
      </c>
      <c r="AO47" s="2" t="n">
        <v>3.682</v>
      </c>
      <c r="AP47" s="2" t="n">
        <v>0.13</v>
      </c>
      <c r="AQ47" s="2" t="n">
        <v>3.252</v>
      </c>
      <c r="AR47" s="2" t="n">
        <v>0.46</v>
      </c>
      <c r="AS47" s="2" t="n">
        <v>3.582</v>
      </c>
      <c r="AT47" s="2" t="n">
        <v>0.725</v>
      </c>
      <c r="AU47" s="2" t="n">
        <v>3.847</v>
      </c>
    </row>
    <row r="48" customFormat="false" ht="12.75" hidden="false" customHeight="false" outlineLevel="0" collapsed="false">
      <c r="A48" s="351" t="n">
        <v>37622</v>
      </c>
      <c r="B48" s="352" t="n">
        <v>33.75</v>
      </c>
      <c r="C48" s="353" t="n">
        <v>36.5</v>
      </c>
      <c r="D48" s="352" t="n">
        <v>37.5</v>
      </c>
      <c r="E48" s="353" t="n">
        <v>38.5</v>
      </c>
      <c r="F48" s="352" t="n">
        <v>37.5</v>
      </c>
      <c r="G48" s="353" t="n">
        <v>35.75</v>
      </c>
      <c r="H48" s="352"/>
      <c r="I48" s="353" t="n">
        <v>27.5</v>
      </c>
      <c r="J48" s="352"/>
      <c r="K48" s="353"/>
      <c r="L48" s="352"/>
      <c r="M48" s="353"/>
      <c r="N48" s="352"/>
      <c r="O48" s="353"/>
      <c r="Q48" s="352"/>
      <c r="R48" s="353" t="n">
        <v>46.9336667858358</v>
      </c>
      <c r="S48" s="354"/>
      <c r="T48" s="353"/>
      <c r="U48" s="355"/>
      <c r="V48" s="356"/>
      <c r="W48" s="355"/>
      <c r="X48" s="353"/>
      <c r="Y48" s="354"/>
      <c r="Z48" s="357"/>
      <c r="AB48" s="354"/>
      <c r="AC48" s="353"/>
      <c r="AD48" s="354"/>
      <c r="AE48" s="353"/>
      <c r="AF48" s="354"/>
      <c r="AG48" s="353"/>
      <c r="AI48" s="1"/>
      <c r="AJ48" s="15"/>
      <c r="AL48" s="2" t="n">
        <v>38322</v>
      </c>
      <c r="AM48" s="2" t="n">
        <v>3.154</v>
      </c>
      <c r="AN48" s="2" t="n">
        <v>0.77</v>
      </c>
      <c r="AO48" s="2" t="n">
        <v>3.924</v>
      </c>
      <c r="AP48" s="2" t="n">
        <v>0.13</v>
      </c>
      <c r="AQ48" s="2" t="n">
        <v>3.284</v>
      </c>
      <c r="AR48" s="2" t="n">
        <v>0.77</v>
      </c>
      <c r="AS48" s="2" t="n">
        <v>3.924</v>
      </c>
      <c r="AT48" s="2" t="n">
        <v>0.98</v>
      </c>
      <c r="AU48" s="2" t="n">
        <v>4.134</v>
      </c>
    </row>
    <row r="49" customFormat="false" ht="12.75" hidden="false" customHeight="false" outlineLevel="0" collapsed="false">
      <c r="A49" s="351" t="n">
        <v>37653</v>
      </c>
      <c r="B49" s="352" t="n">
        <v>33.25</v>
      </c>
      <c r="C49" s="353" t="n">
        <v>34</v>
      </c>
      <c r="D49" s="352" t="n">
        <v>35</v>
      </c>
      <c r="E49" s="353" t="n">
        <v>37.5</v>
      </c>
      <c r="F49" s="352" t="n">
        <v>36.5</v>
      </c>
      <c r="G49" s="353" t="n">
        <v>35.25</v>
      </c>
      <c r="H49" s="352"/>
      <c r="I49" s="353" t="n">
        <v>26.5</v>
      </c>
      <c r="J49" s="352"/>
      <c r="K49" s="353"/>
      <c r="L49" s="352"/>
      <c r="M49" s="353"/>
      <c r="N49" s="352"/>
      <c r="O49" s="353"/>
      <c r="Q49" s="352"/>
      <c r="R49" s="353" t="n">
        <v>45.4437660865379</v>
      </c>
      <c r="S49" s="354"/>
      <c r="T49" s="353"/>
      <c r="U49" s="355"/>
      <c r="V49" s="356"/>
      <c r="W49" s="355"/>
      <c r="X49" s="353"/>
      <c r="Y49" s="354"/>
      <c r="Z49" s="357"/>
      <c r="AB49" s="354"/>
      <c r="AC49" s="353"/>
      <c r="AD49" s="354"/>
      <c r="AE49" s="353"/>
      <c r="AF49" s="354"/>
      <c r="AG49" s="353"/>
      <c r="AI49" s="1"/>
      <c r="AJ49" s="15"/>
      <c r="AL49" s="2" t="n">
        <v>38353</v>
      </c>
      <c r="AM49" s="2" t="n">
        <v>3.201</v>
      </c>
      <c r="AN49" s="2" t="n">
        <v>1.04</v>
      </c>
      <c r="AO49" s="2" t="n">
        <v>4.241</v>
      </c>
      <c r="AP49" s="2" t="n">
        <v>0.13</v>
      </c>
      <c r="AQ49" s="2" t="n">
        <v>3.331</v>
      </c>
      <c r="AR49" s="2" t="n">
        <v>1.04</v>
      </c>
      <c r="AS49" s="2" t="n">
        <v>4.241</v>
      </c>
      <c r="AT49" s="2" t="n">
        <v>1.615</v>
      </c>
      <c r="AU49" s="2" t="n">
        <v>4.816</v>
      </c>
    </row>
    <row r="50" customFormat="false" ht="12.75" hidden="false" customHeight="false" outlineLevel="0" collapsed="false">
      <c r="A50" s="351" t="n">
        <v>37681</v>
      </c>
      <c r="B50" s="352" t="n">
        <v>33.25</v>
      </c>
      <c r="C50" s="353" t="n">
        <v>31</v>
      </c>
      <c r="D50" s="352" t="n">
        <v>31</v>
      </c>
      <c r="E50" s="353" t="n">
        <v>35.5</v>
      </c>
      <c r="F50" s="352" t="n">
        <v>34.5</v>
      </c>
      <c r="G50" s="353" t="n">
        <v>35.25</v>
      </c>
      <c r="H50" s="352"/>
      <c r="I50" s="353" t="n">
        <v>24.5</v>
      </c>
      <c r="J50" s="352"/>
      <c r="K50" s="353"/>
      <c r="L50" s="352"/>
      <c r="M50" s="353"/>
      <c r="N50" s="352"/>
      <c r="O50" s="353"/>
      <c r="Q50" s="352"/>
      <c r="R50" s="353" t="n">
        <v>43.6367865455693</v>
      </c>
      <c r="S50" s="354"/>
      <c r="T50" s="353"/>
      <c r="U50" s="355"/>
      <c r="V50" s="356"/>
      <c r="W50" s="355"/>
      <c r="X50" s="353"/>
      <c r="Y50" s="354"/>
      <c r="Z50" s="357"/>
      <c r="AB50" s="354"/>
      <c r="AC50" s="353"/>
      <c r="AD50" s="354"/>
      <c r="AE50" s="353"/>
      <c r="AF50" s="354"/>
      <c r="AG50" s="353"/>
      <c r="AI50" s="1"/>
      <c r="AJ50" s="15"/>
      <c r="AL50" s="2" t="n">
        <v>38384</v>
      </c>
      <c r="AM50" s="2" t="n">
        <v>3.233</v>
      </c>
      <c r="AN50" s="2" t="n">
        <v>1.04</v>
      </c>
      <c r="AO50" s="2" t="n">
        <v>4.273</v>
      </c>
      <c r="AP50" s="2" t="n">
        <v>0.045</v>
      </c>
      <c r="AQ50" s="2" t="n">
        <v>3.278</v>
      </c>
      <c r="AR50" s="2" t="n">
        <v>1.04</v>
      </c>
      <c r="AS50" s="2" t="n">
        <v>4.273</v>
      </c>
      <c r="AT50" s="2" t="n">
        <v>1.615</v>
      </c>
      <c r="AU50" s="2" t="n">
        <v>4.848</v>
      </c>
    </row>
    <row r="51" customFormat="false" ht="12.75" hidden="false" customHeight="false" outlineLevel="0" collapsed="false">
      <c r="A51" s="351" t="n">
        <v>37712</v>
      </c>
      <c r="B51" s="352" t="n">
        <v>32.75</v>
      </c>
      <c r="C51" s="353" t="n">
        <v>33</v>
      </c>
      <c r="D51" s="352" t="n">
        <v>30</v>
      </c>
      <c r="E51" s="353" t="n">
        <v>32.5</v>
      </c>
      <c r="F51" s="352" t="n">
        <v>32.5</v>
      </c>
      <c r="G51" s="353" t="n">
        <v>34.75</v>
      </c>
      <c r="H51" s="352"/>
      <c r="I51" s="353" t="n">
        <v>22.5</v>
      </c>
      <c r="J51" s="352"/>
      <c r="K51" s="353"/>
      <c r="L51" s="352"/>
      <c r="M51" s="353"/>
      <c r="N51" s="352"/>
      <c r="O51" s="353"/>
      <c r="Q51" s="352"/>
      <c r="R51" s="353" t="n">
        <v>40.7253611391858</v>
      </c>
      <c r="S51" s="354"/>
      <c r="T51" s="353"/>
      <c r="U51" s="355"/>
      <c r="V51" s="356"/>
      <c r="W51" s="355"/>
      <c r="X51" s="353"/>
      <c r="Y51" s="354"/>
      <c r="Z51" s="357"/>
      <c r="AB51" s="354"/>
      <c r="AC51" s="353"/>
      <c r="AD51" s="354"/>
      <c r="AE51" s="353"/>
      <c r="AF51" s="354"/>
      <c r="AG51" s="353"/>
      <c r="AI51" s="1"/>
      <c r="AJ51" s="15"/>
      <c r="AL51" s="2" t="n">
        <v>38412</v>
      </c>
      <c r="AM51" s="2" t="n">
        <v>3.244</v>
      </c>
      <c r="AN51" s="2" t="n">
        <v>0.54</v>
      </c>
      <c r="AO51" s="2" t="n">
        <v>3.784</v>
      </c>
      <c r="AP51" s="2" t="n">
        <v>0.045</v>
      </c>
      <c r="AQ51" s="2" t="n">
        <v>3.289</v>
      </c>
      <c r="AR51" s="2" t="n">
        <v>0.54</v>
      </c>
      <c r="AS51" s="2" t="n">
        <v>3.784</v>
      </c>
      <c r="AT51" s="2" t="n">
        <v>0.715</v>
      </c>
      <c r="AU51" s="2" t="n">
        <v>3.959</v>
      </c>
    </row>
    <row r="52" customFormat="false" ht="12.75" hidden="false" customHeight="false" outlineLevel="0" collapsed="false">
      <c r="A52" s="351" t="n">
        <v>37742</v>
      </c>
      <c r="B52" s="352" t="n">
        <v>32.75</v>
      </c>
      <c r="C52" s="353" t="n">
        <v>28.25</v>
      </c>
      <c r="D52" s="352" t="n">
        <v>25</v>
      </c>
      <c r="E52" s="353" t="n">
        <v>33.5</v>
      </c>
      <c r="F52" s="352" t="n">
        <v>33.5</v>
      </c>
      <c r="G52" s="353" t="n">
        <v>34.75</v>
      </c>
      <c r="H52" s="352"/>
      <c r="I52" s="353" t="n">
        <v>23.5</v>
      </c>
      <c r="J52" s="352"/>
      <c r="K52" s="353"/>
      <c r="L52" s="352"/>
      <c r="M52" s="353"/>
      <c r="N52" s="352"/>
      <c r="O52" s="353"/>
      <c r="Q52" s="352"/>
      <c r="R52" s="353" t="n">
        <v>40.9363789195289</v>
      </c>
      <c r="S52" s="354"/>
      <c r="T52" s="353"/>
      <c r="U52" s="355"/>
      <c r="V52" s="356"/>
      <c r="W52" s="355"/>
      <c r="X52" s="353"/>
      <c r="Y52" s="354"/>
      <c r="Z52" s="357"/>
      <c r="AB52" s="354"/>
      <c r="AC52" s="353"/>
      <c r="AD52" s="354"/>
      <c r="AE52" s="353"/>
      <c r="AF52" s="354"/>
      <c r="AG52" s="353"/>
      <c r="AI52" s="1"/>
      <c r="AJ52" s="15"/>
      <c r="AL52" s="2" t="n">
        <v>38443</v>
      </c>
      <c r="AM52" s="2" t="n">
        <v>3.254</v>
      </c>
      <c r="AN52" s="2" t="n">
        <v>0.36</v>
      </c>
      <c r="AO52" s="2" t="n">
        <v>3.614</v>
      </c>
      <c r="AP52" s="2" t="n">
        <v>0.045</v>
      </c>
      <c r="AQ52" s="2" t="n">
        <v>3.299</v>
      </c>
      <c r="AR52" s="2" t="n">
        <v>0.36</v>
      </c>
      <c r="AS52" s="2" t="n">
        <v>3.614</v>
      </c>
      <c r="AT52" s="2" t="n">
        <v>0.38</v>
      </c>
      <c r="AU52" s="2" t="n">
        <v>3.634</v>
      </c>
    </row>
    <row r="53" customFormat="false" ht="12.75" hidden="false" customHeight="false" outlineLevel="0" collapsed="false">
      <c r="A53" s="351" t="n">
        <v>37773</v>
      </c>
      <c r="B53" s="352" t="n">
        <v>37.25</v>
      </c>
      <c r="C53" s="353" t="n">
        <v>29.5</v>
      </c>
      <c r="D53" s="352" t="n">
        <v>26.25</v>
      </c>
      <c r="E53" s="353" t="n">
        <v>37.5</v>
      </c>
      <c r="F53" s="352" t="n">
        <v>42.5</v>
      </c>
      <c r="G53" s="353" t="n">
        <v>41.75</v>
      </c>
      <c r="H53" s="352"/>
      <c r="I53" s="353" t="n">
        <v>27.5</v>
      </c>
      <c r="J53" s="352"/>
      <c r="K53" s="353"/>
      <c r="L53" s="352"/>
      <c r="M53" s="353"/>
      <c r="N53" s="352"/>
      <c r="O53" s="353"/>
      <c r="Q53" s="352"/>
      <c r="R53" s="353" t="n">
        <v>41.4312435253456</v>
      </c>
      <c r="S53" s="354"/>
      <c r="T53" s="353"/>
      <c r="U53" s="355"/>
      <c r="V53" s="356"/>
      <c r="W53" s="355"/>
      <c r="X53" s="353"/>
      <c r="Y53" s="354"/>
      <c r="Z53" s="357"/>
      <c r="AB53" s="354"/>
      <c r="AC53" s="353"/>
      <c r="AD53" s="354"/>
      <c r="AE53" s="353"/>
      <c r="AF53" s="354"/>
      <c r="AG53" s="353"/>
      <c r="AI53" s="1"/>
      <c r="AJ53" s="15"/>
      <c r="AL53" s="2" t="n">
        <v>38473</v>
      </c>
      <c r="AM53" s="2" t="n">
        <v>3.411</v>
      </c>
      <c r="AN53" s="2" t="n">
        <v>0.325</v>
      </c>
      <c r="AO53" s="2" t="n">
        <v>3.736</v>
      </c>
      <c r="AP53" s="2" t="n">
        <v>0.045</v>
      </c>
      <c r="AQ53" s="2" t="n">
        <v>3.456</v>
      </c>
      <c r="AR53" s="2" t="n">
        <v>0.325</v>
      </c>
      <c r="AS53" s="2" t="n">
        <v>3.736</v>
      </c>
      <c r="AT53" s="2" t="n">
        <v>0.33</v>
      </c>
      <c r="AU53" s="2" t="n">
        <v>3.741</v>
      </c>
    </row>
    <row r="54" customFormat="false" ht="12.75" hidden="false" customHeight="false" outlineLevel="0" collapsed="false">
      <c r="A54" s="351" t="n">
        <v>37803</v>
      </c>
      <c r="B54" s="352" t="n">
        <v>51</v>
      </c>
      <c r="C54" s="353" t="n">
        <v>49.5</v>
      </c>
      <c r="D54" s="352" t="n">
        <v>45</v>
      </c>
      <c r="E54" s="353" t="n">
        <v>46.5</v>
      </c>
      <c r="F54" s="352" t="n">
        <v>52.5</v>
      </c>
      <c r="G54" s="353" t="n">
        <v>57</v>
      </c>
      <c r="H54" s="352"/>
      <c r="I54" s="353" t="n">
        <v>36.5</v>
      </c>
      <c r="J54" s="352"/>
      <c r="K54" s="353"/>
      <c r="L54" s="352"/>
      <c r="M54" s="353"/>
      <c r="N54" s="352"/>
      <c r="O54" s="353"/>
      <c r="Q54" s="352"/>
      <c r="R54" s="353" t="n">
        <v>41.8471649208096</v>
      </c>
      <c r="S54" s="354"/>
      <c r="T54" s="353"/>
      <c r="U54" s="355"/>
      <c r="V54" s="356"/>
      <c r="W54" s="355"/>
      <c r="X54" s="353"/>
      <c r="Y54" s="354"/>
      <c r="Z54" s="357"/>
      <c r="AB54" s="354"/>
      <c r="AC54" s="353"/>
      <c r="AD54" s="354"/>
      <c r="AE54" s="353"/>
      <c r="AF54" s="354"/>
      <c r="AG54" s="353"/>
      <c r="AI54" s="1"/>
      <c r="AJ54" s="15"/>
      <c r="AL54" s="2" t="n">
        <v>38504</v>
      </c>
      <c r="AM54" s="2" t="n">
        <v>3.588</v>
      </c>
      <c r="AN54" s="2" t="n">
        <v>0.335</v>
      </c>
      <c r="AO54" s="2" t="n">
        <v>3.923</v>
      </c>
      <c r="AP54" s="2" t="n">
        <v>0.045</v>
      </c>
      <c r="AQ54" s="2" t="n">
        <v>3.633</v>
      </c>
      <c r="AR54" s="2" t="n">
        <v>0.335</v>
      </c>
      <c r="AS54" s="2" t="n">
        <v>3.923</v>
      </c>
      <c r="AT54" s="2" t="n">
        <v>0.37</v>
      </c>
      <c r="AU54" s="2" t="n">
        <v>3.958</v>
      </c>
    </row>
    <row r="55" customFormat="false" ht="12.75" hidden="false" customHeight="false" outlineLevel="0" collapsed="false">
      <c r="A55" s="351" t="n">
        <v>37834</v>
      </c>
      <c r="B55" s="2" t="n">
        <v>56</v>
      </c>
      <c r="C55" s="2" t="n">
        <v>56.5</v>
      </c>
      <c r="D55" s="2" t="n">
        <v>53</v>
      </c>
      <c r="E55" s="2" t="n">
        <v>55.5</v>
      </c>
      <c r="F55" s="2" t="n">
        <v>56.5</v>
      </c>
      <c r="G55" s="2" t="n">
        <v>64</v>
      </c>
      <c r="I55" s="2" t="n">
        <v>45.5</v>
      </c>
      <c r="R55" s="2" t="n">
        <v>42.2005012000877</v>
      </c>
      <c r="AI55" s="1"/>
      <c r="AJ55" s="15"/>
      <c r="AL55" s="2" t="n">
        <v>38534</v>
      </c>
      <c r="AM55" s="2" t="n">
        <v>3.623</v>
      </c>
      <c r="AN55" s="2" t="n">
        <v>0.45</v>
      </c>
      <c r="AO55" s="2" t="n">
        <v>4.073</v>
      </c>
      <c r="AP55" s="2" t="n">
        <v>0.045</v>
      </c>
      <c r="AQ55" s="2" t="n">
        <v>3.668</v>
      </c>
      <c r="AR55" s="2" t="n">
        <v>0.35</v>
      </c>
      <c r="AS55" s="2" t="n">
        <v>3.973</v>
      </c>
      <c r="AT55" s="2" t="n">
        <v>0.41</v>
      </c>
      <c r="AU55" s="2" t="n">
        <v>4.033</v>
      </c>
    </row>
    <row r="56" customFormat="false" ht="12.75" hidden="false" customHeight="false" outlineLevel="0" collapsed="false">
      <c r="A56" s="351" t="n">
        <v>37865</v>
      </c>
      <c r="B56" s="2" t="n">
        <v>44.5</v>
      </c>
      <c r="C56" s="2" t="n">
        <v>45.5</v>
      </c>
      <c r="D56" s="2" t="n">
        <v>42</v>
      </c>
      <c r="E56" s="2" t="n">
        <v>50.5</v>
      </c>
      <c r="F56" s="2" t="n">
        <v>45.5</v>
      </c>
      <c r="G56" s="2" t="n">
        <v>50.5</v>
      </c>
      <c r="I56" s="2" t="n">
        <v>35.5</v>
      </c>
      <c r="R56" s="2" t="n">
        <v>42.2852845621656</v>
      </c>
      <c r="AI56" s="1"/>
      <c r="AJ56" s="15"/>
      <c r="AL56" s="2" t="n">
        <v>38565</v>
      </c>
      <c r="AM56" s="2" t="n">
        <v>3.509</v>
      </c>
      <c r="AN56" s="2" t="n">
        <v>0.45</v>
      </c>
      <c r="AO56" s="2" t="n">
        <v>3.959</v>
      </c>
      <c r="AP56" s="2" t="n">
        <v>0.045</v>
      </c>
      <c r="AQ56" s="2" t="n">
        <v>3.554</v>
      </c>
      <c r="AR56" s="2" t="n">
        <v>0.35</v>
      </c>
      <c r="AS56" s="2" t="n">
        <v>3.859</v>
      </c>
      <c r="AT56" s="2" t="n">
        <v>0.41</v>
      </c>
      <c r="AU56" s="2" t="n">
        <v>3.919</v>
      </c>
    </row>
    <row r="57" customFormat="false" ht="12.75" hidden="false" customHeight="false" outlineLevel="0" collapsed="false">
      <c r="A57" s="351" t="n">
        <v>37895</v>
      </c>
      <c r="B57" s="2" t="n">
        <v>33.75</v>
      </c>
      <c r="C57" s="2" t="n">
        <v>36</v>
      </c>
      <c r="D57" s="2" t="n">
        <v>36.75</v>
      </c>
      <c r="E57" s="2" t="n">
        <v>36.5</v>
      </c>
      <c r="F57" s="2" t="n">
        <v>35.5</v>
      </c>
      <c r="G57" s="2" t="n">
        <v>36</v>
      </c>
      <c r="I57" s="2" t="n">
        <v>25.5</v>
      </c>
      <c r="R57" s="2" t="n">
        <v>42.4494096763038</v>
      </c>
      <c r="AI57" s="1"/>
      <c r="AJ57" s="15"/>
      <c r="AL57" s="2" t="n">
        <v>38596</v>
      </c>
      <c r="AM57" s="2" t="n">
        <v>3.377</v>
      </c>
      <c r="AN57" s="2" t="n">
        <v>0.415</v>
      </c>
      <c r="AO57" s="2" t="n">
        <v>3.792</v>
      </c>
      <c r="AP57" s="2" t="n">
        <v>0.13</v>
      </c>
      <c r="AQ57" s="2" t="n">
        <v>3.507</v>
      </c>
      <c r="AR57" s="2" t="n">
        <v>0.315</v>
      </c>
      <c r="AS57" s="2" t="n">
        <v>3.692</v>
      </c>
      <c r="AT57" s="2" t="n">
        <v>0.36</v>
      </c>
      <c r="AU57" s="2" t="n">
        <v>3.737</v>
      </c>
    </row>
    <row r="58" customFormat="false" ht="12.75" hidden="false" customHeight="false" outlineLevel="0" collapsed="false">
      <c r="A58" s="351" t="n">
        <v>37926</v>
      </c>
      <c r="B58" s="2" t="n">
        <v>32.25</v>
      </c>
      <c r="C58" s="2" t="n">
        <v>33.75</v>
      </c>
      <c r="D58" s="2" t="n">
        <v>34.25</v>
      </c>
      <c r="E58" s="2" t="n">
        <v>35.5</v>
      </c>
      <c r="F58" s="2" t="n">
        <v>34.5</v>
      </c>
      <c r="G58" s="2" t="n">
        <v>34</v>
      </c>
      <c r="I58" s="2" t="n">
        <v>24.5</v>
      </c>
      <c r="R58" s="2" t="n">
        <v>45.7174856764546</v>
      </c>
      <c r="AI58" s="1"/>
      <c r="AJ58" s="15"/>
      <c r="AL58" s="2" t="n">
        <v>38626</v>
      </c>
      <c r="AM58" s="2" t="n">
        <v>3.207</v>
      </c>
      <c r="AN58" s="2" t="n">
        <v>0.46</v>
      </c>
      <c r="AO58" s="2" t="n">
        <v>3.667</v>
      </c>
      <c r="AP58" s="2" t="n">
        <v>0.13</v>
      </c>
      <c r="AQ58" s="2" t="n">
        <v>3.337</v>
      </c>
      <c r="AR58" s="2" t="n">
        <v>0.36</v>
      </c>
      <c r="AS58" s="2" t="n">
        <v>3.567</v>
      </c>
      <c r="AT58" s="2" t="n">
        <v>0.4</v>
      </c>
      <c r="AU58" s="2" t="n">
        <v>3.607</v>
      </c>
    </row>
    <row r="59" customFormat="false" ht="12.75" hidden="false" customHeight="false" outlineLevel="0" collapsed="false">
      <c r="A59" s="351" t="n">
        <v>37956</v>
      </c>
      <c r="B59" s="2" t="n">
        <v>32.25</v>
      </c>
      <c r="C59" s="2" t="n">
        <v>36.5</v>
      </c>
      <c r="D59" s="2" t="n">
        <v>37</v>
      </c>
      <c r="E59" s="2" t="n">
        <v>37.5</v>
      </c>
      <c r="F59" s="2" t="n">
        <v>38.5</v>
      </c>
      <c r="G59" s="2" t="n">
        <v>33.75</v>
      </c>
      <c r="I59" s="2" t="n">
        <v>27.5</v>
      </c>
      <c r="R59" s="2" t="n">
        <v>48.3533418143636</v>
      </c>
      <c r="AI59" s="1"/>
      <c r="AJ59" s="15"/>
      <c r="AL59" s="2" t="n">
        <v>38657</v>
      </c>
      <c r="AM59" s="2" t="n">
        <v>3.207</v>
      </c>
      <c r="AN59" s="2" t="n">
        <v>0.56</v>
      </c>
      <c r="AO59" s="2" t="n">
        <v>3.767</v>
      </c>
      <c r="AP59" s="2" t="n">
        <v>0.13</v>
      </c>
      <c r="AQ59" s="2" t="n">
        <v>3.337</v>
      </c>
      <c r="AR59" s="2" t="n">
        <v>0.46</v>
      </c>
      <c r="AS59" s="2" t="n">
        <v>3.667</v>
      </c>
      <c r="AT59" s="2" t="n">
        <v>0.73</v>
      </c>
      <c r="AU59" s="2" t="n">
        <v>3.937</v>
      </c>
    </row>
    <row r="60" customFormat="false" ht="12.75" hidden="false" customHeight="false" outlineLevel="0" collapsed="false">
      <c r="A60" s="351" t="n">
        <v>37987</v>
      </c>
      <c r="B60" s="2" t="n">
        <v>34.43</v>
      </c>
      <c r="C60" s="2" t="n">
        <v>36.37</v>
      </c>
      <c r="D60" s="2" t="n">
        <v>36.7</v>
      </c>
      <c r="E60" s="2" t="n">
        <v>38.79</v>
      </c>
      <c r="F60" s="2" t="n">
        <v>39.5</v>
      </c>
      <c r="G60" s="2" t="n">
        <v>36.63</v>
      </c>
      <c r="I60" s="2" t="n">
        <v>18.5</v>
      </c>
      <c r="R60" s="2" t="n">
        <v>46.8778797622673</v>
      </c>
      <c r="AI60" s="1"/>
      <c r="AJ60" s="15"/>
      <c r="AL60" s="2" t="n">
        <v>38687</v>
      </c>
      <c r="AM60" s="2" t="n">
        <v>3.239</v>
      </c>
      <c r="AN60" s="2" t="n">
        <v>0.77</v>
      </c>
      <c r="AO60" s="2" t="n">
        <v>4.009</v>
      </c>
      <c r="AP60" s="2" t="n">
        <v>0.13</v>
      </c>
      <c r="AQ60" s="2" t="n">
        <v>3.369</v>
      </c>
      <c r="AR60" s="2" t="n">
        <v>0.77</v>
      </c>
      <c r="AS60" s="2" t="n">
        <v>4.009</v>
      </c>
      <c r="AT60" s="2" t="n">
        <v>0.98</v>
      </c>
      <c r="AU60" s="2" t="n">
        <v>4.219</v>
      </c>
    </row>
    <row r="61" customFormat="false" ht="12.75" hidden="false" customHeight="false" outlineLevel="0" collapsed="false">
      <c r="A61" s="351" t="n">
        <v>38018</v>
      </c>
      <c r="B61" s="2" t="n">
        <v>34</v>
      </c>
      <c r="C61" s="2" t="n">
        <v>34.26</v>
      </c>
      <c r="D61" s="2" t="n">
        <v>34.62</v>
      </c>
      <c r="E61" s="2" t="n">
        <v>38.26</v>
      </c>
      <c r="F61" s="2" t="n">
        <v>37.5</v>
      </c>
      <c r="G61" s="2" t="n">
        <v>36.2</v>
      </c>
      <c r="I61" s="2" t="n">
        <v>20.75</v>
      </c>
      <c r="R61" s="2" t="n">
        <v>45.1649798719733</v>
      </c>
      <c r="AI61" s="1"/>
      <c r="AJ61" s="15"/>
      <c r="AL61" s="2" t="n">
        <v>38718</v>
      </c>
      <c r="AM61" s="2" t="n">
        <v>3.286</v>
      </c>
      <c r="AN61" s="2" t="n">
        <v>1.04</v>
      </c>
      <c r="AO61" s="2" t="n">
        <v>4.326</v>
      </c>
      <c r="AP61" s="2" t="n">
        <v>0.13</v>
      </c>
      <c r="AQ61" s="2" t="n">
        <v>3.416</v>
      </c>
      <c r="AR61" s="2" t="n">
        <v>1.04</v>
      </c>
      <c r="AS61" s="2" t="n">
        <v>4.326</v>
      </c>
      <c r="AT61" s="2" t="n">
        <v>1.6</v>
      </c>
      <c r="AU61" s="2" t="n">
        <v>4.886</v>
      </c>
    </row>
    <row r="62" customFormat="false" ht="12.75" hidden="false" customHeight="false" outlineLevel="0" collapsed="false">
      <c r="A62" s="351" t="n">
        <v>38047</v>
      </c>
      <c r="B62" s="2" t="n">
        <v>34.01</v>
      </c>
      <c r="C62" s="2" t="n">
        <v>31.74</v>
      </c>
      <c r="D62" s="2" t="n">
        <v>31.28</v>
      </c>
      <c r="E62" s="2" t="n">
        <v>36.73</v>
      </c>
      <c r="F62" s="2" t="n">
        <v>35.75</v>
      </c>
      <c r="G62" s="2" t="n">
        <v>36.21</v>
      </c>
      <c r="I62" s="2" t="n">
        <v>18.25</v>
      </c>
      <c r="R62" s="2" t="n">
        <v>43.1808160197199</v>
      </c>
      <c r="AI62" s="1"/>
      <c r="AJ62" s="15"/>
      <c r="AL62" s="2" t="n">
        <v>38749</v>
      </c>
      <c r="AM62" s="2" t="n">
        <v>3.318</v>
      </c>
      <c r="AN62" s="2" t="n">
        <v>1.04</v>
      </c>
      <c r="AO62" s="2" t="n">
        <v>4.358</v>
      </c>
      <c r="AP62" s="2" t="n">
        <v>0.045</v>
      </c>
      <c r="AQ62" s="2" t="n">
        <v>3.363</v>
      </c>
      <c r="AR62" s="2" t="n">
        <v>1.04</v>
      </c>
      <c r="AS62" s="2" t="n">
        <v>4.358</v>
      </c>
      <c r="AT62" s="2" t="n">
        <v>1.6</v>
      </c>
      <c r="AU62" s="2" t="n">
        <v>4.918</v>
      </c>
    </row>
    <row r="63" customFormat="false" ht="12.75" hidden="false" customHeight="false" outlineLevel="0" collapsed="false">
      <c r="A63" s="351" t="n">
        <v>38078</v>
      </c>
      <c r="B63" s="2" t="n">
        <v>33.58</v>
      </c>
      <c r="C63" s="2" t="n">
        <v>33.43</v>
      </c>
      <c r="D63" s="2" t="n">
        <v>30.45</v>
      </c>
      <c r="E63" s="2" t="n">
        <v>35.01</v>
      </c>
      <c r="F63" s="2" t="n">
        <v>34</v>
      </c>
      <c r="G63" s="2" t="n">
        <v>35.78</v>
      </c>
      <c r="I63" s="2" t="n">
        <v>25.25</v>
      </c>
      <c r="R63" s="2" t="n">
        <v>40.0268143980302</v>
      </c>
      <c r="AI63" s="1"/>
      <c r="AJ63" s="15"/>
      <c r="AL63" s="2" t="n">
        <v>38777</v>
      </c>
      <c r="AM63" s="2" t="n">
        <v>3.329</v>
      </c>
      <c r="AN63" s="2" t="n">
        <v>0.54</v>
      </c>
      <c r="AO63" s="2" t="n">
        <v>3.869</v>
      </c>
      <c r="AP63" s="2" t="n">
        <v>0.045</v>
      </c>
      <c r="AQ63" s="2" t="n">
        <v>3.374</v>
      </c>
      <c r="AR63" s="2" t="n">
        <v>0.54</v>
      </c>
      <c r="AS63" s="2" t="n">
        <v>3.869</v>
      </c>
      <c r="AT63" s="2" t="n">
        <v>0.72</v>
      </c>
      <c r="AU63" s="2" t="n">
        <v>4.049</v>
      </c>
    </row>
    <row r="64" customFormat="false" ht="12.75" hidden="false" customHeight="false" outlineLevel="0" collapsed="false">
      <c r="A64" s="351" t="n">
        <v>38108</v>
      </c>
      <c r="B64" s="2" t="n">
        <v>33.58</v>
      </c>
      <c r="C64" s="2" t="n">
        <v>29.43</v>
      </c>
      <c r="D64" s="2" t="n">
        <v>26.27</v>
      </c>
      <c r="E64" s="2" t="n">
        <v>36.67</v>
      </c>
      <c r="F64" s="2" t="n">
        <v>34.75</v>
      </c>
      <c r="G64" s="2" t="n">
        <v>35.78</v>
      </c>
      <c r="I64" s="2" t="n">
        <v>25.25</v>
      </c>
      <c r="R64" s="2" t="n">
        <v>40.0334516473477</v>
      </c>
      <c r="AI64" s="1"/>
      <c r="AJ64" s="15"/>
      <c r="AL64" s="2" t="n">
        <v>38808</v>
      </c>
      <c r="AM64" s="2" t="n">
        <v>3.339</v>
      </c>
      <c r="AN64" s="2" t="n">
        <v>0.36</v>
      </c>
      <c r="AO64" s="2" t="n">
        <v>3.699</v>
      </c>
      <c r="AP64" s="2" t="n">
        <v>0.045</v>
      </c>
      <c r="AQ64" s="2" t="n">
        <v>3.384</v>
      </c>
      <c r="AR64" s="2" t="n">
        <v>0.36</v>
      </c>
      <c r="AS64" s="2" t="n">
        <v>3.699</v>
      </c>
      <c r="AT64" s="2" t="n">
        <v>0.38</v>
      </c>
      <c r="AU64" s="2" t="n">
        <v>3.719</v>
      </c>
    </row>
    <row r="65" customFormat="false" ht="12.75" hidden="false" customHeight="false" outlineLevel="0" collapsed="false">
      <c r="A65" s="351" t="n">
        <v>38139</v>
      </c>
      <c r="B65" s="2" t="n">
        <v>37.42</v>
      </c>
      <c r="C65" s="2" t="n">
        <v>30.49</v>
      </c>
      <c r="D65" s="2" t="n">
        <v>27.32</v>
      </c>
      <c r="E65" s="2" t="n">
        <v>41.15</v>
      </c>
      <c r="F65" s="2" t="n">
        <v>43.25</v>
      </c>
      <c r="G65" s="2" t="n">
        <v>41.75</v>
      </c>
      <c r="I65" s="2" t="n">
        <v>31.25</v>
      </c>
      <c r="R65" s="2" t="n">
        <v>40.5216145358924</v>
      </c>
      <c r="AI65" s="1"/>
      <c r="AJ65" s="15"/>
      <c r="AL65" s="2" t="n">
        <v>38838</v>
      </c>
      <c r="AM65" s="2" t="n">
        <v>3.496</v>
      </c>
      <c r="AN65" s="2" t="n">
        <v>0.325</v>
      </c>
      <c r="AO65" s="2" t="n">
        <v>3.821</v>
      </c>
      <c r="AP65" s="2" t="n">
        <v>0.045</v>
      </c>
      <c r="AQ65" s="2" t="n">
        <v>3.541</v>
      </c>
      <c r="AR65" s="2" t="n">
        <v>0.325</v>
      </c>
      <c r="AS65" s="2" t="n">
        <v>3.821</v>
      </c>
      <c r="AT65" s="2" t="n">
        <v>0.33</v>
      </c>
      <c r="AU65" s="2" t="n">
        <v>3.826</v>
      </c>
    </row>
    <row r="66" customFormat="false" ht="12.75" hidden="false" customHeight="false" outlineLevel="0" collapsed="false">
      <c r="A66" s="351" t="n">
        <v>38169</v>
      </c>
      <c r="B66" s="2" t="n">
        <v>49.14</v>
      </c>
      <c r="C66" s="2" t="n">
        <v>47.38</v>
      </c>
      <c r="D66" s="2" t="n">
        <v>43.05</v>
      </c>
      <c r="E66" s="2" t="n">
        <v>43.23</v>
      </c>
      <c r="F66" s="2" t="n">
        <v>49.25</v>
      </c>
      <c r="G66" s="2" t="n">
        <v>54.74</v>
      </c>
      <c r="I66" s="2" t="n">
        <v>35.25</v>
      </c>
      <c r="R66" s="2" t="n">
        <v>41.2372248545828</v>
      </c>
      <c r="AI66" s="1"/>
      <c r="AJ66" s="15"/>
      <c r="AL66" s="2" t="n">
        <v>38869</v>
      </c>
      <c r="AM66" s="2" t="n">
        <v>3.673</v>
      </c>
      <c r="AN66" s="2" t="n">
        <v>0.335</v>
      </c>
      <c r="AO66" s="2" t="n">
        <v>4.008</v>
      </c>
      <c r="AP66" s="2" t="n">
        <v>0.045</v>
      </c>
      <c r="AQ66" s="2" t="n">
        <v>3.718</v>
      </c>
      <c r="AR66" s="2" t="n">
        <v>0.335</v>
      </c>
      <c r="AS66" s="2" t="n">
        <v>4.008</v>
      </c>
      <c r="AT66" s="2" t="n">
        <v>0.37</v>
      </c>
      <c r="AU66" s="2" t="n">
        <v>4.043</v>
      </c>
    </row>
    <row r="67" customFormat="false" ht="12.75" hidden="false" customHeight="false" outlineLevel="0" collapsed="false">
      <c r="A67" s="351" t="n">
        <v>38200</v>
      </c>
      <c r="B67" s="2" t="n">
        <v>53.41</v>
      </c>
      <c r="C67" s="2" t="n">
        <v>53.3</v>
      </c>
      <c r="D67" s="2" t="n">
        <v>49.77</v>
      </c>
      <c r="E67" s="2" t="n">
        <v>50.66</v>
      </c>
      <c r="F67" s="2" t="n">
        <v>51.75</v>
      </c>
      <c r="G67" s="2" t="n">
        <v>60.71</v>
      </c>
      <c r="I67" s="2" t="n">
        <v>44.25</v>
      </c>
      <c r="R67" s="2" t="n">
        <v>41.7299461254875</v>
      </c>
      <c r="AI67" s="1"/>
      <c r="AJ67" s="15"/>
      <c r="AL67" s="2" t="n">
        <v>38899</v>
      </c>
      <c r="AM67" s="2" t="n">
        <v>3.7105</v>
      </c>
      <c r="AN67" s="2" t="n">
        <v>0.45</v>
      </c>
      <c r="AO67" s="2" t="n">
        <v>4.1605</v>
      </c>
      <c r="AP67" s="2" t="n">
        <v>0.045</v>
      </c>
      <c r="AQ67" s="2" t="n">
        <v>3.7555</v>
      </c>
      <c r="AR67" s="2" t="n">
        <v>0.35</v>
      </c>
      <c r="AS67" s="2" t="n">
        <v>4.0605</v>
      </c>
      <c r="AT67" s="2" t="n">
        <v>0.41</v>
      </c>
      <c r="AU67" s="2" t="n">
        <v>4.1205</v>
      </c>
    </row>
    <row r="68" customFormat="false" ht="12.75" hidden="false" customHeight="false" outlineLevel="0" collapsed="false">
      <c r="A68" s="351" t="n">
        <v>38231</v>
      </c>
      <c r="B68" s="2" t="n">
        <v>43.61</v>
      </c>
      <c r="C68" s="2" t="n">
        <v>44.02</v>
      </c>
      <c r="D68" s="2" t="n">
        <v>40.56</v>
      </c>
      <c r="E68" s="2" t="n">
        <v>46.58</v>
      </c>
      <c r="F68" s="2" t="n">
        <v>42.75</v>
      </c>
      <c r="G68" s="2" t="n">
        <v>49.21</v>
      </c>
      <c r="I68" s="2" t="n">
        <v>28</v>
      </c>
      <c r="R68" s="2" t="n">
        <v>41.9070473490901</v>
      </c>
      <c r="AI68" s="1"/>
      <c r="AJ68" s="15"/>
      <c r="AL68" s="2" t="n">
        <v>38930</v>
      </c>
      <c r="AM68" s="2" t="n">
        <v>3.5965</v>
      </c>
      <c r="AN68" s="2" t="n">
        <v>0.45</v>
      </c>
      <c r="AO68" s="2" t="n">
        <v>4.0465</v>
      </c>
      <c r="AP68" s="2" t="n">
        <v>0.045</v>
      </c>
      <c r="AQ68" s="2" t="n">
        <v>3.6415</v>
      </c>
      <c r="AR68" s="2" t="n">
        <v>0.35</v>
      </c>
      <c r="AS68" s="2" t="n">
        <v>3.9465</v>
      </c>
      <c r="AT68" s="2" t="n">
        <v>0.41</v>
      </c>
      <c r="AU68" s="2" t="n">
        <v>4.0065</v>
      </c>
    </row>
    <row r="69" customFormat="false" ht="12.75" hidden="false" customHeight="false" outlineLevel="0" collapsed="false">
      <c r="A69" s="351" t="n">
        <v>38261</v>
      </c>
      <c r="B69" s="2" t="n">
        <v>34.45</v>
      </c>
      <c r="C69" s="2" t="n">
        <v>36.08</v>
      </c>
      <c r="D69" s="2" t="n">
        <v>36.28</v>
      </c>
      <c r="E69" s="2" t="n">
        <v>38.28</v>
      </c>
      <c r="F69" s="2" t="n">
        <v>37</v>
      </c>
      <c r="G69" s="2" t="n">
        <v>36.86</v>
      </c>
      <c r="I69" s="2" t="n">
        <v>28.25</v>
      </c>
      <c r="R69" s="2" t="n">
        <v>42.0695138752727</v>
      </c>
      <c r="AI69" s="1"/>
      <c r="AJ69" s="15"/>
      <c r="AL69" s="2" t="n">
        <v>38961</v>
      </c>
      <c r="AM69" s="2" t="n">
        <v>3.4645</v>
      </c>
      <c r="AN69" s="2" t="n">
        <v>0.415</v>
      </c>
      <c r="AO69" s="2" t="n">
        <v>3.8795</v>
      </c>
      <c r="AP69" s="2" t="n">
        <v>0.13</v>
      </c>
      <c r="AQ69" s="2" t="n">
        <v>3.5945</v>
      </c>
      <c r="AR69" s="2" t="n">
        <v>0.315</v>
      </c>
      <c r="AS69" s="2" t="n">
        <v>3.7795</v>
      </c>
      <c r="AT69" s="2" t="n">
        <v>0.36</v>
      </c>
      <c r="AU69" s="2" t="n">
        <v>3.8245</v>
      </c>
    </row>
    <row r="70" customFormat="false" ht="12.75" hidden="false" customHeight="false" outlineLevel="0" collapsed="false">
      <c r="A70" s="351" t="n">
        <v>38292</v>
      </c>
      <c r="B70" s="2" t="n">
        <v>33.17</v>
      </c>
      <c r="C70" s="2" t="n">
        <v>34.1</v>
      </c>
      <c r="D70" s="2" t="n">
        <v>34.07</v>
      </c>
      <c r="E70" s="2" t="n">
        <v>36.5</v>
      </c>
      <c r="F70" s="2" t="n">
        <v>36.75</v>
      </c>
      <c r="G70" s="2" t="n">
        <v>35.15</v>
      </c>
      <c r="I70" s="2" t="n">
        <v>24.75</v>
      </c>
      <c r="R70" s="2" t="n">
        <v>45.0363353127366</v>
      </c>
      <c r="AI70" s="1"/>
      <c r="AJ70" s="15"/>
      <c r="AL70" s="2" t="n">
        <v>38991</v>
      </c>
      <c r="AM70" s="2" t="n">
        <v>3.2945</v>
      </c>
      <c r="AN70" s="2" t="n">
        <v>0.46</v>
      </c>
      <c r="AO70" s="2" t="n">
        <v>3.7545</v>
      </c>
      <c r="AP70" s="2" t="n">
        <v>0.13</v>
      </c>
      <c r="AQ70" s="2" t="n">
        <v>3.4245</v>
      </c>
      <c r="AR70" s="2" t="n">
        <v>0.36</v>
      </c>
      <c r="AS70" s="2" t="n">
        <v>3.6545</v>
      </c>
      <c r="AT70" s="2" t="n">
        <v>0.4</v>
      </c>
      <c r="AU70" s="2" t="n">
        <v>3.6945</v>
      </c>
    </row>
    <row r="71" customFormat="false" ht="12.75" hidden="false" customHeight="false" outlineLevel="0" collapsed="false">
      <c r="A71" s="351" t="n">
        <v>38322</v>
      </c>
      <c r="B71" s="2" t="n">
        <v>33.17</v>
      </c>
      <c r="C71" s="2" t="n">
        <v>36.43</v>
      </c>
      <c r="D71" s="2" t="n">
        <v>36.39</v>
      </c>
      <c r="E71" s="2" t="n">
        <v>38.16</v>
      </c>
      <c r="F71" s="2" t="n">
        <v>40.75</v>
      </c>
      <c r="G71" s="2" t="n">
        <v>34.94</v>
      </c>
      <c r="I71" s="2" t="n">
        <v>28</v>
      </c>
      <c r="R71" s="2" t="n">
        <v>47.7016269363225</v>
      </c>
      <c r="AI71" s="1"/>
      <c r="AJ71" s="15"/>
      <c r="AL71" s="2" t="n">
        <v>39022</v>
      </c>
      <c r="AM71" s="2" t="n">
        <v>3.2945</v>
      </c>
      <c r="AN71" s="2" t="n">
        <v>0.56</v>
      </c>
      <c r="AO71" s="2" t="n">
        <v>3.8545</v>
      </c>
      <c r="AP71" s="2" t="n">
        <v>0.13</v>
      </c>
      <c r="AQ71" s="2" t="n">
        <v>3.4245</v>
      </c>
      <c r="AR71" s="2" t="n">
        <v>0.46</v>
      </c>
      <c r="AS71" s="2" t="n">
        <v>3.7545</v>
      </c>
      <c r="AT71" s="2" t="n">
        <v>0.73</v>
      </c>
      <c r="AU71" s="2" t="n">
        <v>4.0245</v>
      </c>
    </row>
    <row r="72" customFormat="false" ht="12.75" hidden="false" customHeight="false" outlineLevel="0" collapsed="false">
      <c r="A72" s="351" t="n">
        <v>38353</v>
      </c>
      <c r="B72" s="2" t="n">
        <v>35.17</v>
      </c>
      <c r="C72" s="2" t="n">
        <v>36.7</v>
      </c>
      <c r="D72" s="2" t="n">
        <v>36.78</v>
      </c>
      <c r="E72" s="2" t="n">
        <v>39</v>
      </c>
      <c r="F72" s="2" t="n">
        <v>40.25</v>
      </c>
      <c r="G72" s="2" t="n">
        <v>37.49</v>
      </c>
      <c r="I72" s="2" t="n">
        <v>18.5</v>
      </c>
      <c r="R72" s="2" t="n">
        <v>45.8181685782102</v>
      </c>
      <c r="AI72" s="1"/>
      <c r="AJ72" s="15"/>
      <c r="AL72" s="2" t="n">
        <v>39052</v>
      </c>
      <c r="AM72" s="2" t="n">
        <v>3.3265</v>
      </c>
      <c r="AN72" s="2" t="n">
        <v>0.77</v>
      </c>
      <c r="AO72" s="2" t="n">
        <v>4.0965</v>
      </c>
      <c r="AP72" s="2" t="n">
        <v>0.13</v>
      </c>
      <c r="AQ72" s="2" t="n">
        <v>3.4565</v>
      </c>
      <c r="AR72" s="2" t="n">
        <v>0.77</v>
      </c>
      <c r="AS72" s="2" t="n">
        <v>4.0965</v>
      </c>
      <c r="AT72" s="2" t="n">
        <v>0.98</v>
      </c>
      <c r="AU72" s="2" t="n">
        <v>4.3065</v>
      </c>
    </row>
    <row r="73" customFormat="false" ht="12.75" hidden="false" customHeight="false" outlineLevel="0" collapsed="false">
      <c r="A73" s="351" t="n">
        <v>38384</v>
      </c>
      <c r="B73" s="2" t="n">
        <v>34.8</v>
      </c>
      <c r="C73" s="2" t="n">
        <v>34.91</v>
      </c>
      <c r="D73" s="2" t="n">
        <v>35</v>
      </c>
      <c r="E73" s="2" t="n">
        <v>38.75</v>
      </c>
      <c r="F73" s="2" t="n">
        <v>38.25</v>
      </c>
      <c r="G73" s="2" t="n">
        <v>37.12</v>
      </c>
      <c r="I73" s="2" t="n">
        <v>20.75</v>
      </c>
      <c r="R73" s="2" t="n">
        <v>44.1890126635202</v>
      </c>
      <c r="AI73" s="1"/>
      <c r="AJ73" s="15"/>
      <c r="AL73" s="2" t="n">
        <v>39083</v>
      </c>
      <c r="AM73" s="2" t="n">
        <v>3.3735</v>
      </c>
      <c r="AN73" s="2" t="n">
        <v>1.04</v>
      </c>
      <c r="AO73" s="2" t="n">
        <v>4.4135</v>
      </c>
      <c r="AP73" s="2" t="n">
        <v>0.13</v>
      </c>
      <c r="AQ73" s="2" t="n">
        <v>3.5035</v>
      </c>
      <c r="AR73" s="2" t="n">
        <v>1.04</v>
      </c>
      <c r="AS73" s="2" t="n">
        <v>4.4135</v>
      </c>
      <c r="AT73" s="2" t="n">
        <v>1.6</v>
      </c>
      <c r="AU73" s="2" t="n">
        <v>4.9735</v>
      </c>
    </row>
    <row r="74" customFormat="false" ht="12.75" hidden="false" customHeight="false" outlineLevel="0" collapsed="false">
      <c r="A74" s="351" t="n">
        <v>38412</v>
      </c>
      <c r="B74" s="2" t="n">
        <v>34.81</v>
      </c>
      <c r="C74" s="2" t="n">
        <v>32.76</v>
      </c>
      <c r="D74" s="2" t="n">
        <v>32.14</v>
      </c>
      <c r="E74" s="2" t="n">
        <v>37.5</v>
      </c>
      <c r="F74" s="2" t="n">
        <v>36.75</v>
      </c>
      <c r="G74" s="2" t="n">
        <v>37.13</v>
      </c>
      <c r="I74" s="2" t="n">
        <v>18.25</v>
      </c>
      <c r="R74" s="2" t="n">
        <v>42.3018327833711</v>
      </c>
      <c r="AI74" s="1"/>
      <c r="AJ74" s="15"/>
      <c r="AL74" s="2" t="n">
        <v>39114</v>
      </c>
      <c r="AM74" s="2" t="n">
        <v>3.4055</v>
      </c>
      <c r="AN74" s="2" t="n">
        <v>1.04</v>
      </c>
      <c r="AO74" s="2" t="n">
        <v>4.4455</v>
      </c>
      <c r="AP74" s="2" t="n">
        <v>0.045</v>
      </c>
      <c r="AQ74" s="2" t="n">
        <v>3.4505</v>
      </c>
      <c r="AR74" s="2" t="n">
        <v>1.04</v>
      </c>
      <c r="AS74" s="2" t="n">
        <v>4.4455</v>
      </c>
      <c r="AT74" s="2" t="n">
        <v>1.6</v>
      </c>
      <c r="AU74" s="2" t="n">
        <v>5.0055</v>
      </c>
    </row>
    <row r="75" customFormat="false" ht="12.75" hidden="false" customHeight="false" outlineLevel="0" collapsed="false">
      <c r="A75" s="351" t="n">
        <v>38443</v>
      </c>
      <c r="B75" s="2" t="n">
        <v>34.44</v>
      </c>
      <c r="C75" s="2" t="n">
        <v>34.21</v>
      </c>
      <c r="D75" s="2" t="n">
        <v>31.43</v>
      </c>
      <c r="E75" s="2" t="n">
        <v>36.5</v>
      </c>
      <c r="F75" s="2" t="n">
        <v>35.5</v>
      </c>
      <c r="G75" s="2" t="n">
        <v>36.76</v>
      </c>
      <c r="I75" s="2" t="n">
        <v>24.25</v>
      </c>
      <c r="R75" s="2" t="n">
        <v>39.2302034165336</v>
      </c>
      <c r="AI75" s="1"/>
      <c r="AJ75" s="15"/>
      <c r="AL75" s="2" t="n">
        <v>39142</v>
      </c>
      <c r="AM75" s="2" t="n">
        <v>3.4165</v>
      </c>
      <c r="AN75" s="2" t="n">
        <v>0.54</v>
      </c>
      <c r="AO75" s="2" t="n">
        <v>3.9565</v>
      </c>
      <c r="AP75" s="2" t="n">
        <v>0.045</v>
      </c>
      <c r="AQ75" s="2" t="n">
        <v>3.4615</v>
      </c>
      <c r="AR75" s="2" t="n">
        <v>0.54</v>
      </c>
      <c r="AS75" s="2" t="n">
        <v>3.9565</v>
      </c>
      <c r="AT75" s="2" t="n">
        <v>0.72</v>
      </c>
      <c r="AU75" s="2" t="n">
        <v>4.1365</v>
      </c>
    </row>
    <row r="76" customFormat="false" ht="12.75" hidden="false" customHeight="false" outlineLevel="0" collapsed="false">
      <c r="A76" s="351" t="n">
        <v>38473</v>
      </c>
      <c r="B76" s="2" t="n">
        <v>34.45</v>
      </c>
      <c r="C76" s="2" t="n">
        <v>30.79</v>
      </c>
      <c r="D76" s="2" t="n">
        <v>27.85</v>
      </c>
      <c r="E76" s="2" t="n">
        <v>38</v>
      </c>
      <c r="F76" s="2" t="n">
        <v>36</v>
      </c>
      <c r="G76" s="2" t="n">
        <v>36.77</v>
      </c>
      <c r="I76" s="2" t="n">
        <v>24.25</v>
      </c>
      <c r="R76" s="2" t="n">
        <v>39.2369080811849</v>
      </c>
      <c r="AI76" s="1"/>
      <c r="AJ76" s="15"/>
      <c r="AL76" s="2" t="n">
        <v>39173</v>
      </c>
      <c r="AM76" s="2" t="n">
        <v>3.4265</v>
      </c>
      <c r="AN76" s="2" t="n">
        <v>0.36</v>
      </c>
      <c r="AO76" s="2" t="n">
        <v>3.7865</v>
      </c>
      <c r="AP76" s="2" t="n">
        <v>0.045</v>
      </c>
      <c r="AQ76" s="2" t="n">
        <v>3.4715</v>
      </c>
      <c r="AR76" s="2" t="n">
        <v>0.36</v>
      </c>
      <c r="AS76" s="2" t="n">
        <v>3.7865</v>
      </c>
      <c r="AT76" s="2" t="n">
        <v>0.38</v>
      </c>
      <c r="AU76" s="2" t="n">
        <v>3.8065</v>
      </c>
    </row>
    <row r="77" customFormat="false" ht="12.75" hidden="false" customHeight="false" outlineLevel="0" collapsed="false">
      <c r="A77" s="351" t="n">
        <v>38504</v>
      </c>
      <c r="B77" s="2" t="n">
        <v>37.73</v>
      </c>
      <c r="C77" s="2" t="n">
        <v>31.71</v>
      </c>
      <c r="D77" s="2" t="n">
        <v>28.75</v>
      </c>
      <c r="E77" s="2" t="n">
        <v>42.25</v>
      </c>
      <c r="F77" s="2" t="n">
        <v>43.5</v>
      </c>
      <c r="G77" s="2" t="n">
        <v>41.86</v>
      </c>
      <c r="I77" s="2" t="n">
        <v>29.25</v>
      </c>
      <c r="R77" s="2" t="n">
        <v>39.7018428184617</v>
      </c>
      <c r="AI77" s="1"/>
      <c r="AJ77" s="15"/>
      <c r="AL77" s="2" t="n">
        <v>39203</v>
      </c>
      <c r="AM77" s="2" t="n">
        <v>3.5835</v>
      </c>
      <c r="AN77" s="2" t="n">
        <v>0.325</v>
      </c>
      <c r="AO77" s="2" t="n">
        <v>3.9085</v>
      </c>
      <c r="AP77" s="2" t="n">
        <v>0.045</v>
      </c>
      <c r="AQ77" s="2" t="n">
        <v>3.6285</v>
      </c>
      <c r="AR77" s="2" t="n">
        <v>0.325</v>
      </c>
      <c r="AS77" s="2" t="n">
        <v>3.9085</v>
      </c>
      <c r="AT77" s="2" t="n">
        <v>0.33</v>
      </c>
      <c r="AU77" s="2" t="n">
        <v>3.9135</v>
      </c>
    </row>
    <row r="78" customFormat="false" ht="12.75" hidden="false" customHeight="false" outlineLevel="0" collapsed="false">
      <c r="A78" s="351" t="n">
        <v>38534</v>
      </c>
      <c r="B78" s="2" t="n">
        <v>47.76</v>
      </c>
      <c r="C78" s="2" t="n">
        <v>46.17</v>
      </c>
      <c r="D78" s="2" t="n">
        <v>42.21</v>
      </c>
      <c r="E78" s="2" t="n">
        <v>41.75</v>
      </c>
      <c r="F78" s="2" t="n">
        <v>47.25</v>
      </c>
      <c r="G78" s="2" t="n">
        <v>52.96</v>
      </c>
      <c r="I78" s="2" t="n">
        <v>26.25</v>
      </c>
      <c r="R78" s="2" t="n">
        <v>40.3830983078848</v>
      </c>
      <c r="AI78" s="1"/>
      <c r="AJ78" s="15"/>
      <c r="AL78" s="2" t="n">
        <v>39234</v>
      </c>
      <c r="AM78" s="2" t="n">
        <v>3.7605</v>
      </c>
      <c r="AN78" s="2" t="n">
        <v>0.335</v>
      </c>
      <c r="AO78" s="2" t="n">
        <v>4.0955</v>
      </c>
      <c r="AP78" s="2" t="n">
        <v>0.045</v>
      </c>
      <c r="AQ78" s="2" t="n">
        <v>3.8055</v>
      </c>
      <c r="AR78" s="2" t="n">
        <v>0.335</v>
      </c>
      <c r="AS78" s="2" t="n">
        <v>4.0955</v>
      </c>
      <c r="AT78" s="2" t="n">
        <v>0.37</v>
      </c>
      <c r="AU78" s="2" t="n">
        <v>4.1305</v>
      </c>
    </row>
    <row r="79" customFormat="false" ht="12.75" hidden="false" customHeight="false" outlineLevel="0" collapsed="false">
      <c r="A79" s="351" t="n">
        <v>38565</v>
      </c>
      <c r="B79" s="2" t="n">
        <v>51.41</v>
      </c>
      <c r="C79" s="2" t="n">
        <v>51.25</v>
      </c>
      <c r="D79" s="2" t="n">
        <v>47.97</v>
      </c>
      <c r="E79" s="2" t="n">
        <v>48</v>
      </c>
      <c r="F79" s="2" t="n">
        <v>48.75</v>
      </c>
      <c r="G79" s="2" t="n">
        <v>58.05</v>
      </c>
      <c r="I79" s="2" t="n">
        <v>35.25</v>
      </c>
      <c r="R79" s="2" t="n">
        <v>40.8518953462632</v>
      </c>
      <c r="AI79" s="1"/>
      <c r="AJ79" s="15"/>
      <c r="AL79" s="2" t="n">
        <v>39264</v>
      </c>
      <c r="AM79" s="2" t="n">
        <v>3.8005</v>
      </c>
      <c r="AN79" s="2" t="n">
        <v>0.45</v>
      </c>
      <c r="AO79" s="2" t="n">
        <v>4.2505</v>
      </c>
      <c r="AP79" s="2" t="n">
        <v>0.045</v>
      </c>
      <c r="AQ79" s="2" t="n">
        <v>3.8455</v>
      </c>
      <c r="AR79" s="2" t="n">
        <v>0.35</v>
      </c>
      <c r="AS79" s="2" t="n">
        <v>4.1505</v>
      </c>
      <c r="AT79" s="2" t="n">
        <v>0.41</v>
      </c>
      <c r="AU79" s="2" t="n">
        <v>4.2105</v>
      </c>
    </row>
    <row r="80" customFormat="false" ht="12.75" hidden="false" customHeight="false" outlineLevel="0" collapsed="false">
      <c r="A80" s="351" t="n">
        <v>38596</v>
      </c>
      <c r="B80" s="2" t="n">
        <v>43.03</v>
      </c>
      <c r="C80" s="2" t="n">
        <v>43.31</v>
      </c>
      <c r="D80" s="2" t="n">
        <v>40.08</v>
      </c>
      <c r="E80" s="2" t="n">
        <v>44.5</v>
      </c>
      <c r="F80" s="2" t="n">
        <v>41.25</v>
      </c>
      <c r="G80" s="2" t="n">
        <v>48.23</v>
      </c>
      <c r="I80" s="2" t="n">
        <v>22</v>
      </c>
      <c r="R80" s="2" t="n">
        <v>41.0203276950746</v>
      </c>
      <c r="AI80" s="1"/>
      <c r="AJ80" s="15"/>
      <c r="AL80" s="2" t="n">
        <v>39295</v>
      </c>
      <c r="AM80" s="2" t="n">
        <v>3.6865</v>
      </c>
      <c r="AN80" s="2" t="n">
        <v>0.45</v>
      </c>
      <c r="AO80" s="2" t="n">
        <v>4.1365</v>
      </c>
      <c r="AP80" s="2" t="n">
        <v>0.045</v>
      </c>
      <c r="AQ80" s="2" t="n">
        <v>3.7315</v>
      </c>
      <c r="AR80" s="2" t="n">
        <v>0.35</v>
      </c>
      <c r="AS80" s="2" t="n">
        <v>4.0365</v>
      </c>
      <c r="AT80" s="2" t="n">
        <v>0.41</v>
      </c>
      <c r="AU80" s="2" t="n">
        <v>4.0965</v>
      </c>
    </row>
    <row r="81" customFormat="false" ht="12.75" hidden="false" customHeight="false" outlineLevel="0" collapsed="false">
      <c r="A81" s="351" t="n">
        <v>38626</v>
      </c>
      <c r="B81" s="2" t="n">
        <v>35.19</v>
      </c>
      <c r="C81" s="2" t="n">
        <v>36.59</v>
      </c>
      <c r="D81" s="2" t="n">
        <v>36.53</v>
      </c>
      <c r="E81" s="2" t="n">
        <v>40</v>
      </c>
      <c r="F81" s="2" t="n">
        <v>38.5</v>
      </c>
      <c r="G81" s="2" t="n">
        <v>37.69</v>
      </c>
      <c r="I81" s="2" t="n">
        <v>25.25</v>
      </c>
      <c r="R81" s="2" t="n">
        <v>41.1753691106783</v>
      </c>
      <c r="AI81" s="1"/>
      <c r="AJ81" s="15"/>
      <c r="AL81" s="2" t="n">
        <v>39326</v>
      </c>
      <c r="AM81" s="2" t="n">
        <v>3.5545</v>
      </c>
      <c r="AN81" s="2" t="n">
        <v>0.415</v>
      </c>
      <c r="AO81" s="2" t="n">
        <v>3.9695</v>
      </c>
      <c r="AP81" s="2" t="n">
        <v>0.13</v>
      </c>
      <c r="AQ81" s="2" t="n">
        <v>3.6845</v>
      </c>
      <c r="AR81" s="2" t="n">
        <v>0.315</v>
      </c>
      <c r="AS81" s="2" t="n">
        <v>3.8695</v>
      </c>
      <c r="AT81" s="2" t="n">
        <v>0.36</v>
      </c>
      <c r="AU81" s="2" t="n">
        <v>3.9145</v>
      </c>
    </row>
    <row r="82" customFormat="false" ht="12.75" hidden="false" customHeight="false" outlineLevel="0" collapsed="false">
      <c r="A82" s="351" t="n">
        <v>38657</v>
      </c>
      <c r="B82" s="2" t="n">
        <v>34.1</v>
      </c>
      <c r="C82" s="2" t="n">
        <v>34.84</v>
      </c>
      <c r="D82" s="2" t="n">
        <v>34.53</v>
      </c>
      <c r="E82" s="2" t="n">
        <v>37.75</v>
      </c>
      <c r="F82" s="2" t="n">
        <v>38</v>
      </c>
      <c r="G82" s="2" t="n">
        <v>36.24</v>
      </c>
      <c r="I82" s="2" t="n">
        <v>22.25</v>
      </c>
      <c r="R82" s="2" t="n">
        <v>44.0854514337186</v>
      </c>
      <c r="AI82" s="1"/>
      <c r="AJ82" s="15"/>
      <c r="AL82" s="2" t="n">
        <v>39356</v>
      </c>
      <c r="AM82" s="2" t="n">
        <v>3.3845</v>
      </c>
      <c r="AN82" s="2" t="n">
        <v>0.46</v>
      </c>
      <c r="AO82" s="2" t="n">
        <v>3.8445</v>
      </c>
      <c r="AP82" s="2" t="n">
        <v>0.13</v>
      </c>
      <c r="AQ82" s="2" t="n">
        <v>3.5145</v>
      </c>
      <c r="AR82" s="2" t="n">
        <v>0.36</v>
      </c>
      <c r="AS82" s="2" t="n">
        <v>3.7445</v>
      </c>
      <c r="AT82" s="2" t="n">
        <v>0.4</v>
      </c>
      <c r="AU82" s="2" t="n">
        <v>3.7845</v>
      </c>
    </row>
    <row r="83" customFormat="false" ht="12.75" hidden="false" customHeight="false" outlineLevel="0" collapsed="false">
      <c r="A83" s="351" t="n">
        <v>38687</v>
      </c>
      <c r="B83" s="2" t="n">
        <v>34.1</v>
      </c>
      <c r="C83" s="2" t="n">
        <v>36.84</v>
      </c>
      <c r="D83" s="2" t="n">
        <v>36.52</v>
      </c>
      <c r="E83" s="2" t="n">
        <v>39</v>
      </c>
      <c r="F83" s="2" t="n">
        <v>42</v>
      </c>
      <c r="G83" s="2" t="n">
        <v>36.06</v>
      </c>
      <c r="I83" s="2" t="n">
        <v>25.5</v>
      </c>
      <c r="R83" s="2" t="n">
        <v>46.6390142465019</v>
      </c>
      <c r="AI83" s="1"/>
      <c r="AJ83" s="15"/>
      <c r="AL83" s="2" t="n">
        <v>39387</v>
      </c>
      <c r="AM83" s="2" t="n">
        <v>3.3845</v>
      </c>
      <c r="AN83" s="2" t="n">
        <v>0.56</v>
      </c>
      <c r="AO83" s="2" t="n">
        <v>3.9445</v>
      </c>
      <c r="AP83" s="2" t="n">
        <v>0.13</v>
      </c>
      <c r="AQ83" s="2" t="n">
        <v>3.5145</v>
      </c>
      <c r="AR83" s="2" t="n">
        <v>0.46</v>
      </c>
      <c r="AS83" s="2" t="n">
        <v>3.8445</v>
      </c>
      <c r="AT83" s="2" t="n">
        <v>0.73</v>
      </c>
      <c r="AU83" s="2" t="n">
        <v>4.1145</v>
      </c>
    </row>
    <row r="84" customFormat="false" ht="12.75" hidden="false" customHeight="false" outlineLevel="0" collapsed="false">
      <c r="A84" s="351" t="n">
        <v>38718</v>
      </c>
      <c r="B84" s="2" t="n">
        <v>35.83</v>
      </c>
      <c r="C84" s="2" t="n">
        <v>37.5</v>
      </c>
      <c r="D84" s="2" t="n">
        <v>36.93</v>
      </c>
      <c r="E84" s="2" t="n">
        <v>39.21</v>
      </c>
      <c r="F84" s="2" t="n">
        <v>40.75</v>
      </c>
      <c r="G84" s="2" t="n">
        <v>38.25</v>
      </c>
      <c r="I84" s="2" t="n">
        <v>18.75</v>
      </c>
      <c r="R84" s="2" t="n">
        <v>41.4813709568775</v>
      </c>
      <c r="AI84" s="1"/>
      <c r="AJ84" s="15"/>
      <c r="AL84" s="2" t="n">
        <v>39417</v>
      </c>
      <c r="AM84" s="2" t="n">
        <v>3.4165</v>
      </c>
      <c r="AN84" s="2" t="n">
        <v>0.77</v>
      </c>
      <c r="AO84" s="2" t="n">
        <v>4.1865</v>
      </c>
      <c r="AP84" s="2" t="n">
        <v>0.13</v>
      </c>
      <c r="AQ84" s="2" t="n">
        <v>3.5465</v>
      </c>
      <c r="AR84" s="2" t="n">
        <v>0.77</v>
      </c>
      <c r="AS84" s="2" t="n">
        <v>4.1865</v>
      </c>
      <c r="AT84" s="2" t="n">
        <v>0.98</v>
      </c>
      <c r="AU84" s="2" t="n">
        <v>4.3965</v>
      </c>
    </row>
    <row r="85" customFormat="false" ht="12.75" hidden="false" customHeight="false" outlineLevel="0" collapsed="false">
      <c r="A85" s="351" t="n">
        <v>38749</v>
      </c>
      <c r="B85" s="2" t="n">
        <v>35.53</v>
      </c>
      <c r="C85" s="2" t="n">
        <v>35.86</v>
      </c>
      <c r="D85" s="2" t="n">
        <v>35.32</v>
      </c>
      <c r="E85" s="2" t="n">
        <v>39.2</v>
      </c>
      <c r="F85" s="2" t="n">
        <v>38.84</v>
      </c>
      <c r="G85" s="2" t="n">
        <v>37.95</v>
      </c>
      <c r="I85" s="2" t="n">
        <v>21</v>
      </c>
      <c r="R85" s="2" t="n">
        <v>40.0592672402988</v>
      </c>
      <c r="AI85" s="1"/>
      <c r="AJ85" s="15"/>
      <c r="AL85" s="2" t="n">
        <v>39448</v>
      </c>
      <c r="AM85" s="2" t="n">
        <v>3.4635</v>
      </c>
      <c r="AN85" s="2" t="n">
        <v>1.04</v>
      </c>
      <c r="AO85" s="2" t="n">
        <v>4.5035</v>
      </c>
      <c r="AP85" s="2" t="n">
        <v>0.13</v>
      </c>
      <c r="AQ85" s="2" t="n">
        <v>3.5935</v>
      </c>
      <c r="AR85" s="2" t="n">
        <v>1.04</v>
      </c>
      <c r="AS85" s="2" t="n">
        <v>4.5035</v>
      </c>
      <c r="AT85" s="2" t="n">
        <v>1.6</v>
      </c>
      <c r="AU85" s="2" t="n">
        <v>5.0635</v>
      </c>
    </row>
    <row r="86" customFormat="false" ht="12.75" hidden="false" customHeight="false" outlineLevel="0" collapsed="false">
      <c r="A86" s="351" t="n">
        <v>38777</v>
      </c>
      <c r="B86" s="2" t="n">
        <v>35.53</v>
      </c>
      <c r="C86" s="2" t="n">
        <v>33.88</v>
      </c>
      <c r="D86" s="2" t="n">
        <v>32.72</v>
      </c>
      <c r="E86" s="2" t="n">
        <v>38.2</v>
      </c>
      <c r="F86" s="2" t="n">
        <v>37.72</v>
      </c>
      <c r="G86" s="2" t="n">
        <v>37.95</v>
      </c>
      <c r="I86" s="2" t="n">
        <v>18.5</v>
      </c>
      <c r="R86" s="2" t="n">
        <v>38.4078513686445</v>
      </c>
      <c r="AI86" s="1"/>
      <c r="AJ86" s="15"/>
      <c r="AL86" s="2" t="n">
        <v>39479</v>
      </c>
      <c r="AM86" s="2" t="n">
        <v>3.4955</v>
      </c>
      <c r="AN86" s="2" t="n">
        <v>1.04</v>
      </c>
      <c r="AO86" s="2" t="n">
        <v>4.5355</v>
      </c>
      <c r="AP86" s="2" t="n">
        <v>0.045</v>
      </c>
      <c r="AQ86" s="2" t="n">
        <v>3.5405</v>
      </c>
      <c r="AR86" s="2" t="n">
        <v>1.04</v>
      </c>
      <c r="AS86" s="2" t="n">
        <v>4.5355</v>
      </c>
      <c r="AT86" s="2" t="n">
        <v>1.6</v>
      </c>
      <c r="AU86" s="2" t="n">
        <v>5.0955</v>
      </c>
    </row>
    <row r="87" customFormat="false" ht="12.75" hidden="false" customHeight="false" outlineLevel="0" collapsed="false">
      <c r="A87" s="351" t="n">
        <v>38808</v>
      </c>
      <c r="B87" s="2" t="n">
        <v>35.22</v>
      </c>
      <c r="C87" s="2" t="n">
        <v>35.22</v>
      </c>
      <c r="D87" s="2" t="n">
        <v>32.08</v>
      </c>
      <c r="E87" s="2" t="n">
        <v>37.88</v>
      </c>
      <c r="F87" s="2" t="n">
        <v>36.7</v>
      </c>
      <c r="G87" s="2" t="n">
        <v>37.64</v>
      </c>
      <c r="I87" s="2" t="n">
        <v>24.5</v>
      </c>
      <c r="R87" s="2" t="n">
        <v>35.7094121603135</v>
      </c>
      <c r="AI87" s="1"/>
      <c r="AJ87" s="15"/>
      <c r="AL87" s="2" t="n">
        <v>39508</v>
      </c>
      <c r="AM87" s="2" t="n">
        <v>3.5065</v>
      </c>
      <c r="AN87" s="2" t="n">
        <v>0.54</v>
      </c>
      <c r="AO87" s="2" t="n">
        <v>4.0465</v>
      </c>
      <c r="AP87" s="2" t="n">
        <v>0.045</v>
      </c>
      <c r="AQ87" s="2" t="n">
        <v>3.5515</v>
      </c>
      <c r="AR87" s="2" t="n">
        <v>0.54</v>
      </c>
      <c r="AS87" s="2" t="n">
        <v>4.0465</v>
      </c>
      <c r="AT87" s="2" t="n">
        <v>0.72</v>
      </c>
      <c r="AU87" s="2" t="n">
        <v>4.2265</v>
      </c>
    </row>
    <row r="88" customFormat="false" ht="12.75" hidden="false" customHeight="false" outlineLevel="0" collapsed="false">
      <c r="A88" s="351" t="n">
        <v>38838</v>
      </c>
      <c r="B88" s="2" t="n">
        <v>35.22</v>
      </c>
      <c r="C88" s="2" t="n">
        <v>32.09</v>
      </c>
      <c r="D88" s="2" t="n">
        <v>28.84</v>
      </c>
      <c r="E88" s="2" t="n">
        <v>39.19</v>
      </c>
      <c r="F88" s="2" t="n">
        <v>37.2</v>
      </c>
      <c r="G88" s="2" t="n">
        <v>37.64</v>
      </c>
      <c r="I88" s="2" t="n">
        <v>24.5</v>
      </c>
      <c r="R88" s="2" t="n">
        <v>35.7231079376129</v>
      </c>
      <c r="AI88" s="1"/>
      <c r="AJ88" s="15"/>
      <c r="AL88" s="2" t="n">
        <v>39539</v>
      </c>
      <c r="AM88" s="2" t="n">
        <v>3.5165</v>
      </c>
      <c r="AN88" s="2" t="n">
        <v>0.36</v>
      </c>
      <c r="AO88" s="2" t="n">
        <v>3.8765</v>
      </c>
      <c r="AP88" s="2" t="n">
        <v>0.045</v>
      </c>
      <c r="AQ88" s="2" t="n">
        <v>3.5615</v>
      </c>
      <c r="AR88" s="2" t="n">
        <v>0.36</v>
      </c>
      <c r="AS88" s="2" t="n">
        <v>3.8765</v>
      </c>
      <c r="AT88" s="2" t="n">
        <v>0.38</v>
      </c>
      <c r="AU88" s="2" t="n">
        <v>3.8965</v>
      </c>
    </row>
    <row r="89" customFormat="false" ht="12.75" hidden="false" customHeight="false" outlineLevel="0" collapsed="false">
      <c r="A89" s="351" t="n">
        <v>38869</v>
      </c>
      <c r="B89" s="2" t="n">
        <v>38.03</v>
      </c>
      <c r="C89" s="2" t="n">
        <v>32.93</v>
      </c>
      <c r="D89" s="2" t="n">
        <v>29.66</v>
      </c>
      <c r="E89" s="2" t="n">
        <v>43.13</v>
      </c>
      <c r="F89" s="2" t="n">
        <v>43.85</v>
      </c>
      <c r="G89" s="2" t="n">
        <v>41.99</v>
      </c>
      <c r="I89" s="2" t="n">
        <v>29.5</v>
      </c>
      <c r="R89" s="2" t="n">
        <v>36.1416927546462</v>
      </c>
      <c r="AI89" s="1"/>
      <c r="AJ89" s="15"/>
      <c r="AL89" s="2" t="n">
        <v>39569</v>
      </c>
      <c r="AM89" s="2" t="n">
        <v>3.6735</v>
      </c>
      <c r="AN89" s="2" t="n">
        <v>0.325</v>
      </c>
      <c r="AO89" s="2" t="n">
        <v>3.9985</v>
      </c>
      <c r="AP89" s="2" t="n">
        <v>0.045</v>
      </c>
      <c r="AQ89" s="2" t="n">
        <v>3.7185</v>
      </c>
      <c r="AR89" s="2" t="n">
        <v>0.325</v>
      </c>
      <c r="AS89" s="2" t="n">
        <v>3.9985</v>
      </c>
      <c r="AT89" s="2" t="n">
        <v>0.33</v>
      </c>
      <c r="AU89" s="2" t="n">
        <v>4.0035</v>
      </c>
    </row>
    <row r="90" customFormat="false" ht="12.75" hidden="false" customHeight="false" outlineLevel="0" collapsed="false">
      <c r="A90" s="351" t="n">
        <v>38899</v>
      </c>
      <c r="B90" s="2" t="n">
        <v>46.61</v>
      </c>
      <c r="C90" s="2" t="n">
        <v>46.21</v>
      </c>
      <c r="D90" s="2" t="n">
        <v>41.86</v>
      </c>
      <c r="E90" s="2" t="n">
        <v>40.47</v>
      </c>
      <c r="F90" s="2" t="n">
        <v>45.7</v>
      </c>
      <c r="G90" s="2" t="n">
        <v>51.47</v>
      </c>
      <c r="I90" s="2" t="n">
        <v>26.5</v>
      </c>
      <c r="R90" s="2" t="n">
        <v>36.749917768287</v>
      </c>
      <c r="AI90" s="1"/>
      <c r="AJ90" s="15"/>
      <c r="AL90" s="2" t="n">
        <v>39600</v>
      </c>
      <c r="AM90" s="2" t="n">
        <v>3.8505</v>
      </c>
      <c r="AN90" s="2" t="n">
        <v>0.335</v>
      </c>
      <c r="AO90" s="2" t="n">
        <v>4.1855</v>
      </c>
      <c r="AP90" s="2" t="n">
        <v>0.045</v>
      </c>
      <c r="AQ90" s="2" t="n">
        <v>3.8955</v>
      </c>
      <c r="AR90" s="2" t="n">
        <v>0.335</v>
      </c>
      <c r="AS90" s="2" t="n">
        <v>4.1855</v>
      </c>
      <c r="AT90" s="2" t="n">
        <v>0.37</v>
      </c>
      <c r="AU90" s="2" t="n">
        <v>4.2205</v>
      </c>
    </row>
    <row r="91" customFormat="false" ht="12.75" hidden="false" customHeight="false" outlineLevel="0" collapsed="false">
      <c r="A91" s="351" t="n">
        <v>38930</v>
      </c>
      <c r="B91" s="2" t="n">
        <v>49.74</v>
      </c>
      <c r="C91" s="2" t="n">
        <v>50.88</v>
      </c>
      <c r="D91" s="2" t="n">
        <v>47.07</v>
      </c>
      <c r="E91" s="2" t="n">
        <v>45.83</v>
      </c>
      <c r="F91" s="2" t="n">
        <v>46.25</v>
      </c>
      <c r="G91" s="2" t="n">
        <v>55.82</v>
      </c>
      <c r="I91" s="2" t="n">
        <v>35.5</v>
      </c>
      <c r="R91" s="2" t="n">
        <v>37.1697736758693</v>
      </c>
      <c r="AI91" s="1"/>
      <c r="AJ91" s="15"/>
      <c r="AL91" s="2" t="n">
        <v>39630</v>
      </c>
      <c r="AM91" s="2" t="n">
        <v>3.893</v>
      </c>
      <c r="AN91" s="2" t="n">
        <v>0.45</v>
      </c>
      <c r="AO91" s="2" t="n">
        <v>4.343</v>
      </c>
      <c r="AP91" s="2" t="n">
        <v>0.045</v>
      </c>
      <c r="AQ91" s="2" t="n">
        <v>3.938</v>
      </c>
      <c r="AR91" s="2" t="n">
        <v>0.35</v>
      </c>
      <c r="AS91" s="2" t="n">
        <v>4.243</v>
      </c>
      <c r="AT91" s="2" t="n">
        <v>0.41</v>
      </c>
      <c r="AU91" s="2" t="n">
        <v>4.303</v>
      </c>
    </row>
    <row r="92" customFormat="false" ht="12.75" hidden="false" customHeight="false" outlineLevel="0" collapsed="false">
      <c r="A92" s="351" t="n">
        <v>38961</v>
      </c>
      <c r="B92" s="2" t="n">
        <v>42.56</v>
      </c>
      <c r="C92" s="2" t="n">
        <v>43.59</v>
      </c>
      <c r="D92" s="2" t="n">
        <v>39.93</v>
      </c>
      <c r="E92" s="2" t="n">
        <v>42.83</v>
      </c>
      <c r="F92" s="2" t="n">
        <v>40.16</v>
      </c>
      <c r="G92" s="2" t="n">
        <v>47.42</v>
      </c>
      <c r="I92" s="2" t="n">
        <v>22.25</v>
      </c>
      <c r="R92" s="2" t="n">
        <v>37.3246817028344</v>
      </c>
      <c r="AI92" s="1"/>
      <c r="AJ92" s="15"/>
      <c r="AL92" s="2" t="n">
        <v>39661</v>
      </c>
      <c r="AM92" s="2" t="n">
        <v>3.779</v>
      </c>
      <c r="AN92" s="2" t="n">
        <v>0.45</v>
      </c>
      <c r="AO92" s="2" t="n">
        <v>4.229</v>
      </c>
      <c r="AP92" s="2" t="n">
        <v>0.045</v>
      </c>
      <c r="AQ92" s="2" t="n">
        <v>3.824</v>
      </c>
      <c r="AR92" s="2" t="n">
        <v>0.35</v>
      </c>
      <c r="AS92" s="2" t="n">
        <v>4.129</v>
      </c>
      <c r="AT92" s="2" t="n">
        <v>0.41</v>
      </c>
      <c r="AU92" s="2" t="n">
        <v>4.189</v>
      </c>
    </row>
    <row r="93" customFormat="false" ht="12.75" hidden="false" customHeight="false" outlineLevel="0" collapsed="false">
      <c r="A93" s="351" t="n">
        <v>38991</v>
      </c>
      <c r="B93" s="2" t="n">
        <v>35.86</v>
      </c>
      <c r="C93" s="2" t="n">
        <v>37.47</v>
      </c>
      <c r="D93" s="2" t="n">
        <v>36.78</v>
      </c>
      <c r="E93" s="2" t="n">
        <v>41.47</v>
      </c>
      <c r="F93" s="2" t="n">
        <v>39.68</v>
      </c>
      <c r="G93" s="2" t="n">
        <v>38.43</v>
      </c>
      <c r="I93" s="2" t="n">
        <v>25.5</v>
      </c>
      <c r="R93" s="2" t="n">
        <v>37.4641871114437</v>
      </c>
      <c r="AI93" s="1"/>
      <c r="AJ93" s="15"/>
      <c r="AL93" s="2" t="n">
        <v>39692</v>
      </c>
      <c r="AM93" s="2" t="n">
        <v>3.647</v>
      </c>
      <c r="AN93" s="2" t="n">
        <v>0.415</v>
      </c>
      <c r="AO93" s="2" t="n">
        <v>4.062</v>
      </c>
      <c r="AP93" s="2" t="n">
        <v>0.13</v>
      </c>
      <c r="AQ93" s="2" t="n">
        <v>3.777</v>
      </c>
      <c r="AR93" s="2" t="n">
        <v>0.315</v>
      </c>
      <c r="AS93" s="2" t="n">
        <v>3.962</v>
      </c>
      <c r="AT93" s="2" t="n">
        <v>0.36</v>
      </c>
      <c r="AU93" s="2" t="n">
        <v>4.007</v>
      </c>
    </row>
    <row r="94" customFormat="false" ht="12.75" hidden="false" customHeight="false" outlineLevel="0" collapsed="false">
      <c r="A94" s="351" t="n">
        <v>39022</v>
      </c>
      <c r="B94" s="2" t="n">
        <v>34.92</v>
      </c>
      <c r="C94" s="2" t="n">
        <v>35.82</v>
      </c>
      <c r="D94" s="2" t="n">
        <v>34.9</v>
      </c>
      <c r="E94" s="2" t="n">
        <v>38.78</v>
      </c>
      <c r="F94" s="2" t="n">
        <v>39.13</v>
      </c>
      <c r="G94" s="2" t="n">
        <v>37.18</v>
      </c>
      <c r="I94" s="2" t="n">
        <v>22.5</v>
      </c>
      <c r="R94" s="2" t="n">
        <v>39.9633053877916</v>
      </c>
      <c r="AI94" s="1"/>
      <c r="AJ94" s="15"/>
      <c r="AL94" s="2" t="n">
        <v>39722</v>
      </c>
      <c r="AM94" s="2" t="n">
        <v>3.477</v>
      </c>
      <c r="AN94" s="2" t="n">
        <v>0.46</v>
      </c>
      <c r="AO94" s="2" t="n">
        <v>3.937</v>
      </c>
      <c r="AP94" s="2" t="n">
        <v>0.13</v>
      </c>
      <c r="AQ94" s="2" t="n">
        <v>3.607</v>
      </c>
      <c r="AR94" s="2" t="n">
        <v>0.36</v>
      </c>
      <c r="AS94" s="2" t="n">
        <v>3.837</v>
      </c>
      <c r="AT94" s="2" t="n">
        <v>0.4</v>
      </c>
      <c r="AU94" s="2" t="n">
        <v>3.877</v>
      </c>
    </row>
    <row r="95" customFormat="false" ht="12.75" hidden="false" customHeight="false" outlineLevel="0" collapsed="false">
      <c r="A95" s="351" t="n">
        <v>39052</v>
      </c>
      <c r="B95" s="2" t="n">
        <v>34.93</v>
      </c>
      <c r="C95" s="2" t="n">
        <v>37.66</v>
      </c>
      <c r="D95" s="2" t="n">
        <v>36.7</v>
      </c>
      <c r="E95" s="2" t="n">
        <v>39.83</v>
      </c>
      <c r="F95" s="2" t="n">
        <v>43.03</v>
      </c>
      <c r="G95" s="2" t="n">
        <v>37.04</v>
      </c>
      <c r="I95" s="2" t="n">
        <v>25.75</v>
      </c>
      <c r="R95" s="2" t="n">
        <v>42.2105574417436</v>
      </c>
      <c r="AI95" s="1"/>
      <c r="AJ95" s="15"/>
      <c r="AL95" s="2" t="n">
        <v>39753</v>
      </c>
      <c r="AM95" s="2" t="n">
        <v>3.477</v>
      </c>
      <c r="AN95" s="2" t="n">
        <v>0.56</v>
      </c>
      <c r="AO95" s="2" t="n">
        <v>4.037</v>
      </c>
      <c r="AP95" s="2" t="n">
        <v>0.13</v>
      </c>
      <c r="AQ95" s="2" t="n">
        <v>3.607</v>
      </c>
      <c r="AR95" s="2" t="n">
        <v>0.46</v>
      </c>
      <c r="AS95" s="2" t="n">
        <v>3.937</v>
      </c>
      <c r="AT95" s="2" t="n">
        <v>0.73</v>
      </c>
      <c r="AU95" s="2" t="n">
        <v>4.207</v>
      </c>
    </row>
    <row r="96" customFormat="false" ht="12.75" hidden="false" customHeight="false" outlineLevel="0" collapsed="false">
      <c r="A96" s="351" t="n">
        <v>39083</v>
      </c>
      <c r="B96" s="2" t="n">
        <v>36.32</v>
      </c>
      <c r="C96" s="2" t="n">
        <v>38.5</v>
      </c>
      <c r="D96" s="2" t="n">
        <v>37.07</v>
      </c>
      <c r="E96" s="2" t="n">
        <v>39.44</v>
      </c>
      <c r="F96" s="2" t="n">
        <v>41.15</v>
      </c>
      <c r="G96" s="2" t="n">
        <v>38.77</v>
      </c>
      <c r="I96" s="2" t="n">
        <v>28.1</v>
      </c>
      <c r="R96" s="2" t="n">
        <v>42.7248102451276</v>
      </c>
      <c r="AI96" s="1"/>
      <c r="AJ96" s="15"/>
      <c r="AL96" s="2" t="n">
        <v>39783</v>
      </c>
      <c r="AM96" s="2" t="n">
        <v>3.509</v>
      </c>
      <c r="AN96" s="2" t="n">
        <v>0.77</v>
      </c>
      <c r="AO96" s="2" t="n">
        <v>4.279</v>
      </c>
      <c r="AP96" s="2" t="n">
        <v>0.13</v>
      </c>
      <c r="AQ96" s="2" t="n">
        <v>3.639</v>
      </c>
      <c r="AR96" s="2" t="n">
        <v>0.77</v>
      </c>
      <c r="AS96" s="2" t="n">
        <v>4.279</v>
      </c>
      <c r="AT96" s="2" t="n">
        <v>0.98</v>
      </c>
      <c r="AU96" s="2" t="n">
        <v>4.489</v>
      </c>
    </row>
    <row r="97" customFormat="false" ht="12.75" hidden="false" customHeight="false" outlineLevel="0" collapsed="false">
      <c r="A97" s="351" t="n">
        <v>39114</v>
      </c>
      <c r="B97" s="2" t="n">
        <v>36.04</v>
      </c>
      <c r="C97" s="2" t="n">
        <v>36.98</v>
      </c>
      <c r="D97" s="2" t="n">
        <v>35.61</v>
      </c>
      <c r="E97" s="2" t="n">
        <v>39.56</v>
      </c>
      <c r="F97" s="2" t="n">
        <v>39.28</v>
      </c>
      <c r="G97" s="2" t="n">
        <v>38.49</v>
      </c>
      <c r="I97" s="2" t="n">
        <v>30.35</v>
      </c>
      <c r="R97" s="2" t="n">
        <v>41.2896219043151</v>
      </c>
      <c r="AI97" s="1"/>
      <c r="AJ97" s="15"/>
      <c r="AL97" s="2" t="n">
        <v>39814</v>
      </c>
      <c r="AM97" s="2" t="n">
        <v>3.556</v>
      </c>
      <c r="AN97" s="2" t="n">
        <v>1.04</v>
      </c>
      <c r="AO97" s="2" t="n">
        <v>4.596</v>
      </c>
      <c r="AP97" s="2" t="n">
        <v>0.13</v>
      </c>
      <c r="AQ97" s="2" t="n">
        <v>3.686</v>
      </c>
      <c r="AR97" s="2" t="n">
        <v>1.04</v>
      </c>
      <c r="AS97" s="2" t="n">
        <v>4.596</v>
      </c>
      <c r="AT97" s="2" t="n">
        <v>1.6</v>
      </c>
      <c r="AU97" s="2" t="n">
        <v>5.156</v>
      </c>
    </row>
    <row r="98" customFormat="false" ht="12.75" hidden="false" customHeight="false" outlineLevel="0" collapsed="false">
      <c r="A98" s="351" t="n">
        <v>39142</v>
      </c>
      <c r="B98" s="2" t="n">
        <v>36.04</v>
      </c>
      <c r="C98" s="2" t="n">
        <v>35.17</v>
      </c>
      <c r="D98" s="2" t="n">
        <v>33.27</v>
      </c>
      <c r="E98" s="2" t="n">
        <v>38.69</v>
      </c>
      <c r="F98" s="2" t="n">
        <v>38.37</v>
      </c>
      <c r="G98" s="2" t="n">
        <v>38.49</v>
      </c>
      <c r="I98" s="2" t="n">
        <v>27.85</v>
      </c>
      <c r="R98" s="2" t="n">
        <v>39.62522546235</v>
      </c>
      <c r="AI98" s="1"/>
      <c r="AJ98" s="15"/>
      <c r="AL98" s="2" t="n">
        <v>39845</v>
      </c>
      <c r="AM98" s="2" t="n">
        <v>3.588</v>
      </c>
      <c r="AN98" s="2" t="n">
        <v>1.04</v>
      </c>
      <c r="AO98" s="2" t="n">
        <v>4.628</v>
      </c>
      <c r="AP98" s="2" t="n">
        <v>0.045</v>
      </c>
      <c r="AQ98" s="2" t="n">
        <v>3.633</v>
      </c>
      <c r="AR98" s="2" t="n">
        <v>1.04</v>
      </c>
      <c r="AS98" s="2" t="n">
        <v>4.628</v>
      </c>
      <c r="AT98" s="2" t="n">
        <v>1.6</v>
      </c>
      <c r="AU98" s="2" t="n">
        <v>5.188</v>
      </c>
    </row>
    <row r="99" customFormat="false" ht="12.75" hidden="false" customHeight="false" outlineLevel="0" collapsed="false">
      <c r="A99" s="351" t="n">
        <v>39173</v>
      </c>
      <c r="B99" s="2" t="n">
        <v>35.76</v>
      </c>
      <c r="C99" s="2" t="n">
        <v>36.4</v>
      </c>
      <c r="D99" s="2" t="n">
        <v>32.69</v>
      </c>
      <c r="E99" s="2" t="n">
        <v>38.75</v>
      </c>
      <c r="F99" s="2" t="n">
        <v>37.47</v>
      </c>
      <c r="G99" s="2" t="n">
        <v>38.22</v>
      </c>
      <c r="I99" s="2" t="n">
        <v>33.85</v>
      </c>
      <c r="R99" s="2" t="n">
        <v>36.9097915062405</v>
      </c>
      <c r="AI99" s="1"/>
      <c r="AJ99" s="15"/>
      <c r="AL99" s="2" t="n">
        <v>39873</v>
      </c>
      <c r="AM99" s="2" t="n">
        <v>3.599</v>
      </c>
      <c r="AN99" s="2" t="n">
        <v>0.54</v>
      </c>
      <c r="AO99" s="2" t="n">
        <v>4.139</v>
      </c>
      <c r="AP99" s="2" t="n">
        <v>0.045</v>
      </c>
      <c r="AQ99" s="2" t="n">
        <v>3.644</v>
      </c>
      <c r="AR99" s="2" t="n">
        <v>0.54</v>
      </c>
      <c r="AS99" s="2" t="n">
        <v>4.139</v>
      </c>
      <c r="AT99" s="2" t="n">
        <v>0.72</v>
      </c>
      <c r="AU99" s="2" t="n">
        <v>4.319</v>
      </c>
    </row>
    <row r="100" customFormat="false" ht="12.75" hidden="false" customHeight="false" outlineLevel="0" collapsed="false">
      <c r="A100" s="351" t="n">
        <v>39203</v>
      </c>
      <c r="B100" s="2" t="n">
        <v>35.76</v>
      </c>
      <c r="C100" s="2" t="n">
        <v>33.51</v>
      </c>
      <c r="D100" s="2" t="n">
        <v>29.76</v>
      </c>
      <c r="E100" s="2" t="n">
        <v>39.95</v>
      </c>
      <c r="F100" s="2" t="n">
        <v>37.97</v>
      </c>
      <c r="G100" s="2" t="n">
        <v>38.21</v>
      </c>
      <c r="I100" s="2" t="n">
        <v>33.85</v>
      </c>
      <c r="R100" s="2" t="n">
        <v>36.9164009100188</v>
      </c>
      <c r="AI100" s="1"/>
      <c r="AJ100" s="15"/>
      <c r="AL100" s="2" t="n">
        <v>39904</v>
      </c>
      <c r="AM100" s="2" t="n">
        <v>3.609</v>
      </c>
      <c r="AN100" s="2" t="n">
        <v>0.36</v>
      </c>
      <c r="AO100" s="2" t="n">
        <v>3.969</v>
      </c>
      <c r="AP100" s="2" t="n">
        <v>0.045</v>
      </c>
      <c r="AQ100" s="2" t="n">
        <v>3.654</v>
      </c>
      <c r="AR100" s="2" t="n">
        <v>0.36</v>
      </c>
      <c r="AS100" s="2" t="n">
        <v>3.969</v>
      </c>
      <c r="AT100" s="2" t="n">
        <v>0.38</v>
      </c>
      <c r="AU100" s="2" t="n">
        <v>3.989</v>
      </c>
    </row>
    <row r="101" customFormat="false" ht="12.75" hidden="false" customHeight="false" outlineLevel="0" collapsed="false">
      <c r="A101" s="351" t="n">
        <v>39234</v>
      </c>
      <c r="B101" s="2" t="n">
        <v>38.31</v>
      </c>
      <c r="C101" s="2" t="n">
        <v>34.29</v>
      </c>
      <c r="D101" s="2" t="n">
        <v>30.5</v>
      </c>
      <c r="E101" s="2" t="n">
        <v>43.73</v>
      </c>
      <c r="F101" s="2" t="n">
        <v>44.15</v>
      </c>
      <c r="G101" s="2" t="n">
        <v>42.15</v>
      </c>
      <c r="I101" s="2" t="n">
        <v>39.85</v>
      </c>
      <c r="R101" s="2" t="n">
        <v>37.3286002791294</v>
      </c>
      <c r="AI101" s="1"/>
      <c r="AJ101" s="15"/>
      <c r="AL101" s="2" t="n">
        <v>39934</v>
      </c>
      <c r="AM101" s="2" t="n">
        <v>3.766</v>
      </c>
      <c r="AN101" s="2" t="n">
        <v>0.325</v>
      </c>
      <c r="AO101" s="2" t="n">
        <v>4.091</v>
      </c>
      <c r="AP101" s="2" t="n">
        <v>0.045</v>
      </c>
      <c r="AQ101" s="2" t="n">
        <v>3.811</v>
      </c>
      <c r="AR101" s="2" t="n">
        <v>0.325</v>
      </c>
      <c r="AS101" s="2" t="n">
        <v>4.091</v>
      </c>
      <c r="AT101" s="2" t="n">
        <v>0.33</v>
      </c>
      <c r="AU101" s="2" t="n">
        <v>4.096</v>
      </c>
    </row>
    <row r="102" customFormat="false" ht="12.75" hidden="false" customHeight="false" outlineLevel="0" collapsed="false">
      <c r="A102" s="351" t="n">
        <v>39264</v>
      </c>
      <c r="B102" s="2" t="n">
        <v>46.08</v>
      </c>
      <c r="C102" s="2" t="n">
        <v>46.54</v>
      </c>
      <c r="D102" s="2" t="n">
        <v>41.56</v>
      </c>
      <c r="E102" s="2" t="n">
        <v>39.87</v>
      </c>
      <c r="F102" s="2" t="n">
        <v>44.96</v>
      </c>
      <c r="G102" s="2" t="n">
        <v>50.72</v>
      </c>
      <c r="I102" s="2" t="n">
        <v>46.85</v>
      </c>
      <c r="R102" s="2" t="n">
        <v>37.930759022607</v>
      </c>
      <c r="AI102" s="1"/>
      <c r="AJ102" s="15"/>
      <c r="AL102" s="2" t="n">
        <v>39965</v>
      </c>
      <c r="AM102" s="2" t="n">
        <v>3.943</v>
      </c>
      <c r="AN102" s="2" t="n">
        <v>0.335</v>
      </c>
      <c r="AO102" s="2" t="n">
        <v>4.278</v>
      </c>
      <c r="AP102" s="2" t="n">
        <v>0.045</v>
      </c>
      <c r="AQ102" s="2" t="n">
        <v>3.988</v>
      </c>
      <c r="AR102" s="2" t="n">
        <v>0.335</v>
      </c>
      <c r="AS102" s="2" t="n">
        <v>4.278</v>
      </c>
      <c r="AT102" s="2" t="n">
        <v>0.37</v>
      </c>
      <c r="AU102" s="2" t="n">
        <v>4.313</v>
      </c>
    </row>
    <row r="103" customFormat="false" ht="12.75" hidden="false" customHeight="false" outlineLevel="0" collapsed="false">
      <c r="A103" s="351" t="n">
        <v>39295</v>
      </c>
      <c r="B103" s="2" t="n">
        <v>48.91</v>
      </c>
      <c r="C103" s="2" t="n">
        <v>50.85</v>
      </c>
      <c r="D103" s="2" t="n">
        <v>46.29</v>
      </c>
      <c r="E103" s="2" t="n">
        <v>44.75</v>
      </c>
      <c r="F103" s="2" t="n">
        <v>44.99</v>
      </c>
      <c r="G103" s="2" t="n">
        <v>54.65</v>
      </c>
      <c r="I103" s="2" t="n">
        <v>55.85</v>
      </c>
      <c r="R103" s="2" t="n">
        <v>38.343223257027</v>
      </c>
      <c r="AI103" s="1"/>
      <c r="AJ103" s="15"/>
      <c r="AL103" s="2" t="n">
        <v>39995</v>
      </c>
      <c r="AM103" s="2" t="n">
        <v>3.988</v>
      </c>
      <c r="AN103" s="2" t="n">
        <v>0.45</v>
      </c>
      <c r="AO103" s="2" t="n">
        <v>4.438</v>
      </c>
      <c r="AP103" s="2" t="n">
        <v>0.045</v>
      </c>
      <c r="AQ103" s="2" t="n">
        <v>4.033</v>
      </c>
      <c r="AR103" s="2" t="n">
        <v>0.35</v>
      </c>
      <c r="AS103" s="2" t="n">
        <v>4.338</v>
      </c>
      <c r="AT103" s="2" t="n">
        <v>0.41</v>
      </c>
      <c r="AU103" s="2" t="n">
        <v>4.398</v>
      </c>
    </row>
    <row r="104" customFormat="false" ht="12.75" hidden="false" customHeight="false" outlineLevel="0" collapsed="false">
      <c r="A104" s="351" t="n">
        <v>39326</v>
      </c>
      <c r="B104" s="2" t="n">
        <v>42.42</v>
      </c>
      <c r="C104" s="2" t="n">
        <v>44.13</v>
      </c>
      <c r="D104" s="2" t="n">
        <v>39.82</v>
      </c>
      <c r="E104" s="2" t="n">
        <v>42.01</v>
      </c>
      <c r="F104" s="2" t="n">
        <v>39.67</v>
      </c>
      <c r="G104" s="2" t="n">
        <v>47.06</v>
      </c>
      <c r="I104" s="2" t="n">
        <v>38.6</v>
      </c>
      <c r="R104" s="2" t="n">
        <v>38.4896128375331</v>
      </c>
      <c r="AI104" s="1"/>
      <c r="AJ104" s="15"/>
      <c r="AL104" s="2" t="n">
        <v>40026</v>
      </c>
      <c r="AM104" s="2" t="n">
        <v>3.874</v>
      </c>
      <c r="AN104" s="2" t="n">
        <v>0.45</v>
      </c>
      <c r="AO104" s="2" t="n">
        <v>4.324</v>
      </c>
      <c r="AP104" s="2" t="n">
        <v>0.045</v>
      </c>
      <c r="AQ104" s="2" t="n">
        <v>3.919</v>
      </c>
      <c r="AR104" s="2" t="n">
        <v>0.35</v>
      </c>
      <c r="AS104" s="2" t="n">
        <v>4.224</v>
      </c>
      <c r="AT104" s="2" t="n">
        <v>0.41</v>
      </c>
      <c r="AU104" s="2" t="n">
        <v>4.284</v>
      </c>
    </row>
    <row r="105" customFormat="false" ht="12.75" hidden="false" customHeight="false" outlineLevel="0" collapsed="false">
      <c r="A105" s="351" t="n">
        <v>39356</v>
      </c>
      <c r="B105" s="2" t="n">
        <v>36.34</v>
      </c>
      <c r="C105" s="2" t="n">
        <v>38.52</v>
      </c>
      <c r="D105" s="2" t="n">
        <v>37.04</v>
      </c>
      <c r="E105" s="2" t="n">
        <v>42.39</v>
      </c>
      <c r="F105" s="2" t="n">
        <v>40.44</v>
      </c>
      <c r="G105" s="2" t="n">
        <v>38.92</v>
      </c>
      <c r="I105" s="2" t="n">
        <v>37.85</v>
      </c>
      <c r="R105" s="2" t="n">
        <v>38.6231169204654</v>
      </c>
      <c r="AI105" s="1"/>
      <c r="AJ105" s="15"/>
      <c r="AL105" s="2" t="n">
        <v>40057</v>
      </c>
      <c r="AM105" s="2" t="n">
        <v>3.742</v>
      </c>
      <c r="AN105" s="2" t="n">
        <v>0.415</v>
      </c>
      <c r="AO105" s="2" t="n">
        <v>4.157</v>
      </c>
      <c r="AP105" s="2" t="n">
        <v>0.13</v>
      </c>
      <c r="AQ105" s="2" t="n">
        <v>3.872</v>
      </c>
      <c r="AR105" s="2" t="n">
        <v>0.315</v>
      </c>
      <c r="AS105" s="2" t="n">
        <v>4.057</v>
      </c>
      <c r="AT105" s="2" t="n">
        <v>0.36</v>
      </c>
      <c r="AU105" s="2" t="n">
        <v>4.102</v>
      </c>
    </row>
    <row r="106" customFormat="false" ht="12.75" hidden="false" customHeight="false" outlineLevel="0" collapsed="false">
      <c r="A106" s="351" t="n">
        <v>39387</v>
      </c>
      <c r="B106" s="2" t="n">
        <v>35.5</v>
      </c>
      <c r="C106" s="2" t="n">
        <v>36.96</v>
      </c>
      <c r="D106" s="2" t="n">
        <v>35.27</v>
      </c>
      <c r="E106" s="2" t="n">
        <v>39.46</v>
      </c>
      <c r="F106" s="2" t="n">
        <v>39.86</v>
      </c>
      <c r="G106" s="2" t="n">
        <v>37.81</v>
      </c>
      <c r="I106" s="2" t="n">
        <v>34.85</v>
      </c>
      <c r="R106" s="2" t="n">
        <v>40.557437951395</v>
      </c>
      <c r="AI106" s="1"/>
      <c r="AJ106" s="15"/>
      <c r="AL106" s="2" t="n">
        <v>40087</v>
      </c>
      <c r="AM106" s="2" t="n">
        <v>3.572</v>
      </c>
      <c r="AN106" s="2" t="n">
        <v>0.46</v>
      </c>
      <c r="AO106" s="2" t="n">
        <v>4.032</v>
      </c>
      <c r="AP106" s="2" t="n">
        <v>0.13</v>
      </c>
      <c r="AQ106" s="2" t="n">
        <v>3.702</v>
      </c>
      <c r="AR106" s="2" t="n">
        <v>0.36</v>
      </c>
      <c r="AS106" s="2" t="n">
        <v>3.932</v>
      </c>
      <c r="AT106" s="2" t="n">
        <v>0.4</v>
      </c>
      <c r="AU106" s="2" t="n">
        <v>3.972</v>
      </c>
    </row>
    <row r="107" customFormat="false" ht="12.75" hidden="false" customHeight="false" outlineLevel="0" collapsed="false">
      <c r="A107" s="351" t="n">
        <v>39417</v>
      </c>
      <c r="B107" s="2" t="n">
        <v>35.5</v>
      </c>
      <c r="C107" s="2" t="n">
        <v>38.66</v>
      </c>
      <c r="D107" s="2" t="n">
        <v>36.9</v>
      </c>
      <c r="E107" s="2" t="n">
        <v>40.4</v>
      </c>
      <c r="F107" s="2" t="n">
        <v>43.71</v>
      </c>
      <c r="G107" s="2" t="n">
        <v>37.67</v>
      </c>
      <c r="I107" s="2" t="n">
        <v>38.1</v>
      </c>
      <c r="R107" s="2" t="n">
        <v>42.8092282916325</v>
      </c>
      <c r="AI107" s="1"/>
      <c r="AJ107" s="15"/>
      <c r="AL107" s="2" t="n">
        <v>40118</v>
      </c>
      <c r="AM107" s="2" t="n">
        <v>3.572</v>
      </c>
      <c r="AN107" s="2" t="n">
        <v>0.56</v>
      </c>
      <c r="AO107" s="2" t="n">
        <v>4.132</v>
      </c>
      <c r="AP107" s="2" t="n">
        <v>0.13</v>
      </c>
      <c r="AQ107" s="2" t="n">
        <v>3.702</v>
      </c>
      <c r="AR107" s="2" t="n">
        <v>0.46</v>
      </c>
      <c r="AS107" s="2" t="n">
        <v>4.032</v>
      </c>
      <c r="AT107" s="2" t="n">
        <v>0.73</v>
      </c>
      <c r="AU107" s="2" t="n">
        <v>4.302</v>
      </c>
    </row>
    <row r="108" customFormat="false" ht="12.75" hidden="false" customHeight="false" outlineLevel="0" collapsed="false">
      <c r="A108" s="351" t="n">
        <v>39448</v>
      </c>
      <c r="B108" s="2" t="n">
        <v>36.73</v>
      </c>
      <c r="C108" s="2" t="n">
        <v>39.47</v>
      </c>
      <c r="D108" s="2" t="n">
        <v>37.52</v>
      </c>
      <c r="E108" s="2" t="n">
        <v>39.67</v>
      </c>
      <c r="F108" s="2" t="n">
        <v>41.38</v>
      </c>
      <c r="G108" s="2" t="n">
        <v>39.19</v>
      </c>
      <c r="I108" s="2" t="n">
        <v>28.45</v>
      </c>
      <c r="R108" s="2" t="n">
        <v>43.3559384823693</v>
      </c>
      <c r="AI108" s="1"/>
      <c r="AJ108" s="15"/>
      <c r="AL108" s="2" t="n">
        <v>40148</v>
      </c>
      <c r="AM108" s="2" t="n">
        <v>3.604</v>
      </c>
      <c r="AN108" s="2" t="n">
        <v>0.77</v>
      </c>
      <c r="AO108" s="2" t="n">
        <v>4.374</v>
      </c>
      <c r="AP108" s="2" t="n">
        <v>0.13</v>
      </c>
      <c r="AQ108" s="2" t="n">
        <v>3.734</v>
      </c>
      <c r="AR108" s="2" t="n">
        <v>0.77</v>
      </c>
      <c r="AS108" s="2" t="n">
        <v>4.374</v>
      </c>
      <c r="AT108" s="2" t="n">
        <v>0.98</v>
      </c>
      <c r="AU108" s="2" t="n">
        <v>4.584</v>
      </c>
    </row>
    <row r="109" customFormat="false" ht="12.75" hidden="false" customHeight="false" outlineLevel="0" collapsed="false">
      <c r="A109" s="351" t="n">
        <v>39479</v>
      </c>
      <c r="B109" s="2" t="n">
        <v>36.48</v>
      </c>
      <c r="C109" s="2" t="n">
        <v>38.05</v>
      </c>
      <c r="D109" s="2" t="n">
        <v>36.16</v>
      </c>
      <c r="E109" s="2" t="n">
        <v>39.89</v>
      </c>
      <c r="F109" s="2" t="n">
        <v>39.51</v>
      </c>
      <c r="G109" s="2" t="n">
        <v>38.94</v>
      </c>
      <c r="I109" s="2" t="n">
        <v>30.7</v>
      </c>
      <c r="R109" s="2" t="n">
        <v>41.9173119262707</v>
      </c>
      <c r="AI109" s="1"/>
      <c r="AJ109" s="15"/>
      <c r="AL109" s="2" t="n">
        <v>40179</v>
      </c>
      <c r="AM109" s="2" t="n">
        <v>3.651</v>
      </c>
      <c r="AN109" s="2" t="n">
        <v>1.04</v>
      </c>
      <c r="AO109" s="2" t="n">
        <v>4.691</v>
      </c>
      <c r="AP109" s="2" t="n">
        <v>0.13</v>
      </c>
      <c r="AQ109" s="2" t="n">
        <v>3.781</v>
      </c>
      <c r="AR109" s="2" t="n">
        <v>1.04</v>
      </c>
      <c r="AS109" s="2" t="n">
        <v>4.691</v>
      </c>
      <c r="AT109" s="2" t="n">
        <v>1.6</v>
      </c>
      <c r="AU109" s="2" t="n">
        <v>5.251</v>
      </c>
    </row>
    <row r="110" customFormat="false" ht="12.75" hidden="false" customHeight="false" outlineLevel="0" collapsed="false">
      <c r="A110" s="351" t="n">
        <v>39508</v>
      </c>
      <c r="B110" s="2" t="n">
        <v>36.48</v>
      </c>
      <c r="C110" s="2" t="n">
        <v>36.34</v>
      </c>
      <c r="D110" s="2" t="n">
        <v>33.97</v>
      </c>
      <c r="E110" s="2" t="n">
        <v>39.11</v>
      </c>
      <c r="F110" s="2" t="n">
        <v>38.58</v>
      </c>
      <c r="G110" s="2" t="n">
        <v>38.94</v>
      </c>
      <c r="I110" s="2" t="n">
        <v>28.2</v>
      </c>
      <c r="R110" s="2" t="n">
        <v>40.2492787826953</v>
      </c>
      <c r="AI110" s="1"/>
      <c r="AJ110" s="15"/>
      <c r="AL110" s="2" t="n">
        <v>40210</v>
      </c>
      <c r="AM110" s="2" t="n">
        <v>3.683</v>
      </c>
      <c r="AN110" s="2" t="n">
        <v>1.04</v>
      </c>
      <c r="AO110" s="2" t="n">
        <v>4.723</v>
      </c>
      <c r="AP110" s="2" t="n">
        <v>0.045</v>
      </c>
      <c r="AQ110" s="2" t="n">
        <v>3.728</v>
      </c>
      <c r="AR110" s="2" t="n">
        <v>1.04</v>
      </c>
      <c r="AS110" s="2" t="n">
        <v>4.723</v>
      </c>
      <c r="AT110" s="2" t="n">
        <v>1.6</v>
      </c>
      <c r="AU110" s="2" t="n">
        <v>5.283</v>
      </c>
    </row>
    <row r="111" customFormat="false" ht="12.75" hidden="false" customHeight="false" outlineLevel="0" collapsed="false">
      <c r="A111" s="351" t="n">
        <v>39539</v>
      </c>
      <c r="B111" s="2" t="n">
        <v>36.22</v>
      </c>
      <c r="C111" s="2" t="n">
        <v>37.51</v>
      </c>
      <c r="D111" s="2" t="n">
        <v>33.43</v>
      </c>
      <c r="E111" s="2" t="n">
        <v>39.44</v>
      </c>
      <c r="F111" s="2" t="n">
        <v>37.67</v>
      </c>
      <c r="G111" s="2" t="n">
        <v>38.69</v>
      </c>
      <c r="I111" s="2" t="n">
        <v>34.2</v>
      </c>
      <c r="R111" s="2" t="n">
        <v>37.527733856646</v>
      </c>
      <c r="AI111" s="1"/>
      <c r="AJ111" s="15"/>
      <c r="AL111" s="2" t="n">
        <v>40238</v>
      </c>
      <c r="AM111" s="2" t="n">
        <v>3.694</v>
      </c>
      <c r="AN111" s="2" t="n">
        <v>0.54</v>
      </c>
      <c r="AO111" s="2" t="n">
        <v>4.234</v>
      </c>
      <c r="AP111" s="2" t="n">
        <v>0.045</v>
      </c>
      <c r="AQ111" s="2" t="n">
        <v>3.739</v>
      </c>
      <c r="AR111" s="2" t="n">
        <v>0.54</v>
      </c>
      <c r="AS111" s="2" t="n">
        <v>4.234</v>
      </c>
      <c r="AT111" s="2" t="n">
        <v>0.72</v>
      </c>
      <c r="AU111" s="2" t="n">
        <v>4.414</v>
      </c>
    </row>
    <row r="112" customFormat="false" ht="12.75" hidden="false" customHeight="false" outlineLevel="0" collapsed="false">
      <c r="A112" s="351" t="n">
        <v>39569</v>
      </c>
      <c r="B112" s="2" t="n">
        <v>36.22</v>
      </c>
      <c r="C112" s="2" t="n">
        <v>34.78</v>
      </c>
      <c r="D112" s="2" t="n">
        <v>30.69</v>
      </c>
      <c r="E112" s="2" t="n">
        <v>40.56</v>
      </c>
      <c r="F112" s="2" t="n">
        <v>38.17</v>
      </c>
      <c r="G112" s="2" t="n">
        <v>38.69</v>
      </c>
      <c r="I112" s="2" t="n">
        <v>34.2</v>
      </c>
      <c r="R112" s="2" t="n">
        <v>37.5340650483824</v>
      </c>
      <c r="AI112" s="1"/>
      <c r="AJ112" s="15"/>
      <c r="AL112" s="2" t="n">
        <v>40269</v>
      </c>
      <c r="AM112" s="2" t="n">
        <v>3.704</v>
      </c>
      <c r="AN112" s="2" t="n">
        <v>0.36</v>
      </c>
      <c r="AO112" s="2" t="n">
        <v>4.064</v>
      </c>
      <c r="AP112" s="2" t="n">
        <v>0.045</v>
      </c>
      <c r="AQ112" s="2" t="n">
        <v>3.749</v>
      </c>
      <c r="AR112" s="2" t="n">
        <v>0.36</v>
      </c>
      <c r="AS112" s="2" t="n">
        <v>4.064</v>
      </c>
      <c r="AT112" s="2" t="n">
        <v>0.38</v>
      </c>
      <c r="AU112" s="2" t="n">
        <v>4.084</v>
      </c>
    </row>
    <row r="113" customFormat="false" ht="12.75" hidden="false" customHeight="false" outlineLevel="0" collapsed="false">
      <c r="A113" s="351" t="n">
        <v>39600</v>
      </c>
      <c r="B113" s="2" t="n">
        <v>38.58</v>
      </c>
      <c r="C113" s="2" t="n">
        <v>35.52</v>
      </c>
      <c r="D113" s="2" t="n">
        <v>31.39</v>
      </c>
      <c r="E113" s="2" t="n">
        <v>44.23</v>
      </c>
      <c r="F113" s="2" t="n">
        <v>44.42</v>
      </c>
      <c r="G113" s="2" t="n">
        <v>42.32</v>
      </c>
      <c r="I113" s="2" t="n">
        <v>40.2</v>
      </c>
      <c r="R113" s="2" t="n">
        <v>37.9468307645788</v>
      </c>
      <c r="AI113" s="1"/>
      <c r="AJ113" s="15"/>
      <c r="AL113" s="2" t="n">
        <v>40299</v>
      </c>
      <c r="AM113" s="2" t="n">
        <v>3.861</v>
      </c>
      <c r="AN113" s="2" t="n">
        <v>0.325</v>
      </c>
      <c r="AO113" s="2" t="n">
        <v>4.186</v>
      </c>
      <c r="AP113" s="2" t="n">
        <v>0.045</v>
      </c>
      <c r="AQ113" s="2" t="n">
        <v>3.906</v>
      </c>
      <c r="AR113" s="2" t="n">
        <v>0.325</v>
      </c>
      <c r="AS113" s="2" t="n">
        <v>4.186</v>
      </c>
      <c r="AT113" s="2" t="n">
        <v>0.33</v>
      </c>
      <c r="AU113" s="2" t="n">
        <v>4.191</v>
      </c>
    </row>
    <row r="114" customFormat="false" ht="12.75" hidden="false" customHeight="false" outlineLevel="0" collapsed="false">
      <c r="A114" s="351" t="n">
        <v>39630</v>
      </c>
      <c r="B114" s="2" t="n">
        <v>45.78</v>
      </c>
      <c r="C114" s="2" t="n">
        <v>47.07</v>
      </c>
      <c r="D114" s="2" t="n">
        <v>41.71</v>
      </c>
      <c r="E114" s="2" t="n">
        <v>39.53</v>
      </c>
      <c r="F114" s="2" t="n">
        <v>45.29</v>
      </c>
      <c r="G114" s="2" t="n">
        <v>50.25</v>
      </c>
      <c r="I114" s="2" t="n">
        <v>47.2</v>
      </c>
      <c r="R114" s="2" t="n">
        <v>38.5499550835668</v>
      </c>
      <c r="AI114" s="1"/>
      <c r="AJ114" s="15"/>
      <c r="AL114" s="2" t="n">
        <v>40330</v>
      </c>
      <c r="AM114" s="2" t="n">
        <v>4.038</v>
      </c>
      <c r="AN114" s="2" t="n">
        <v>0.335</v>
      </c>
      <c r="AO114" s="2" t="n">
        <v>4.373</v>
      </c>
      <c r="AP114" s="2" t="n">
        <v>0.045</v>
      </c>
      <c r="AQ114" s="2" t="n">
        <v>4.083</v>
      </c>
      <c r="AR114" s="2" t="n">
        <v>0.335</v>
      </c>
      <c r="AS114" s="2" t="n">
        <v>4.373</v>
      </c>
      <c r="AT114" s="2" t="n">
        <v>0.37</v>
      </c>
      <c r="AU114" s="2" t="n">
        <v>4.408</v>
      </c>
    </row>
    <row r="115" customFormat="false" ht="12.75" hidden="false" customHeight="false" outlineLevel="0" collapsed="false">
      <c r="A115" s="351" t="n">
        <v>39661</v>
      </c>
      <c r="B115" s="2" t="n">
        <v>48.4</v>
      </c>
      <c r="C115" s="2" t="n">
        <v>51.13</v>
      </c>
      <c r="D115" s="2" t="n">
        <v>46.12</v>
      </c>
      <c r="E115" s="2" t="n">
        <v>44.06</v>
      </c>
      <c r="F115" s="2" t="n">
        <v>45.35</v>
      </c>
      <c r="G115" s="2" t="n">
        <v>53.88</v>
      </c>
      <c r="I115" s="2" t="n">
        <v>56.2</v>
      </c>
      <c r="R115" s="2" t="n">
        <v>38.9629659252481</v>
      </c>
      <c r="AI115" s="1"/>
      <c r="AJ115" s="15"/>
      <c r="AL115" s="2" t="n">
        <v>40360</v>
      </c>
      <c r="AM115" s="2" t="n">
        <v>4.0855</v>
      </c>
      <c r="AN115" s="2" t="n">
        <v>0.45</v>
      </c>
      <c r="AO115" s="2" t="n">
        <v>4.5355</v>
      </c>
      <c r="AP115" s="2" t="n">
        <v>0.045</v>
      </c>
      <c r="AQ115" s="2" t="n">
        <v>4.1305</v>
      </c>
      <c r="AR115" s="2" t="n">
        <v>0.35</v>
      </c>
      <c r="AS115" s="2" t="n">
        <v>4.4355</v>
      </c>
      <c r="AT115" s="2" t="n">
        <v>0.41</v>
      </c>
      <c r="AU115" s="2" t="n">
        <v>4.4955</v>
      </c>
    </row>
    <row r="116" customFormat="false" ht="12.75" hidden="false" customHeight="false" outlineLevel="0" collapsed="false">
      <c r="A116" s="351" t="n">
        <v>39692</v>
      </c>
      <c r="B116" s="2" t="n">
        <v>42.38</v>
      </c>
      <c r="C116" s="2" t="n">
        <v>44.8</v>
      </c>
      <c r="D116" s="2" t="n">
        <v>40.08</v>
      </c>
      <c r="E116" s="2" t="n">
        <v>41.51</v>
      </c>
      <c r="F116" s="2" t="n">
        <v>39.96</v>
      </c>
      <c r="G116" s="2" t="n">
        <v>46.85</v>
      </c>
      <c r="I116" s="2" t="n">
        <v>38.95</v>
      </c>
      <c r="R116" s="2" t="n">
        <v>39.109340606124</v>
      </c>
      <c r="AI116" s="1"/>
      <c r="AJ116" s="15"/>
      <c r="AL116" s="2" t="n">
        <v>40391</v>
      </c>
      <c r="AM116" s="2" t="n">
        <v>3.9715</v>
      </c>
      <c r="AN116" s="2" t="n">
        <v>0.45</v>
      </c>
      <c r="AO116" s="2" t="n">
        <v>4.4215</v>
      </c>
      <c r="AP116" s="2" t="n">
        <v>0.045</v>
      </c>
      <c r="AQ116" s="2" t="n">
        <v>4.0165</v>
      </c>
      <c r="AR116" s="2" t="n">
        <v>0.35</v>
      </c>
      <c r="AS116" s="2" t="n">
        <v>4.3215</v>
      </c>
      <c r="AT116" s="2" t="n">
        <v>0.41</v>
      </c>
      <c r="AU116" s="2" t="n">
        <v>4.3815</v>
      </c>
    </row>
    <row r="117" customFormat="false" ht="12.75" hidden="false" customHeight="false" outlineLevel="0" collapsed="false">
      <c r="A117" s="351" t="n">
        <v>39722</v>
      </c>
      <c r="B117" s="2" t="n">
        <v>36.76</v>
      </c>
      <c r="C117" s="2" t="n">
        <v>39.54</v>
      </c>
      <c r="D117" s="2" t="n">
        <v>37.54</v>
      </c>
      <c r="E117" s="2" t="n">
        <v>43.12</v>
      </c>
      <c r="F117" s="2" t="n">
        <v>40.66</v>
      </c>
      <c r="G117" s="2" t="n">
        <v>39.34</v>
      </c>
      <c r="I117" s="2" t="n">
        <v>38.2</v>
      </c>
      <c r="R117" s="2" t="n">
        <v>39.2428100770542</v>
      </c>
      <c r="AI117" s="1"/>
      <c r="AJ117" s="15"/>
      <c r="AL117" s="2" t="n">
        <v>40422</v>
      </c>
      <c r="AM117" s="2" t="n">
        <v>3.8395</v>
      </c>
      <c r="AN117" s="2" t="n">
        <v>0.415</v>
      </c>
      <c r="AO117" s="2" t="n">
        <v>4.2545</v>
      </c>
      <c r="AP117" s="2" t="n">
        <v>0.13</v>
      </c>
      <c r="AQ117" s="2" t="n">
        <v>3.9695</v>
      </c>
      <c r="AR117" s="2" t="n">
        <v>0.315</v>
      </c>
      <c r="AS117" s="2" t="n">
        <v>4.1545</v>
      </c>
      <c r="AT117" s="2" t="n">
        <v>0.36</v>
      </c>
      <c r="AU117" s="2" t="n">
        <v>4.1995</v>
      </c>
    </row>
    <row r="118" customFormat="false" ht="12.75" hidden="false" customHeight="false" outlineLevel="0" collapsed="false">
      <c r="A118" s="351" t="n">
        <v>39753</v>
      </c>
      <c r="B118" s="2" t="n">
        <v>35.98</v>
      </c>
      <c r="C118" s="2" t="n">
        <v>38.05</v>
      </c>
      <c r="D118" s="2" t="n">
        <v>35.84</v>
      </c>
      <c r="E118" s="2" t="n">
        <v>40.01</v>
      </c>
      <c r="F118" s="2" t="n">
        <v>40.08</v>
      </c>
      <c r="G118" s="2" t="n">
        <v>38.31</v>
      </c>
      <c r="I118" s="2" t="n">
        <v>35.2</v>
      </c>
      <c r="R118" s="2" t="n">
        <v>41.7712359425592</v>
      </c>
      <c r="AI118" s="1"/>
      <c r="AJ118" s="15"/>
      <c r="AL118" s="2" t="n">
        <v>40452</v>
      </c>
      <c r="AM118" s="2" t="n">
        <v>3.6695</v>
      </c>
      <c r="AN118" s="2" t="n">
        <v>0.46</v>
      </c>
      <c r="AO118" s="2" t="n">
        <v>4.1295</v>
      </c>
      <c r="AP118" s="2" t="n">
        <v>0.13</v>
      </c>
      <c r="AQ118" s="2" t="n">
        <v>3.7995</v>
      </c>
      <c r="AR118" s="2" t="n">
        <v>0.36</v>
      </c>
      <c r="AS118" s="2" t="n">
        <v>4.0295</v>
      </c>
      <c r="AT118" s="2" t="n">
        <v>0.4</v>
      </c>
      <c r="AU118" s="2" t="n">
        <v>4.0695</v>
      </c>
    </row>
    <row r="119" customFormat="false" ht="12.75" hidden="false" customHeight="false" outlineLevel="0" collapsed="false">
      <c r="A119" s="351" t="n">
        <v>39783</v>
      </c>
      <c r="B119" s="2" t="n">
        <v>35.98</v>
      </c>
      <c r="C119" s="2" t="n">
        <v>39.65</v>
      </c>
      <c r="D119" s="2" t="n">
        <v>37.36</v>
      </c>
      <c r="E119" s="2" t="n">
        <v>40.87</v>
      </c>
      <c r="F119" s="2" t="n">
        <v>43.95</v>
      </c>
      <c r="G119" s="2" t="n">
        <v>38.18</v>
      </c>
      <c r="I119" s="2" t="n">
        <v>38.45</v>
      </c>
      <c r="R119" s="2" t="n">
        <v>44.048544624854</v>
      </c>
      <c r="AI119" s="1"/>
      <c r="AJ119" s="15"/>
      <c r="AL119" s="2" t="n">
        <v>40483</v>
      </c>
      <c r="AM119" s="2" t="n">
        <v>3.6695</v>
      </c>
      <c r="AN119" s="2" t="n">
        <v>0.56</v>
      </c>
      <c r="AO119" s="2" t="n">
        <v>4.2295</v>
      </c>
      <c r="AP119" s="2" t="n">
        <v>0.13</v>
      </c>
      <c r="AQ119" s="2" t="n">
        <v>3.7995</v>
      </c>
      <c r="AR119" s="2" t="n">
        <v>0.46</v>
      </c>
      <c r="AS119" s="2" t="n">
        <v>4.1295</v>
      </c>
      <c r="AT119" s="2" t="n">
        <v>0.73</v>
      </c>
      <c r="AU119" s="2" t="n">
        <v>4.3995</v>
      </c>
    </row>
    <row r="120" customFormat="false" ht="12.75" hidden="false" customHeight="false" outlineLevel="0" collapsed="false">
      <c r="A120" s="351" t="n">
        <v>39814</v>
      </c>
      <c r="B120" s="2" t="n">
        <v>37.14</v>
      </c>
      <c r="C120" s="2" t="n">
        <v>40.55</v>
      </c>
      <c r="D120" s="2" t="n">
        <v>37.96</v>
      </c>
      <c r="E120" s="2" t="n">
        <v>39.91</v>
      </c>
      <c r="F120" s="2" t="n">
        <v>41.62</v>
      </c>
      <c r="G120" s="2" t="n">
        <v>39.61</v>
      </c>
      <c r="I120" s="2" t="n">
        <v>28.95</v>
      </c>
      <c r="R120" s="2" t="n">
        <v>44.6499779723175</v>
      </c>
      <c r="AI120" s="1"/>
      <c r="AJ120" s="15"/>
      <c r="AL120" s="2" t="n">
        <v>40513</v>
      </c>
      <c r="AM120" s="2" t="n">
        <v>3.7015</v>
      </c>
      <c r="AN120" s="2" t="n">
        <v>0.77</v>
      </c>
      <c r="AO120" s="2" t="n">
        <v>4.4715</v>
      </c>
      <c r="AP120" s="2" t="n">
        <v>0.13</v>
      </c>
      <c r="AQ120" s="2" t="n">
        <v>3.8315</v>
      </c>
      <c r="AR120" s="2" t="n">
        <v>0.77</v>
      </c>
      <c r="AS120" s="2" t="n">
        <v>4.4715</v>
      </c>
      <c r="AT120" s="2" t="n">
        <v>0.98</v>
      </c>
      <c r="AU120" s="2" t="n">
        <v>4.6815</v>
      </c>
    </row>
    <row r="121" customFormat="false" ht="12.75" hidden="false" customHeight="false" outlineLevel="0" collapsed="false">
      <c r="A121" s="351" t="n">
        <v>39845</v>
      </c>
      <c r="B121" s="2" t="n">
        <v>36.9</v>
      </c>
      <c r="C121" s="2" t="n">
        <v>39.21</v>
      </c>
      <c r="D121" s="2" t="n">
        <v>36.69</v>
      </c>
      <c r="E121" s="2" t="n">
        <v>40.22</v>
      </c>
      <c r="F121" s="2" t="n">
        <v>39.73</v>
      </c>
      <c r="G121" s="2" t="n">
        <v>39.37</v>
      </c>
      <c r="I121" s="2" t="n">
        <v>31.2</v>
      </c>
      <c r="R121" s="2" t="n">
        <v>43.2275352302741</v>
      </c>
      <c r="AI121" s="1"/>
      <c r="AJ121" s="15"/>
      <c r="AL121" s="2" t="n">
        <v>40544</v>
      </c>
      <c r="AM121" s="2" t="n">
        <v>3.7485</v>
      </c>
      <c r="AN121" s="2" t="n">
        <v>1.04</v>
      </c>
      <c r="AO121" s="2" t="n">
        <v>4.7885</v>
      </c>
      <c r="AP121" s="2" t="n">
        <v>0.13</v>
      </c>
      <c r="AQ121" s="2" t="n">
        <v>3.8785</v>
      </c>
      <c r="AR121" s="2" t="n">
        <v>1.04</v>
      </c>
      <c r="AS121" s="2" t="n">
        <v>4.7885</v>
      </c>
      <c r="AT121" s="2" t="n">
        <v>1.6</v>
      </c>
      <c r="AU121" s="2" t="n">
        <v>5.3485</v>
      </c>
    </row>
    <row r="122" customFormat="false" ht="12.75" hidden="false" customHeight="false" outlineLevel="0" collapsed="false">
      <c r="A122" s="351" t="n">
        <v>39873</v>
      </c>
      <c r="B122" s="2" t="n">
        <v>36.9</v>
      </c>
      <c r="C122" s="2" t="n">
        <v>37.6</v>
      </c>
      <c r="D122" s="2" t="n">
        <v>34.66</v>
      </c>
      <c r="E122" s="2" t="n">
        <v>39.53</v>
      </c>
      <c r="F122" s="2" t="n">
        <v>38.8</v>
      </c>
      <c r="G122" s="2" t="n">
        <v>39.37</v>
      </c>
      <c r="I122" s="2" t="n">
        <v>28.7</v>
      </c>
      <c r="R122" s="2" t="n">
        <v>41.5714865900305</v>
      </c>
      <c r="AI122" s="1"/>
      <c r="AJ122" s="15"/>
      <c r="AL122" s="2" t="n">
        <v>40575</v>
      </c>
      <c r="AM122" s="2" t="n">
        <v>3.7805</v>
      </c>
      <c r="AN122" s="2" t="n">
        <v>1.04</v>
      </c>
      <c r="AO122" s="2" t="n">
        <v>4.8205</v>
      </c>
      <c r="AP122" s="2" t="n">
        <v>0.045</v>
      </c>
      <c r="AQ122" s="2" t="n">
        <v>3.8255</v>
      </c>
      <c r="AR122" s="2" t="n">
        <v>1.04</v>
      </c>
      <c r="AS122" s="2" t="n">
        <v>4.8205</v>
      </c>
      <c r="AT122" s="2" t="n">
        <v>1.6</v>
      </c>
      <c r="AU122" s="2" t="n">
        <v>5.3805</v>
      </c>
    </row>
    <row r="123" customFormat="false" ht="12.75" hidden="false" customHeight="false" outlineLevel="0" collapsed="false">
      <c r="A123" s="351" t="n">
        <v>39904</v>
      </c>
      <c r="B123" s="2" t="n">
        <v>36.66</v>
      </c>
      <c r="C123" s="2" t="n">
        <v>38.7</v>
      </c>
      <c r="D123" s="2" t="n">
        <v>34.15</v>
      </c>
      <c r="E123" s="2" t="n">
        <v>40.1</v>
      </c>
      <c r="F123" s="2" t="n">
        <v>37.87</v>
      </c>
      <c r="G123" s="2" t="n">
        <v>39.13</v>
      </c>
      <c r="I123" s="2" t="n">
        <v>34.75</v>
      </c>
      <c r="R123" s="2" t="n">
        <v>37.9652038529211</v>
      </c>
      <c r="AI123" s="1"/>
      <c r="AJ123" s="15"/>
      <c r="AL123" s="2" t="n">
        <v>40603</v>
      </c>
      <c r="AM123" s="2" t="n">
        <v>3.7915</v>
      </c>
      <c r="AN123" s="2" t="n">
        <v>0.54</v>
      </c>
      <c r="AO123" s="2" t="n">
        <v>4.3315</v>
      </c>
      <c r="AP123" s="2" t="n">
        <v>0.045</v>
      </c>
      <c r="AQ123" s="2" t="n">
        <v>3.8365</v>
      </c>
      <c r="AR123" s="2" t="n">
        <v>0.54</v>
      </c>
      <c r="AS123" s="2" t="n">
        <v>4.3315</v>
      </c>
      <c r="AT123" s="2" t="n">
        <v>0.72</v>
      </c>
      <c r="AU123" s="2" t="n">
        <v>4.5115</v>
      </c>
    </row>
    <row r="124" customFormat="false" ht="12.75" hidden="false" customHeight="false" outlineLevel="0" collapsed="false">
      <c r="A124" s="351" t="n">
        <v>39934</v>
      </c>
      <c r="B124" s="2" t="n">
        <v>36.66</v>
      </c>
      <c r="C124" s="2" t="n">
        <v>36.13</v>
      </c>
      <c r="D124" s="2" t="n">
        <v>31.6</v>
      </c>
      <c r="E124" s="2" t="n">
        <v>41.15</v>
      </c>
      <c r="F124" s="2" t="n">
        <v>38.38</v>
      </c>
      <c r="G124" s="2" t="n">
        <v>39.13</v>
      </c>
      <c r="I124" s="2" t="n">
        <v>34.75</v>
      </c>
      <c r="R124" s="2" t="n">
        <v>37.990558693477</v>
      </c>
      <c r="AI124" s="1"/>
      <c r="AJ124" s="15"/>
      <c r="AL124" s="2" t="n">
        <v>40634</v>
      </c>
      <c r="AM124" s="2" t="n">
        <v>3.8015</v>
      </c>
      <c r="AN124" s="2" t="n">
        <v>0.36</v>
      </c>
      <c r="AO124" s="2" t="n">
        <v>4.1615</v>
      </c>
      <c r="AP124" s="2" t="n">
        <v>0.045</v>
      </c>
      <c r="AQ124" s="2" t="n">
        <v>3.8465</v>
      </c>
      <c r="AR124" s="2" t="n">
        <v>0.36</v>
      </c>
      <c r="AS124" s="2" t="n">
        <v>4.1615</v>
      </c>
      <c r="AT124" s="2" t="n">
        <v>0.38</v>
      </c>
      <c r="AU124" s="2" t="n">
        <v>4.1815</v>
      </c>
    </row>
    <row r="125" customFormat="false" ht="12.75" hidden="false" customHeight="false" outlineLevel="0" collapsed="false">
      <c r="A125" s="351" t="n">
        <v>39965</v>
      </c>
      <c r="B125" s="2" t="n">
        <v>38.85</v>
      </c>
      <c r="C125" s="2" t="n">
        <v>36.83</v>
      </c>
      <c r="D125" s="2" t="n">
        <v>32.25</v>
      </c>
      <c r="E125" s="2" t="n">
        <v>44.71</v>
      </c>
      <c r="F125" s="2" t="n">
        <v>44.69</v>
      </c>
      <c r="G125" s="2" t="n">
        <v>42.5</v>
      </c>
      <c r="I125" s="2" t="n">
        <v>40.75</v>
      </c>
      <c r="R125" s="2" t="n">
        <v>38.425802617001</v>
      </c>
      <c r="AI125" s="1"/>
      <c r="AJ125" s="15"/>
      <c r="AL125" s="2" t="n">
        <v>40664</v>
      </c>
      <c r="AM125" s="2" t="n">
        <v>3.9585</v>
      </c>
      <c r="AN125" s="2" t="n">
        <v>0.325</v>
      </c>
      <c r="AO125" s="2" t="n">
        <v>4.2835</v>
      </c>
      <c r="AP125" s="2" t="n">
        <v>0.045</v>
      </c>
      <c r="AQ125" s="2" t="n">
        <v>4.0035</v>
      </c>
      <c r="AR125" s="2" t="n">
        <v>0.325</v>
      </c>
      <c r="AS125" s="2" t="n">
        <v>4.2835</v>
      </c>
      <c r="AT125" s="2" t="n">
        <v>0.33</v>
      </c>
      <c r="AU125" s="2" t="n">
        <v>4.2885</v>
      </c>
    </row>
    <row r="126" customFormat="false" ht="12.75" hidden="false" customHeight="false" outlineLevel="0" collapsed="false">
      <c r="A126" s="351" t="n">
        <v>39995</v>
      </c>
      <c r="B126" s="2" t="n">
        <v>45.51</v>
      </c>
      <c r="C126" s="2" t="n">
        <v>47.73</v>
      </c>
      <c r="D126" s="2" t="n">
        <v>41.87</v>
      </c>
      <c r="E126" s="2" t="n">
        <v>39.23</v>
      </c>
      <c r="F126" s="2" t="n">
        <v>45.62</v>
      </c>
      <c r="G126" s="2" t="n">
        <v>49.81</v>
      </c>
      <c r="I126" s="2" t="n">
        <v>47.75</v>
      </c>
      <c r="R126" s="2" t="n">
        <v>39.0528187211227</v>
      </c>
      <c r="AI126" s="1"/>
      <c r="AJ126" s="15"/>
      <c r="AL126" s="2" t="n">
        <v>40695</v>
      </c>
      <c r="AM126" s="2" t="n">
        <v>4.1355</v>
      </c>
      <c r="AN126" s="2" t="n">
        <v>0.335</v>
      </c>
      <c r="AO126" s="2" t="n">
        <v>4.4705</v>
      </c>
      <c r="AP126" s="2" t="n">
        <v>0.045</v>
      </c>
      <c r="AQ126" s="2" t="n">
        <v>4.1805</v>
      </c>
      <c r="AR126" s="2" t="n">
        <v>0.335</v>
      </c>
      <c r="AS126" s="2" t="n">
        <v>4.4705</v>
      </c>
      <c r="AT126" s="2" t="n">
        <v>0.37</v>
      </c>
      <c r="AU126" s="2" t="n">
        <v>4.5055</v>
      </c>
    </row>
    <row r="127" customFormat="false" ht="12.75" hidden="false" customHeight="false" outlineLevel="0" collapsed="false">
      <c r="A127" s="351" t="n">
        <v>40026</v>
      </c>
      <c r="B127" s="2" t="n">
        <v>47.94</v>
      </c>
      <c r="C127" s="2" t="n">
        <v>51.56</v>
      </c>
      <c r="D127" s="2" t="n">
        <v>45.99</v>
      </c>
      <c r="E127" s="2" t="n">
        <v>43.43</v>
      </c>
      <c r="F127" s="2" t="n">
        <v>45.72</v>
      </c>
      <c r="G127" s="2" t="n">
        <v>53.17</v>
      </c>
      <c r="I127" s="2" t="n">
        <v>56.75</v>
      </c>
      <c r="R127" s="2" t="n">
        <v>39.4901559514222</v>
      </c>
      <c r="AI127" s="1"/>
      <c r="AJ127" s="15"/>
      <c r="AL127" s="2" t="n">
        <v>40725</v>
      </c>
      <c r="AM127" s="2" t="n">
        <v>4.1855</v>
      </c>
      <c r="AN127" s="2" t="n">
        <v>0.45</v>
      </c>
      <c r="AO127" s="2" t="n">
        <v>4.6355</v>
      </c>
      <c r="AP127" s="2" t="n">
        <v>0.045</v>
      </c>
      <c r="AQ127" s="2" t="n">
        <v>4.2305</v>
      </c>
      <c r="AR127" s="2" t="n">
        <v>0.35</v>
      </c>
      <c r="AS127" s="2" t="n">
        <v>4.5355</v>
      </c>
      <c r="AT127" s="2" t="n">
        <v>0.41</v>
      </c>
      <c r="AU127" s="2" t="n">
        <v>4.5955</v>
      </c>
    </row>
    <row r="128" customFormat="false" ht="12.75" hidden="false" customHeight="false" outlineLevel="0" collapsed="false">
      <c r="A128" s="351" t="n">
        <v>40057</v>
      </c>
      <c r="B128" s="2" t="n">
        <v>42.37</v>
      </c>
      <c r="C128" s="2" t="n">
        <v>45.59</v>
      </c>
      <c r="D128" s="2" t="n">
        <v>40.36</v>
      </c>
      <c r="E128" s="2" t="n">
        <v>41.07</v>
      </c>
      <c r="F128" s="2" t="n">
        <v>40.26</v>
      </c>
      <c r="G128" s="2" t="n">
        <v>46.68</v>
      </c>
      <c r="I128" s="2" t="n">
        <v>39.45</v>
      </c>
      <c r="R128" s="2" t="n">
        <v>39.6597550854782</v>
      </c>
      <c r="AI128" s="1"/>
      <c r="AJ128" s="15"/>
      <c r="AL128" s="2" t="n">
        <v>40756</v>
      </c>
      <c r="AM128" s="2" t="n">
        <v>4.0715</v>
      </c>
      <c r="AN128" s="2" t="n">
        <v>0.45</v>
      </c>
      <c r="AO128" s="2" t="n">
        <v>4.5215</v>
      </c>
      <c r="AP128" s="2" t="n">
        <v>0.045</v>
      </c>
      <c r="AQ128" s="2" t="n">
        <v>4.1165</v>
      </c>
      <c r="AR128" s="2" t="n">
        <v>0.35</v>
      </c>
      <c r="AS128" s="2" t="n">
        <v>4.4215</v>
      </c>
      <c r="AT128" s="2" t="n">
        <v>0.41</v>
      </c>
      <c r="AU128" s="2" t="n">
        <v>4.4815</v>
      </c>
    </row>
    <row r="129" customFormat="false" ht="12.75" hidden="false" customHeight="false" outlineLevel="0" collapsed="false">
      <c r="A129" s="351" t="n">
        <v>40087</v>
      </c>
      <c r="B129" s="2" t="n">
        <v>37.16</v>
      </c>
      <c r="C129" s="2" t="n">
        <v>40.66</v>
      </c>
      <c r="D129" s="2" t="n">
        <v>38.04</v>
      </c>
      <c r="E129" s="2" t="n">
        <v>43.81</v>
      </c>
      <c r="F129" s="2" t="n">
        <v>40.88</v>
      </c>
      <c r="G129" s="2" t="n">
        <v>39.73</v>
      </c>
      <c r="I129" s="2" t="n">
        <v>38.75</v>
      </c>
      <c r="R129" s="2" t="n">
        <v>39.8162182845495</v>
      </c>
      <c r="AI129" s="1"/>
      <c r="AJ129" s="15"/>
    </row>
    <row r="130" customFormat="false" ht="12.75" hidden="false" customHeight="false" outlineLevel="0" collapsed="false">
      <c r="A130" s="351" t="n">
        <v>40118</v>
      </c>
      <c r="B130" s="2" t="n">
        <v>36.44</v>
      </c>
      <c r="C130" s="2" t="n">
        <v>39.22</v>
      </c>
      <c r="D130" s="2" t="n">
        <v>36.4</v>
      </c>
      <c r="E130" s="2" t="n">
        <v>40.54</v>
      </c>
      <c r="F130" s="2" t="n">
        <v>40.29</v>
      </c>
      <c r="G130" s="2" t="n">
        <v>38.78</v>
      </c>
      <c r="I130" s="2" t="n">
        <v>35.75</v>
      </c>
      <c r="R130" s="2" t="n">
        <v>43.3321216967882</v>
      </c>
      <c r="AI130" s="1"/>
      <c r="AJ130" s="15"/>
    </row>
    <row r="131" customFormat="false" ht="12.75" hidden="false" customHeight="false" outlineLevel="0" collapsed="false">
      <c r="A131" s="351" t="n">
        <v>40148</v>
      </c>
      <c r="B131" s="2" t="n">
        <v>36.44</v>
      </c>
      <c r="C131" s="2" t="n">
        <v>40.73</v>
      </c>
      <c r="D131" s="2" t="n">
        <v>37.82</v>
      </c>
      <c r="E131" s="2" t="n">
        <v>41.33</v>
      </c>
      <c r="F131" s="2" t="n">
        <v>44.19</v>
      </c>
      <c r="G131" s="2" t="n">
        <v>38.66</v>
      </c>
      <c r="I131" s="2" t="n">
        <v>38.95</v>
      </c>
      <c r="R131" s="2" t="n">
        <v>45.6341415472471</v>
      </c>
      <c r="AI131" s="1"/>
      <c r="AJ131" s="15"/>
    </row>
    <row r="132" customFormat="false" ht="12.75" hidden="false" customHeight="false" outlineLevel="0" collapsed="false">
      <c r="A132" s="351" t="n">
        <v>40179</v>
      </c>
      <c r="B132" s="2" t="n">
        <v>37.53</v>
      </c>
      <c r="C132" s="2" t="n">
        <v>41.63</v>
      </c>
      <c r="D132" s="2" t="n">
        <v>38.41</v>
      </c>
      <c r="E132" s="2" t="n">
        <v>40.39</v>
      </c>
      <c r="F132" s="2" t="n">
        <v>41.85</v>
      </c>
      <c r="G132" s="2" t="n">
        <v>39.95</v>
      </c>
      <c r="I132" s="2" t="n">
        <v>29.45</v>
      </c>
      <c r="R132" s="2" t="n">
        <v>46.2789542559222</v>
      </c>
      <c r="AI132" s="1"/>
      <c r="AJ132" s="15"/>
    </row>
    <row r="133" customFormat="false" ht="12.75" hidden="false" customHeight="false" outlineLevel="0" collapsed="false">
      <c r="A133" s="351" t="n">
        <v>40210</v>
      </c>
      <c r="B133" s="2" t="n">
        <v>37.31</v>
      </c>
      <c r="C133" s="2" t="n">
        <v>40.37</v>
      </c>
      <c r="D133" s="2" t="n">
        <v>37.23</v>
      </c>
      <c r="E133" s="2" t="n">
        <v>40.78</v>
      </c>
      <c r="F133" s="2" t="n">
        <v>39.96</v>
      </c>
      <c r="G133" s="2" t="n">
        <v>39.73</v>
      </c>
      <c r="I133" s="2" t="n">
        <v>31.7</v>
      </c>
      <c r="R133" s="2" t="n">
        <v>44.8506299574947</v>
      </c>
      <c r="AI133" s="1"/>
      <c r="AJ133" s="15"/>
    </row>
    <row r="134" customFormat="false" ht="12.75" hidden="false" customHeight="false" outlineLevel="0" collapsed="false">
      <c r="A134" s="351" t="n">
        <v>40238</v>
      </c>
      <c r="B134" s="2" t="n">
        <v>37.31</v>
      </c>
      <c r="C134" s="2" t="n">
        <v>38.85</v>
      </c>
      <c r="D134" s="2" t="n">
        <v>35.33</v>
      </c>
      <c r="E134" s="2" t="n">
        <v>40.18</v>
      </c>
      <c r="F134" s="2" t="n">
        <v>39.01</v>
      </c>
      <c r="G134" s="2" t="n">
        <v>39.74</v>
      </c>
      <c r="I134" s="2" t="n">
        <v>29.2</v>
      </c>
      <c r="R134" s="2" t="n">
        <v>43.185764287655</v>
      </c>
      <c r="AI134" s="1"/>
      <c r="AJ134" s="15"/>
    </row>
    <row r="135" customFormat="false" ht="12.75" hidden="false" customHeight="false" outlineLevel="0" collapsed="false">
      <c r="A135" s="351" t="n">
        <v>40269</v>
      </c>
      <c r="B135" s="2" t="n">
        <v>37.09</v>
      </c>
      <c r="C135" s="2" t="n">
        <v>39.89</v>
      </c>
      <c r="D135" s="2" t="n">
        <v>34.86</v>
      </c>
      <c r="E135" s="2" t="n">
        <v>40.98</v>
      </c>
      <c r="F135" s="2" t="n">
        <v>38.06</v>
      </c>
      <c r="G135" s="2" t="n">
        <v>39.52</v>
      </c>
      <c r="I135" s="2" t="n">
        <v>35.5</v>
      </c>
      <c r="R135" s="2" t="n">
        <v>39.425060290648</v>
      </c>
      <c r="AI135" s="1"/>
      <c r="AJ135" s="15"/>
    </row>
    <row r="136" customFormat="false" ht="12.75" hidden="false" customHeight="false" outlineLevel="0" collapsed="false">
      <c r="A136" s="351" t="n">
        <v>40299</v>
      </c>
      <c r="B136" s="2" t="n">
        <v>37.09</v>
      </c>
      <c r="C136" s="2" t="n">
        <v>37.46</v>
      </c>
      <c r="D136" s="2" t="n">
        <v>32.48</v>
      </c>
      <c r="E136" s="2" t="n">
        <v>41.96</v>
      </c>
      <c r="F136" s="2" t="n">
        <v>38.58</v>
      </c>
      <c r="G136" s="2" t="n">
        <v>39.52</v>
      </c>
      <c r="I136" s="2" t="n">
        <v>35.5</v>
      </c>
      <c r="R136" s="2" t="n">
        <v>39.4559143947038</v>
      </c>
      <c r="AI136" s="1"/>
      <c r="AJ136" s="15"/>
    </row>
    <row r="137" customFormat="false" ht="12.75" hidden="false" customHeight="false" outlineLevel="0" collapsed="false">
      <c r="A137" s="351" t="n">
        <v>40330</v>
      </c>
      <c r="B137" s="2" t="n">
        <v>39.11</v>
      </c>
      <c r="C137" s="2" t="n">
        <v>38.12</v>
      </c>
      <c r="D137" s="2" t="n">
        <v>33.09</v>
      </c>
      <c r="E137" s="2" t="n">
        <v>45.42</v>
      </c>
      <c r="F137" s="2" t="n">
        <v>44.95</v>
      </c>
      <c r="G137" s="2" t="n">
        <v>42.61</v>
      </c>
      <c r="I137" s="2" t="n">
        <v>41.5</v>
      </c>
      <c r="R137" s="2" t="n">
        <v>39.9005550695741</v>
      </c>
      <c r="AI137" s="1"/>
      <c r="AJ137" s="15"/>
    </row>
    <row r="138" customFormat="false" ht="12.75" hidden="false" customHeight="false" outlineLevel="0" collapsed="false">
      <c r="A138" s="351" t="n">
        <v>40360</v>
      </c>
      <c r="B138" s="2" t="n">
        <v>45.29</v>
      </c>
      <c r="C138" s="2" t="n">
        <v>48.41</v>
      </c>
      <c r="D138" s="2" t="n">
        <v>42.06</v>
      </c>
      <c r="E138" s="2" t="n">
        <v>39.21</v>
      </c>
      <c r="F138" s="2" t="n">
        <v>45.95</v>
      </c>
      <c r="G138" s="2" t="n">
        <v>49.38</v>
      </c>
      <c r="I138" s="2" t="n">
        <v>48.5</v>
      </c>
      <c r="R138" s="2" t="n">
        <v>40.5386587408566</v>
      </c>
      <c r="AI138" s="1"/>
      <c r="AJ138" s="15"/>
    </row>
    <row r="139" customFormat="false" ht="12.75" hidden="false" customHeight="false" outlineLevel="0" collapsed="false">
      <c r="A139" s="351" t="n">
        <v>40391</v>
      </c>
      <c r="B139" s="2" t="n">
        <v>47.53</v>
      </c>
      <c r="C139" s="2" t="n">
        <v>52.03</v>
      </c>
      <c r="D139" s="2" t="n">
        <v>45.9</v>
      </c>
      <c r="E139" s="2" t="n">
        <v>43.12</v>
      </c>
      <c r="F139" s="2" t="n">
        <v>46.08</v>
      </c>
      <c r="G139" s="2" t="n">
        <v>52.47</v>
      </c>
      <c r="I139" s="2" t="n">
        <v>57.5</v>
      </c>
      <c r="R139" s="2" t="n">
        <v>40.9856644970204</v>
      </c>
      <c r="AI139" s="1"/>
      <c r="AJ139" s="15"/>
    </row>
    <row r="140" customFormat="false" ht="12.75" hidden="false" customHeight="false" outlineLevel="0" collapsed="false">
      <c r="A140" s="351" t="n">
        <v>40422</v>
      </c>
      <c r="B140" s="2" t="n">
        <v>42.38</v>
      </c>
      <c r="C140" s="2" t="n">
        <v>46.39</v>
      </c>
      <c r="D140" s="2" t="n">
        <v>40.65</v>
      </c>
      <c r="E140" s="2" t="n">
        <v>40.92</v>
      </c>
      <c r="F140" s="2" t="n">
        <v>40.56</v>
      </c>
      <c r="G140" s="2" t="n">
        <v>46.48</v>
      </c>
      <c r="I140" s="2" t="n">
        <v>39.95</v>
      </c>
      <c r="R140" s="2" t="n">
        <v>41.1625339107015</v>
      </c>
      <c r="AI140" s="1"/>
      <c r="AJ140" s="15"/>
    </row>
    <row r="141" customFormat="false" ht="12.75" hidden="false" customHeight="false" outlineLevel="0" collapsed="false">
      <c r="A141" s="351" t="n">
        <v>40452</v>
      </c>
      <c r="B141" s="2" t="n">
        <v>37.56</v>
      </c>
      <c r="C141" s="2" t="n">
        <v>41.77</v>
      </c>
      <c r="D141" s="2" t="n">
        <v>38.54</v>
      </c>
      <c r="E141" s="2" t="n">
        <v>44.72</v>
      </c>
      <c r="F141" s="2" t="n">
        <v>41.09</v>
      </c>
      <c r="G141" s="2" t="n">
        <v>40.08</v>
      </c>
      <c r="I141" s="2" t="n">
        <v>39.5</v>
      </c>
      <c r="R141" s="2" t="n">
        <v>41.3260097823247</v>
      </c>
      <c r="AI141" s="1"/>
      <c r="AJ141" s="15"/>
    </row>
    <row r="142" customFormat="false" ht="12.75" hidden="false" customHeight="false" outlineLevel="0" collapsed="false">
      <c r="A142" s="351" t="n">
        <v>40483</v>
      </c>
      <c r="B142" s="2" t="n">
        <v>36.88</v>
      </c>
      <c r="C142" s="2" t="n">
        <v>40.38</v>
      </c>
      <c r="D142" s="2" t="n">
        <v>36.96</v>
      </c>
      <c r="E142" s="2" t="n">
        <v>41.3</v>
      </c>
      <c r="F142" s="2" t="n">
        <v>40.5</v>
      </c>
      <c r="G142" s="2" t="n">
        <v>39.19</v>
      </c>
      <c r="I142" s="2" t="n">
        <v>36.5</v>
      </c>
      <c r="R142" s="2" t="n">
        <v>43.9110190001201</v>
      </c>
      <c r="AI142" s="1"/>
      <c r="AJ142" s="15"/>
    </row>
    <row r="143" customFormat="false" ht="12.75" hidden="false" customHeight="false" outlineLevel="0" collapsed="false">
      <c r="A143" s="351" t="n">
        <v>40513</v>
      </c>
      <c r="B143" s="2" t="n">
        <v>36.89</v>
      </c>
      <c r="C143" s="2" t="n">
        <v>41.81</v>
      </c>
      <c r="D143" s="2" t="n">
        <v>38.29</v>
      </c>
      <c r="E143" s="2" t="n">
        <v>42.02</v>
      </c>
      <c r="F143" s="2" t="n">
        <v>44.43</v>
      </c>
      <c r="G143" s="2" t="n">
        <v>39.09</v>
      </c>
      <c r="I143" s="2" t="n">
        <v>39.45</v>
      </c>
      <c r="R143" s="2" t="n">
        <v>46.2406136626109</v>
      </c>
      <c r="AI143" s="1"/>
      <c r="AJ143" s="15"/>
    </row>
    <row r="144" customFormat="false" ht="12.75" hidden="false" customHeight="false" outlineLevel="0" collapsed="false">
      <c r="A144" s="351" t="n">
        <v>40544</v>
      </c>
      <c r="B144" s="2" t="n">
        <v>37.91</v>
      </c>
      <c r="C144" s="2" t="n">
        <v>42.71</v>
      </c>
      <c r="D144" s="2" t="n">
        <v>38.86</v>
      </c>
      <c r="E144" s="2" t="n">
        <v>40.88</v>
      </c>
      <c r="F144" s="2" t="n">
        <v>42.08</v>
      </c>
      <c r="G144" s="2" t="n">
        <v>40.28</v>
      </c>
      <c r="I144" s="2" t="n">
        <v>29.95</v>
      </c>
      <c r="R144" s="2" t="n">
        <v>43.1202308142929</v>
      </c>
      <c r="AI144" s="1"/>
      <c r="AJ144" s="15"/>
    </row>
    <row r="145" customFormat="false" ht="12.75" hidden="false" customHeight="false" outlineLevel="0" collapsed="false">
      <c r="A145" s="351" t="n">
        <v>40575</v>
      </c>
      <c r="B145" s="2" t="n">
        <v>37.71</v>
      </c>
      <c r="C145" s="2" t="n">
        <v>41.52</v>
      </c>
      <c r="D145" s="2" t="n">
        <v>37.76</v>
      </c>
      <c r="E145" s="2" t="n">
        <v>41.35</v>
      </c>
      <c r="F145" s="2" t="n">
        <v>40.18</v>
      </c>
      <c r="G145" s="2" t="n">
        <v>40.08</v>
      </c>
      <c r="I145" s="2" t="n">
        <v>32.2</v>
      </c>
      <c r="R145" s="2" t="n">
        <v>41.7465222002583</v>
      </c>
      <c r="AI145" s="1"/>
      <c r="AJ145" s="15"/>
    </row>
    <row r="146" customFormat="false" ht="12.75" hidden="false" customHeight="false" outlineLevel="0" collapsed="false">
      <c r="A146" s="351" t="n">
        <v>40603</v>
      </c>
      <c r="B146" s="2" t="n">
        <v>37.71</v>
      </c>
      <c r="C146" s="2" t="n">
        <v>40.08</v>
      </c>
      <c r="D146" s="2" t="n">
        <v>35.99</v>
      </c>
      <c r="E146" s="2" t="n">
        <v>40.81</v>
      </c>
      <c r="F146" s="2" t="n">
        <v>39.22</v>
      </c>
      <c r="G146" s="2" t="n">
        <v>40.09</v>
      </c>
      <c r="I146" s="2" t="n">
        <v>29.7</v>
      </c>
      <c r="R146" s="2" t="n">
        <v>40.1472112296846</v>
      </c>
      <c r="AI146" s="1"/>
      <c r="AJ146" s="15"/>
    </row>
    <row r="147" customFormat="false" ht="12.75" hidden="false" customHeight="false" outlineLevel="0" collapsed="false">
      <c r="A147" s="351" t="n">
        <v>40634</v>
      </c>
      <c r="B147" s="2" t="n">
        <v>37.51</v>
      </c>
      <c r="C147" s="2" t="n">
        <v>41.07</v>
      </c>
      <c r="D147" s="2" t="n">
        <v>35.56</v>
      </c>
      <c r="E147" s="2" t="n">
        <v>41.83</v>
      </c>
      <c r="F147" s="2" t="n">
        <v>38.26</v>
      </c>
      <c r="G147" s="2" t="n">
        <v>39.89</v>
      </c>
      <c r="I147" s="2" t="n">
        <v>36</v>
      </c>
      <c r="R147" s="2" t="n">
        <v>36.6644828820432</v>
      </c>
      <c r="AI147" s="1"/>
      <c r="AJ147" s="15"/>
    </row>
    <row r="148" customFormat="false" ht="12.75" hidden="false" customHeight="false" outlineLevel="0" collapsed="false">
      <c r="A148" s="351" t="n">
        <v>40664</v>
      </c>
      <c r="B148" s="2" t="n">
        <v>37.51</v>
      </c>
      <c r="C148" s="2" t="n">
        <v>38.78</v>
      </c>
      <c r="D148" s="2" t="n">
        <v>33.34</v>
      </c>
      <c r="E148" s="2" t="n">
        <v>42.76</v>
      </c>
      <c r="F148" s="2" t="n">
        <v>38.79</v>
      </c>
      <c r="G148" s="2" t="n">
        <v>39.89</v>
      </c>
      <c r="I148" s="2" t="n">
        <v>36</v>
      </c>
      <c r="R148" s="2" t="n">
        <v>36.6889690436648</v>
      </c>
      <c r="AI148" s="1"/>
      <c r="AJ148" s="15"/>
    </row>
    <row r="149" customFormat="false" ht="12.75" hidden="false" customHeight="false" outlineLevel="0" collapsed="false">
      <c r="A149" s="351" t="n">
        <v>40695</v>
      </c>
      <c r="B149" s="2" t="n">
        <v>39.38</v>
      </c>
      <c r="C149" s="2" t="n">
        <v>39.4</v>
      </c>
      <c r="D149" s="2" t="n">
        <v>33.91</v>
      </c>
      <c r="E149" s="2" t="n">
        <v>46.12</v>
      </c>
      <c r="F149" s="2" t="n">
        <v>45.22</v>
      </c>
      <c r="G149" s="2" t="n">
        <v>42.74</v>
      </c>
      <c r="I149" s="2" t="n">
        <v>42</v>
      </c>
      <c r="R149" s="2" t="n">
        <v>37.1093011310514</v>
      </c>
      <c r="AI149" s="1"/>
      <c r="AJ149" s="15"/>
    </row>
    <row r="150" customFormat="false" ht="12.75" hidden="false" customHeight="false" outlineLevel="0" collapsed="false">
      <c r="A150" s="351" t="n">
        <v>40725</v>
      </c>
      <c r="B150" s="2" t="n">
        <v>45.1</v>
      </c>
      <c r="C150" s="2" t="n">
        <v>49.11</v>
      </c>
      <c r="D150" s="2" t="n">
        <v>42.27</v>
      </c>
      <c r="E150" s="2" t="n">
        <v>39.23</v>
      </c>
      <c r="F150" s="2" t="n">
        <v>46.28</v>
      </c>
      <c r="G150" s="2" t="n">
        <v>48.99</v>
      </c>
      <c r="I150" s="2" t="n">
        <v>49</v>
      </c>
      <c r="R150" s="2" t="n">
        <v>37.7148351169981</v>
      </c>
      <c r="AI150" s="1"/>
      <c r="AJ150" s="15"/>
    </row>
    <row r="151" customFormat="false" ht="12.75" hidden="false" customHeight="false" outlineLevel="0" collapsed="false">
      <c r="A151" s="351" t="n">
        <v>40756</v>
      </c>
      <c r="B151" s="2" t="n">
        <v>47.18</v>
      </c>
      <c r="C151" s="2" t="n">
        <v>52.52</v>
      </c>
      <c r="D151" s="2" t="n">
        <v>45.85</v>
      </c>
      <c r="E151" s="2" t="n">
        <v>42.86</v>
      </c>
      <c r="F151" s="2" t="n">
        <v>46.44</v>
      </c>
      <c r="G151" s="2" t="n">
        <v>51.85</v>
      </c>
      <c r="I151" s="2" t="n">
        <v>58</v>
      </c>
      <c r="R151" s="2" t="n">
        <v>38.1371887926458</v>
      </c>
      <c r="AI151" s="1"/>
      <c r="AJ151" s="15"/>
    </row>
    <row r="152" customFormat="false" ht="12.75" hidden="false" customHeight="false" outlineLevel="0" collapsed="false">
      <c r="A152" s="351" t="n">
        <v>40787</v>
      </c>
      <c r="B152" s="2" t="n">
        <v>42.4</v>
      </c>
      <c r="C152" s="2" t="n">
        <v>47.21</v>
      </c>
      <c r="D152" s="2" t="n">
        <v>40.95</v>
      </c>
      <c r="E152" s="2" t="n">
        <v>40.81</v>
      </c>
      <c r="F152" s="2" t="n">
        <v>40.85</v>
      </c>
      <c r="G152" s="2" t="n">
        <v>46.3</v>
      </c>
      <c r="I152" s="2" t="n">
        <v>40.45</v>
      </c>
      <c r="R152" s="2" t="n">
        <v>38.3009773125625</v>
      </c>
      <c r="AI152" s="1"/>
      <c r="AJ152" s="15"/>
    </row>
    <row r="153" customFormat="false" ht="12.75" hidden="false" customHeight="false" outlineLevel="0" collapsed="false">
      <c r="A153" s="351" t="n">
        <v>40817</v>
      </c>
      <c r="B153" s="2" t="n">
        <v>37.94</v>
      </c>
      <c r="C153" s="2" t="n">
        <v>42.88</v>
      </c>
      <c r="D153" s="2" t="n">
        <v>39.04</v>
      </c>
      <c r="E153" s="2" t="n">
        <v>45.6</v>
      </c>
      <c r="F153" s="2" t="n">
        <v>41.31</v>
      </c>
      <c r="G153" s="2" t="n">
        <v>40.4</v>
      </c>
      <c r="I153" s="2" t="n">
        <v>40</v>
      </c>
      <c r="R153" s="2" t="n">
        <v>38.4520799460751</v>
      </c>
      <c r="AI153" s="1"/>
      <c r="AJ153" s="15"/>
    </row>
    <row r="154" customFormat="false" ht="12.75" hidden="false" customHeight="false" outlineLevel="0" collapsed="false">
      <c r="A154" s="351" t="n">
        <v>40848</v>
      </c>
      <c r="B154" s="2" t="n">
        <v>37.32</v>
      </c>
      <c r="C154" s="2" t="n">
        <v>41.54</v>
      </c>
      <c r="D154" s="2" t="n">
        <v>37.52</v>
      </c>
      <c r="E154" s="2" t="n">
        <v>42.04</v>
      </c>
      <c r="F154" s="2" t="n">
        <v>40.71</v>
      </c>
      <c r="G154" s="2" t="n">
        <v>39.59</v>
      </c>
      <c r="I154" s="2" t="n">
        <v>37</v>
      </c>
      <c r="R154" s="2" t="n">
        <v>41.8475254432819</v>
      </c>
      <c r="AI154" s="1"/>
      <c r="AJ154" s="15"/>
    </row>
    <row r="155" customFormat="false" ht="12.75" hidden="false" customHeight="false" outlineLevel="0" collapsed="false">
      <c r="A155" s="351" t="n">
        <v>40878</v>
      </c>
      <c r="B155" s="2" t="n">
        <v>37.32</v>
      </c>
      <c r="C155" s="2" t="n">
        <v>42.89</v>
      </c>
      <c r="D155" s="2" t="n">
        <v>38.75</v>
      </c>
      <c r="E155" s="2" t="n">
        <v>42.7</v>
      </c>
      <c r="F155" s="2" t="n">
        <v>44.67</v>
      </c>
      <c r="G155" s="2" t="n">
        <v>39.48</v>
      </c>
      <c r="I155" s="2" t="n">
        <v>39.95</v>
      </c>
      <c r="R155" s="2" t="n">
        <v>44.0706760874416</v>
      </c>
      <c r="AI155" s="1"/>
      <c r="AJ155" s="15"/>
    </row>
    <row r="156" customFormat="false" ht="12.75" hidden="false" customHeight="false" outlineLevel="0" collapsed="false">
      <c r="A156" s="351" t="n">
        <v>40909</v>
      </c>
      <c r="B156" s="2" t="n">
        <v>38.28</v>
      </c>
      <c r="C156" s="2" t="n">
        <v>43.84</v>
      </c>
      <c r="D156" s="2" t="n">
        <v>39.32</v>
      </c>
      <c r="E156" s="2" t="n">
        <v>41.37</v>
      </c>
      <c r="F156" s="2" t="n">
        <v>42.31</v>
      </c>
      <c r="G156" s="2" t="n">
        <v>40.6</v>
      </c>
      <c r="I156" s="2" t="n">
        <v>30.2</v>
      </c>
      <c r="R156" s="2" t="n">
        <v>43.1202308142929</v>
      </c>
      <c r="AI156" s="1"/>
      <c r="AJ156" s="15"/>
    </row>
    <row r="157" customFormat="false" ht="12.75" hidden="false" customHeight="false" outlineLevel="0" collapsed="false">
      <c r="A157" s="351"/>
      <c r="AI157" s="1"/>
      <c r="AJ157" s="15"/>
    </row>
    <row r="158" customFormat="false" ht="12.75" hidden="false" customHeight="false" outlineLevel="0" collapsed="false">
      <c r="A158" s="351"/>
      <c r="AI158" s="1"/>
      <c r="AJ158" s="15"/>
    </row>
    <row r="159" customFormat="false" ht="12.75" hidden="false" customHeight="false" outlineLevel="0" collapsed="false">
      <c r="A159" s="351"/>
      <c r="AI159" s="1"/>
      <c r="AJ159" s="15"/>
    </row>
    <row r="160" customFormat="false" ht="12.75" hidden="false" customHeight="false" outlineLevel="0" collapsed="false">
      <c r="A160" s="351"/>
      <c r="AI160" s="1"/>
      <c r="AJ160" s="15"/>
    </row>
    <row r="161" customFormat="false" ht="12" hidden="false" customHeight="true" outlineLevel="0" collapsed="false">
      <c r="A161" s="351"/>
      <c r="AI161" s="1"/>
      <c r="AJ161" s="15"/>
    </row>
    <row r="162" customFormat="false" ht="12.75" hidden="false" customHeight="false" outlineLevel="0" collapsed="false">
      <c r="A162" s="351"/>
    </row>
    <row r="163" customFormat="false" ht="12.75" hidden="false" customHeight="false" outlineLevel="0" collapsed="false">
      <c r="A163" s="351"/>
    </row>
    <row r="164" customFormat="false" ht="12.75" hidden="false" customHeight="false" outlineLevel="0" collapsed="false">
      <c r="A164" s="351"/>
    </row>
    <row r="165" customFormat="false" ht="12.75" hidden="false" customHeight="false" outlineLevel="0" collapsed="false">
      <c r="A165" s="351"/>
    </row>
    <row r="166" customFormat="false" ht="12.75" hidden="false" customHeight="false" outlineLevel="0" collapsed="false">
      <c r="A166" s="351"/>
    </row>
    <row r="167" customFormat="false" ht="12.75" hidden="false" customHeight="false" outlineLevel="0" collapsed="false">
      <c r="A167" s="351"/>
    </row>
    <row r="168" customFormat="false" ht="12.75" hidden="false" customHeight="false" outlineLevel="0" collapsed="false">
      <c r="A168" s="351"/>
    </row>
    <row r="169" customFormat="false" ht="12.75" hidden="false" customHeight="false" outlineLevel="0" collapsed="false">
      <c r="A169" s="351"/>
    </row>
    <row r="170" customFormat="false" ht="12.75" hidden="false" customHeight="false" outlineLevel="0" collapsed="false">
      <c r="A170" s="351"/>
    </row>
    <row r="171" customFormat="false" ht="12.75" hidden="false" customHeight="false" outlineLevel="0" collapsed="false">
      <c r="A171" s="351"/>
    </row>
    <row r="172" customFormat="false" ht="12.75" hidden="false" customHeight="false" outlineLevel="0" collapsed="false">
      <c r="A172" s="351"/>
    </row>
    <row r="173" customFormat="false" ht="12.75" hidden="false" customHeight="false" outlineLevel="0" collapsed="false">
      <c r="A173" s="351"/>
    </row>
    <row r="174" customFormat="false" ht="12.75" hidden="false" customHeight="false" outlineLevel="0" collapsed="false">
      <c r="A174" s="351"/>
    </row>
    <row r="175" customFormat="false" ht="12.75" hidden="false" customHeight="false" outlineLevel="0" collapsed="false">
      <c r="A175" s="351"/>
    </row>
    <row r="176" customFormat="false" ht="12.75" hidden="false" customHeight="false" outlineLevel="0" collapsed="false">
      <c r="A176" s="351"/>
    </row>
    <row r="177" customFormat="false" ht="12.75" hidden="false" customHeight="false" outlineLevel="0" collapsed="false">
      <c r="A177" s="351"/>
    </row>
    <row r="178" customFormat="false" ht="12.75" hidden="false" customHeight="false" outlineLevel="0" collapsed="false">
      <c r="A178" s="351"/>
    </row>
    <row r="179" customFormat="false" ht="12.75" hidden="false" customHeight="false" outlineLevel="0" collapsed="false">
      <c r="A179" s="351"/>
    </row>
    <row r="180" customFormat="false" ht="12.75" hidden="false" customHeight="false" outlineLevel="0" collapsed="false">
      <c r="A180" s="351"/>
    </row>
    <row r="181" customFormat="false" ht="12.75" hidden="false" customHeight="false" outlineLevel="0" collapsed="false">
      <c r="A181" s="351"/>
    </row>
    <row r="182" customFormat="false" ht="12.75" hidden="false" customHeight="false" outlineLevel="0" collapsed="false">
      <c r="A182" s="351"/>
    </row>
    <row r="183" customFormat="false" ht="12.75" hidden="false" customHeight="false" outlineLevel="0" collapsed="false">
      <c r="A183" s="351"/>
    </row>
    <row r="184" customFormat="false" ht="12.75" hidden="false" customHeight="false" outlineLevel="0" collapsed="false">
      <c r="A184" s="351"/>
    </row>
    <row r="185" customFormat="false" ht="12.75" hidden="false" customHeight="false" outlineLevel="0" collapsed="false">
      <c r="A185" s="351"/>
    </row>
    <row r="186" customFormat="false" ht="12.75" hidden="false" customHeight="false" outlineLevel="0" collapsed="false">
      <c r="A186" s="351"/>
    </row>
    <row r="187" customFormat="false" ht="12.75" hidden="false" customHeight="false" outlineLevel="0" collapsed="false">
      <c r="A187" s="351"/>
    </row>
    <row r="188" customFormat="false" ht="12.75" hidden="false" customHeight="false" outlineLevel="0" collapsed="false">
      <c r="A188" s="351"/>
    </row>
    <row r="189" customFormat="false" ht="12.75" hidden="false" customHeight="false" outlineLevel="0" collapsed="false">
      <c r="A189" s="351"/>
    </row>
    <row r="190" customFormat="false" ht="12.75" hidden="false" customHeight="false" outlineLevel="0" collapsed="false">
      <c r="A190" s="351"/>
    </row>
    <row r="191" customFormat="false" ht="12.75" hidden="false" customHeight="false" outlineLevel="0" collapsed="false">
      <c r="A191" s="351"/>
    </row>
    <row r="192" customFormat="false" ht="12.75" hidden="false" customHeight="false" outlineLevel="0" collapsed="false">
      <c r="A192" s="351"/>
    </row>
    <row r="193" customFormat="false" ht="12.75" hidden="false" customHeight="false" outlineLevel="0" collapsed="false">
      <c r="A193" s="351"/>
    </row>
    <row r="194" customFormat="false" ht="12.75" hidden="false" customHeight="false" outlineLevel="0" collapsed="false">
      <c r="A194" s="351"/>
    </row>
    <row r="195" customFormat="false" ht="12.75" hidden="false" customHeight="false" outlineLevel="0" collapsed="false">
      <c r="A195" s="351"/>
    </row>
    <row r="196" customFormat="false" ht="12.75" hidden="false" customHeight="false" outlineLevel="0" collapsed="false">
      <c r="A196" s="351"/>
    </row>
    <row r="197" customFormat="false" ht="12.75" hidden="false" customHeight="false" outlineLevel="0" collapsed="false">
      <c r="A197" s="351"/>
    </row>
    <row r="198" customFormat="false" ht="12.75" hidden="false" customHeight="false" outlineLevel="0" collapsed="false">
      <c r="A198" s="351"/>
    </row>
    <row r="199" customFormat="false" ht="12.75" hidden="false" customHeight="false" outlineLevel="0" collapsed="false">
      <c r="A199" s="351"/>
    </row>
    <row r="200" customFormat="false" ht="12.75" hidden="false" customHeight="false" outlineLevel="0" collapsed="false">
      <c r="A200" s="351"/>
    </row>
    <row r="201" customFormat="false" ht="12.75" hidden="false" customHeight="false" outlineLevel="0" collapsed="false">
      <c r="A201" s="351"/>
    </row>
    <row r="202" customFormat="false" ht="12.75" hidden="false" customHeight="false" outlineLevel="0" collapsed="false">
      <c r="A202" s="351"/>
    </row>
    <row r="203" customFormat="false" ht="12.75" hidden="false" customHeight="false" outlineLevel="0" collapsed="false">
      <c r="A203" s="351"/>
    </row>
    <row r="204" customFormat="false" ht="12.75" hidden="false" customHeight="false" outlineLevel="0" collapsed="false">
      <c r="A204" s="351"/>
    </row>
    <row r="205" customFormat="false" ht="12.75" hidden="false" customHeight="false" outlineLevel="0" collapsed="false">
      <c r="A205" s="351"/>
    </row>
    <row r="206" customFormat="false" ht="12.75" hidden="false" customHeight="false" outlineLevel="0" collapsed="false">
      <c r="A206" s="351"/>
    </row>
    <row r="207" customFormat="false" ht="12.75" hidden="false" customHeight="false" outlineLevel="0" collapsed="false">
      <c r="A207" s="351"/>
    </row>
    <row r="208" customFormat="false" ht="12.75" hidden="false" customHeight="false" outlineLevel="0" collapsed="false">
      <c r="A208" s="351"/>
    </row>
    <row r="209" customFormat="false" ht="12.75" hidden="false" customHeight="false" outlineLevel="0" collapsed="false">
      <c r="A209" s="351"/>
    </row>
    <row r="210" customFormat="false" ht="12.75" hidden="false" customHeight="false" outlineLevel="0" collapsed="false">
      <c r="A210" s="351"/>
    </row>
    <row r="211" customFormat="false" ht="12.75" hidden="false" customHeight="false" outlineLevel="0" collapsed="false">
      <c r="A211" s="351"/>
    </row>
    <row r="212" customFormat="false" ht="12.75" hidden="false" customHeight="false" outlineLevel="0" collapsed="false">
      <c r="A212" s="351"/>
    </row>
    <row r="213" customFormat="false" ht="12.75" hidden="false" customHeight="false" outlineLevel="0" collapsed="false">
      <c r="A213" s="351"/>
    </row>
    <row r="214" customFormat="false" ht="12.75" hidden="false" customHeight="false" outlineLevel="0" collapsed="false">
      <c r="A214" s="351"/>
    </row>
    <row r="215" customFormat="false" ht="12.75" hidden="false" customHeight="false" outlineLevel="0" collapsed="false">
      <c r="A215" s="351"/>
    </row>
    <row r="216" customFormat="false" ht="12.75" hidden="false" customHeight="false" outlineLevel="0" collapsed="false">
      <c r="A216" s="351"/>
    </row>
    <row r="217" customFormat="false" ht="12.75" hidden="false" customHeight="false" outlineLevel="0" collapsed="false">
      <c r="A217" s="351"/>
    </row>
    <row r="218" customFormat="false" ht="12.75" hidden="false" customHeight="false" outlineLevel="0" collapsed="false">
      <c r="A218" s="351"/>
    </row>
    <row r="219" customFormat="false" ht="12.75" hidden="false" customHeight="false" outlineLevel="0" collapsed="false">
      <c r="A219" s="351"/>
    </row>
    <row r="220" customFormat="false" ht="12.75" hidden="false" customHeight="false" outlineLevel="0" collapsed="false">
      <c r="A220" s="351"/>
    </row>
    <row r="221" customFormat="false" ht="12.75" hidden="false" customHeight="false" outlineLevel="0" collapsed="false">
      <c r="A221" s="351"/>
    </row>
    <row r="222" customFormat="false" ht="12.75" hidden="false" customHeight="false" outlineLevel="0" collapsed="false">
      <c r="A222" s="351"/>
    </row>
    <row r="223" customFormat="false" ht="12.75" hidden="false" customHeight="false" outlineLevel="0" collapsed="false">
      <c r="A223" s="351"/>
    </row>
    <row r="224" customFormat="false" ht="12.75" hidden="false" customHeight="false" outlineLevel="0" collapsed="false">
      <c r="A224" s="351"/>
    </row>
    <row r="225" customFormat="false" ht="12.75" hidden="false" customHeight="false" outlineLevel="0" collapsed="false">
      <c r="A225" s="351"/>
    </row>
    <row r="226" customFormat="false" ht="12.75" hidden="false" customHeight="false" outlineLevel="0" collapsed="false">
      <c r="A226" s="351"/>
    </row>
    <row r="227" customFormat="false" ht="12.75" hidden="false" customHeight="false" outlineLevel="0" collapsed="false">
      <c r="A227" s="351"/>
    </row>
    <row r="228" customFormat="false" ht="12.75" hidden="false" customHeight="false" outlineLevel="0" collapsed="false">
      <c r="A228" s="351"/>
    </row>
    <row r="229" customFormat="false" ht="12.75" hidden="false" customHeight="false" outlineLevel="0" collapsed="false">
      <c r="A229" s="351"/>
    </row>
    <row r="230" customFormat="false" ht="12.75" hidden="false" customHeight="false" outlineLevel="0" collapsed="false">
      <c r="A230" s="351"/>
    </row>
    <row r="231" customFormat="false" ht="12.75" hidden="false" customHeight="false" outlineLevel="0" collapsed="false">
      <c r="A231" s="351"/>
    </row>
    <row r="232" customFormat="false" ht="12.75" hidden="false" customHeight="false" outlineLevel="0" collapsed="false">
      <c r="A232" s="351"/>
    </row>
    <row r="233" customFormat="false" ht="12.75" hidden="false" customHeight="false" outlineLevel="0" collapsed="false">
      <c r="A233" s="351"/>
    </row>
    <row r="234" customFormat="false" ht="12.75" hidden="false" customHeight="false" outlineLevel="0" collapsed="false">
      <c r="A234" s="351"/>
    </row>
    <row r="235" customFormat="false" ht="12.75" hidden="false" customHeight="false" outlineLevel="0" collapsed="false">
      <c r="A235" s="351"/>
    </row>
    <row r="236" customFormat="false" ht="12.75" hidden="false" customHeight="false" outlineLevel="0" collapsed="false">
      <c r="A236" s="351"/>
    </row>
    <row r="237" customFormat="false" ht="12.75" hidden="false" customHeight="false" outlineLevel="0" collapsed="false">
      <c r="A237" s="351"/>
    </row>
    <row r="238" customFormat="false" ht="12.75" hidden="false" customHeight="false" outlineLevel="0" collapsed="false">
      <c r="A238" s="351"/>
    </row>
    <row r="239" customFormat="false" ht="12.75" hidden="false" customHeight="false" outlineLevel="0" collapsed="false">
      <c r="A239" s="351"/>
    </row>
    <row r="240" customFormat="false" ht="12.75" hidden="false" customHeight="false" outlineLevel="0" collapsed="false">
      <c r="A240" s="351"/>
    </row>
    <row r="241" customFormat="false" ht="12.75" hidden="false" customHeight="false" outlineLevel="0" collapsed="false">
      <c r="A241" s="351"/>
    </row>
    <row r="242" customFormat="false" ht="12.75" hidden="false" customHeight="false" outlineLevel="0" collapsed="false">
      <c r="A242" s="351"/>
    </row>
    <row r="243" customFormat="false" ht="12.75" hidden="false" customHeight="false" outlineLevel="0" collapsed="false">
      <c r="A243" s="351"/>
    </row>
    <row r="244" customFormat="false" ht="12.75" hidden="false" customHeight="false" outlineLevel="0" collapsed="false">
      <c r="A244" s="351"/>
    </row>
    <row r="245" customFormat="false" ht="12.75" hidden="false" customHeight="false" outlineLevel="0" collapsed="false">
      <c r="A245" s="351"/>
    </row>
    <row r="246" customFormat="false" ht="12.75" hidden="false" customHeight="false" outlineLevel="0" collapsed="false">
      <c r="A246" s="351"/>
    </row>
    <row r="247" customFormat="false" ht="12.75" hidden="false" customHeight="false" outlineLevel="0" collapsed="false">
      <c r="A247" s="351"/>
    </row>
    <row r="248" customFormat="false" ht="12.75" hidden="false" customHeight="false" outlineLevel="0" collapsed="false">
      <c r="A248" s="351"/>
    </row>
    <row r="249" customFormat="false" ht="12.75" hidden="false" customHeight="false" outlineLevel="0" collapsed="false">
      <c r="A249" s="351"/>
    </row>
    <row r="250" customFormat="false" ht="12.75" hidden="false" customHeight="false" outlineLevel="0" collapsed="false">
      <c r="A250" s="351"/>
    </row>
    <row r="251" customFormat="false" ht="12.75" hidden="false" customHeight="false" outlineLevel="0" collapsed="false">
      <c r="A251" s="351"/>
    </row>
    <row r="252" customFormat="false" ht="12.75" hidden="false" customHeight="false" outlineLevel="0" collapsed="false">
      <c r="A252" s="351"/>
    </row>
    <row r="253" customFormat="false" ht="12.75" hidden="false" customHeight="false" outlineLevel="0" collapsed="false">
      <c r="A253" s="351"/>
    </row>
    <row r="254" customFormat="false" ht="12.75" hidden="false" customHeight="false" outlineLevel="0" collapsed="false">
      <c r="A254" s="351"/>
    </row>
    <row r="255" customFormat="false" ht="12.75" hidden="false" customHeight="false" outlineLevel="0" collapsed="false">
      <c r="A255" s="351"/>
    </row>
    <row r="256" customFormat="false" ht="12.75" hidden="false" customHeight="false" outlineLevel="0" collapsed="false">
      <c r="A256" s="351"/>
    </row>
    <row r="257" customFormat="false" ht="12.75" hidden="false" customHeight="false" outlineLevel="0" collapsed="false">
      <c r="A257" s="351"/>
    </row>
    <row r="258" customFormat="false" ht="12.75" hidden="false" customHeight="false" outlineLevel="0" collapsed="false">
      <c r="A258" s="351"/>
    </row>
    <row r="259" customFormat="false" ht="12.75" hidden="false" customHeight="false" outlineLevel="0" collapsed="false">
      <c r="A259" s="351"/>
    </row>
    <row r="260" customFormat="false" ht="12.75" hidden="false" customHeight="false" outlineLevel="0" collapsed="false">
      <c r="A260" s="351"/>
    </row>
    <row r="261" customFormat="false" ht="12.75" hidden="false" customHeight="false" outlineLevel="0" collapsed="false">
      <c r="A261" s="351"/>
    </row>
    <row r="262" customFormat="false" ht="12.75" hidden="false" customHeight="false" outlineLevel="0" collapsed="false">
      <c r="A262" s="351"/>
    </row>
    <row r="263" customFormat="false" ht="12.75" hidden="false" customHeight="false" outlineLevel="0" collapsed="false">
      <c r="A263" s="351"/>
    </row>
    <row r="264" customFormat="false" ht="12.75" hidden="false" customHeight="false" outlineLevel="0" collapsed="false">
      <c r="A264" s="351"/>
    </row>
    <row r="265" customFormat="false" ht="12.75" hidden="false" customHeight="false" outlineLevel="0" collapsed="false">
      <c r="A265" s="351"/>
    </row>
    <row r="266" customFormat="false" ht="12.75" hidden="false" customHeight="false" outlineLevel="0" collapsed="false">
      <c r="A266" s="351"/>
    </row>
    <row r="267" customFormat="false" ht="12.75" hidden="false" customHeight="false" outlineLevel="0" collapsed="false">
      <c r="A267" s="351"/>
    </row>
    <row r="268" customFormat="false" ht="12.75" hidden="false" customHeight="false" outlineLevel="0" collapsed="false">
      <c r="A268" s="351"/>
    </row>
    <row r="269" customFormat="false" ht="12.75" hidden="false" customHeight="false" outlineLevel="0" collapsed="false">
      <c r="A269" s="351"/>
    </row>
    <row r="270" customFormat="false" ht="12.75" hidden="false" customHeight="false" outlineLevel="0" collapsed="false">
      <c r="A270" s="351"/>
    </row>
    <row r="271" customFormat="false" ht="12.75" hidden="false" customHeight="false" outlineLevel="0" collapsed="false">
      <c r="A271" s="351"/>
    </row>
    <row r="272" customFormat="false" ht="12.75" hidden="false" customHeight="false" outlineLevel="0" collapsed="false">
      <c r="A272" s="351"/>
    </row>
    <row r="273" customFormat="false" ht="12.75" hidden="false" customHeight="false" outlineLevel="0" collapsed="false">
      <c r="A273" s="351"/>
    </row>
    <row r="274" customFormat="false" ht="12.75" hidden="false" customHeight="false" outlineLevel="0" collapsed="false">
      <c r="A274" s="351"/>
    </row>
    <row r="275" customFormat="false" ht="12.75" hidden="false" customHeight="false" outlineLevel="0" collapsed="false">
      <c r="A275" s="351"/>
    </row>
    <row r="276" customFormat="false" ht="12.75" hidden="false" customHeight="false" outlineLevel="0" collapsed="false">
      <c r="A276" s="351"/>
    </row>
    <row r="277" customFormat="false" ht="12.75" hidden="false" customHeight="false" outlineLevel="0" collapsed="false">
      <c r="A277" s="351"/>
    </row>
    <row r="278" customFormat="false" ht="12.75" hidden="false" customHeight="false" outlineLevel="0" collapsed="false">
      <c r="A278" s="351"/>
    </row>
    <row r="279" customFormat="false" ht="12.75" hidden="false" customHeight="false" outlineLevel="0" collapsed="false">
      <c r="A279" s="351"/>
    </row>
    <row r="280" customFormat="false" ht="12.75" hidden="false" customHeight="false" outlineLevel="0" collapsed="false">
      <c r="A280" s="351"/>
    </row>
    <row r="281" customFormat="false" ht="12.75" hidden="false" customHeight="false" outlineLevel="0" collapsed="false">
      <c r="A281" s="351"/>
    </row>
    <row r="282" customFormat="false" ht="12.75" hidden="false" customHeight="false" outlineLevel="0" collapsed="false">
      <c r="A282" s="351"/>
    </row>
    <row r="283" customFormat="false" ht="12.75" hidden="false" customHeight="false" outlineLevel="0" collapsed="false">
      <c r="A283" s="351"/>
    </row>
    <row r="284" customFormat="false" ht="12.75" hidden="false" customHeight="false" outlineLevel="0" collapsed="false">
      <c r="A284" s="351"/>
    </row>
    <row r="285" customFormat="false" ht="12.75" hidden="false" customHeight="false" outlineLevel="0" collapsed="false">
      <c r="A285" s="351"/>
    </row>
    <row r="286" customFormat="false" ht="12.75" hidden="false" customHeight="false" outlineLevel="0" collapsed="false">
      <c r="A286" s="351"/>
    </row>
    <row r="287" customFormat="false" ht="12.75" hidden="false" customHeight="false" outlineLevel="0" collapsed="false">
      <c r="A287" s="351"/>
    </row>
    <row r="288" customFormat="false" ht="12.75" hidden="false" customHeight="false" outlineLevel="0" collapsed="false">
      <c r="A288" s="351"/>
    </row>
    <row r="289" customFormat="false" ht="12.75" hidden="false" customHeight="false" outlineLevel="0" collapsed="false">
      <c r="A289" s="351"/>
    </row>
    <row r="290" customFormat="false" ht="12.75" hidden="false" customHeight="false" outlineLevel="0" collapsed="false">
      <c r="A290" s="351"/>
    </row>
    <row r="291" customFormat="false" ht="12.75" hidden="false" customHeight="false" outlineLevel="0" collapsed="false">
      <c r="A291" s="351"/>
    </row>
    <row r="292" customFormat="false" ht="12.75" hidden="false" customHeight="false" outlineLevel="0" collapsed="false">
      <c r="A292" s="351"/>
    </row>
    <row r="293" customFormat="false" ht="12.75" hidden="false" customHeight="false" outlineLevel="0" collapsed="false">
      <c r="A293" s="351"/>
    </row>
    <row r="294" customFormat="false" ht="12.75" hidden="false" customHeight="false" outlineLevel="0" collapsed="false">
      <c r="A294" s="351"/>
    </row>
    <row r="295" customFormat="false" ht="12.75" hidden="false" customHeight="false" outlineLevel="0" collapsed="false">
      <c r="A295" s="351"/>
    </row>
    <row r="296" customFormat="false" ht="12.75" hidden="false" customHeight="false" outlineLevel="0" collapsed="false">
      <c r="A296" s="351"/>
    </row>
    <row r="297" customFormat="false" ht="12.75" hidden="false" customHeight="false" outlineLevel="0" collapsed="false">
      <c r="A297" s="351"/>
    </row>
    <row r="298" customFormat="false" ht="12.75" hidden="false" customHeight="false" outlineLevel="0" collapsed="false">
      <c r="A298" s="351"/>
    </row>
    <row r="299" customFormat="false" ht="12.75" hidden="false" customHeight="false" outlineLevel="0" collapsed="false">
      <c r="A299" s="351"/>
    </row>
    <row r="300" customFormat="false" ht="12.75" hidden="false" customHeight="false" outlineLevel="0" collapsed="false">
      <c r="A300" s="351"/>
    </row>
    <row r="301" customFormat="false" ht="12.75" hidden="false" customHeight="false" outlineLevel="0" collapsed="false">
      <c r="A301" s="351"/>
    </row>
    <row r="302" customFormat="false" ht="12.75" hidden="false" customHeight="false" outlineLevel="0" collapsed="false">
      <c r="A302" s="351"/>
    </row>
    <row r="303" customFormat="false" ht="12.75" hidden="false" customHeight="false" outlineLevel="0" collapsed="false">
      <c r="A303" s="351"/>
    </row>
    <row r="304" customFormat="false" ht="12.75" hidden="false" customHeight="false" outlineLevel="0" collapsed="false">
      <c r="A304" s="351"/>
    </row>
    <row r="305" customFormat="false" ht="12.75" hidden="false" customHeight="false" outlineLevel="0" collapsed="false">
      <c r="A305" s="351"/>
    </row>
    <row r="306" customFormat="false" ht="12.75" hidden="false" customHeight="false" outlineLevel="0" collapsed="false">
      <c r="A306" s="351"/>
    </row>
    <row r="307" customFormat="false" ht="12.75" hidden="false" customHeight="false" outlineLevel="0" collapsed="false">
      <c r="A307" s="351"/>
    </row>
    <row r="308" customFormat="false" ht="12.75" hidden="false" customHeight="false" outlineLevel="0" collapsed="false">
      <c r="A308" s="351"/>
    </row>
    <row r="309" customFormat="false" ht="12.75" hidden="false" customHeight="false" outlineLevel="0" collapsed="false">
      <c r="A309" s="351"/>
    </row>
    <row r="310" customFormat="false" ht="12.75" hidden="false" customHeight="false" outlineLevel="0" collapsed="false">
      <c r="A310" s="351"/>
    </row>
    <row r="311" customFormat="false" ht="12.75" hidden="false" customHeight="false" outlineLevel="0" collapsed="false">
      <c r="A311" s="351"/>
    </row>
    <row r="312" customFormat="false" ht="12.75" hidden="false" customHeight="false" outlineLevel="0" collapsed="false">
      <c r="A312" s="351"/>
    </row>
    <row r="313" customFormat="false" ht="12.75" hidden="false" customHeight="false" outlineLevel="0" collapsed="false">
      <c r="A313" s="351"/>
    </row>
    <row r="314" customFormat="false" ht="12.75" hidden="false" customHeight="false" outlineLevel="0" collapsed="false">
      <c r="A314" s="351"/>
    </row>
    <row r="315" customFormat="false" ht="12.75" hidden="false" customHeight="false" outlineLevel="0" collapsed="false">
      <c r="A315" s="351"/>
    </row>
    <row r="316" customFormat="false" ht="12.75" hidden="false" customHeight="false" outlineLevel="0" collapsed="false">
      <c r="A316" s="351"/>
    </row>
    <row r="317" customFormat="false" ht="12.75" hidden="false" customHeight="false" outlineLevel="0" collapsed="false">
      <c r="A317" s="351"/>
    </row>
    <row r="318" customFormat="false" ht="12.75" hidden="false" customHeight="false" outlineLevel="0" collapsed="false">
      <c r="A318" s="351"/>
    </row>
    <row r="319" customFormat="false" ht="12.75" hidden="false" customHeight="false" outlineLevel="0" collapsed="false">
      <c r="A319" s="351"/>
    </row>
    <row r="320" customFormat="false" ht="12.75" hidden="false" customHeight="false" outlineLevel="0" collapsed="false">
      <c r="A320" s="351"/>
    </row>
    <row r="321" customFormat="false" ht="12.75" hidden="false" customHeight="false" outlineLevel="0" collapsed="false">
      <c r="A321" s="351"/>
    </row>
    <row r="322" customFormat="false" ht="12.75" hidden="false" customHeight="false" outlineLevel="0" collapsed="false">
      <c r="A322" s="351"/>
    </row>
    <row r="323" customFormat="false" ht="12.75" hidden="false" customHeight="false" outlineLevel="0" collapsed="false">
      <c r="A323" s="351"/>
    </row>
    <row r="324" customFormat="false" ht="12.75" hidden="false" customHeight="false" outlineLevel="0" collapsed="false">
      <c r="A324" s="351"/>
    </row>
    <row r="325" customFormat="false" ht="12.75" hidden="false" customHeight="false" outlineLevel="0" collapsed="false">
      <c r="A325" s="351"/>
    </row>
    <row r="326" customFormat="false" ht="12.75" hidden="false" customHeight="false" outlineLevel="0" collapsed="false">
      <c r="A326" s="351"/>
    </row>
    <row r="327" customFormat="false" ht="12.75" hidden="false" customHeight="false" outlineLevel="0" collapsed="false">
      <c r="A327" s="351"/>
    </row>
    <row r="328" customFormat="false" ht="12.75" hidden="false" customHeight="false" outlineLevel="0" collapsed="false">
      <c r="A328" s="351"/>
    </row>
    <row r="329" customFormat="false" ht="12.75" hidden="false" customHeight="false" outlineLevel="0" collapsed="false">
      <c r="A329" s="351"/>
    </row>
    <row r="330" customFormat="false" ht="12.75" hidden="false" customHeight="false" outlineLevel="0" collapsed="false">
      <c r="A330" s="351"/>
    </row>
    <row r="331" customFormat="false" ht="12.75" hidden="false" customHeight="false" outlineLevel="0" collapsed="false">
      <c r="A331" s="351"/>
    </row>
    <row r="332" customFormat="false" ht="12.75" hidden="false" customHeight="false" outlineLevel="0" collapsed="false">
      <c r="A332" s="351"/>
    </row>
    <row r="333" customFormat="false" ht="12.75" hidden="false" customHeight="false" outlineLevel="0" collapsed="false">
      <c r="A333" s="351"/>
    </row>
    <row r="334" customFormat="false" ht="12.75" hidden="false" customHeight="false" outlineLevel="0" collapsed="false">
      <c r="A334" s="351"/>
    </row>
    <row r="335" customFormat="false" ht="12.75" hidden="false" customHeight="false" outlineLevel="0" collapsed="false">
      <c r="A335" s="351"/>
    </row>
    <row r="336" customFormat="false" ht="12.75" hidden="false" customHeight="false" outlineLevel="0" collapsed="false">
      <c r="A336" s="351"/>
    </row>
    <row r="337" customFormat="false" ht="12.75" hidden="false" customHeight="false" outlineLevel="0" collapsed="false">
      <c r="A337" s="351"/>
    </row>
    <row r="338" customFormat="false" ht="12.75" hidden="false" customHeight="false" outlineLevel="0" collapsed="false">
      <c r="A338" s="351"/>
    </row>
    <row r="339" customFormat="false" ht="12.75" hidden="false" customHeight="false" outlineLevel="0" collapsed="false">
      <c r="A339" s="351"/>
    </row>
    <row r="340" customFormat="false" ht="12.75" hidden="false" customHeight="false" outlineLevel="0" collapsed="false">
      <c r="A340" s="351"/>
    </row>
    <row r="341" customFormat="false" ht="12.75" hidden="false" customHeight="false" outlineLevel="0" collapsed="false">
      <c r="A341" s="351"/>
    </row>
    <row r="342" customFormat="false" ht="12.75" hidden="false" customHeight="false" outlineLevel="0" collapsed="false">
      <c r="A342" s="351"/>
    </row>
    <row r="343" customFormat="false" ht="12.75" hidden="false" customHeight="false" outlineLevel="0" collapsed="false">
      <c r="A343" s="351"/>
    </row>
    <row r="344" customFormat="false" ht="12.75" hidden="false" customHeight="false" outlineLevel="0" collapsed="false">
      <c r="A344" s="351"/>
    </row>
    <row r="345" customFormat="false" ht="12.75" hidden="false" customHeight="false" outlineLevel="0" collapsed="false">
      <c r="A345" s="351"/>
    </row>
    <row r="346" customFormat="false" ht="12.75" hidden="false" customHeight="false" outlineLevel="0" collapsed="false">
      <c r="A346" s="351"/>
    </row>
    <row r="347" customFormat="false" ht="12.75" hidden="false" customHeight="false" outlineLevel="0" collapsed="false">
      <c r="A347" s="351"/>
    </row>
    <row r="348" customFormat="false" ht="12.75" hidden="false" customHeight="false" outlineLevel="0" collapsed="false">
      <c r="A348" s="351"/>
    </row>
    <row r="349" customFormat="false" ht="12.75" hidden="false" customHeight="false" outlineLevel="0" collapsed="false">
      <c r="A349" s="351"/>
    </row>
    <row r="350" customFormat="false" ht="12.75" hidden="false" customHeight="false" outlineLevel="0" collapsed="false">
      <c r="A350" s="351"/>
    </row>
    <row r="351" customFormat="false" ht="12.75" hidden="false" customHeight="false" outlineLevel="0" collapsed="false">
      <c r="A351" s="351"/>
    </row>
    <row r="352" customFormat="false" ht="12.75" hidden="false" customHeight="false" outlineLevel="0" collapsed="false">
      <c r="A352" s="351"/>
    </row>
    <row r="353" customFormat="false" ht="12.75" hidden="false" customHeight="false" outlineLevel="0" collapsed="false">
      <c r="A353" s="351"/>
    </row>
    <row r="354" customFormat="false" ht="12.75" hidden="false" customHeight="false" outlineLevel="0" collapsed="false">
      <c r="A354" s="351"/>
    </row>
    <row r="355" customFormat="false" ht="12.75" hidden="false" customHeight="false" outlineLevel="0" collapsed="false">
      <c r="A355" s="351"/>
    </row>
    <row r="356" customFormat="false" ht="12.75" hidden="false" customHeight="false" outlineLevel="0" collapsed="false">
      <c r="A356" s="351"/>
    </row>
    <row r="357" customFormat="false" ht="12.75" hidden="false" customHeight="false" outlineLevel="0" collapsed="false">
      <c r="A357" s="351"/>
    </row>
    <row r="358" customFormat="false" ht="12.75" hidden="false" customHeight="false" outlineLevel="0" collapsed="false">
      <c r="A358" s="351"/>
    </row>
    <row r="359" customFormat="false" ht="12.75" hidden="false" customHeight="false" outlineLevel="0" collapsed="false">
      <c r="A359" s="351"/>
    </row>
    <row r="360" customFormat="false" ht="12.75" hidden="false" customHeight="false" outlineLevel="0" collapsed="false">
      <c r="A360" s="351"/>
    </row>
    <row r="361" customFormat="false" ht="12.75" hidden="false" customHeight="false" outlineLevel="0" collapsed="false">
      <c r="A361" s="351"/>
    </row>
    <row r="362" customFormat="false" ht="12.75" hidden="false" customHeight="false" outlineLevel="0" collapsed="false">
      <c r="A362" s="351"/>
    </row>
    <row r="363" customFormat="false" ht="12.75" hidden="false" customHeight="false" outlineLevel="0" collapsed="false">
      <c r="A363" s="351"/>
    </row>
    <row r="364" customFormat="false" ht="12.75" hidden="false" customHeight="false" outlineLevel="0" collapsed="false">
      <c r="A364" s="351"/>
    </row>
    <row r="365" customFormat="false" ht="12.75" hidden="false" customHeight="false" outlineLevel="0" collapsed="false">
      <c r="A365" s="351"/>
    </row>
    <row r="366" customFormat="false" ht="12.75" hidden="false" customHeight="false" outlineLevel="0" collapsed="false">
      <c r="A366" s="351"/>
    </row>
    <row r="367" customFormat="false" ht="12.75" hidden="false" customHeight="false" outlineLevel="0" collapsed="false">
      <c r="A367" s="351"/>
    </row>
    <row r="368" customFormat="false" ht="12.75" hidden="false" customHeight="false" outlineLevel="0" collapsed="false">
      <c r="A368" s="351"/>
    </row>
    <row r="369" customFormat="false" ht="12.75" hidden="false" customHeight="false" outlineLevel="0" collapsed="false">
      <c r="A369" s="351"/>
    </row>
    <row r="370" customFormat="false" ht="12.75" hidden="false" customHeight="false" outlineLevel="0" collapsed="false">
      <c r="A370" s="351"/>
    </row>
    <row r="371" customFormat="false" ht="12.75" hidden="false" customHeight="false" outlineLevel="0" collapsed="false">
      <c r="A371" s="351"/>
    </row>
    <row r="372" customFormat="false" ht="12.75" hidden="false" customHeight="false" outlineLevel="0" collapsed="false">
      <c r="A372" s="351"/>
    </row>
    <row r="373" customFormat="false" ht="12.75" hidden="false" customHeight="false" outlineLevel="0" collapsed="false">
      <c r="A373" s="351"/>
    </row>
    <row r="374" customFormat="false" ht="12.75" hidden="false" customHeight="false" outlineLevel="0" collapsed="false">
      <c r="A374" s="351"/>
    </row>
    <row r="375" customFormat="false" ht="12.75" hidden="false" customHeight="false" outlineLevel="0" collapsed="false">
      <c r="A375" s="351"/>
    </row>
    <row r="376" customFormat="false" ht="12.75" hidden="false" customHeight="false" outlineLevel="0" collapsed="false">
      <c r="A376" s="351"/>
    </row>
    <row r="377" customFormat="false" ht="12.75" hidden="false" customHeight="false" outlineLevel="0" collapsed="false">
      <c r="A377" s="351"/>
    </row>
    <row r="378" customFormat="false" ht="12.75" hidden="false" customHeight="false" outlineLevel="0" collapsed="false">
      <c r="A378" s="351"/>
    </row>
    <row r="379" customFormat="false" ht="12.75" hidden="false" customHeight="false" outlineLevel="0" collapsed="false">
      <c r="A379" s="351"/>
    </row>
    <row r="380" customFormat="false" ht="12.75" hidden="false" customHeight="false" outlineLevel="0" collapsed="false">
      <c r="A380" s="351"/>
    </row>
    <row r="381" customFormat="false" ht="12.75" hidden="false" customHeight="false" outlineLevel="0" collapsed="false">
      <c r="A381" s="351"/>
    </row>
    <row r="382" customFormat="false" ht="12.75" hidden="false" customHeight="false" outlineLevel="0" collapsed="false">
      <c r="A382" s="351"/>
    </row>
    <row r="383" customFormat="false" ht="12.75" hidden="false" customHeight="false" outlineLevel="0" collapsed="false">
      <c r="A383" s="351"/>
    </row>
    <row r="384" customFormat="false" ht="12.75" hidden="false" customHeight="false" outlineLevel="0" collapsed="false">
      <c r="A384" s="351"/>
    </row>
    <row r="385" customFormat="false" ht="12.75" hidden="false" customHeight="false" outlineLevel="0" collapsed="false">
      <c r="A385" s="351"/>
    </row>
    <row r="386" customFormat="false" ht="12.75" hidden="false" customHeight="false" outlineLevel="0" collapsed="false">
      <c r="A386" s="351"/>
    </row>
    <row r="387" customFormat="false" ht="12.75" hidden="false" customHeight="false" outlineLevel="0" collapsed="false">
      <c r="A387" s="351"/>
    </row>
    <row r="388" customFormat="false" ht="12.75" hidden="false" customHeight="false" outlineLevel="0" collapsed="false">
      <c r="A388" s="351"/>
    </row>
    <row r="389" customFormat="false" ht="12.75" hidden="false" customHeight="false" outlineLevel="0" collapsed="false">
      <c r="A389" s="351"/>
    </row>
    <row r="390" customFormat="false" ht="12.75" hidden="false" customHeight="false" outlineLevel="0" collapsed="false">
      <c r="A390" s="351"/>
    </row>
    <row r="391" customFormat="false" ht="12.75" hidden="false" customHeight="false" outlineLevel="0" collapsed="false">
      <c r="A391" s="351"/>
    </row>
    <row r="392" customFormat="false" ht="12.75" hidden="false" customHeight="false" outlineLevel="0" collapsed="false">
      <c r="A392" s="351"/>
    </row>
    <row r="393" customFormat="false" ht="12.75" hidden="false" customHeight="false" outlineLevel="0" collapsed="false">
      <c r="A393" s="351"/>
    </row>
    <row r="394" customFormat="false" ht="12.75" hidden="false" customHeight="false" outlineLevel="0" collapsed="false">
      <c r="A394" s="351"/>
    </row>
    <row r="395" customFormat="false" ht="12.75" hidden="false" customHeight="false" outlineLevel="0" collapsed="false">
      <c r="A395" s="351"/>
    </row>
    <row r="396" customFormat="false" ht="12.75" hidden="false" customHeight="false" outlineLevel="0" collapsed="false">
      <c r="A396" s="351"/>
    </row>
    <row r="397" customFormat="false" ht="12.75" hidden="false" customHeight="false" outlineLevel="0" collapsed="false">
      <c r="A397" s="351"/>
    </row>
    <row r="398" customFormat="false" ht="12.75" hidden="false" customHeight="false" outlineLevel="0" collapsed="false">
      <c r="A398" s="351"/>
    </row>
    <row r="399" customFormat="false" ht="12.75" hidden="false" customHeight="false" outlineLevel="0" collapsed="false">
      <c r="A399" s="351"/>
    </row>
    <row r="400" customFormat="false" ht="12.75" hidden="false" customHeight="false" outlineLevel="0" collapsed="false">
      <c r="A400" s="351"/>
    </row>
    <row r="401" customFormat="false" ht="12.75" hidden="false" customHeight="false" outlineLevel="0" collapsed="false">
      <c r="A401" s="351"/>
    </row>
    <row r="402" customFormat="false" ht="12.75" hidden="false" customHeight="false" outlineLevel="0" collapsed="false">
      <c r="A402" s="351"/>
    </row>
    <row r="403" customFormat="false" ht="12.75" hidden="false" customHeight="false" outlineLevel="0" collapsed="false">
      <c r="A403" s="351"/>
    </row>
    <row r="404" customFormat="false" ht="12.75" hidden="false" customHeight="false" outlineLevel="0" collapsed="false">
      <c r="A404" s="351"/>
    </row>
    <row r="405" customFormat="false" ht="12.75" hidden="false" customHeight="false" outlineLevel="0" collapsed="false">
      <c r="A405" s="351"/>
    </row>
    <row r="406" customFormat="false" ht="12.75" hidden="false" customHeight="false" outlineLevel="0" collapsed="false">
      <c r="A406" s="351"/>
    </row>
    <row r="407" customFormat="false" ht="12.75" hidden="false" customHeight="false" outlineLevel="0" collapsed="false">
      <c r="A407" s="351"/>
    </row>
    <row r="408" customFormat="false" ht="12.75" hidden="false" customHeight="false" outlineLevel="0" collapsed="false">
      <c r="A408" s="351"/>
    </row>
    <row r="409" customFormat="false" ht="12.75" hidden="false" customHeight="false" outlineLevel="0" collapsed="false">
      <c r="A409" s="351"/>
    </row>
    <row r="410" customFormat="false" ht="12.75" hidden="false" customHeight="false" outlineLevel="0" collapsed="false">
      <c r="A410" s="351"/>
    </row>
    <row r="411" customFormat="false" ht="12.75" hidden="false" customHeight="false" outlineLevel="0" collapsed="false">
      <c r="A411" s="351"/>
    </row>
    <row r="412" customFormat="false" ht="12.75" hidden="false" customHeight="false" outlineLevel="0" collapsed="false">
      <c r="A412" s="351"/>
    </row>
    <row r="413" customFormat="false" ht="12.75" hidden="false" customHeight="false" outlineLevel="0" collapsed="false">
      <c r="A413" s="351"/>
    </row>
    <row r="414" customFormat="false" ht="12.75" hidden="false" customHeight="false" outlineLevel="0" collapsed="false">
      <c r="A414" s="351"/>
    </row>
    <row r="415" customFormat="false" ht="12.75" hidden="false" customHeight="false" outlineLevel="0" collapsed="false">
      <c r="A415" s="351"/>
    </row>
    <row r="416" customFormat="false" ht="12.75" hidden="false" customHeight="false" outlineLevel="0" collapsed="false">
      <c r="A416" s="351"/>
    </row>
    <row r="417" customFormat="false" ht="12.75" hidden="false" customHeight="false" outlineLevel="0" collapsed="false">
      <c r="A417" s="351"/>
    </row>
    <row r="418" customFormat="false" ht="12.75" hidden="false" customHeight="false" outlineLevel="0" collapsed="false">
      <c r="A418" s="351"/>
    </row>
    <row r="419" customFormat="false" ht="12.75" hidden="false" customHeight="false" outlineLevel="0" collapsed="false">
      <c r="A419" s="351"/>
    </row>
    <row r="420" customFormat="false" ht="12.75" hidden="false" customHeight="false" outlineLevel="0" collapsed="false">
      <c r="A420" s="351"/>
    </row>
    <row r="421" customFormat="false" ht="12.75" hidden="false" customHeight="false" outlineLevel="0" collapsed="false">
      <c r="A421" s="351"/>
    </row>
    <row r="422" customFormat="false" ht="12.75" hidden="false" customHeight="false" outlineLevel="0" collapsed="false">
      <c r="A422" s="351"/>
    </row>
    <row r="423" customFormat="false" ht="12.75" hidden="false" customHeight="false" outlineLevel="0" collapsed="false">
      <c r="A423" s="351"/>
    </row>
    <row r="424" customFormat="false" ht="12.75" hidden="false" customHeight="false" outlineLevel="0" collapsed="false">
      <c r="A424" s="351"/>
    </row>
    <row r="425" customFormat="false" ht="12.75" hidden="false" customHeight="false" outlineLevel="0" collapsed="false">
      <c r="A425" s="351"/>
    </row>
    <row r="426" customFormat="false" ht="12.75" hidden="false" customHeight="false" outlineLevel="0" collapsed="false">
      <c r="A426" s="351"/>
    </row>
    <row r="427" customFormat="false" ht="12.75" hidden="false" customHeight="false" outlineLevel="0" collapsed="false">
      <c r="A427" s="351"/>
    </row>
    <row r="428" customFormat="false" ht="12.75" hidden="false" customHeight="false" outlineLevel="0" collapsed="false">
      <c r="A428" s="351"/>
    </row>
    <row r="429" customFormat="false" ht="12.75" hidden="false" customHeight="false" outlineLevel="0" collapsed="false">
      <c r="A429" s="351"/>
    </row>
    <row r="430" customFormat="false" ht="12.75" hidden="false" customHeight="false" outlineLevel="0" collapsed="false">
      <c r="A430" s="351"/>
    </row>
    <row r="431" customFormat="false" ht="12.75" hidden="false" customHeight="false" outlineLevel="0" collapsed="false">
      <c r="A431" s="351"/>
    </row>
    <row r="432" customFormat="false" ht="12.75" hidden="false" customHeight="false" outlineLevel="0" collapsed="false">
      <c r="A432" s="351"/>
    </row>
    <row r="433" customFormat="false" ht="12.75" hidden="false" customHeight="false" outlineLevel="0" collapsed="false">
      <c r="A433" s="351"/>
    </row>
    <row r="434" customFormat="false" ht="12.75" hidden="false" customHeight="false" outlineLevel="0" collapsed="false">
      <c r="A434" s="351"/>
    </row>
    <row r="435" customFormat="false" ht="12.75" hidden="false" customHeight="false" outlineLevel="0" collapsed="false">
      <c r="A435" s="351"/>
    </row>
    <row r="436" customFormat="false" ht="12.75" hidden="false" customHeight="false" outlineLevel="0" collapsed="false">
      <c r="A436" s="351"/>
    </row>
    <row r="437" customFormat="false" ht="12.75" hidden="false" customHeight="false" outlineLevel="0" collapsed="false">
      <c r="A437" s="351"/>
    </row>
    <row r="438" customFormat="false" ht="12.75" hidden="false" customHeight="false" outlineLevel="0" collapsed="false">
      <c r="A438" s="351"/>
    </row>
    <row r="439" customFormat="false" ht="12.75" hidden="false" customHeight="false" outlineLevel="0" collapsed="false">
      <c r="A439" s="351"/>
    </row>
    <row r="440" customFormat="false" ht="12.75" hidden="false" customHeight="false" outlineLevel="0" collapsed="false">
      <c r="A440" s="351"/>
    </row>
    <row r="441" customFormat="false" ht="12.75" hidden="false" customHeight="false" outlineLevel="0" collapsed="false">
      <c r="A441" s="351"/>
    </row>
    <row r="442" customFormat="false" ht="12.75" hidden="false" customHeight="false" outlineLevel="0" collapsed="false">
      <c r="A442" s="351"/>
    </row>
    <row r="443" customFormat="false" ht="12.75" hidden="false" customHeight="false" outlineLevel="0" collapsed="false">
      <c r="A443" s="351"/>
    </row>
    <row r="444" customFormat="false" ht="12.75" hidden="false" customHeight="false" outlineLevel="0" collapsed="false">
      <c r="A444" s="351"/>
    </row>
    <row r="445" customFormat="false" ht="12.75" hidden="false" customHeight="false" outlineLevel="0" collapsed="false">
      <c r="A445" s="351"/>
    </row>
    <row r="446" customFormat="false" ht="12.75" hidden="false" customHeight="false" outlineLevel="0" collapsed="false">
      <c r="A446" s="351"/>
    </row>
    <row r="447" customFormat="false" ht="12.75" hidden="false" customHeight="false" outlineLevel="0" collapsed="false">
      <c r="A447" s="351"/>
    </row>
    <row r="448" customFormat="false" ht="12.75" hidden="false" customHeight="false" outlineLevel="0" collapsed="false">
      <c r="A448" s="351"/>
    </row>
    <row r="449" customFormat="false" ht="12.75" hidden="false" customHeight="false" outlineLevel="0" collapsed="false">
      <c r="A449" s="351"/>
    </row>
    <row r="450" customFormat="false" ht="12.75" hidden="false" customHeight="false" outlineLevel="0" collapsed="false">
      <c r="A450" s="351"/>
    </row>
    <row r="451" customFormat="false" ht="12.75" hidden="false" customHeight="false" outlineLevel="0" collapsed="false">
      <c r="A451" s="351"/>
    </row>
    <row r="452" customFormat="false" ht="12.75" hidden="false" customHeight="false" outlineLevel="0" collapsed="false">
      <c r="A452" s="351"/>
    </row>
    <row r="453" customFormat="false" ht="12.75" hidden="false" customHeight="false" outlineLevel="0" collapsed="false">
      <c r="A453" s="351"/>
    </row>
    <row r="454" customFormat="false" ht="12.75" hidden="false" customHeight="false" outlineLevel="0" collapsed="false">
      <c r="A454" s="351"/>
    </row>
    <row r="455" customFormat="false" ht="12.75" hidden="false" customHeight="false" outlineLevel="0" collapsed="false">
      <c r="A455" s="351"/>
    </row>
    <row r="456" customFormat="false" ht="12.75" hidden="false" customHeight="false" outlineLevel="0" collapsed="false">
      <c r="A456" s="351"/>
    </row>
    <row r="457" customFormat="false" ht="12.75" hidden="false" customHeight="false" outlineLevel="0" collapsed="false">
      <c r="A457" s="351"/>
    </row>
    <row r="458" customFormat="false" ht="12.75" hidden="false" customHeight="false" outlineLevel="0" collapsed="false">
      <c r="A458" s="351"/>
    </row>
    <row r="459" customFormat="false" ht="12.75" hidden="false" customHeight="false" outlineLevel="0" collapsed="false">
      <c r="A459" s="351"/>
    </row>
    <row r="460" customFormat="false" ht="12.75" hidden="false" customHeight="false" outlineLevel="0" collapsed="false">
      <c r="A460" s="351"/>
    </row>
    <row r="461" customFormat="false" ht="12.75" hidden="false" customHeight="false" outlineLevel="0" collapsed="false">
      <c r="A461" s="351"/>
    </row>
    <row r="462" customFormat="false" ht="12.75" hidden="false" customHeight="false" outlineLevel="0" collapsed="false">
      <c r="A462" s="351"/>
    </row>
    <row r="463" customFormat="false" ht="12.75" hidden="false" customHeight="false" outlineLevel="0" collapsed="false">
      <c r="A463" s="351"/>
    </row>
    <row r="464" customFormat="false" ht="12.75" hidden="false" customHeight="false" outlineLevel="0" collapsed="false">
      <c r="A464" s="351"/>
    </row>
    <row r="465" customFormat="false" ht="12.75" hidden="false" customHeight="false" outlineLevel="0" collapsed="false">
      <c r="A465" s="351"/>
    </row>
    <row r="466" customFormat="false" ht="12.75" hidden="false" customHeight="false" outlineLevel="0" collapsed="false">
      <c r="A466" s="351"/>
    </row>
    <row r="467" customFormat="false" ht="12.75" hidden="false" customHeight="false" outlineLevel="0" collapsed="false">
      <c r="A467" s="351"/>
    </row>
    <row r="468" customFormat="false" ht="12.75" hidden="false" customHeight="false" outlineLevel="0" collapsed="false">
      <c r="A468" s="351"/>
    </row>
    <row r="469" customFormat="false" ht="12.75" hidden="false" customHeight="false" outlineLevel="0" collapsed="false">
      <c r="A469" s="351"/>
    </row>
    <row r="470" customFormat="false" ht="12.75" hidden="false" customHeight="false" outlineLevel="0" collapsed="false">
      <c r="A470" s="351"/>
    </row>
    <row r="471" customFormat="false" ht="12.75" hidden="false" customHeight="false" outlineLevel="0" collapsed="false">
      <c r="A471" s="351"/>
    </row>
    <row r="472" customFormat="false" ht="12.75" hidden="false" customHeight="false" outlineLevel="0" collapsed="false">
      <c r="A472" s="351"/>
    </row>
    <row r="473" customFormat="false" ht="12.75" hidden="false" customHeight="false" outlineLevel="0" collapsed="false">
      <c r="A473" s="351"/>
    </row>
    <row r="474" customFormat="false" ht="12.75" hidden="false" customHeight="false" outlineLevel="0" collapsed="false">
      <c r="A474" s="351"/>
    </row>
    <row r="475" customFormat="false" ht="12.75" hidden="false" customHeight="false" outlineLevel="0" collapsed="false">
      <c r="A475" s="351"/>
    </row>
    <row r="476" customFormat="false" ht="12.75" hidden="false" customHeight="false" outlineLevel="0" collapsed="false">
      <c r="A476" s="351"/>
    </row>
    <row r="477" customFormat="false" ht="12.75" hidden="false" customHeight="false" outlineLevel="0" collapsed="false">
      <c r="A477" s="351"/>
    </row>
    <row r="478" customFormat="false" ht="12.75" hidden="false" customHeight="false" outlineLevel="0" collapsed="false">
      <c r="A478" s="351"/>
    </row>
    <row r="479" customFormat="false" ht="12.75" hidden="false" customHeight="false" outlineLevel="0" collapsed="false">
      <c r="A479" s="351"/>
    </row>
    <row r="480" customFormat="false" ht="12.75" hidden="false" customHeight="false" outlineLevel="0" collapsed="false">
      <c r="A480" s="351"/>
    </row>
    <row r="481" customFormat="false" ht="12.75" hidden="false" customHeight="false" outlineLevel="0" collapsed="false">
      <c r="A481" s="351"/>
    </row>
    <row r="482" customFormat="false" ht="12.75" hidden="false" customHeight="false" outlineLevel="0" collapsed="false">
      <c r="A482" s="351"/>
    </row>
    <row r="483" customFormat="false" ht="12.75" hidden="false" customHeight="false" outlineLevel="0" collapsed="false">
      <c r="A483" s="351"/>
    </row>
    <row r="484" customFormat="false" ht="12.75" hidden="false" customHeight="false" outlineLevel="0" collapsed="false">
      <c r="A484" s="351"/>
    </row>
    <row r="485" customFormat="false" ht="12.75" hidden="false" customHeight="false" outlineLevel="0" collapsed="false">
      <c r="A485" s="351"/>
    </row>
    <row r="486" customFormat="false" ht="12.75" hidden="false" customHeight="false" outlineLevel="0" collapsed="false">
      <c r="A486" s="351"/>
    </row>
    <row r="487" customFormat="false" ht="12.75" hidden="false" customHeight="false" outlineLevel="0" collapsed="false">
      <c r="A487" s="351"/>
    </row>
    <row r="488" customFormat="false" ht="12.75" hidden="false" customHeight="false" outlineLevel="0" collapsed="false">
      <c r="A488" s="351"/>
    </row>
    <row r="489" customFormat="false" ht="12.75" hidden="false" customHeight="false" outlineLevel="0" collapsed="false">
      <c r="A489" s="351"/>
    </row>
    <row r="490" customFormat="false" ht="12.75" hidden="false" customHeight="false" outlineLevel="0" collapsed="false">
      <c r="A490" s="351"/>
    </row>
    <row r="491" customFormat="false" ht="12.75" hidden="false" customHeight="false" outlineLevel="0" collapsed="false">
      <c r="A491" s="351"/>
    </row>
    <row r="492" customFormat="false" ht="12.75" hidden="false" customHeight="false" outlineLevel="0" collapsed="false">
      <c r="A492" s="351"/>
    </row>
    <row r="493" customFormat="false" ht="12.75" hidden="false" customHeight="false" outlineLevel="0" collapsed="false">
      <c r="A493" s="351"/>
    </row>
    <row r="494" customFormat="false" ht="12.75" hidden="false" customHeight="false" outlineLevel="0" collapsed="false">
      <c r="A494" s="351"/>
    </row>
    <row r="495" customFormat="false" ht="12.75" hidden="false" customHeight="false" outlineLevel="0" collapsed="false">
      <c r="A495" s="351"/>
    </row>
    <row r="496" customFormat="false" ht="12.75" hidden="false" customHeight="false" outlineLevel="0" collapsed="false">
      <c r="A496" s="351"/>
    </row>
    <row r="497" customFormat="false" ht="12.75" hidden="false" customHeight="false" outlineLevel="0" collapsed="false">
      <c r="A497" s="351"/>
    </row>
    <row r="498" customFormat="false" ht="12.75" hidden="false" customHeight="false" outlineLevel="0" collapsed="false">
      <c r="A498" s="351"/>
    </row>
    <row r="499" customFormat="false" ht="12.75" hidden="false" customHeight="false" outlineLevel="0" collapsed="false">
      <c r="A499" s="351"/>
    </row>
    <row r="500" customFormat="false" ht="12.75" hidden="false" customHeight="false" outlineLevel="0" collapsed="false">
      <c r="A500" s="351"/>
    </row>
    <row r="501" customFormat="false" ht="12.75" hidden="false" customHeight="false" outlineLevel="0" collapsed="false">
      <c r="A501" s="351"/>
    </row>
    <row r="502" customFormat="false" ht="12.75" hidden="false" customHeight="false" outlineLevel="0" collapsed="false">
      <c r="A502" s="351"/>
    </row>
    <row r="503" customFormat="false" ht="12.75" hidden="false" customHeight="false" outlineLevel="0" collapsed="false">
      <c r="A503" s="351"/>
    </row>
    <row r="504" customFormat="false" ht="12.75" hidden="false" customHeight="false" outlineLevel="0" collapsed="false">
      <c r="A504" s="351"/>
    </row>
    <row r="505" customFormat="false" ht="12.75" hidden="false" customHeight="false" outlineLevel="0" collapsed="false">
      <c r="A505" s="351"/>
    </row>
    <row r="506" customFormat="false" ht="12.75" hidden="false" customHeight="false" outlineLevel="0" collapsed="false">
      <c r="A506" s="351"/>
    </row>
    <row r="507" customFormat="false" ht="12.75" hidden="false" customHeight="false" outlineLevel="0" collapsed="false">
      <c r="A507" s="351"/>
    </row>
    <row r="508" customFormat="false" ht="12.75" hidden="false" customHeight="false" outlineLevel="0" collapsed="false">
      <c r="A508" s="351"/>
    </row>
    <row r="509" customFormat="false" ht="12.75" hidden="false" customHeight="false" outlineLevel="0" collapsed="false">
      <c r="A509" s="351"/>
    </row>
    <row r="510" customFormat="false" ht="12.75" hidden="false" customHeight="false" outlineLevel="0" collapsed="false">
      <c r="A510" s="351"/>
    </row>
    <row r="511" customFormat="false" ht="12.75" hidden="false" customHeight="false" outlineLevel="0" collapsed="false">
      <c r="A511" s="351"/>
    </row>
    <row r="512" customFormat="false" ht="12.75" hidden="false" customHeight="false" outlineLevel="0" collapsed="false">
      <c r="A512" s="351"/>
    </row>
    <row r="513" customFormat="false" ht="12.75" hidden="false" customHeight="false" outlineLevel="0" collapsed="false">
      <c r="A513" s="351"/>
    </row>
    <row r="514" customFormat="false" ht="12.75" hidden="false" customHeight="false" outlineLevel="0" collapsed="false">
      <c r="A514" s="351"/>
    </row>
    <row r="515" customFormat="false" ht="12.75" hidden="false" customHeight="false" outlineLevel="0" collapsed="false">
      <c r="A515" s="351"/>
    </row>
    <row r="516" customFormat="false" ht="12.75" hidden="false" customHeight="false" outlineLevel="0" collapsed="false">
      <c r="A516" s="351"/>
    </row>
    <row r="517" customFormat="false" ht="12.75" hidden="false" customHeight="false" outlineLevel="0" collapsed="false">
      <c r="A517" s="351"/>
    </row>
    <row r="518" customFormat="false" ht="12.75" hidden="false" customHeight="false" outlineLevel="0" collapsed="false">
      <c r="A518" s="351"/>
    </row>
    <row r="519" customFormat="false" ht="12.75" hidden="false" customHeight="false" outlineLevel="0" collapsed="false">
      <c r="A519" s="351"/>
    </row>
    <row r="520" customFormat="false" ht="12.75" hidden="false" customHeight="false" outlineLevel="0" collapsed="false">
      <c r="A520" s="351"/>
    </row>
    <row r="521" customFormat="false" ht="12.75" hidden="false" customHeight="false" outlineLevel="0" collapsed="false">
      <c r="A521" s="351"/>
    </row>
    <row r="522" customFormat="false" ht="12.75" hidden="false" customHeight="false" outlineLevel="0" collapsed="false">
      <c r="A522" s="351"/>
    </row>
    <row r="523" customFormat="false" ht="12.75" hidden="false" customHeight="false" outlineLevel="0" collapsed="false">
      <c r="A523" s="351"/>
    </row>
    <row r="524" customFormat="false" ht="12.75" hidden="false" customHeight="false" outlineLevel="0" collapsed="false">
      <c r="A524" s="351"/>
    </row>
    <row r="525" customFormat="false" ht="12.75" hidden="false" customHeight="false" outlineLevel="0" collapsed="false">
      <c r="A525" s="351"/>
    </row>
    <row r="526" customFormat="false" ht="12.75" hidden="false" customHeight="false" outlineLevel="0" collapsed="false">
      <c r="A526" s="351"/>
    </row>
    <row r="527" customFormat="false" ht="12.75" hidden="false" customHeight="false" outlineLevel="0" collapsed="false">
      <c r="A527" s="351"/>
    </row>
    <row r="528" customFormat="false" ht="12.75" hidden="false" customHeight="false" outlineLevel="0" collapsed="false">
      <c r="A528" s="351"/>
    </row>
    <row r="529" customFormat="false" ht="12.75" hidden="false" customHeight="false" outlineLevel="0" collapsed="false">
      <c r="A529" s="351"/>
    </row>
    <row r="530" customFormat="false" ht="12.75" hidden="false" customHeight="false" outlineLevel="0" collapsed="false">
      <c r="A530" s="351"/>
    </row>
    <row r="531" customFormat="false" ht="12.75" hidden="false" customHeight="false" outlineLevel="0" collapsed="false">
      <c r="A531" s="351"/>
    </row>
    <row r="532" customFormat="false" ht="12.75" hidden="false" customHeight="false" outlineLevel="0" collapsed="false">
      <c r="A532" s="351"/>
    </row>
    <row r="533" customFormat="false" ht="12.75" hidden="false" customHeight="false" outlineLevel="0" collapsed="false">
      <c r="A533" s="351"/>
    </row>
    <row r="534" customFormat="false" ht="12.75" hidden="false" customHeight="false" outlineLevel="0" collapsed="false">
      <c r="A534" s="351"/>
    </row>
    <row r="535" customFormat="false" ht="12.75" hidden="false" customHeight="false" outlineLevel="0" collapsed="false">
      <c r="A535" s="351"/>
    </row>
    <row r="536" customFormat="false" ht="12.75" hidden="false" customHeight="false" outlineLevel="0" collapsed="false">
      <c r="A536" s="351"/>
    </row>
    <row r="537" customFormat="false" ht="12.75" hidden="false" customHeight="false" outlineLevel="0" collapsed="false">
      <c r="A537" s="351"/>
    </row>
    <row r="538" customFormat="false" ht="12.75" hidden="false" customHeight="false" outlineLevel="0" collapsed="false">
      <c r="A538" s="351"/>
    </row>
    <row r="539" customFormat="false" ht="12.75" hidden="false" customHeight="false" outlineLevel="0" collapsed="false">
      <c r="A539" s="351"/>
    </row>
    <row r="540" customFormat="false" ht="12.75" hidden="false" customHeight="false" outlineLevel="0" collapsed="false">
      <c r="A540" s="351"/>
    </row>
    <row r="541" customFormat="false" ht="12.75" hidden="false" customHeight="false" outlineLevel="0" collapsed="false">
      <c r="A541" s="351"/>
    </row>
    <row r="542" customFormat="false" ht="12.75" hidden="false" customHeight="false" outlineLevel="0" collapsed="false">
      <c r="A542" s="351"/>
    </row>
    <row r="543" customFormat="false" ht="12.75" hidden="false" customHeight="false" outlineLevel="0" collapsed="false">
      <c r="A543" s="351"/>
    </row>
    <row r="544" customFormat="false" ht="12.75" hidden="false" customHeight="false" outlineLevel="0" collapsed="false">
      <c r="A544" s="351"/>
    </row>
    <row r="545" customFormat="false" ht="12.75" hidden="false" customHeight="false" outlineLevel="0" collapsed="false">
      <c r="A545" s="351"/>
    </row>
    <row r="546" customFormat="false" ht="12.75" hidden="false" customHeight="false" outlineLevel="0" collapsed="false">
      <c r="A546" s="351"/>
    </row>
    <row r="547" customFormat="false" ht="12.75" hidden="false" customHeight="false" outlineLevel="0" collapsed="false">
      <c r="A547" s="351"/>
    </row>
    <row r="548" customFormat="false" ht="12.75" hidden="false" customHeight="false" outlineLevel="0" collapsed="false">
      <c r="A548" s="351"/>
    </row>
    <row r="549" customFormat="false" ht="12.75" hidden="false" customHeight="false" outlineLevel="0" collapsed="false">
      <c r="A549" s="351"/>
    </row>
    <row r="550" customFormat="false" ht="12.75" hidden="false" customHeight="false" outlineLevel="0" collapsed="false">
      <c r="A550" s="351"/>
    </row>
    <row r="551" customFormat="false" ht="12.75" hidden="false" customHeight="false" outlineLevel="0" collapsed="false">
      <c r="A551" s="351"/>
    </row>
    <row r="552" customFormat="false" ht="12.75" hidden="false" customHeight="false" outlineLevel="0" collapsed="false">
      <c r="A552" s="351"/>
    </row>
    <row r="553" customFormat="false" ht="12.75" hidden="false" customHeight="false" outlineLevel="0" collapsed="false">
      <c r="A553" s="351"/>
    </row>
    <row r="554" customFormat="false" ht="12.75" hidden="false" customHeight="false" outlineLevel="0" collapsed="false">
      <c r="A554" s="351"/>
    </row>
    <row r="555" customFormat="false" ht="12.75" hidden="false" customHeight="false" outlineLevel="0" collapsed="false">
      <c r="A555" s="351"/>
    </row>
    <row r="556" customFormat="false" ht="12.75" hidden="false" customHeight="false" outlineLevel="0" collapsed="false">
      <c r="A556" s="351"/>
    </row>
    <row r="557" customFormat="false" ht="12.75" hidden="false" customHeight="false" outlineLevel="0" collapsed="false">
      <c r="A557" s="351"/>
    </row>
    <row r="558" customFormat="false" ht="12.75" hidden="false" customHeight="false" outlineLevel="0" collapsed="false">
      <c r="A558" s="351"/>
    </row>
    <row r="559" customFormat="false" ht="12.75" hidden="false" customHeight="false" outlineLevel="0" collapsed="false">
      <c r="A559" s="351"/>
    </row>
    <row r="560" customFormat="false" ht="12.75" hidden="false" customHeight="false" outlineLevel="0" collapsed="false">
      <c r="A560" s="351"/>
    </row>
    <row r="561" customFormat="false" ht="12.75" hidden="false" customHeight="false" outlineLevel="0" collapsed="false">
      <c r="A561" s="351"/>
    </row>
    <row r="562" customFormat="false" ht="12.75" hidden="false" customHeight="false" outlineLevel="0" collapsed="false">
      <c r="A562" s="351"/>
    </row>
    <row r="563" customFormat="false" ht="12.75" hidden="false" customHeight="false" outlineLevel="0" collapsed="false">
      <c r="A563" s="351"/>
    </row>
    <row r="564" customFormat="false" ht="12.75" hidden="false" customHeight="false" outlineLevel="0" collapsed="false">
      <c r="A564" s="351"/>
    </row>
    <row r="565" customFormat="false" ht="12.75" hidden="false" customHeight="false" outlineLevel="0" collapsed="false">
      <c r="A565" s="351"/>
    </row>
    <row r="566" customFormat="false" ht="12.75" hidden="false" customHeight="false" outlineLevel="0" collapsed="false">
      <c r="A566" s="351"/>
    </row>
    <row r="567" customFormat="false" ht="12.75" hidden="false" customHeight="false" outlineLevel="0" collapsed="false">
      <c r="A567" s="351"/>
    </row>
    <row r="568" customFormat="false" ht="12.75" hidden="false" customHeight="false" outlineLevel="0" collapsed="false">
      <c r="A568" s="351"/>
    </row>
    <row r="569" customFormat="false" ht="12.75" hidden="false" customHeight="false" outlineLevel="0" collapsed="false">
      <c r="A569" s="351"/>
    </row>
    <row r="570" customFormat="false" ht="12.75" hidden="false" customHeight="false" outlineLevel="0" collapsed="false">
      <c r="A570" s="351"/>
    </row>
    <row r="571" customFormat="false" ht="12.75" hidden="false" customHeight="false" outlineLevel="0" collapsed="false">
      <c r="A571" s="351"/>
    </row>
    <row r="572" customFormat="false" ht="12.75" hidden="false" customHeight="false" outlineLevel="0" collapsed="false">
      <c r="A572" s="351"/>
    </row>
    <row r="573" customFormat="false" ht="12.75" hidden="false" customHeight="false" outlineLevel="0" collapsed="false">
      <c r="A573" s="351"/>
    </row>
    <row r="574" customFormat="false" ht="12.75" hidden="false" customHeight="false" outlineLevel="0" collapsed="false">
      <c r="A574" s="351"/>
    </row>
    <row r="575" customFormat="false" ht="12.75" hidden="false" customHeight="false" outlineLevel="0" collapsed="false">
      <c r="A575" s="351"/>
    </row>
    <row r="576" customFormat="false" ht="12.75" hidden="false" customHeight="false" outlineLevel="0" collapsed="false">
      <c r="A576" s="351"/>
    </row>
    <row r="577" customFormat="false" ht="12.75" hidden="false" customHeight="false" outlineLevel="0" collapsed="false">
      <c r="A577" s="351"/>
    </row>
    <row r="578" customFormat="false" ht="12.75" hidden="false" customHeight="false" outlineLevel="0" collapsed="false">
      <c r="A578" s="351"/>
    </row>
    <row r="579" customFormat="false" ht="12.75" hidden="false" customHeight="false" outlineLevel="0" collapsed="false">
      <c r="A579" s="351"/>
    </row>
    <row r="580" customFormat="false" ht="12.75" hidden="false" customHeight="false" outlineLevel="0" collapsed="false">
      <c r="A580" s="351"/>
    </row>
    <row r="581" customFormat="false" ht="12.75" hidden="false" customHeight="false" outlineLevel="0" collapsed="false">
      <c r="A581" s="351"/>
    </row>
    <row r="582" customFormat="false" ht="12.75" hidden="false" customHeight="false" outlineLevel="0" collapsed="false">
      <c r="A582" s="351"/>
    </row>
    <row r="583" customFormat="false" ht="12.75" hidden="false" customHeight="false" outlineLevel="0" collapsed="false">
      <c r="A583" s="351"/>
    </row>
    <row r="584" customFormat="false" ht="12.75" hidden="false" customHeight="false" outlineLevel="0" collapsed="false">
      <c r="A584" s="351"/>
    </row>
    <row r="585" customFormat="false" ht="12.75" hidden="false" customHeight="false" outlineLevel="0" collapsed="false">
      <c r="A585" s="351"/>
    </row>
    <row r="586" customFormat="false" ht="12.75" hidden="false" customHeight="false" outlineLevel="0" collapsed="false">
      <c r="A586" s="351"/>
    </row>
    <row r="587" customFormat="false" ht="12.75" hidden="false" customHeight="false" outlineLevel="0" collapsed="false">
      <c r="A587" s="351"/>
    </row>
    <row r="588" customFormat="false" ht="12.75" hidden="false" customHeight="false" outlineLevel="0" collapsed="false">
      <c r="A588" s="351"/>
    </row>
    <row r="589" customFormat="false" ht="12.75" hidden="false" customHeight="false" outlineLevel="0" collapsed="false">
      <c r="A589" s="351"/>
    </row>
    <row r="590" customFormat="false" ht="12.75" hidden="false" customHeight="false" outlineLevel="0" collapsed="false">
      <c r="A590" s="351"/>
    </row>
    <row r="591" customFormat="false" ht="12.75" hidden="false" customHeight="false" outlineLevel="0" collapsed="false">
      <c r="A591" s="351"/>
    </row>
    <row r="592" customFormat="false" ht="12.75" hidden="false" customHeight="false" outlineLevel="0" collapsed="false">
      <c r="A592" s="351"/>
    </row>
    <row r="593" customFormat="false" ht="12.75" hidden="false" customHeight="false" outlineLevel="0" collapsed="false">
      <c r="A593" s="351"/>
    </row>
    <row r="594" customFormat="false" ht="12.75" hidden="false" customHeight="false" outlineLevel="0" collapsed="false">
      <c r="A594" s="351"/>
    </row>
    <row r="595" customFormat="false" ht="12.75" hidden="false" customHeight="false" outlineLevel="0" collapsed="false">
      <c r="A595" s="351"/>
    </row>
    <row r="596" customFormat="false" ht="12.75" hidden="false" customHeight="false" outlineLevel="0" collapsed="false">
      <c r="A596" s="351"/>
    </row>
    <row r="597" customFormat="false" ht="12.75" hidden="false" customHeight="false" outlineLevel="0" collapsed="false">
      <c r="A597" s="351"/>
    </row>
    <row r="598" customFormat="false" ht="12.75" hidden="false" customHeight="false" outlineLevel="0" collapsed="false">
      <c r="A598" s="351"/>
    </row>
    <row r="599" customFormat="false" ht="12.75" hidden="false" customHeight="false" outlineLevel="0" collapsed="false">
      <c r="A599" s="351"/>
    </row>
    <row r="600" customFormat="false" ht="12.75" hidden="false" customHeight="false" outlineLevel="0" collapsed="false">
      <c r="A600" s="351"/>
    </row>
    <row r="601" customFormat="false" ht="12.75" hidden="false" customHeight="false" outlineLevel="0" collapsed="false">
      <c r="A601" s="351"/>
    </row>
    <row r="602" customFormat="false" ht="12.75" hidden="false" customHeight="false" outlineLevel="0" collapsed="false">
      <c r="A602" s="351"/>
    </row>
    <row r="603" customFormat="false" ht="12.75" hidden="false" customHeight="false" outlineLevel="0" collapsed="false">
      <c r="A603" s="351"/>
    </row>
    <row r="604" customFormat="false" ht="12.75" hidden="false" customHeight="false" outlineLevel="0" collapsed="false">
      <c r="A604" s="351"/>
    </row>
    <row r="605" customFormat="false" ht="12.75" hidden="false" customHeight="false" outlineLevel="0" collapsed="false">
      <c r="A605" s="351"/>
    </row>
    <row r="606" customFormat="false" ht="12.75" hidden="false" customHeight="false" outlineLevel="0" collapsed="false">
      <c r="A606" s="351"/>
    </row>
    <row r="607" customFormat="false" ht="12.75" hidden="false" customHeight="false" outlineLevel="0" collapsed="false">
      <c r="A607" s="351"/>
    </row>
    <row r="608" customFormat="false" ht="12.75" hidden="false" customHeight="false" outlineLevel="0" collapsed="false">
      <c r="A608" s="351"/>
    </row>
    <row r="609" customFormat="false" ht="12.75" hidden="false" customHeight="false" outlineLevel="0" collapsed="false">
      <c r="A609" s="351"/>
    </row>
    <row r="610" customFormat="false" ht="12.75" hidden="false" customHeight="false" outlineLevel="0" collapsed="false">
      <c r="A610" s="351"/>
    </row>
    <row r="611" customFormat="false" ht="12.75" hidden="false" customHeight="false" outlineLevel="0" collapsed="false">
      <c r="A611" s="351"/>
    </row>
    <row r="612" customFormat="false" ht="12.75" hidden="false" customHeight="false" outlineLevel="0" collapsed="false">
      <c r="A612" s="351"/>
    </row>
    <row r="613" customFormat="false" ht="12.75" hidden="false" customHeight="false" outlineLevel="0" collapsed="false">
      <c r="A613" s="351"/>
    </row>
    <row r="614" customFormat="false" ht="12.75" hidden="false" customHeight="false" outlineLevel="0" collapsed="false">
      <c r="A614" s="351"/>
    </row>
    <row r="615" customFormat="false" ht="12.75" hidden="false" customHeight="false" outlineLevel="0" collapsed="false">
      <c r="A615" s="351"/>
    </row>
    <row r="616" customFormat="false" ht="12.75" hidden="false" customHeight="false" outlineLevel="0" collapsed="false">
      <c r="A616" s="351"/>
    </row>
    <row r="617" customFormat="false" ht="12.75" hidden="false" customHeight="false" outlineLevel="0" collapsed="false">
      <c r="A617" s="351"/>
    </row>
    <row r="618" customFormat="false" ht="12.75" hidden="false" customHeight="false" outlineLevel="0" collapsed="false">
      <c r="A618" s="351"/>
    </row>
    <row r="619" customFormat="false" ht="12.75" hidden="false" customHeight="false" outlineLevel="0" collapsed="false">
      <c r="A619" s="351"/>
    </row>
    <row r="620" customFormat="false" ht="12.75" hidden="false" customHeight="false" outlineLevel="0" collapsed="false">
      <c r="A620" s="351"/>
    </row>
    <row r="621" customFormat="false" ht="12.75" hidden="false" customHeight="false" outlineLevel="0" collapsed="false">
      <c r="A621" s="351"/>
    </row>
    <row r="622" customFormat="false" ht="12.75" hidden="false" customHeight="false" outlineLevel="0" collapsed="false">
      <c r="A622" s="351"/>
    </row>
    <row r="623" customFormat="false" ht="12.75" hidden="false" customHeight="false" outlineLevel="0" collapsed="false">
      <c r="A623" s="351"/>
    </row>
    <row r="624" customFormat="false" ht="12.75" hidden="false" customHeight="false" outlineLevel="0" collapsed="false">
      <c r="A624" s="351"/>
    </row>
    <row r="625" customFormat="false" ht="12.75" hidden="false" customHeight="false" outlineLevel="0" collapsed="false">
      <c r="A625" s="351"/>
    </row>
    <row r="626" customFormat="false" ht="12.75" hidden="false" customHeight="false" outlineLevel="0" collapsed="false">
      <c r="A626" s="351"/>
    </row>
    <row r="627" customFormat="false" ht="12.75" hidden="false" customHeight="false" outlineLevel="0" collapsed="false">
      <c r="A627" s="351"/>
    </row>
    <row r="628" customFormat="false" ht="12.75" hidden="false" customHeight="false" outlineLevel="0" collapsed="false">
      <c r="A628" s="351"/>
    </row>
    <row r="629" customFormat="false" ht="12.75" hidden="false" customHeight="false" outlineLevel="0" collapsed="false">
      <c r="A629" s="351"/>
    </row>
    <row r="630" customFormat="false" ht="12.75" hidden="false" customHeight="false" outlineLevel="0" collapsed="false">
      <c r="A630" s="351"/>
    </row>
    <row r="631" customFormat="false" ht="12.75" hidden="false" customHeight="false" outlineLevel="0" collapsed="false">
      <c r="A631" s="351"/>
    </row>
    <row r="632" customFormat="false" ht="12.75" hidden="false" customHeight="false" outlineLevel="0" collapsed="false">
      <c r="A632" s="351"/>
    </row>
    <row r="633" customFormat="false" ht="12.75" hidden="false" customHeight="false" outlineLevel="0" collapsed="false">
      <c r="A633" s="351"/>
    </row>
    <row r="634" customFormat="false" ht="12.75" hidden="false" customHeight="false" outlineLevel="0" collapsed="false">
      <c r="A634" s="351"/>
    </row>
    <row r="635" customFormat="false" ht="12.75" hidden="false" customHeight="false" outlineLevel="0" collapsed="false">
      <c r="A635" s="351"/>
    </row>
    <row r="636" customFormat="false" ht="12.75" hidden="false" customHeight="false" outlineLevel="0" collapsed="false">
      <c r="A636" s="351"/>
    </row>
    <row r="637" customFormat="false" ht="12.75" hidden="false" customHeight="false" outlineLevel="0" collapsed="false">
      <c r="A637" s="351"/>
    </row>
    <row r="638" customFormat="false" ht="12.75" hidden="false" customHeight="false" outlineLevel="0" collapsed="false">
      <c r="A638" s="351"/>
    </row>
    <row r="639" customFormat="false" ht="12.75" hidden="false" customHeight="false" outlineLevel="0" collapsed="false">
      <c r="A639" s="351"/>
    </row>
    <row r="640" customFormat="false" ht="12.75" hidden="false" customHeight="false" outlineLevel="0" collapsed="false">
      <c r="A640" s="351"/>
    </row>
    <row r="641" customFormat="false" ht="12.75" hidden="false" customHeight="false" outlineLevel="0" collapsed="false">
      <c r="A641" s="351"/>
    </row>
    <row r="642" customFormat="false" ht="12.75" hidden="false" customHeight="false" outlineLevel="0" collapsed="false">
      <c r="A642" s="351"/>
    </row>
    <row r="643" customFormat="false" ht="12.75" hidden="false" customHeight="false" outlineLevel="0" collapsed="false">
      <c r="A643" s="351"/>
    </row>
    <row r="644" customFormat="false" ht="12.75" hidden="false" customHeight="false" outlineLevel="0" collapsed="false">
      <c r="A644" s="351"/>
    </row>
    <row r="645" customFormat="false" ht="12.75" hidden="false" customHeight="false" outlineLevel="0" collapsed="false">
      <c r="A645" s="351"/>
    </row>
    <row r="646" customFormat="false" ht="12.75" hidden="false" customHeight="false" outlineLevel="0" collapsed="false">
      <c r="A646" s="351"/>
    </row>
    <row r="647" customFormat="false" ht="12.75" hidden="false" customHeight="false" outlineLevel="0" collapsed="false">
      <c r="A647" s="351"/>
    </row>
    <row r="648" customFormat="false" ht="12.75" hidden="false" customHeight="false" outlineLevel="0" collapsed="false">
      <c r="A648" s="351"/>
    </row>
    <row r="649" customFormat="false" ht="12.75" hidden="false" customHeight="false" outlineLevel="0" collapsed="false">
      <c r="A649" s="351"/>
    </row>
    <row r="650" customFormat="false" ht="12.75" hidden="false" customHeight="false" outlineLevel="0" collapsed="false">
      <c r="A650" s="351"/>
    </row>
    <row r="651" customFormat="false" ht="12.75" hidden="false" customHeight="false" outlineLevel="0" collapsed="false">
      <c r="A651" s="351"/>
    </row>
    <row r="652" customFormat="false" ht="12.75" hidden="false" customHeight="false" outlineLevel="0" collapsed="false">
      <c r="A652" s="351"/>
    </row>
    <row r="653" customFormat="false" ht="12.75" hidden="false" customHeight="false" outlineLevel="0" collapsed="false">
      <c r="A653" s="351"/>
    </row>
    <row r="654" customFormat="false" ht="12.75" hidden="false" customHeight="false" outlineLevel="0" collapsed="false">
      <c r="A654" s="351"/>
    </row>
    <row r="655" customFormat="false" ht="12.75" hidden="false" customHeight="false" outlineLevel="0" collapsed="false">
      <c r="A655" s="351"/>
    </row>
    <row r="656" customFormat="false" ht="12.75" hidden="false" customHeight="false" outlineLevel="0" collapsed="false">
      <c r="A656" s="351"/>
    </row>
    <row r="657" customFormat="false" ht="12.75" hidden="false" customHeight="false" outlineLevel="0" collapsed="false">
      <c r="A657" s="351"/>
    </row>
    <row r="658" customFormat="false" ht="12.75" hidden="false" customHeight="false" outlineLevel="0" collapsed="false">
      <c r="A658" s="351"/>
    </row>
    <row r="659" customFormat="false" ht="12.75" hidden="false" customHeight="false" outlineLevel="0" collapsed="false">
      <c r="A659" s="351"/>
    </row>
    <row r="660" customFormat="false" ht="12.75" hidden="false" customHeight="false" outlineLevel="0" collapsed="false">
      <c r="A660" s="351"/>
    </row>
    <row r="661" customFormat="false" ht="12.75" hidden="false" customHeight="false" outlineLevel="0" collapsed="false">
      <c r="A661" s="351"/>
    </row>
    <row r="662" customFormat="false" ht="12.75" hidden="false" customHeight="false" outlineLevel="0" collapsed="false">
      <c r="A662" s="351"/>
    </row>
    <row r="663" customFormat="false" ht="12.75" hidden="false" customHeight="false" outlineLevel="0" collapsed="false">
      <c r="A663" s="351"/>
    </row>
    <row r="664" customFormat="false" ht="12.75" hidden="false" customHeight="false" outlineLevel="0" collapsed="false">
      <c r="A664" s="351"/>
    </row>
    <row r="665" customFormat="false" ht="12.75" hidden="false" customHeight="false" outlineLevel="0" collapsed="false">
      <c r="A665" s="351"/>
    </row>
    <row r="666" customFormat="false" ht="12.75" hidden="false" customHeight="false" outlineLevel="0" collapsed="false">
      <c r="A666" s="351"/>
    </row>
    <row r="667" customFormat="false" ht="12.75" hidden="false" customHeight="false" outlineLevel="0" collapsed="false">
      <c r="A667" s="351"/>
    </row>
    <row r="668" customFormat="false" ht="12.75" hidden="false" customHeight="false" outlineLevel="0" collapsed="false">
      <c r="A668" s="351"/>
    </row>
    <row r="669" customFormat="false" ht="12.75" hidden="false" customHeight="false" outlineLevel="0" collapsed="false">
      <c r="A669" s="351"/>
    </row>
    <row r="670" customFormat="false" ht="12.75" hidden="false" customHeight="false" outlineLevel="0" collapsed="false">
      <c r="A670" s="351"/>
    </row>
    <row r="671" customFormat="false" ht="12.75" hidden="false" customHeight="false" outlineLevel="0" collapsed="false">
      <c r="A671" s="351"/>
    </row>
    <row r="672" customFormat="false" ht="12.75" hidden="false" customHeight="false" outlineLevel="0" collapsed="false">
      <c r="A672" s="351"/>
    </row>
    <row r="673" customFormat="false" ht="12.75" hidden="false" customHeight="false" outlineLevel="0" collapsed="false">
      <c r="A673" s="351"/>
    </row>
    <row r="674" customFormat="false" ht="12.75" hidden="false" customHeight="false" outlineLevel="0" collapsed="false">
      <c r="A674" s="351"/>
    </row>
    <row r="675" customFormat="false" ht="12.75" hidden="false" customHeight="false" outlineLevel="0" collapsed="false">
      <c r="A675" s="351"/>
    </row>
    <row r="676" customFormat="false" ht="12.75" hidden="false" customHeight="false" outlineLevel="0" collapsed="false">
      <c r="A676" s="351"/>
    </row>
    <row r="677" customFormat="false" ht="12.75" hidden="false" customHeight="false" outlineLevel="0" collapsed="false">
      <c r="A677" s="351"/>
    </row>
    <row r="678" customFormat="false" ht="12.75" hidden="false" customHeight="false" outlineLevel="0" collapsed="false">
      <c r="A678" s="351"/>
    </row>
    <row r="679" customFormat="false" ht="12.75" hidden="false" customHeight="false" outlineLevel="0" collapsed="false">
      <c r="A679" s="351"/>
    </row>
    <row r="680" customFormat="false" ht="12.75" hidden="false" customHeight="false" outlineLevel="0" collapsed="false">
      <c r="A680" s="351"/>
    </row>
    <row r="681" customFormat="false" ht="12.75" hidden="false" customHeight="false" outlineLevel="0" collapsed="false">
      <c r="A681" s="351"/>
    </row>
    <row r="682" customFormat="false" ht="12.75" hidden="false" customHeight="false" outlineLevel="0" collapsed="false">
      <c r="A682" s="351"/>
    </row>
    <row r="683" customFormat="false" ht="12.75" hidden="false" customHeight="false" outlineLevel="0" collapsed="false">
      <c r="A683" s="351"/>
    </row>
    <row r="684" customFormat="false" ht="12.75" hidden="false" customHeight="false" outlineLevel="0" collapsed="false">
      <c r="A684" s="351"/>
    </row>
    <row r="685" customFormat="false" ht="12.75" hidden="false" customHeight="false" outlineLevel="0" collapsed="false">
      <c r="A685" s="351"/>
    </row>
    <row r="686" customFormat="false" ht="12.75" hidden="false" customHeight="false" outlineLevel="0" collapsed="false">
      <c r="A686" s="351"/>
    </row>
    <row r="687" customFormat="false" ht="12.75" hidden="false" customHeight="false" outlineLevel="0" collapsed="false">
      <c r="A687" s="351"/>
    </row>
    <row r="688" customFormat="false" ht="12.75" hidden="false" customHeight="false" outlineLevel="0" collapsed="false">
      <c r="A688" s="351"/>
    </row>
    <row r="689" customFormat="false" ht="12.75" hidden="false" customHeight="false" outlineLevel="0" collapsed="false">
      <c r="A689" s="351"/>
    </row>
    <row r="690" customFormat="false" ht="12.75" hidden="false" customHeight="false" outlineLevel="0" collapsed="false">
      <c r="A690" s="351"/>
    </row>
    <row r="691" customFormat="false" ht="12.75" hidden="false" customHeight="false" outlineLevel="0" collapsed="false">
      <c r="A691" s="351"/>
    </row>
    <row r="692" customFormat="false" ht="12.75" hidden="false" customHeight="false" outlineLevel="0" collapsed="false">
      <c r="A692" s="351"/>
    </row>
    <row r="693" customFormat="false" ht="12.75" hidden="false" customHeight="false" outlineLevel="0" collapsed="false">
      <c r="A693" s="351"/>
    </row>
    <row r="694" customFormat="false" ht="12.75" hidden="false" customHeight="false" outlineLevel="0" collapsed="false">
      <c r="A694" s="351"/>
    </row>
    <row r="695" customFormat="false" ht="12.75" hidden="false" customHeight="false" outlineLevel="0" collapsed="false">
      <c r="A695" s="351"/>
    </row>
    <row r="696" customFormat="false" ht="12.75" hidden="false" customHeight="false" outlineLevel="0" collapsed="false">
      <c r="A696" s="351"/>
    </row>
    <row r="697" customFormat="false" ht="12.75" hidden="false" customHeight="false" outlineLevel="0" collapsed="false">
      <c r="A697" s="351"/>
    </row>
    <row r="698" customFormat="false" ht="12.75" hidden="false" customHeight="false" outlineLevel="0" collapsed="false">
      <c r="A698" s="351"/>
    </row>
    <row r="699" customFormat="false" ht="12.75" hidden="false" customHeight="false" outlineLevel="0" collapsed="false">
      <c r="A699" s="351"/>
    </row>
    <row r="700" customFormat="false" ht="12.75" hidden="false" customHeight="false" outlineLevel="0" collapsed="false">
      <c r="A700" s="351"/>
    </row>
    <row r="701" customFormat="false" ht="12.75" hidden="false" customHeight="false" outlineLevel="0" collapsed="false">
      <c r="A701" s="351"/>
    </row>
    <row r="702" customFormat="false" ht="12.75" hidden="false" customHeight="false" outlineLevel="0" collapsed="false">
      <c r="A702" s="351"/>
    </row>
    <row r="703" customFormat="false" ht="12.75" hidden="false" customHeight="false" outlineLevel="0" collapsed="false">
      <c r="A703" s="351"/>
    </row>
    <row r="704" customFormat="false" ht="12.75" hidden="false" customHeight="false" outlineLevel="0" collapsed="false">
      <c r="A704" s="351"/>
    </row>
    <row r="705" customFormat="false" ht="12.75" hidden="false" customHeight="false" outlineLevel="0" collapsed="false">
      <c r="A705" s="351"/>
    </row>
    <row r="706" customFormat="false" ht="12.75" hidden="false" customHeight="false" outlineLevel="0" collapsed="false">
      <c r="A706" s="351"/>
    </row>
    <row r="707" customFormat="false" ht="12.75" hidden="false" customHeight="false" outlineLevel="0" collapsed="false">
      <c r="A707" s="351"/>
    </row>
    <row r="708" customFormat="false" ht="12.75" hidden="false" customHeight="false" outlineLevel="0" collapsed="false">
      <c r="A708" s="351"/>
    </row>
    <row r="709" customFormat="false" ht="12.75" hidden="false" customHeight="false" outlineLevel="0" collapsed="false">
      <c r="A709" s="351"/>
    </row>
    <row r="710" customFormat="false" ht="12.75" hidden="false" customHeight="false" outlineLevel="0" collapsed="false">
      <c r="A710" s="351"/>
    </row>
    <row r="711" customFormat="false" ht="12.75" hidden="false" customHeight="false" outlineLevel="0" collapsed="false">
      <c r="A711" s="351"/>
    </row>
    <row r="712" customFormat="false" ht="12.75" hidden="false" customHeight="false" outlineLevel="0" collapsed="false">
      <c r="A712" s="351"/>
    </row>
    <row r="713" customFormat="false" ht="12.75" hidden="false" customHeight="false" outlineLevel="0" collapsed="false">
      <c r="A713" s="351"/>
    </row>
    <row r="714" customFormat="false" ht="12.75" hidden="false" customHeight="false" outlineLevel="0" collapsed="false">
      <c r="A714" s="351"/>
    </row>
    <row r="715" customFormat="false" ht="12.75" hidden="false" customHeight="false" outlineLevel="0" collapsed="false">
      <c r="A715" s="351"/>
    </row>
    <row r="716" customFormat="false" ht="12.75" hidden="false" customHeight="false" outlineLevel="0" collapsed="false">
      <c r="A716" s="351"/>
    </row>
    <row r="717" customFormat="false" ht="12.75" hidden="false" customHeight="false" outlineLevel="0" collapsed="false">
      <c r="A717" s="351"/>
    </row>
    <row r="718" customFormat="false" ht="12.75" hidden="false" customHeight="false" outlineLevel="0" collapsed="false">
      <c r="A718" s="351"/>
    </row>
    <row r="719" customFormat="false" ht="12.75" hidden="false" customHeight="false" outlineLevel="0" collapsed="false">
      <c r="A719" s="351"/>
    </row>
    <row r="720" customFormat="false" ht="12.75" hidden="false" customHeight="false" outlineLevel="0" collapsed="false">
      <c r="A720" s="351"/>
    </row>
    <row r="721" customFormat="false" ht="12.75" hidden="false" customHeight="false" outlineLevel="0" collapsed="false">
      <c r="A721" s="351"/>
    </row>
    <row r="722" customFormat="false" ht="12.75" hidden="false" customHeight="false" outlineLevel="0" collapsed="false">
      <c r="A722" s="351"/>
    </row>
    <row r="723" customFormat="false" ht="12.75" hidden="false" customHeight="false" outlineLevel="0" collapsed="false">
      <c r="A723" s="351"/>
    </row>
    <row r="724" customFormat="false" ht="12.75" hidden="false" customHeight="false" outlineLevel="0" collapsed="false">
      <c r="A724" s="351"/>
    </row>
    <row r="725" customFormat="false" ht="12.75" hidden="false" customHeight="false" outlineLevel="0" collapsed="false">
      <c r="A725" s="351"/>
    </row>
    <row r="726" customFormat="false" ht="12.75" hidden="false" customHeight="false" outlineLevel="0" collapsed="false">
      <c r="A726" s="351"/>
    </row>
    <row r="727" customFormat="false" ht="12.75" hidden="false" customHeight="false" outlineLevel="0" collapsed="false">
      <c r="A727" s="351"/>
    </row>
    <row r="728" customFormat="false" ht="12.75" hidden="false" customHeight="false" outlineLevel="0" collapsed="false">
      <c r="A728" s="351"/>
    </row>
    <row r="729" customFormat="false" ht="12.75" hidden="false" customHeight="false" outlineLevel="0" collapsed="false">
      <c r="A729" s="351"/>
    </row>
    <row r="730" customFormat="false" ht="12.75" hidden="false" customHeight="false" outlineLevel="0" collapsed="false">
      <c r="A730" s="351"/>
    </row>
    <row r="731" customFormat="false" ht="12.75" hidden="false" customHeight="false" outlineLevel="0" collapsed="false">
      <c r="A731" s="351"/>
    </row>
    <row r="732" customFormat="false" ht="12.75" hidden="false" customHeight="false" outlineLevel="0" collapsed="false">
      <c r="A732" s="351"/>
    </row>
    <row r="733" customFormat="false" ht="12.75" hidden="false" customHeight="false" outlineLevel="0" collapsed="false">
      <c r="A733" s="351"/>
    </row>
    <row r="734" customFormat="false" ht="12.75" hidden="false" customHeight="false" outlineLevel="0" collapsed="false">
      <c r="A734" s="351"/>
    </row>
    <row r="735" customFormat="false" ht="12.75" hidden="false" customHeight="false" outlineLevel="0" collapsed="false">
      <c r="A735" s="351"/>
    </row>
    <row r="736" customFormat="false" ht="12.75" hidden="false" customHeight="false" outlineLevel="0" collapsed="false">
      <c r="A736" s="351"/>
    </row>
    <row r="737" customFormat="false" ht="12.75" hidden="false" customHeight="false" outlineLevel="0" collapsed="false">
      <c r="A737" s="351"/>
    </row>
    <row r="738" customFormat="false" ht="12.75" hidden="false" customHeight="false" outlineLevel="0" collapsed="false">
      <c r="A738" s="351"/>
    </row>
    <row r="739" customFormat="false" ht="12.75" hidden="false" customHeight="false" outlineLevel="0" collapsed="false">
      <c r="A739" s="351"/>
    </row>
    <row r="740" customFormat="false" ht="12.75" hidden="false" customHeight="false" outlineLevel="0" collapsed="false">
      <c r="A740" s="351"/>
    </row>
    <row r="741" customFormat="false" ht="12.75" hidden="false" customHeight="false" outlineLevel="0" collapsed="false">
      <c r="A741" s="351"/>
    </row>
    <row r="742" customFormat="false" ht="12.75" hidden="false" customHeight="false" outlineLevel="0" collapsed="false">
      <c r="A742" s="351"/>
    </row>
    <row r="743" customFormat="false" ht="12.75" hidden="false" customHeight="false" outlineLevel="0" collapsed="false">
      <c r="A743" s="351"/>
    </row>
    <row r="744" customFormat="false" ht="12.75" hidden="false" customHeight="false" outlineLevel="0" collapsed="false">
      <c r="A744" s="351"/>
    </row>
    <row r="745" customFormat="false" ht="12.75" hidden="false" customHeight="false" outlineLevel="0" collapsed="false">
      <c r="A745" s="351"/>
    </row>
    <row r="746" customFormat="false" ht="12.75" hidden="false" customHeight="false" outlineLevel="0" collapsed="false">
      <c r="A746" s="351"/>
    </row>
    <row r="747" customFormat="false" ht="12.75" hidden="false" customHeight="false" outlineLevel="0" collapsed="false">
      <c r="A747" s="351"/>
    </row>
    <row r="748" customFormat="false" ht="12.75" hidden="false" customHeight="false" outlineLevel="0" collapsed="false">
      <c r="A748" s="351"/>
    </row>
    <row r="749" customFormat="false" ht="12.75" hidden="false" customHeight="false" outlineLevel="0" collapsed="false">
      <c r="A749" s="351"/>
    </row>
    <row r="750" customFormat="false" ht="12.75" hidden="false" customHeight="false" outlineLevel="0" collapsed="false">
      <c r="A750" s="351"/>
    </row>
    <row r="751" customFormat="false" ht="12.75" hidden="false" customHeight="false" outlineLevel="0" collapsed="false">
      <c r="A751" s="351"/>
    </row>
    <row r="752" customFormat="false" ht="12.75" hidden="false" customHeight="false" outlineLevel="0" collapsed="false">
      <c r="A752" s="351"/>
    </row>
    <row r="753" customFormat="false" ht="12.75" hidden="false" customHeight="false" outlineLevel="0" collapsed="false">
      <c r="A753" s="351"/>
    </row>
    <row r="754" customFormat="false" ht="12.75" hidden="false" customHeight="false" outlineLevel="0" collapsed="false">
      <c r="A754" s="351"/>
    </row>
    <row r="755" customFormat="false" ht="12.75" hidden="false" customHeight="false" outlineLevel="0" collapsed="false">
      <c r="A755" s="351"/>
    </row>
    <row r="756" customFormat="false" ht="12.75" hidden="false" customHeight="false" outlineLevel="0" collapsed="false">
      <c r="A756" s="351"/>
    </row>
    <row r="757" customFormat="false" ht="12.75" hidden="false" customHeight="false" outlineLevel="0" collapsed="false">
      <c r="A757" s="351"/>
    </row>
    <row r="758" customFormat="false" ht="12.75" hidden="false" customHeight="false" outlineLevel="0" collapsed="false">
      <c r="A758" s="351"/>
    </row>
    <row r="759" customFormat="false" ht="12.75" hidden="false" customHeight="false" outlineLevel="0" collapsed="false">
      <c r="A759" s="351"/>
    </row>
    <row r="760" customFormat="false" ht="12.75" hidden="false" customHeight="false" outlineLevel="0" collapsed="false">
      <c r="A760" s="351"/>
    </row>
    <row r="761" customFormat="false" ht="12.75" hidden="false" customHeight="false" outlineLevel="0" collapsed="false">
      <c r="A761" s="351"/>
    </row>
    <row r="762" customFormat="false" ht="12.75" hidden="false" customHeight="false" outlineLevel="0" collapsed="false">
      <c r="A762" s="351"/>
    </row>
    <row r="763" customFormat="false" ht="12.75" hidden="false" customHeight="false" outlineLevel="0" collapsed="false">
      <c r="A763" s="351"/>
    </row>
    <row r="764" customFormat="false" ht="12.75" hidden="false" customHeight="false" outlineLevel="0" collapsed="false">
      <c r="A764" s="351"/>
    </row>
    <row r="765" customFormat="false" ht="12.75" hidden="false" customHeight="false" outlineLevel="0" collapsed="false">
      <c r="A765" s="351"/>
    </row>
    <row r="766" customFormat="false" ht="12.75" hidden="false" customHeight="false" outlineLevel="0" collapsed="false">
      <c r="A766" s="351"/>
    </row>
    <row r="767" customFormat="false" ht="12.75" hidden="false" customHeight="false" outlineLevel="0" collapsed="false">
      <c r="A767" s="351"/>
    </row>
    <row r="768" customFormat="false" ht="12.75" hidden="false" customHeight="false" outlineLevel="0" collapsed="false">
      <c r="A768" s="351"/>
    </row>
    <row r="769" customFormat="false" ht="12.75" hidden="false" customHeight="false" outlineLevel="0" collapsed="false">
      <c r="A769" s="351"/>
    </row>
    <row r="770" customFormat="false" ht="12.75" hidden="false" customHeight="false" outlineLevel="0" collapsed="false">
      <c r="A770" s="351"/>
    </row>
    <row r="771" customFormat="false" ht="12.75" hidden="false" customHeight="false" outlineLevel="0" collapsed="false">
      <c r="A771" s="351"/>
    </row>
    <row r="772" customFormat="false" ht="12.75" hidden="false" customHeight="false" outlineLevel="0" collapsed="false">
      <c r="A772" s="351"/>
    </row>
    <row r="773" customFormat="false" ht="12.75" hidden="false" customHeight="false" outlineLevel="0" collapsed="false">
      <c r="A773" s="351"/>
    </row>
    <row r="774" customFormat="false" ht="12.75" hidden="false" customHeight="false" outlineLevel="0" collapsed="false">
      <c r="A774" s="351"/>
    </row>
    <row r="775" customFormat="false" ht="12.75" hidden="false" customHeight="false" outlineLevel="0" collapsed="false">
      <c r="A775" s="351"/>
    </row>
    <row r="776" customFormat="false" ht="12.75" hidden="false" customHeight="false" outlineLevel="0" collapsed="false">
      <c r="A776" s="351"/>
    </row>
    <row r="777" customFormat="false" ht="12.75" hidden="false" customHeight="false" outlineLevel="0" collapsed="false">
      <c r="A777" s="351"/>
    </row>
    <row r="778" customFormat="false" ht="12.75" hidden="false" customHeight="false" outlineLevel="0" collapsed="false">
      <c r="A778" s="351"/>
    </row>
    <row r="779" customFormat="false" ht="12.75" hidden="false" customHeight="false" outlineLevel="0" collapsed="false">
      <c r="A779" s="351"/>
    </row>
    <row r="780" customFormat="false" ht="12.75" hidden="false" customHeight="false" outlineLevel="0" collapsed="false">
      <c r="A780" s="351"/>
    </row>
    <row r="781" customFormat="false" ht="12.75" hidden="false" customHeight="false" outlineLevel="0" collapsed="false">
      <c r="A781" s="351"/>
    </row>
    <row r="782" customFormat="false" ht="12.75" hidden="false" customHeight="false" outlineLevel="0" collapsed="false">
      <c r="A782" s="351"/>
    </row>
    <row r="783" customFormat="false" ht="12.75" hidden="false" customHeight="false" outlineLevel="0" collapsed="false">
      <c r="A783" s="351"/>
    </row>
    <row r="784" customFormat="false" ht="12.75" hidden="false" customHeight="false" outlineLevel="0" collapsed="false">
      <c r="A784" s="351"/>
    </row>
    <row r="785" customFormat="false" ht="12.75" hidden="false" customHeight="false" outlineLevel="0" collapsed="false">
      <c r="A785" s="351"/>
    </row>
    <row r="786" customFormat="false" ht="12.75" hidden="false" customHeight="false" outlineLevel="0" collapsed="false">
      <c r="A786" s="351"/>
    </row>
    <row r="787" customFormat="false" ht="12.75" hidden="false" customHeight="false" outlineLevel="0" collapsed="false">
      <c r="A787" s="351"/>
    </row>
    <row r="788" customFormat="false" ht="12.75" hidden="false" customHeight="false" outlineLevel="0" collapsed="false">
      <c r="A788" s="351"/>
    </row>
    <row r="789" customFormat="false" ht="12.75" hidden="false" customHeight="false" outlineLevel="0" collapsed="false">
      <c r="A789" s="351"/>
    </row>
    <row r="790" customFormat="false" ht="12.75" hidden="false" customHeight="false" outlineLevel="0" collapsed="false">
      <c r="A790" s="351"/>
    </row>
    <row r="791" customFormat="false" ht="12.75" hidden="false" customHeight="false" outlineLevel="0" collapsed="false">
      <c r="A791" s="351"/>
    </row>
    <row r="792" customFormat="false" ht="12.75" hidden="false" customHeight="false" outlineLevel="0" collapsed="false">
      <c r="A792" s="351"/>
    </row>
    <row r="793" customFormat="false" ht="12.75" hidden="false" customHeight="false" outlineLevel="0" collapsed="false">
      <c r="A793" s="351"/>
    </row>
    <row r="794" customFormat="false" ht="12.75" hidden="false" customHeight="false" outlineLevel="0" collapsed="false">
      <c r="A794" s="351"/>
    </row>
    <row r="795" customFormat="false" ht="12.75" hidden="false" customHeight="false" outlineLevel="0" collapsed="false">
      <c r="A795" s="351"/>
    </row>
    <row r="796" customFormat="false" ht="12.75" hidden="false" customHeight="false" outlineLevel="0" collapsed="false">
      <c r="A796" s="351"/>
    </row>
    <row r="797" customFormat="false" ht="12.75" hidden="false" customHeight="false" outlineLevel="0" collapsed="false">
      <c r="A797" s="351"/>
    </row>
    <row r="798" customFormat="false" ht="12.75" hidden="false" customHeight="false" outlineLevel="0" collapsed="false">
      <c r="A798" s="351"/>
    </row>
    <row r="799" customFormat="false" ht="12.75" hidden="false" customHeight="false" outlineLevel="0" collapsed="false">
      <c r="A799" s="351"/>
    </row>
    <row r="800" customFormat="false" ht="12.75" hidden="false" customHeight="false" outlineLevel="0" collapsed="false">
      <c r="A800" s="351"/>
    </row>
    <row r="801" customFormat="false" ht="12.75" hidden="false" customHeight="false" outlineLevel="0" collapsed="false">
      <c r="A801" s="351"/>
    </row>
    <row r="802" customFormat="false" ht="12.75" hidden="false" customHeight="false" outlineLevel="0" collapsed="false">
      <c r="A802" s="351"/>
    </row>
    <row r="803" customFormat="false" ht="12.75" hidden="false" customHeight="false" outlineLevel="0" collapsed="false">
      <c r="A803" s="351"/>
    </row>
    <row r="804" customFormat="false" ht="12.75" hidden="false" customHeight="false" outlineLevel="0" collapsed="false">
      <c r="A804" s="351"/>
    </row>
    <row r="805" customFormat="false" ht="12.75" hidden="false" customHeight="false" outlineLevel="0" collapsed="false">
      <c r="A805" s="351"/>
    </row>
    <row r="806" customFormat="false" ht="12.75" hidden="false" customHeight="false" outlineLevel="0" collapsed="false">
      <c r="A806" s="351"/>
    </row>
    <row r="807" customFormat="false" ht="12.75" hidden="false" customHeight="false" outlineLevel="0" collapsed="false">
      <c r="A807" s="351"/>
    </row>
    <row r="808" customFormat="false" ht="12.75" hidden="false" customHeight="false" outlineLevel="0" collapsed="false">
      <c r="A808" s="351"/>
    </row>
    <row r="809" customFormat="false" ht="12.75" hidden="false" customHeight="false" outlineLevel="0" collapsed="false">
      <c r="A809" s="351"/>
    </row>
    <row r="810" customFormat="false" ht="12.75" hidden="false" customHeight="false" outlineLevel="0" collapsed="false">
      <c r="A810" s="351"/>
    </row>
    <row r="811" customFormat="false" ht="12.75" hidden="false" customHeight="false" outlineLevel="0" collapsed="false">
      <c r="A811" s="351"/>
    </row>
    <row r="812" customFormat="false" ht="12.75" hidden="false" customHeight="false" outlineLevel="0" collapsed="false">
      <c r="A812" s="351"/>
    </row>
    <row r="813" customFormat="false" ht="12.75" hidden="false" customHeight="false" outlineLevel="0" collapsed="false">
      <c r="A813" s="351"/>
    </row>
    <row r="814" customFormat="false" ht="12.75" hidden="false" customHeight="false" outlineLevel="0" collapsed="false">
      <c r="A814" s="351"/>
    </row>
    <row r="815" customFormat="false" ht="12.75" hidden="false" customHeight="false" outlineLevel="0" collapsed="false">
      <c r="A815" s="351"/>
    </row>
    <row r="816" customFormat="false" ht="12.75" hidden="false" customHeight="false" outlineLevel="0" collapsed="false">
      <c r="A816" s="351"/>
    </row>
    <row r="817" customFormat="false" ht="12.75" hidden="false" customHeight="false" outlineLevel="0" collapsed="false">
      <c r="A817" s="351"/>
    </row>
    <row r="818" customFormat="false" ht="12.75" hidden="false" customHeight="false" outlineLevel="0" collapsed="false">
      <c r="A818" s="351"/>
    </row>
    <row r="819" customFormat="false" ht="12.75" hidden="false" customHeight="false" outlineLevel="0" collapsed="false">
      <c r="A819" s="351"/>
    </row>
    <row r="820" customFormat="false" ht="12.75" hidden="false" customHeight="false" outlineLevel="0" collapsed="false">
      <c r="A820" s="351"/>
    </row>
    <row r="821" customFormat="false" ht="12.75" hidden="false" customHeight="false" outlineLevel="0" collapsed="false">
      <c r="A821" s="351"/>
    </row>
    <row r="822" customFormat="false" ht="12.75" hidden="false" customHeight="false" outlineLevel="0" collapsed="false">
      <c r="A822" s="351"/>
    </row>
    <row r="823" customFormat="false" ht="12.75" hidden="false" customHeight="false" outlineLevel="0" collapsed="false">
      <c r="A823" s="351"/>
    </row>
    <row r="824" customFormat="false" ht="12.75" hidden="false" customHeight="false" outlineLevel="0" collapsed="false">
      <c r="A824" s="351"/>
    </row>
    <row r="825" customFormat="false" ht="12.75" hidden="false" customHeight="false" outlineLevel="0" collapsed="false">
      <c r="A825" s="351"/>
    </row>
    <row r="826" customFormat="false" ht="12.75" hidden="false" customHeight="false" outlineLevel="0" collapsed="false">
      <c r="A826" s="351"/>
    </row>
    <row r="827" customFormat="false" ht="12.75" hidden="false" customHeight="false" outlineLevel="0" collapsed="false">
      <c r="A827" s="351"/>
    </row>
    <row r="828" customFormat="false" ht="12.75" hidden="false" customHeight="false" outlineLevel="0" collapsed="false">
      <c r="A828" s="351"/>
    </row>
    <row r="829" customFormat="false" ht="12.75" hidden="false" customHeight="false" outlineLevel="0" collapsed="false">
      <c r="A829" s="351"/>
    </row>
    <row r="830" customFormat="false" ht="12.75" hidden="false" customHeight="false" outlineLevel="0" collapsed="false">
      <c r="A830" s="351"/>
    </row>
    <row r="831" customFormat="false" ht="12.75" hidden="false" customHeight="false" outlineLevel="0" collapsed="false">
      <c r="A831" s="351"/>
    </row>
    <row r="832" customFormat="false" ht="12.75" hidden="false" customHeight="false" outlineLevel="0" collapsed="false">
      <c r="A832" s="351"/>
    </row>
    <row r="833" customFormat="false" ht="12.75" hidden="false" customHeight="false" outlineLevel="0" collapsed="false">
      <c r="A833" s="351"/>
    </row>
    <row r="834" customFormat="false" ht="12.75" hidden="false" customHeight="false" outlineLevel="0" collapsed="false">
      <c r="A834" s="351"/>
    </row>
    <row r="835" customFormat="false" ht="12.75" hidden="false" customHeight="false" outlineLevel="0" collapsed="false">
      <c r="A835" s="351"/>
    </row>
    <row r="836" customFormat="false" ht="12.75" hidden="false" customHeight="false" outlineLevel="0" collapsed="false">
      <c r="A836" s="351"/>
    </row>
    <row r="837" customFormat="false" ht="12.75" hidden="false" customHeight="false" outlineLevel="0" collapsed="false">
      <c r="A837" s="351"/>
    </row>
    <row r="838" customFormat="false" ht="12.75" hidden="false" customHeight="false" outlineLevel="0" collapsed="false">
      <c r="A838" s="351"/>
    </row>
    <row r="839" customFormat="false" ht="12.75" hidden="false" customHeight="false" outlineLevel="0" collapsed="false">
      <c r="A839" s="351"/>
    </row>
    <row r="840" customFormat="false" ht="12.75" hidden="false" customHeight="false" outlineLevel="0" collapsed="false">
      <c r="A840" s="351"/>
    </row>
    <row r="841" customFormat="false" ht="12.75" hidden="false" customHeight="false" outlineLevel="0" collapsed="false">
      <c r="A841" s="351"/>
    </row>
    <row r="842" customFormat="false" ht="12.75" hidden="false" customHeight="false" outlineLevel="0" collapsed="false">
      <c r="A842" s="351"/>
    </row>
    <row r="843" customFormat="false" ht="12.75" hidden="false" customHeight="false" outlineLevel="0" collapsed="false">
      <c r="A843" s="351"/>
    </row>
    <row r="844" customFormat="false" ht="12.75" hidden="false" customHeight="false" outlineLevel="0" collapsed="false">
      <c r="A844" s="351"/>
    </row>
    <row r="845" customFormat="false" ht="12.75" hidden="false" customHeight="false" outlineLevel="0" collapsed="false">
      <c r="A845" s="351"/>
    </row>
    <row r="846" customFormat="false" ht="12.75" hidden="false" customHeight="false" outlineLevel="0" collapsed="false">
      <c r="A846" s="351"/>
    </row>
    <row r="847" customFormat="false" ht="12.75" hidden="false" customHeight="false" outlineLevel="0" collapsed="false">
      <c r="A847" s="351"/>
    </row>
    <row r="848" customFormat="false" ht="12.75" hidden="false" customHeight="false" outlineLevel="0" collapsed="false">
      <c r="A848" s="351"/>
    </row>
    <row r="849" customFormat="false" ht="12.75" hidden="false" customHeight="false" outlineLevel="0" collapsed="false">
      <c r="A849" s="351"/>
    </row>
    <row r="850" customFormat="false" ht="12.75" hidden="false" customHeight="false" outlineLevel="0" collapsed="false">
      <c r="A850" s="351"/>
    </row>
    <row r="851" customFormat="false" ht="12.75" hidden="false" customHeight="false" outlineLevel="0" collapsed="false">
      <c r="A851" s="351"/>
    </row>
    <row r="852" customFormat="false" ht="12.75" hidden="false" customHeight="false" outlineLevel="0" collapsed="false">
      <c r="A852" s="351"/>
    </row>
    <row r="853" customFormat="false" ht="12.75" hidden="false" customHeight="false" outlineLevel="0" collapsed="false">
      <c r="A853" s="351"/>
    </row>
    <row r="854" customFormat="false" ht="12.75" hidden="false" customHeight="false" outlineLevel="0" collapsed="false">
      <c r="A854" s="351"/>
    </row>
    <row r="855" customFormat="false" ht="12.75" hidden="false" customHeight="false" outlineLevel="0" collapsed="false">
      <c r="A855" s="351"/>
    </row>
    <row r="856" customFormat="false" ht="12.75" hidden="false" customHeight="false" outlineLevel="0" collapsed="false">
      <c r="A856" s="351"/>
    </row>
    <row r="857" customFormat="false" ht="12.75" hidden="false" customHeight="false" outlineLevel="0" collapsed="false">
      <c r="A857" s="351"/>
    </row>
    <row r="858" customFormat="false" ht="12.75" hidden="false" customHeight="false" outlineLevel="0" collapsed="false">
      <c r="A858" s="351"/>
    </row>
    <row r="859" customFormat="false" ht="12.75" hidden="false" customHeight="false" outlineLevel="0" collapsed="false">
      <c r="A859" s="351"/>
    </row>
    <row r="860" customFormat="false" ht="12.75" hidden="false" customHeight="false" outlineLevel="0" collapsed="false">
      <c r="A860" s="351"/>
    </row>
    <row r="861" customFormat="false" ht="12.75" hidden="false" customHeight="false" outlineLevel="0" collapsed="false">
      <c r="A861" s="351"/>
    </row>
    <row r="862" customFormat="false" ht="12.75" hidden="false" customHeight="false" outlineLevel="0" collapsed="false">
      <c r="A862" s="351"/>
    </row>
    <row r="863" customFormat="false" ht="12.75" hidden="false" customHeight="false" outlineLevel="0" collapsed="false">
      <c r="A863" s="351"/>
    </row>
    <row r="864" customFormat="false" ht="12.75" hidden="false" customHeight="false" outlineLevel="0" collapsed="false">
      <c r="A864" s="351"/>
    </row>
    <row r="865" customFormat="false" ht="12.75" hidden="false" customHeight="false" outlineLevel="0" collapsed="false">
      <c r="A865" s="351"/>
    </row>
    <row r="866" customFormat="false" ht="12.75" hidden="false" customHeight="false" outlineLevel="0" collapsed="false">
      <c r="A866" s="351"/>
    </row>
    <row r="867" customFormat="false" ht="12.75" hidden="false" customHeight="false" outlineLevel="0" collapsed="false">
      <c r="A867" s="351"/>
    </row>
    <row r="868" customFormat="false" ht="12.75" hidden="false" customHeight="false" outlineLevel="0" collapsed="false">
      <c r="A868" s="351"/>
    </row>
    <row r="869" customFormat="false" ht="12.75" hidden="false" customHeight="false" outlineLevel="0" collapsed="false">
      <c r="A869" s="351"/>
    </row>
    <row r="870" customFormat="false" ht="12.75" hidden="false" customHeight="false" outlineLevel="0" collapsed="false">
      <c r="A870" s="351"/>
    </row>
    <row r="871" customFormat="false" ht="12.75" hidden="false" customHeight="false" outlineLevel="0" collapsed="false">
      <c r="A871" s="351"/>
    </row>
    <row r="872" customFormat="false" ht="12.75" hidden="false" customHeight="false" outlineLevel="0" collapsed="false">
      <c r="A872" s="351"/>
    </row>
    <row r="873" customFormat="false" ht="12.75" hidden="false" customHeight="false" outlineLevel="0" collapsed="false">
      <c r="A873" s="351"/>
    </row>
    <row r="874" customFormat="false" ht="12.75" hidden="false" customHeight="false" outlineLevel="0" collapsed="false">
      <c r="A874" s="351"/>
    </row>
    <row r="875" customFormat="false" ht="12.75" hidden="false" customHeight="false" outlineLevel="0" collapsed="false">
      <c r="A875" s="351"/>
    </row>
    <row r="876" customFormat="false" ht="12.75" hidden="false" customHeight="false" outlineLevel="0" collapsed="false">
      <c r="A876" s="351"/>
    </row>
    <row r="877" customFormat="false" ht="12.75" hidden="false" customHeight="false" outlineLevel="0" collapsed="false">
      <c r="A877" s="351"/>
    </row>
    <row r="878" customFormat="false" ht="12.75" hidden="false" customHeight="false" outlineLevel="0" collapsed="false">
      <c r="A878" s="351"/>
    </row>
    <row r="879" customFormat="false" ht="12.75" hidden="false" customHeight="false" outlineLevel="0" collapsed="false">
      <c r="A879" s="351"/>
    </row>
    <row r="880" customFormat="false" ht="12.75" hidden="false" customHeight="false" outlineLevel="0" collapsed="false">
      <c r="A880" s="351"/>
    </row>
    <row r="881" customFormat="false" ht="12.75" hidden="false" customHeight="false" outlineLevel="0" collapsed="false">
      <c r="A881" s="351"/>
    </row>
    <row r="882" customFormat="false" ht="12.75" hidden="false" customHeight="false" outlineLevel="0" collapsed="false">
      <c r="A882" s="351"/>
    </row>
    <row r="883" customFormat="false" ht="12.75" hidden="false" customHeight="false" outlineLevel="0" collapsed="false">
      <c r="A883" s="351"/>
    </row>
    <row r="884" customFormat="false" ht="12.75" hidden="false" customHeight="false" outlineLevel="0" collapsed="false">
      <c r="A884" s="351"/>
    </row>
    <row r="885" customFormat="false" ht="12.75" hidden="false" customHeight="false" outlineLevel="0" collapsed="false">
      <c r="A885" s="351"/>
    </row>
    <row r="886" customFormat="false" ht="12.75" hidden="false" customHeight="false" outlineLevel="0" collapsed="false">
      <c r="A886" s="351"/>
    </row>
    <row r="887" customFormat="false" ht="12.75" hidden="false" customHeight="false" outlineLevel="0" collapsed="false">
      <c r="A887" s="351"/>
    </row>
    <row r="888" customFormat="false" ht="12.75" hidden="false" customHeight="false" outlineLevel="0" collapsed="false">
      <c r="A888" s="351"/>
    </row>
    <row r="889" customFormat="false" ht="12.75" hidden="false" customHeight="false" outlineLevel="0" collapsed="false">
      <c r="A889" s="351"/>
    </row>
    <row r="890" customFormat="false" ht="12.75" hidden="false" customHeight="false" outlineLevel="0" collapsed="false">
      <c r="A890" s="351"/>
    </row>
    <row r="891" customFormat="false" ht="12.75" hidden="false" customHeight="false" outlineLevel="0" collapsed="false">
      <c r="A891" s="351"/>
    </row>
    <row r="892" customFormat="false" ht="12.75" hidden="false" customHeight="false" outlineLevel="0" collapsed="false">
      <c r="A892" s="351"/>
    </row>
    <row r="893" customFormat="false" ht="12.75" hidden="false" customHeight="false" outlineLevel="0" collapsed="false">
      <c r="A893" s="351"/>
    </row>
    <row r="894" customFormat="false" ht="12.75" hidden="false" customHeight="false" outlineLevel="0" collapsed="false">
      <c r="A894" s="351"/>
    </row>
    <row r="895" customFormat="false" ht="12.75" hidden="false" customHeight="false" outlineLevel="0" collapsed="false">
      <c r="A895" s="351"/>
    </row>
    <row r="896" customFormat="false" ht="12.75" hidden="false" customHeight="false" outlineLevel="0" collapsed="false">
      <c r="A896" s="351"/>
    </row>
    <row r="897" customFormat="false" ht="12.75" hidden="false" customHeight="false" outlineLevel="0" collapsed="false">
      <c r="A897" s="351"/>
    </row>
    <row r="898" customFormat="false" ht="12.75" hidden="false" customHeight="false" outlineLevel="0" collapsed="false">
      <c r="A898" s="351"/>
    </row>
    <row r="899" customFormat="false" ht="12.75" hidden="false" customHeight="false" outlineLevel="0" collapsed="false">
      <c r="A899" s="351"/>
    </row>
    <row r="900" customFormat="false" ht="12.75" hidden="false" customHeight="false" outlineLevel="0" collapsed="false">
      <c r="A900" s="351"/>
    </row>
    <row r="901" customFormat="false" ht="12.75" hidden="false" customHeight="false" outlineLevel="0" collapsed="false">
      <c r="A901" s="351"/>
    </row>
    <row r="902" customFormat="false" ht="12.75" hidden="false" customHeight="false" outlineLevel="0" collapsed="false">
      <c r="A902" s="351"/>
    </row>
    <row r="903" customFormat="false" ht="12.75" hidden="false" customHeight="false" outlineLevel="0" collapsed="false">
      <c r="A903" s="351"/>
    </row>
    <row r="904" customFormat="false" ht="12.75" hidden="false" customHeight="false" outlineLevel="0" collapsed="false">
      <c r="A904" s="351"/>
    </row>
    <row r="905" customFormat="false" ht="12.75" hidden="false" customHeight="false" outlineLevel="0" collapsed="false">
      <c r="A905" s="351"/>
    </row>
    <row r="906" customFormat="false" ht="12.75" hidden="false" customHeight="false" outlineLevel="0" collapsed="false">
      <c r="A906" s="351"/>
    </row>
    <row r="907" customFormat="false" ht="12.75" hidden="false" customHeight="false" outlineLevel="0" collapsed="false">
      <c r="A907" s="351"/>
    </row>
    <row r="908" customFormat="false" ht="12.75" hidden="false" customHeight="false" outlineLevel="0" collapsed="false">
      <c r="A908" s="351"/>
    </row>
    <row r="909" customFormat="false" ht="12.75" hidden="false" customHeight="false" outlineLevel="0" collapsed="false">
      <c r="A909" s="351"/>
    </row>
    <row r="910" customFormat="false" ht="12.75" hidden="false" customHeight="false" outlineLevel="0" collapsed="false">
      <c r="A910" s="351"/>
    </row>
    <row r="911" customFormat="false" ht="12.75" hidden="false" customHeight="false" outlineLevel="0" collapsed="false">
      <c r="A911" s="351"/>
    </row>
    <row r="912" customFormat="false" ht="12.75" hidden="false" customHeight="false" outlineLevel="0" collapsed="false">
      <c r="A912" s="351"/>
    </row>
    <row r="913" customFormat="false" ht="12.75" hidden="false" customHeight="false" outlineLevel="0" collapsed="false">
      <c r="A913" s="351"/>
    </row>
    <row r="914" customFormat="false" ht="12.75" hidden="false" customHeight="false" outlineLevel="0" collapsed="false">
      <c r="A914" s="351"/>
    </row>
    <row r="915" customFormat="false" ht="12.75" hidden="false" customHeight="false" outlineLevel="0" collapsed="false">
      <c r="A915" s="351"/>
    </row>
    <row r="916" customFormat="false" ht="12.75" hidden="false" customHeight="false" outlineLevel="0" collapsed="false">
      <c r="A916" s="351"/>
    </row>
    <row r="917" customFormat="false" ht="12.75" hidden="false" customHeight="false" outlineLevel="0" collapsed="false">
      <c r="A917" s="351"/>
    </row>
    <row r="918" customFormat="false" ht="12.75" hidden="false" customHeight="false" outlineLevel="0" collapsed="false">
      <c r="A918" s="351"/>
    </row>
    <row r="919" customFormat="false" ht="12.75" hidden="false" customHeight="false" outlineLevel="0" collapsed="false">
      <c r="A919" s="351"/>
    </row>
    <row r="920" customFormat="false" ht="12.75" hidden="false" customHeight="false" outlineLevel="0" collapsed="false">
      <c r="A920" s="351"/>
    </row>
    <row r="921" customFormat="false" ht="12.75" hidden="false" customHeight="false" outlineLevel="0" collapsed="false">
      <c r="A921" s="351"/>
    </row>
    <row r="922" customFormat="false" ht="12.75" hidden="false" customHeight="false" outlineLevel="0" collapsed="false">
      <c r="A922" s="351"/>
    </row>
    <row r="923" customFormat="false" ht="12.75" hidden="false" customHeight="false" outlineLevel="0" collapsed="false">
      <c r="A923" s="351"/>
    </row>
    <row r="924" customFormat="false" ht="12.75" hidden="false" customHeight="false" outlineLevel="0" collapsed="false">
      <c r="A924" s="351"/>
    </row>
    <row r="925" customFormat="false" ht="12.75" hidden="false" customHeight="false" outlineLevel="0" collapsed="false">
      <c r="A925" s="351"/>
    </row>
    <row r="926" customFormat="false" ht="12.75" hidden="false" customHeight="false" outlineLevel="0" collapsed="false">
      <c r="A926" s="351"/>
    </row>
    <row r="927" customFormat="false" ht="12.75" hidden="false" customHeight="false" outlineLevel="0" collapsed="false">
      <c r="A927" s="351"/>
    </row>
    <row r="928" customFormat="false" ht="12.75" hidden="false" customHeight="false" outlineLevel="0" collapsed="false">
      <c r="A928" s="351"/>
    </row>
    <row r="929" customFormat="false" ht="12.75" hidden="false" customHeight="false" outlineLevel="0" collapsed="false">
      <c r="A929" s="351"/>
    </row>
    <row r="930" customFormat="false" ht="12.75" hidden="false" customHeight="false" outlineLevel="0" collapsed="false">
      <c r="A930" s="351"/>
    </row>
    <row r="931" customFormat="false" ht="12.75" hidden="false" customHeight="false" outlineLevel="0" collapsed="false">
      <c r="A931" s="351"/>
    </row>
    <row r="932" customFormat="false" ht="12.75" hidden="false" customHeight="false" outlineLevel="0" collapsed="false">
      <c r="A932" s="351"/>
    </row>
    <row r="933" customFormat="false" ht="12.75" hidden="false" customHeight="false" outlineLevel="0" collapsed="false">
      <c r="A933" s="351"/>
    </row>
    <row r="934" customFormat="false" ht="12.75" hidden="false" customHeight="false" outlineLevel="0" collapsed="false">
      <c r="A934" s="351"/>
    </row>
    <row r="935" customFormat="false" ht="12.75" hidden="false" customHeight="false" outlineLevel="0" collapsed="false">
      <c r="A935" s="351"/>
    </row>
    <row r="936" customFormat="false" ht="12.75" hidden="false" customHeight="false" outlineLevel="0" collapsed="false">
      <c r="A936" s="351"/>
    </row>
    <row r="937" customFormat="false" ht="12.75" hidden="false" customHeight="false" outlineLevel="0" collapsed="false">
      <c r="A937" s="351"/>
    </row>
    <row r="938" customFormat="false" ht="12.75" hidden="false" customHeight="false" outlineLevel="0" collapsed="false">
      <c r="A938" s="351"/>
    </row>
    <row r="939" customFormat="false" ht="12.75" hidden="false" customHeight="false" outlineLevel="0" collapsed="false">
      <c r="A939" s="351"/>
    </row>
    <row r="940" customFormat="false" ht="12.75" hidden="false" customHeight="false" outlineLevel="0" collapsed="false">
      <c r="A940" s="351"/>
    </row>
    <row r="941" customFormat="false" ht="12.75" hidden="false" customHeight="false" outlineLevel="0" collapsed="false">
      <c r="A941" s="351"/>
    </row>
    <row r="942" customFormat="false" ht="12.75" hidden="false" customHeight="false" outlineLevel="0" collapsed="false">
      <c r="A942" s="351"/>
    </row>
    <row r="943" customFormat="false" ht="12.75" hidden="false" customHeight="false" outlineLevel="0" collapsed="false">
      <c r="A943" s="351"/>
    </row>
    <row r="944" customFormat="false" ht="12.75" hidden="false" customHeight="false" outlineLevel="0" collapsed="false">
      <c r="A944" s="351"/>
    </row>
    <row r="945" customFormat="false" ht="12.75" hidden="false" customHeight="false" outlineLevel="0" collapsed="false">
      <c r="A945" s="351"/>
    </row>
    <row r="946" customFormat="false" ht="12.75" hidden="false" customHeight="false" outlineLevel="0" collapsed="false">
      <c r="A946" s="351"/>
    </row>
    <row r="947" customFormat="false" ht="12.75" hidden="false" customHeight="false" outlineLevel="0" collapsed="false">
      <c r="A947" s="351"/>
    </row>
    <row r="948" customFormat="false" ht="12.75" hidden="false" customHeight="false" outlineLevel="0" collapsed="false">
      <c r="A948" s="351"/>
    </row>
    <row r="949" customFormat="false" ht="12.75" hidden="false" customHeight="false" outlineLevel="0" collapsed="false">
      <c r="A949" s="351"/>
    </row>
    <row r="950" customFormat="false" ht="12.75" hidden="false" customHeight="false" outlineLevel="0" collapsed="false">
      <c r="A950" s="351"/>
    </row>
    <row r="951" customFormat="false" ht="12.75" hidden="false" customHeight="false" outlineLevel="0" collapsed="false">
      <c r="A951" s="351"/>
    </row>
    <row r="952" customFormat="false" ht="12.75" hidden="false" customHeight="false" outlineLevel="0" collapsed="false">
      <c r="A952" s="351"/>
    </row>
    <row r="953" customFormat="false" ht="12.75" hidden="false" customHeight="false" outlineLevel="0" collapsed="false">
      <c r="A953" s="351"/>
    </row>
    <row r="954" customFormat="false" ht="12.75" hidden="false" customHeight="false" outlineLevel="0" collapsed="false">
      <c r="A954" s="351"/>
    </row>
    <row r="955" customFormat="false" ht="12.75" hidden="false" customHeight="false" outlineLevel="0" collapsed="false">
      <c r="A955" s="351"/>
    </row>
    <row r="956" customFormat="false" ht="12.75" hidden="false" customHeight="false" outlineLevel="0" collapsed="false">
      <c r="A956" s="351"/>
    </row>
    <row r="957" customFormat="false" ht="12.75" hidden="false" customHeight="false" outlineLevel="0" collapsed="false">
      <c r="A957" s="351"/>
    </row>
    <row r="958" customFormat="false" ht="12.75" hidden="false" customHeight="false" outlineLevel="0" collapsed="false">
      <c r="A958" s="351"/>
    </row>
    <row r="959" customFormat="false" ht="12.75" hidden="false" customHeight="false" outlineLevel="0" collapsed="false">
      <c r="A959" s="351"/>
    </row>
    <row r="960" customFormat="false" ht="12.75" hidden="false" customHeight="false" outlineLevel="0" collapsed="false">
      <c r="A960" s="351"/>
    </row>
    <row r="961" customFormat="false" ht="12.75" hidden="false" customHeight="false" outlineLevel="0" collapsed="false">
      <c r="A961" s="351"/>
    </row>
    <row r="962" customFormat="false" ht="12.75" hidden="false" customHeight="false" outlineLevel="0" collapsed="false">
      <c r="A962" s="351"/>
    </row>
    <row r="963" customFormat="false" ht="12.75" hidden="false" customHeight="false" outlineLevel="0" collapsed="false">
      <c r="A963" s="351"/>
    </row>
    <row r="964" customFormat="false" ht="12.75" hidden="false" customHeight="false" outlineLevel="0" collapsed="false">
      <c r="A964" s="351"/>
    </row>
    <row r="965" customFormat="false" ht="12.75" hidden="false" customHeight="false" outlineLevel="0" collapsed="false">
      <c r="A965" s="351"/>
    </row>
    <row r="966" customFormat="false" ht="12.75" hidden="false" customHeight="false" outlineLevel="0" collapsed="false">
      <c r="A966" s="351"/>
    </row>
    <row r="967" customFormat="false" ht="12.75" hidden="false" customHeight="false" outlineLevel="0" collapsed="false">
      <c r="A967" s="351"/>
    </row>
    <row r="968" customFormat="false" ht="12.75" hidden="false" customHeight="false" outlineLevel="0" collapsed="false">
      <c r="A968" s="351"/>
    </row>
    <row r="969" customFormat="false" ht="12.75" hidden="false" customHeight="false" outlineLevel="0" collapsed="false">
      <c r="A969" s="351"/>
    </row>
    <row r="970" customFormat="false" ht="12.75" hidden="false" customHeight="false" outlineLevel="0" collapsed="false">
      <c r="A970" s="351"/>
    </row>
    <row r="971" customFormat="false" ht="12.75" hidden="false" customHeight="false" outlineLevel="0" collapsed="false">
      <c r="A971" s="351"/>
    </row>
    <row r="972" customFormat="false" ht="12.75" hidden="false" customHeight="false" outlineLevel="0" collapsed="false">
      <c r="A972" s="351"/>
    </row>
    <row r="973" customFormat="false" ht="12.75" hidden="false" customHeight="false" outlineLevel="0" collapsed="false">
      <c r="A973" s="351"/>
    </row>
    <row r="974" customFormat="false" ht="12.75" hidden="false" customHeight="false" outlineLevel="0" collapsed="false">
      <c r="A974" s="351"/>
    </row>
    <row r="975" customFormat="false" ht="12.75" hidden="false" customHeight="false" outlineLevel="0" collapsed="false">
      <c r="A975" s="351"/>
    </row>
    <row r="976" customFormat="false" ht="12.75" hidden="false" customHeight="false" outlineLevel="0" collapsed="false">
      <c r="A976" s="351"/>
    </row>
    <row r="977" customFormat="false" ht="12.75" hidden="false" customHeight="false" outlineLevel="0" collapsed="false">
      <c r="A977" s="351"/>
    </row>
    <row r="978" customFormat="false" ht="12.75" hidden="false" customHeight="false" outlineLevel="0" collapsed="false">
      <c r="A978" s="351"/>
    </row>
    <row r="979" customFormat="false" ht="12.75" hidden="false" customHeight="false" outlineLevel="0" collapsed="false">
      <c r="A979" s="351"/>
    </row>
    <row r="980" customFormat="false" ht="12.75" hidden="false" customHeight="false" outlineLevel="0" collapsed="false">
      <c r="A980" s="351"/>
    </row>
    <row r="981" customFormat="false" ht="12.75" hidden="false" customHeight="false" outlineLevel="0" collapsed="false">
      <c r="A981" s="351"/>
    </row>
    <row r="982" customFormat="false" ht="12.75" hidden="false" customHeight="false" outlineLevel="0" collapsed="false">
      <c r="A982" s="351"/>
    </row>
    <row r="983" customFormat="false" ht="12.75" hidden="false" customHeight="false" outlineLevel="0" collapsed="false">
      <c r="A983" s="351"/>
    </row>
    <row r="984" customFormat="false" ht="12.75" hidden="false" customHeight="false" outlineLevel="0" collapsed="false">
      <c r="A984" s="351"/>
    </row>
    <row r="985" customFormat="false" ht="12.75" hidden="false" customHeight="false" outlineLevel="0" collapsed="false">
      <c r="A985" s="351"/>
    </row>
    <row r="986" customFormat="false" ht="12.75" hidden="false" customHeight="false" outlineLevel="0" collapsed="false">
      <c r="A986" s="351"/>
    </row>
    <row r="987" customFormat="false" ht="12.75" hidden="false" customHeight="false" outlineLevel="0" collapsed="false">
      <c r="A987" s="351"/>
    </row>
    <row r="988" customFormat="false" ht="12.75" hidden="false" customHeight="false" outlineLevel="0" collapsed="false">
      <c r="A988" s="351"/>
    </row>
    <row r="989" customFormat="false" ht="12.75" hidden="false" customHeight="false" outlineLevel="0" collapsed="false">
      <c r="A989" s="351"/>
    </row>
    <row r="990" customFormat="false" ht="12.75" hidden="false" customHeight="false" outlineLevel="0" collapsed="false">
      <c r="A990" s="351"/>
    </row>
    <row r="991" customFormat="false" ht="12.75" hidden="false" customHeight="false" outlineLevel="0" collapsed="false">
      <c r="A991" s="351"/>
    </row>
    <row r="992" customFormat="false" ht="12.75" hidden="false" customHeight="false" outlineLevel="0" collapsed="false">
      <c r="A992" s="351"/>
    </row>
    <row r="993" customFormat="false" ht="12.75" hidden="false" customHeight="false" outlineLevel="0" collapsed="false">
      <c r="A993" s="351"/>
    </row>
    <row r="994" customFormat="false" ht="12.75" hidden="false" customHeight="false" outlineLevel="0" collapsed="false">
      <c r="A994" s="351"/>
    </row>
    <row r="995" customFormat="false" ht="12.75" hidden="false" customHeight="false" outlineLevel="0" collapsed="false">
      <c r="A995" s="351"/>
    </row>
    <row r="996" customFormat="false" ht="12.75" hidden="false" customHeight="false" outlineLevel="0" collapsed="false">
      <c r="A996" s="351"/>
    </row>
    <row r="997" customFormat="false" ht="12.75" hidden="false" customHeight="false" outlineLevel="0" collapsed="false">
      <c r="A997" s="351"/>
    </row>
    <row r="998" customFormat="false" ht="12.75" hidden="false" customHeight="false" outlineLevel="0" collapsed="false">
      <c r="A998" s="351"/>
    </row>
    <row r="999" customFormat="false" ht="12.75" hidden="false" customHeight="false" outlineLevel="0" collapsed="false">
      <c r="A999" s="351"/>
    </row>
    <row r="1000" customFormat="false" ht="12.75" hidden="false" customHeight="false" outlineLevel="0" collapsed="false">
      <c r="A1000" s="351"/>
    </row>
    <row r="1001" customFormat="false" ht="12.75" hidden="false" customHeight="false" outlineLevel="0" collapsed="false">
      <c r="A1001" s="351"/>
    </row>
    <row r="1002" customFormat="false" ht="12.75" hidden="false" customHeight="false" outlineLevel="0" collapsed="false">
      <c r="A1002" s="351"/>
    </row>
    <row r="1003" customFormat="false" ht="12.75" hidden="false" customHeight="false" outlineLevel="0" collapsed="false">
      <c r="A1003" s="351"/>
    </row>
    <row r="1004" customFormat="false" ht="12.75" hidden="false" customHeight="false" outlineLevel="0" collapsed="false">
      <c r="A1004" s="351"/>
    </row>
    <row r="1005" customFormat="false" ht="12.75" hidden="false" customHeight="false" outlineLevel="0" collapsed="false">
      <c r="A1005" s="351"/>
    </row>
    <row r="1006" customFormat="false" ht="12.75" hidden="false" customHeight="false" outlineLevel="0" collapsed="false">
      <c r="A1006" s="351"/>
    </row>
    <row r="1007" customFormat="false" ht="12.75" hidden="false" customHeight="false" outlineLevel="0" collapsed="false">
      <c r="A1007" s="351"/>
    </row>
    <row r="1008" customFormat="false" ht="12.75" hidden="false" customHeight="false" outlineLevel="0" collapsed="false">
      <c r="A1008" s="351"/>
    </row>
    <row r="1009" customFormat="false" ht="12.75" hidden="false" customHeight="false" outlineLevel="0" collapsed="false">
      <c r="A1009" s="351"/>
    </row>
    <row r="1010" customFormat="false" ht="12.75" hidden="false" customHeight="false" outlineLevel="0" collapsed="false">
      <c r="A1010" s="351"/>
    </row>
    <row r="1011" customFormat="false" ht="12.75" hidden="false" customHeight="false" outlineLevel="0" collapsed="false">
      <c r="A1011" s="351"/>
    </row>
    <row r="1012" customFormat="false" ht="12.75" hidden="false" customHeight="false" outlineLevel="0" collapsed="false">
      <c r="A1012" s="351"/>
    </row>
    <row r="1013" customFormat="false" ht="12.75" hidden="false" customHeight="false" outlineLevel="0" collapsed="false">
      <c r="A1013" s="351"/>
    </row>
    <row r="1014" customFormat="false" ht="12.75" hidden="false" customHeight="false" outlineLevel="0" collapsed="false">
      <c r="A1014" s="351"/>
    </row>
    <row r="1015" customFormat="false" ht="12.75" hidden="false" customHeight="false" outlineLevel="0" collapsed="false">
      <c r="A1015" s="351"/>
    </row>
    <row r="1016" customFormat="false" ht="12.75" hidden="false" customHeight="false" outlineLevel="0" collapsed="false">
      <c r="A1016" s="351"/>
    </row>
    <row r="1017" customFormat="false" ht="12.75" hidden="false" customHeight="false" outlineLevel="0" collapsed="false">
      <c r="A1017" s="351"/>
    </row>
    <row r="1018" customFormat="false" ht="12.75" hidden="false" customHeight="false" outlineLevel="0" collapsed="false">
      <c r="A1018" s="351"/>
    </row>
    <row r="1019" customFormat="false" ht="12.75" hidden="false" customHeight="false" outlineLevel="0" collapsed="false">
      <c r="A1019" s="351"/>
    </row>
    <row r="1020" customFormat="false" ht="12.75" hidden="false" customHeight="false" outlineLevel="0" collapsed="false">
      <c r="A1020" s="351"/>
    </row>
    <row r="1021" customFormat="false" ht="12.75" hidden="false" customHeight="false" outlineLevel="0" collapsed="false">
      <c r="A1021" s="351"/>
    </row>
    <row r="1022" customFormat="false" ht="12.75" hidden="false" customHeight="false" outlineLevel="0" collapsed="false">
      <c r="A1022" s="351"/>
    </row>
    <row r="1023" customFormat="false" ht="12.75" hidden="false" customHeight="false" outlineLevel="0" collapsed="false">
      <c r="A1023" s="351"/>
    </row>
    <row r="1024" customFormat="false" ht="12.75" hidden="false" customHeight="false" outlineLevel="0" collapsed="false">
      <c r="A1024" s="351"/>
    </row>
    <row r="1025" customFormat="false" ht="12.75" hidden="false" customHeight="false" outlineLevel="0" collapsed="false">
      <c r="A1025" s="351"/>
    </row>
    <row r="1026" customFormat="false" ht="12.75" hidden="false" customHeight="false" outlineLevel="0" collapsed="false">
      <c r="A1026" s="351"/>
    </row>
    <row r="1027" customFormat="false" ht="12.75" hidden="false" customHeight="false" outlineLevel="0" collapsed="false">
      <c r="A1027" s="351"/>
    </row>
    <row r="1028" customFormat="false" ht="12.75" hidden="false" customHeight="false" outlineLevel="0" collapsed="false">
      <c r="A1028" s="351"/>
    </row>
    <row r="1029" customFormat="false" ht="12.75" hidden="false" customHeight="false" outlineLevel="0" collapsed="false">
      <c r="A1029" s="351"/>
    </row>
    <row r="1030" customFormat="false" ht="12.75" hidden="false" customHeight="false" outlineLevel="0" collapsed="false">
      <c r="A1030" s="351"/>
    </row>
    <row r="1031" customFormat="false" ht="12.75" hidden="false" customHeight="false" outlineLevel="0" collapsed="false">
      <c r="A1031" s="351"/>
    </row>
    <row r="1032" customFormat="false" ht="12.75" hidden="false" customHeight="false" outlineLevel="0" collapsed="false">
      <c r="A1032" s="351"/>
    </row>
    <row r="1033" customFormat="false" ht="12.75" hidden="false" customHeight="false" outlineLevel="0" collapsed="false">
      <c r="A1033" s="351"/>
    </row>
    <row r="1034" customFormat="false" ht="12.75" hidden="false" customHeight="false" outlineLevel="0" collapsed="false">
      <c r="A1034" s="351"/>
    </row>
    <row r="1035" customFormat="false" ht="12.75" hidden="false" customHeight="false" outlineLevel="0" collapsed="false">
      <c r="A1035" s="351"/>
    </row>
    <row r="1036" customFormat="false" ht="12.75" hidden="false" customHeight="false" outlineLevel="0" collapsed="false">
      <c r="A1036" s="351"/>
    </row>
    <row r="1037" customFormat="false" ht="12.75" hidden="false" customHeight="false" outlineLevel="0" collapsed="false">
      <c r="A1037" s="351"/>
    </row>
    <row r="1038" customFormat="false" ht="12.75" hidden="false" customHeight="false" outlineLevel="0" collapsed="false">
      <c r="A1038" s="351"/>
    </row>
    <row r="1039" customFormat="false" ht="12.75" hidden="false" customHeight="false" outlineLevel="0" collapsed="false">
      <c r="A1039" s="351"/>
    </row>
    <row r="1040" customFormat="false" ht="12.75" hidden="false" customHeight="false" outlineLevel="0" collapsed="false">
      <c r="A1040" s="351"/>
    </row>
    <row r="1041" customFormat="false" ht="12.75" hidden="false" customHeight="false" outlineLevel="0" collapsed="false">
      <c r="A1041" s="351"/>
    </row>
    <row r="1042" customFormat="false" ht="12.75" hidden="false" customHeight="false" outlineLevel="0" collapsed="false">
      <c r="A1042" s="351"/>
    </row>
    <row r="1043" customFormat="false" ht="12.75" hidden="false" customHeight="false" outlineLevel="0" collapsed="false">
      <c r="A1043" s="351"/>
    </row>
    <row r="1044" customFormat="false" ht="12.75" hidden="false" customHeight="false" outlineLevel="0" collapsed="false">
      <c r="A1044" s="351"/>
    </row>
    <row r="1045" customFormat="false" ht="12.75" hidden="false" customHeight="false" outlineLevel="0" collapsed="false">
      <c r="A1045" s="351"/>
    </row>
    <row r="1046" customFormat="false" ht="12.75" hidden="false" customHeight="false" outlineLevel="0" collapsed="false">
      <c r="A1046" s="351"/>
    </row>
    <row r="1047" customFormat="false" ht="12.75" hidden="false" customHeight="false" outlineLevel="0" collapsed="false">
      <c r="A1047" s="351"/>
    </row>
    <row r="1048" customFormat="false" ht="12.75" hidden="false" customHeight="false" outlineLevel="0" collapsed="false">
      <c r="A1048" s="351"/>
    </row>
    <row r="1049" customFormat="false" ht="12.75" hidden="false" customHeight="false" outlineLevel="0" collapsed="false">
      <c r="A1049" s="351"/>
    </row>
    <row r="1050" customFormat="false" ht="12.75" hidden="false" customHeight="false" outlineLevel="0" collapsed="false">
      <c r="A1050" s="351"/>
    </row>
    <row r="1051" customFormat="false" ht="12.75" hidden="false" customHeight="false" outlineLevel="0" collapsed="false">
      <c r="A1051" s="351"/>
    </row>
    <row r="1052" customFormat="false" ht="12.75" hidden="false" customHeight="false" outlineLevel="0" collapsed="false">
      <c r="A1052" s="351"/>
    </row>
    <row r="1053" customFormat="false" ht="12.75" hidden="false" customHeight="false" outlineLevel="0" collapsed="false">
      <c r="A1053" s="351"/>
    </row>
    <row r="1054" customFormat="false" ht="12.75" hidden="false" customHeight="false" outlineLevel="0" collapsed="false">
      <c r="A1054" s="351"/>
    </row>
    <row r="1055" customFormat="false" ht="12.75" hidden="false" customHeight="false" outlineLevel="0" collapsed="false">
      <c r="A1055" s="351"/>
    </row>
    <row r="1056" customFormat="false" ht="12.75" hidden="false" customHeight="false" outlineLevel="0" collapsed="false">
      <c r="A1056" s="351"/>
    </row>
    <row r="1057" customFormat="false" ht="12.75" hidden="false" customHeight="false" outlineLevel="0" collapsed="false">
      <c r="A1057" s="351"/>
    </row>
    <row r="1058" customFormat="false" ht="12.75" hidden="false" customHeight="false" outlineLevel="0" collapsed="false">
      <c r="A1058" s="351"/>
    </row>
    <row r="1059" customFormat="false" ht="12.75" hidden="false" customHeight="false" outlineLevel="0" collapsed="false">
      <c r="A1059" s="351"/>
    </row>
    <row r="1060" customFormat="false" ht="12.75" hidden="false" customHeight="false" outlineLevel="0" collapsed="false">
      <c r="A1060" s="351"/>
    </row>
    <row r="1061" customFormat="false" ht="12.75" hidden="false" customHeight="false" outlineLevel="0" collapsed="false">
      <c r="A1061" s="351"/>
    </row>
    <row r="1062" customFormat="false" ht="12.75" hidden="false" customHeight="false" outlineLevel="0" collapsed="false">
      <c r="A1062" s="351"/>
    </row>
    <row r="1063" customFormat="false" ht="12.75" hidden="false" customHeight="false" outlineLevel="0" collapsed="false">
      <c r="A1063" s="351"/>
    </row>
    <row r="1064" customFormat="false" ht="12.75" hidden="false" customHeight="false" outlineLevel="0" collapsed="false">
      <c r="A1064" s="351"/>
    </row>
    <row r="1065" customFormat="false" ht="12.75" hidden="false" customHeight="false" outlineLevel="0" collapsed="false">
      <c r="A1065" s="351"/>
    </row>
    <row r="1066" customFormat="false" ht="12.75" hidden="false" customHeight="false" outlineLevel="0" collapsed="false">
      <c r="A1066" s="351"/>
    </row>
    <row r="1067" customFormat="false" ht="12.75" hidden="false" customHeight="false" outlineLevel="0" collapsed="false">
      <c r="A1067" s="351"/>
    </row>
    <row r="1068" customFormat="false" ht="12.75" hidden="false" customHeight="false" outlineLevel="0" collapsed="false">
      <c r="A1068" s="351"/>
    </row>
    <row r="1069" customFormat="false" ht="12.75" hidden="false" customHeight="false" outlineLevel="0" collapsed="false">
      <c r="A1069" s="351"/>
    </row>
    <row r="1070" customFormat="false" ht="12.75" hidden="false" customHeight="false" outlineLevel="0" collapsed="false">
      <c r="A1070" s="351"/>
    </row>
    <row r="1071" customFormat="false" ht="12.75" hidden="false" customHeight="false" outlineLevel="0" collapsed="false">
      <c r="A1071" s="351"/>
    </row>
    <row r="1072" customFormat="false" ht="12.75" hidden="false" customHeight="false" outlineLevel="0" collapsed="false">
      <c r="A1072" s="351"/>
    </row>
    <row r="1073" customFormat="false" ht="12.75" hidden="false" customHeight="false" outlineLevel="0" collapsed="false">
      <c r="A1073" s="351"/>
    </row>
    <row r="1074" customFormat="false" ht="12.75" hidden="false" customHeight="false" outlineLevel="0" collapsed="false">
      <c r="A1074" s="351"/>
    </row>
    <row r="1075" customFormat="false" ht="12.75" hidden="false" customHeight="false" outlineLevel="0" collapsed="false">
      <c r="A1075" s="351"/>
    </row>
    <row r="1076" customFormat="false" ht="12.75" hidden="false" customHeight="false" outlineLevel="0" collapsed="false">
      <c r="A1076" s="351"/>
    </row>
    <row r="1077" customFormat="false" ht="12.75" hidden="false" customHeight="false" outlineLevel="0" collapsed="false">
      <c r="A1077" s="351"/>
    </row>
    <row r="1078" customFormat="false" ht="12.75" hidden="false" customHeight="false" outlineLevel="0" collapsed="false">
      <c r="A1078" s="351"/>
    </row>
    <row r="1079" customFormat="false" ht="12.75" hidden="false" customHeight="false" outlineLevel="0" collapsed="false">
      <c r="A1079" s="351"/>
    </row>
    <row r="1080" customFormat="false" ht="12.75" hidden="false" customHeight="false" outlineLevel="0" collapsed="false">
      <c r="A1080" s="351"/>
    </row>
    <row r="1081" customFormat="false" ht="12.75" hidden="false" customHeight="false" outlineLevel="0" collapsed="false">
      <c r="A1081" s="351"/>
    </row>
    <row r="1082" customFormat="false" ht="12.75" hidden="false" customHeight="false" outlineLevel="0" collapsed="false">
      <c r="A1082" s="351"/>
    </row>
    <row r="1083" customFormat="false" ht="12.75" hidden="false" customHeight="false" outlineLevel="0" collapsed="false">
      <c r="A1083" s="351"/>
    </row>
    <row r="1084" customFormat="false" ht="12.75" hidden="false" customHeight="false" outlineLevel="0" collapsed="false">
      <c r="A1084" s="351"/>
    </row>
    <row r="1085" customFormat="false" ht="12.75" hidden="false" customHeight="false" outlineLevel="0" collapsed="false">
      <c r="A1085" s="351"/>
    </row>
    <row r="1086" customFormat="false" ht="12.75" hidden="false" customHeight="false" outlineLevel="0" collapsed="false">
      <c r="A1086" s="351"/>
    </row>
    <row r="1087" customFormat="false" ht="12.75" hidden="false" customHeight="false" outlineLevel="0" collapsed="false">
      <c r="A1087" s="351"/>
    </row>
    <row r="1088" customFormat="false" ht="12.75" hidden="false" customHeight="false" outlineLevel="0" collapsed="false">
      <c r="A1088" s="351"/>
    </row>
    <row r="1089" customFormat="false" ht="12.75" hidden="false" customHeight="false" outlineLevel="0" collapsed="false">
      <c r="A1089" s="351"/>
    </row>
    <row r="1090" customFormat="false" ht="12.75" hidden="false" customHeight="false" outlineLevel="0" collapsed="false">
      <c r="A1090" s="351"/>
    </row>
    <row r="1091" customFormat="false" ht="12.75" hidden="false" customHeight="false" outlineLevel="0" collapsed="false">
      <c r="A1091" s="351"/>
    </row>
    <row r="1092" customFormat="false" ht="12.75" hidden="false" customHeight="false" outlineLevel="0" collapsed="false">
      <c r="A1092" s="351"/>
    </row>
    <row r="1093" customFormat="false" ht="12.75" hidden="false" customHeight="false" outlineLevel="0" collapsed="false">
      <c r="A1093" s="351"/>
    </row>
    <row r="1094" customFormat="false" ht="12.75" hidden="false" customHeight="false" outlineLevel="0" collapsed="false">
      <c r="A1094" s="351"/>
    </row>
    <row r="1095" customFormat="false" ht="12.75" hidden="false" customHeight="false" outlineLevel="0" collapsed="false">
      <c r="A1095" s="351"/>
    </row>
    <row r="1096" customFormat="false" ht="12.75" hidden="false" customHeight="false" outlineLevel="0" collapsed="false">
      <c r="A1096" s="351"/>
    </row>
    <row r="1097" customFormat="false" ht="12.75" hidden="false" customHeight="false" outlineLevel="0" collapsed="false">
      <c r="A1097" s="351"/>
    </row>
    <row r="1098" customFormat="false" ht="12.75" hidden="false" customHeight="false" outlineLevel="0" collapsed="false">
      <c r="A1098" s="351"/>
    </row>
    <row r="1099" customFormat="false" ht="12.75" hidden="false" customHeight="false" outlineLevel="0" collapsed="false">
      <c r="A1099" s="351"/>
    </row>
    <row r="1100" customFormat="false" ht="12.75" hidden="false" customHeight="false" outlineLevel="0" collapsed="false">
      <c r="A1100" s="351"/>
    </row>
    <row r="1101" customFormat="false" ht="12.75" hidden="false" customHeight="false" outlineLevel="0" collapsed="false">
      <c r="A1101" s="351"/>
    </row>
    <row r="1102" customFormat="false" ht="12.75" hidden="false" customHeight="false" outlineLevel="0" collapsed="false">
      <c r="A1102" s="351"/>
    </row>
    <row r="1103" customFormat="false" ht="12.75" hidden="false" customHeight="false" outlineLevel="0" collapsed="false">
      <c r="A1103" s="351"/>
    </row>
    <row r="1104" customFormat="false" ht="12.75" hidden="false" customHeight="false" outlineLevel="0" collapsed="false">
      <c r="A1104" s="351"/>
    </row>
    <row r="1105" customFormat="false" ht="12.75" hidden="false" customHeight="false" outlineLevel="0" collapsed="false">
      <c r="A1105" s="351"/>
    </row>
    <row r="1106" customFormat="false" ht="12.75" hidden="false" customHeight="false" outlineLevel="0" collapsed="false">
      <c r="A1106" s="351"/>
    </row>
    <row r="1107" customFormat="false" ht="12.75" hidden="false" customHeight="false" outlineLevel="0" collapsed="false">
      <c r="A1107" s="351"/>
    </row>
    <row r="1108" customFormat="false" ht="12.75" hidden="false" customHeight="false" outlineLevel="0" collapsed="false">
      <c r="A1108" s="351"/>
    </row>
    <row r="1109" customFormat="false" ht="12.75" hidden="false" customHeight="false" outlineLevel="0" collapsed="false">
      <c r="A1109" s="351"/>
    </row>
    <row r="1110" customFormat="false" ht="12.75" hidden="false" customHeight="false" outlineLevel="0" collapsed="false">
      <c r="A1110" s="351"/>
    </row>
    <row r="1111" customFormat="false" ht="12.75" hidden="false" customHeight="false" outlineLevel="0" collapsed="false">
      <c r="A1111" s="351"/>
    </row>
    <row r="1112" customFormat="false" ht="12.75" hidden="false" customHeight="false" outlineLevel="0" collapsed="false">
      <c r="A1112" s="351"/>
    </row>
    <row r="1113" customFormat="false" ht="12.75" hidden="false" customHeight="false" outlineLevel="0" collapsed="false">
      <c r="A1113" s="351"/>
    </row>
    <row r="1114" customFormat="false" ht="12.75" hidden="false" customHeight="false" outlineLevel="0" collapsed="false">
      <c r="A1114" s="351"/>
    </row>
    <row r="1115" customFormat="false" ht="12.75" hidden="false" customHeight="false" outlineLevel="0" collapsed="false">
      <c r="A1115" s="351"/>
    </row>
    <row r="1116" customFormat="false" ht="12.75" hidden="false" customHeight="false" outlineLevel="0" collapsed="false">
      <c r="A1116" s="351"/>
    </row>
    <row r="1117" customFormat="false" ht="12.75" hidden="false" customHeight="false" outlineLevel="0" collapsed="false">
      <c r="A1117" s="351"/>
    </row>
    <row r="1118" customFormat="false" ht="12.75" hidden="false" customHeight="false" outlineLevel="0" collapsed="false">
      <c r="A1118" s="351"/>
    </row>
    <row r="1119" customFormat="false" ht="12.75" hidden="false" customHeight="false" outlineLevel="0" collapsed="false">
      <c r="A1119" s="351"/>
    </row>
    <row r="1120" customFormat="false" ht="12.75" hidden="false" customHeight="false" outlineLevel="0" collapsed="false">
      <c r="A1120" s="351"/>
    </row>
    <row r="1121" customFormat="false" ht="12.75" hidden="false" customHeight="false" outlineLevel="0" collapsed="false">
      <c r="A1121" s="351"/>
    </row>
    <row r="1122" customFormat="false" ht="12.75" hidden="false" customHeight="false" outlineLevel="0" collapsed="false">
      <c r="A1122" s="351"/>
    </row>
    <row r="1123" customFormat="false" ht="12.75" hidden="false" customHeight="false" outlineLevel="0" collapsed="false">
      <c r="A1123" s="351"/>
    </row>
    <row r="1124" customFormat="false" ht="12.75" hidden="false" customHeight="false" outlineLevel="0" collapsed="false">
      <c r="A1124" s="351"/>
    </row>
    <row r="1125" customFormat="false" ht="12.75" hidden="false" customHeight="false" outlineLevel="0" collapsed="false">
      <c r="A1125" s="351"/>
    </row>
    <row r="1126" customFormat="false" ht="12.75" hidden="false" customHeight="false" outlineLevel="0" collapsed="false">
      <c r="A1126" s="351"/>
    </row>
    <row r="1127" customFormat="false" ht="12.75" hidden="false" customHeight="false" outlineLevel="0" collapsed="false">
      <c r="A1127" s="351"/>
    </row>
    <row r="1128" customFormat="false" ht="12.75" hidden="false" customHeight="false" outlineLevel="0" collapsed="false">
      <c r="A1128" s="351"/>
    </row>
    <row r="1129" customFormat="false" ht="12.75" hidden="false" customHeight="false" outlineLevel="0" collapsed="false">
      <c r="A1129" s="351"/>
    </row>
    <row r="1130" customFormat="false" ht="12.75" hidden="false" customHeight="false" outlineLevel="0" collapsed="false">
      <c r="A1130" s="351"/>
    </row>
    <row r="1131" customFormat="false" ht="12.75" hidden="false" customHeight="false" outlineLevel="0" collapsed="false">
      <c r="A1131" s="351"/>
    </row>
    <row r="1132" customFormat="false" ht="12.75" hidden="false" customHeight="false" outlineLevel="0" collapsed="false">
      <c r="A1132" s="351"/>
    </row>
    <row r="1133" customFormat="false" ht="12.75" hidden="false" customHeight="false" outlineLevel="0" collapsed="false">
      <c r="A1133" s="351"/>
    </row>
    <row r="1134" customFormat="false" ht="12.75" hidden="false" customHeight="false" outlineLevel="0" collapsed="false">
      <c r="A1134" s="351"/>
    </row>
    <row r="1135" customFormat="false" ht="12.75" hidden="false" customHeight="false" outlineLevel="0" collapsed="false">
      <c r="A1135" s="351"/>
    </row>
    <row r="1136" customFormat="false" ht="12.75" hidden="false" customHeight="false" outlineLevel="0" collapsed="false">
      <c r="A1136" s="351"/>
    </row>
    <row r="1137" customFormat="false" ht="12.75" hidden="false" customHeight="false" outlineLevel="0" collapsed="false">
      <c r="A1137" s="351"/>
    </row>
    <row r="1138" customFormat="false" ht="12.75" hidden="false" customHeight="false" outlineLevel="0" collapsed="false">
      <c r="A1138" s="351"/>
    </row>
    <row r="1139" customFormat="false" ht="12.75" hidden="false" customHeight="false" outlineLevel="0" collapsed="false">
      <c r="A1139" s="351"/>
    </row>
    <row r="1140" customFormat="false" ht="12.75" hidden="false" customHeight="false" outlineLevel="0" collapsed="false">
      <c r="A1140" s="351"/>
    </row>
    <row r="1141" customFormat="false" ht="12.75" hidden="false" customHeight="false" outlineLevel="0" collapsed="false">
      <c r="A1141" s="351"/>
    </row>
    <row r="1142" customFormat="false" ht="12.75" hidden="false" customHeight="false" outlineLevel="0" collapsed="false">
      <c r="A1142" s="351"/>
    </row>
    <row r="1143" customFormat="false" ht="12.75" hidden="false" customHeight="false" outlineLevel="0" collapsed="false">
      <c r="A1143" s="351"/>
    </row>
    <row r="1144" customFormat="false" ht="12.75" hidden="false" customHeight="false" outlineLevel="0" collapsed="false">
      <c r="A1144" s="351"/>
    </row>
    <row r="1145" customFormat="false" ht="12.75" hidden="false" customHeight="false" outlineLevel="0" collapsed="false">
      <c r="A1145" s="351"/>
    </row>
    <row r="1146" customFormat="false" ht="12.75" hidden="false" customHeight="false" outlineLevel="0" collapsed="false">
      <c r="A1146" s="351"/>
    </row>
    <row r="1147" customFormat="false" ht="12.75" hidden="false" customHeight="false" outlineLevel="0" collapsed="false">
      <c r="A1147" s="351"/>
    </row>
    <row r="1148" customFormat="false" ht="12.75" hidden="false" customHeight="false" outlineLevel="0" collapsed="false">
      <c r="A1148" s="351"/>
    </row>
    <row r="1149" customFormat="false" ht="12.75" hidden="false" customHeight="false" outlineLevel="0" collapsed="false">
      <c r="A1149" s="351"/>
    </row>
    <row r="1150" customFormat="false" ht="12.75" hidden="false" customHeight="false" outlineLevel="0" collapsed="false">
      <c r="A1150" s="351"/>
    </row>
    <row r="1151" customFormat="false" ht="12.75" hidden="false" customHeight="false" outlineLevel="0" collapsed="false">
      <c r="A1151" s="351"/>
    </row>
    <row r="1152" customFormat="false" ht="12.75" hidden="false" customHeight="false" outlineLevel="0" collapsed="false">
      <c r="A1152" s="351"/>
    </row>
    <row r="1153" customFormat="false" ht="12.75" hidden="false" customHeight="false" outlineLevel="0" collapsed="false">
      <c r="A1153" s="351"/>
    </row>
    <row r="1154" customFormat="false" ht="12.75" hidden="false" customHeight="false" outlineLevel="0" collapsed="false">
      <c r="A1154" s="351"/>
    </row>
    <row r="1155" customFormat="false" ht="12.75" hidden="false" customHeight="false" outlineLevel="0" collapsed="false">
      <c r="A1155" s="351"/>
    </row>
    <row r="1156" customFormat="false" ht="12.75" hidden="false" customHeight="false" outlineLevel="0" collapsed="false">
      <c r="A1156" s="3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3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3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0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1" t="n">
        <v>37165</v>
      </c>
      <c r="B7" s="352" t="n">
        <v>28.65</v>
      </c>
      <c r="C7" s="353" t="n">
        <v>26</v>
      </c>
      <c r="D7" s="352" t="n">
        <v>22</v>
      </c>
      <c r="E7" s="353" t="n">
        <v>26.93</v>
      </c>
      <c r="F7" s="352" t="n">
        <v>26.57</v>
      </c>
      <c r="G7" s="353" t="n">
        <v>29.65</v>
      </c>
      <c r="H7" s="352"/>
      <c r="I7" s="353" t="n">
        <v>26.57</v>
      </c>
      <c r="J7" s="352"/>
      <c r="K7" s="353"/>
      <c r="L7" s="352"/>
      <c r="M7" s="353"/>
      <c r="N7" s="352"/>
      <c r="O7" s="353"/>
      <c r="Q7" s="352"/>
      <c r="R7" s="353" t="n">
        <v>32.75</v>
      </c>
      <c r="S7" s="354"/>
      <c r="T7" s="353"/>
      <c r="U7" s="355"/>
      <c r="V7" s="356"/>
      <c r="W7" s="355"/>
      <c r="X7" s="353"/>
      <c r="Y7" s="354"/>
      <c r="Z7" s="357"/>
      <c r="AB7" s="354"/>
      <c r="AC7" s="353"/>
      <c r="AD7" s="354"/>
      <c r="AE7" s="353"/>
      <c r="AF7" s="354"/>
      <c r="AG7" s="353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0.04499999</v>
      </c>
      <c r="AQ7" s="2" t="n">
        <v>10.02499999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1" t="n">
        <v>37166</v>
      </c>
      <c r="B8" s="352" t="n">
        <v>27</v>
      </c>
      <c r="C8" s="353" t="n">
        <v>25.75</v>
      </c>
      <c r="D8" s="352" t="n">
        <v>23.25</v>
      </c>
      <c r="E8" s="353" t="n">
        <v>26.25</v>
      </c>
      <c r="F8" s="352" t="n">
        <v>26</v>
      </c>
      <c r="G8" s="353" t="n">
        <v>28</v>
      </c>
      <c r="H8" s="352"/>
      <c r="I8" s="353" t="n">
        <v>32.15</v>
      </c>
      <c r="J8" s="352"/>
      <c r="K8" s="353"/>
      <c r="L8" s="352"/>
      <c r="M8" s="353"/>
      <c r="N8" s="352"/>
      <c r="O8" s="353"/>
      <c r="Q8" s="352"/>
      <c r="R8" s="353" t="n">
        <v>32.75</v>
      </c>
      <c r="S8" s="354"/>
      <c r="T8" s="353"/>
      <c r="U8" s="355"/>
      <c r="V8" s="356"/>
      <c r="W8" s="355"/>
      <c r="X8" s="353"/>
      <c r="Y8" s="354"/>
      <c r="Z8" s="357"/>
      <c r="AB8" s="354"/>
      <c r="AC8" s="353"/>
      <c r="AD8" s="354"/>
      <c r="AE8" s="353"/>
      <c r="AF8" s="354"/>
      <c r="AG8" s="353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0.055</v>
      </c>
      <c r="AQ8" s="2" t="n">
        <v>6.348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1" t="n">
        <v>37167</v>
      </c>
      <c r="B9" s="352" t="n">
        <v>27</v>
      </c>
      <c r="C9" s="353" t="n">
        <v>25.75</v>
      </c>
      <c r="D9" s="352" t="n">
        <v>23.25</v>
      </c>
      <c r="E9" s="353" t="n">
        <v>26.25</v>
      </c>
      <c r="F9" s="352" t="n">
        <v>26</v>
      </c>
      <c r="G9" s="353" t="n">
        <v>28</v>
      </c>
      <c r="H9" s="352"/>
      <c r="I9" s="353" t="n">
        <v>32.15</v>
      </c>
      <c r="J9" s="352"/>
      <c r="K9" s="353"/>
      <c r="L9" s="352"/>
      <c r="M9" s="353"/>
      <c r="N9" s="352"/>
      <c r="O9" s="353"/>
      <c r="Q9" s="352"/>
      <c r="R9" s="353" t="n">
        <v>32.75</v>
      </c>
      <c r="S9" s="354"/>
      <c r="T9" s="353"/>
      <c r="U9" s="355"/>
      <c r="V9" s="356"/>
      <c r="W9" s="355"/>
      <c r="X9" s="353"/>
      <c r="Y9" s="354"/>
      <c r="Z9" s="357"/>
      <c r="AB9" s="354"/>
      <c r="AC9" s="353"/>
      <c r="AD9" s="354"/>
      <c r="AE9" s="353"/>
      <c r="AF9" s="354"/>
      <c r="AG9" s="353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0.055</v>
      </c>
      <c r="AQ9" s="2" t="n">
        <v>5.053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1" t="n">
        <v>37168</v>
      </c>
      <c r="B10" s="352" t="n">
        <v>27</v>
      </c>
      <c r="C10" s="353" t="n">
        <v>25.75</v>
      </c>
      <c r="D10" s="352" t="n">
        <v>23.25</v>
      </c>
      <c r="E10" s="353" t="n">
        <v>26.25</v>
      </c>
      <c r="F10" s="352" t="n">
        <v>26</v>
      </c>
      <c r="G10" s="353" t="n">
        <v>28</v>
      </c>
      <c r="H10" s="352"/>
      <c r="I10" s="353" t="n">
        <v>32.15</v>
      </c>
      <c r="J10" s="352"/>
      <c r="K10" s="353"/>
      <c r="L10" s="352"/>
      <c r="M10" s="353"/>
      <c r="N10" s="352"/>
      <c r="O10" s="353"/>
      <c r="Q10" s="352"/>
      <c r="R10" s="353" t="n">
        <v>32.75</v>
      </c>
      <c r="S10" s="354"/>
      <c r="T10" s="353"/>
      <c r="U10" s="355"/>
      <c r="V10" s="356"/>
      <c r="W10" s="355"/>
      <c r="X10" s="353"/>
      <c r="Y10" s="354"/>
      <c r="Z10" s="357"/>
      <c r="AB10" s="354"/>
      <c r="AC10" s="353"/>
      <c r="AD10" s="354"/>
      <c r="AE10" s="353"/>
      <c r="AF10" s="354"/>
      <c r="AG10" s="353"/>
      <c r="AI10" s="1"/>
      <c r="AJ10" s="15"/>
      <c r="AL10" s="2" t="n">
        <v>37165</v>
      </c>
      <c r="AM10" s="2" t="n">
        <v>5.384</v>
      </c>
      <c r="AN10" s="2" t="n">
        <v>0.38</v>
      </c>
      <c r="AO10" s="2" t="n">
        <v>5.764</v>
      </c>
      <c r="AP10" s="2" t="n">
        <v>0.08</v>
      </c>
      <c r="AQ10" s="2" t="n">
        <v>5.464</v>
      </c>
      <c r="AR10" s="2" t="n">
        <v>0.28</v>
      </c>
      <c r="AS10" s="2" t="n">
        <v>5.664</v>
      </c>
      <c r="AT10" s="2" t="n">
        <v>0.3</v>
      </c>
      <c r="AU10" s="2" t="n">
        <v>5.684</v>
      </c>
    </row>
    <row r="11" customFormat="false" ht="12.75" hidden="false" customHeight="false" outlineLevel="0" collapsed="false">
      <c r="A11" s="351" t="n">
        <v>37169</v>
      </c>
      <c r="B11" s="352" t="n">
        <v>27</v>
      </c>
      <c r="C11" s="353" t="n">
        <v>25.75</v>
      </c>
      <c r="D11" s="352" t="n">
        <v>23.25</v>
      </c>
      <c r="E11" s="353" t="n">
        <v>26.25</v>
      </c>
      <c r="F11" s="352" t="n">
        <v>26</v>
      </c>
      <c r="G11" s="353" t="n">
        <v>28</v>
      </c>
      <c r="H11" s="352"/>
      <c r="I11" s="353" t="n">
        <v>32.15</v>
      </c>
      <c r="J11" s="352"/>
      <c r="K11" s="353"/>
      <c r="L11" s="352"/>
      <c r="M11" s="353"/>
      <c r="N11" s="352"/>
      <c r="O11" s="353"/>
      <c r="Q11" s="352"/>
      <c r="R11" s="353" t="n">
        <v>32.75</v>
      </c>
      <c r="S11" s="354"/>
      <c r="T11" s="353"/>
      <c r="U11" s="355"/>
      <c r="V11" s="356"/>
      <c r="W11" s="355"/>
      <c r="X11" s="353"/>
      <c r="Y11" s="354"/>
      <c r="Z11" s="357"/>
      <c r="AB11" s="354"/>
      <c r="AC11" s="353"/>
      <c r="AD11" s="354"/>
      <c r="AE11" s="353"/>
      <c r="AF11" s="354"/>
      <c r="AG11" s="353"/>
      <c r="AI11" s="1"/>
      <c r="AJ11" s="15"/>
      <c r="AL11" s="2" t="n">
        <v>37196</v>
      </c>
      <c r="AM11" s="2" t="n">
        <v>4.891</v>
      </c>
      <c r="AN11" s="2" t="n">
        <v>0.535</v>
      </c>
      <c r="AO11" s="2" t="n">
        <v>5.426</v>
      </c>
      <c r="AP11" s="2" t="n">
        <v>0.14</v>
      </c>
      <c r="AQ11" s="2" t="n">
        <v>5.031</v>
      </c>
      <c r="AR11" s="2" t="n">
        <v>0.435</v>
      </c>
      <c r="AS11" s="2" t="n">
        <v>5.326</v>
      </c>
      <c r="AT11" s="2" t="n">
        <v>0.515</v>
      </c>
      <c r="AU11" s="2" t="n">
        <v>5.406</v>
      </c>
    </row>
    <row r="12" customFormat="false" ht="12.75" hidden="false" customHeight="false" outlineLevel="0" collapsed="false">
      <c r="A12" s="351" t="n">
        <v>37172</v>
      </c>
      <c r="B12" s="352" t="n">
        <v>27</v>
      </c>
      <c r="C12" s="353" t="n">
        <v>25.75</v>
      </c>
      <c r="D12" s="352" t="n">
        <v>23.25</v>
      </c>
      <c r="E12" s="353" t="n">
        <v>26.25</v>
      </c>
      <c r="F12" s="352" t="n">
        <v>26</v>
      </c>
      <c r="G12" s="353" t="n">
        <v>28</v>
      </c>
      <c r="H12" s="352"/>
      <c r="I12" s="353" t="n">
        <v>27.1875</v>
      </c>
      <c r="J12" s="352"/>
      <c r="K12" s="353"/>
      <c r="L12" s="352"/>
      <c r="M12" s="353"/>
      <c r="N12" s="352"/>
      <c r="O12" s="353"/>
      <c r="Q12" s="352"/>
      <c r="R12" s="353" t="n">
        <v>28.7499993896484</v>
      </c>
      <c r="S12" s="354"/>
      <c r="T12" s="353"/>
      <c r="U12" s="355"/>
      <c r="V12" s="356"/>
      <c r="W12" s="355"/>
      <c r="X12" s="353"/>
      <c r="Y12" s="354"/>
      <c r="Z12" s="357"/>
      <c r="AB12" s="354"/>
      <c r="AC12" s="353"/>
      <c r="AD12" s="354"/>
      <c r="AE12" s="353"/>
      <c r="AF12" s="354"/>
      <c r="AG12" s="353"/>
      <c r="AI12" s="1"/>
      <c r="AJ12" s="15"/>
      <c r="AL12" s="2" t="n">
        <v>37226</v>
      </c>
      <c r="AM12" s="2" t="n">
        <v>3.738</v>
      </c>
      <c r="AN12" s="2" t="n">
        <v>0.7</v>
      </c>
      <c r="AO12" s="2" t="n">
        <v>4.438</v>
      </c>
      <c r="AP12" s="2" t="n">
        <v>0.145</v>
      </c>
      <c r="AQ12" s="2" t="n">
        <v>3.883</v>
      </c>
      <c r="AR12" s="2" t="n">
        <v>0.7</v>
      </c>
      <c r="AS12" s="2" t="n">
        <v>4.438</v>
      </c>
      <c r="AT12" s="2" t="n">
        <v>0.895</v>
      </c>
      <c r="AU12" s="2" t="n">
        <v>4.633</v>
      </c>
    </row>
    <row r="13" customFormat="false" ht="12.75" hidden="false" customHeight="false" outlineLevel="0" collapsed="false">
      <c r="A13" s="351" t="n">
        <v>37173</v>
      </c>
      <c r="B13" s="352" t="n">
        <v>27</v>
      </c>
      <c r="C13" s="353" t="n">
        <v>25.75</v>
      </c>
      <c r="D13" s="352" t="n">
        <v>23.25</v>
      </c>
      <c r="E13" s="353" t="n">
        <v>26.25</v>
      </c>
      <c r="F13" s="352" t="n">
        <v>26</v>
      </c>
      <c r="G13" s="353" t="n">
        <v>28</v>
      </c>
      <c r="H13" s="352"/>
      <c r="I13" s="353" t="n">
        <v>27.1875</v>
      </c>
      <c r="J13" s="352"/>
      <c r="K13" s="353"/>
      <c r="L13" s="352"/>
      <c r="M13" s="353"/>
      <c r="N13" s="352"/>
      <c r="O13" s="353"/>
      <c r="Q13" s="352"/>
      <c r="R13" s="353" t="n">
        <v>32.75</v>
      </c>
      <c r="S13" s="354"/>
      <c r="T13" s="353"/>
      <c r="U13" s="355"/>
      <c r="V13" s="356"/>
      <c r="W13" s="355"/>
      <c r="X13" s="353"/>
      <c r="Y13" s="354"/>
      <c r="Z13" s="357"/>
      <c r="AB13" s="354"/>
      <c r="AC13" s="353"/>
      <c r="AD13" s="354"/>
      <c r="AE13" s="353"/>
      <c r="AF13" s="354"/>
      <c r="AG13" s="353"/>
      <c r="AI13" s="1"/>
      <c r="AJ13" s="15"/>
      <c r="AL13" s="2" t="n">
        <v>37257</v>
      </c>
      <c r="AM13" s="2" t="n">
        <v>3.182</v>
      </c>
      <c r="AN13" s="2" t="n">
        <v>1.1</v>
      </c>
      <c r="AO13" s="2" t="n">
        <v>4.282</v>
      </c>
      <c r="AP13" s="2" t="n">
        <v>0.13</v>
      </c>
      <c r="AQ13" s="2" t="n">
        <v>3.312</v>
      </c>
      <c r="AR13" s="2" t="n">
        <v>1.1</v>
      </c>
      <c r="AS13" s="2" t="n">
        <v>4.282</v>
      </c>
      <c r="AT13" s="2" t="n">
        <v>1.89</v>
      </c>
      <c r="AU13" s="2" t="n">
        <v>5.072</v>
      </c>
    </row>
    <row r="14" customFormat="false" ht="12.75" hidden="false" customHeight="false" outlineLevel="0" collapsed="false">
      <c r="A14" s="351" t="n">
        <v>37174</v>
      </c>
      <c r="B14" s="352" t="n">
        <v>27</v>
      </c>
      <c r="C14" s="353" t="n">
        <v>25.75</v>
      </c>
      <c r="D14" s="352" t="n">
        <v>23.25</v>
      </c>
      <c r="E14" s="353" t="n">
        <v>26.25</v>
      </c>
      <c r="F14" s="352" t="n">
        <v>26</v>
      </c>
      <c r="G14" s="353" t="n">
        <v>28</v>
      </c>
      <c r="H14" s="352"/>
      <c r="I14" s="353" t="n">
        <v>27.1875</v>
      </c>
      <c r="J14" s="352"/>
      <c r="K14" s="353"/>
      <c r="L14" s="352"/>
      <c r="M14" s="353"/>
      <c r="N14" s="352"/>
      <c r="O14" s="353"/>
      <c r="Q14" s="352"/>
      <c r="R14" s="353" t="n">
        <v>32.75</v>
      </c>
      <c r="S14" s="354"/>
      <c r="T14" s="353"/>
      <c r="U14" s="355"/>
      <c r="V14" s="356"/>
      <c r="W14" s="355"/>
      <c r="X14" s="353"/>
      <c r="Y14" s="354"/>
      <c r="Z14" s="357"/>
      <c r="AB14" s="354"/>
      <c r="AC14" s="353"/>
      <c r="AD14" s="354"/>
      <c r="AE14" s="353"/>
      <c r="AF14" s="354"/>
      <c r="AG14" s="353"/>
      <c r="AH14" s="263"/>
      <c r="AI14" s="351"/>
      <c r="AJ14" s="358"/>
      <c r="AK14" s="263"/>
      <c r="AL14" s="263" t="n">
        <v>37288</v>
      </c>
      <c r="AM14" s="263" t="n">
        <v>3.167</v>
      </c>
      <c r="AN14" s="263" t="n">
        <v>1.1</v>
      </c>
      <c r="AO14" s="263" t="n">
        <v>4.267</v>
      </c>
      <c r="AP14" s="263" t="n">
        <v>0.025</v>
      </c>
      <c r="AQ14" s="263" t="n">
        <v>3.192</v>
      </c>
      <c r="AR14" s="263" t="n">
        <v>1.1</v>
      </c>
      <c r="AS14" s="263" t="n">
        <v>4.267</v>
      </c>
      <c r="AT14" s="263" t="n">
        <v>1.89</v>
      </c>
      <c r="AU14" s="263" t="n">
        <v>5.057</v>
      </c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  <c r="EG14" s="263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3"/>
      <c r="EX14" s="263"/>
      <c r="EY14" s="263"/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  <c r="FL14" s="263"/>
      <c r="FM14" s="263"/>
      <c r="FN14" s="263"/>
      <c r="FO14" s="263"/>
      <c r="FP14" s="263"/>
      <c r="FQ14" s="263"/>
      <c r="FR14" s="263"/>
      <c r="FS14" s="263"/>
      <c r="FT14" s="263"/>
      <c r="FU14" s="263"/>
      <c r="FV14" s="263"/>
      <c r="FW14" s="263"/>
      <c r="FX14" s="263"/>
      <c r="FY14" s="263"/>
      <c r="FZ14" s="263"/>
      <c r="GA14" s="263"/>
      <c r="GB14" s="263"/>
      <c r="GC14" s="263"/>
      <c r="GD14" s="263"/>
      <c r="GE14" s="263"/>
      <c r="GF14" s="263"/>
      <c r="GG14" s="263"/>
      <c r="GH14" s="263"/>
      <c r="GI14" s="263"/>
      <c r="GJ14" s="263"/>
      <c r="GK14" s="263"/>
      <c r="GL14" s="263"/>
      <c r="GM14" s="263"/>
      <c r="GN14" s="263"/>
      <c r="GO14" s="263"/>
      <c r="GP14" s="263"/>
      <c r="GQ14" s="263"/>
      <c r="GR14" s="263"/>
      <c r="GS14" s="263"/>
      <c r="GT14" s="263"/>
      <c r="GU14" s="263"/>
      <c r="GV14" s="263"/>
      <c r="GW14" s="263"/>
      <c r="GX14" s="263"/>
      <c r="GY14" s="263"/>
      <c r="GZ14" s="263"/>
      <c r="HA14" s="263"/>
      <c r="HB14" s="263"/>
      <c r="HC14" s="263"/>
      <c r="HD14" s="263"/>
      <c r="HE14" s="263"/>
      <c r="HF14" s="263"/>
      <c r="HG14" s="263"/>
      <c r="HH14" s="263"/>
      <c r="HI14" s="263"/>
      <c r="HJ14" s="263"/>
      <c r="HK14" s="263"/>
      <c r="HL14" s="263"/>
      <c r="HM14" s="263"/>
      <c r="HN14" s="263"/>
      <c r="HO14" s="263"/>
      <c r="HP14" s="263"/>
      <c r="HQ14" s="263"/>
      <c r="HR14" s="263"/>
      <c r="HS14" s="263"/>
      <c r="HT14" s="263"/>
      <c r="HU14" s="263"/>
      <c r="HV14" s="263"/>
      <c r="HW14" s="263"/>
      <c r="HX14" s="263"/>
      <c r="HY14" s="263"/>
      <c r="HZ14" s="263"/>
      <c r="IA14" s="263"/>
      <c r="IB14" s="263"/>
      <c r="IC14" s="263"/>
      <c r="ID14" s="263"/>
      <c r="IE14" s="263"/>
      <c r="IF14" s="263"/>
      <c r="IG14" s="263"/>
      <c r="IH14" s="263"/>
      <c r="II14" s="263"/>
      <c r="IJ14" s="263"/>
      <c r="IK14" s="263"/>
      <c r="IL14" s="263"/>
      <c r="IM14" s="263"/>
      <c r="IN14" s="263"/>
      <c r="IO14" s="263"/>
      <c r="IP14" s="263"/>
      <c r="IQ14" s="263"/>
      <c r="IR14" s="263"/>
      <c r="IS14" s="263"/>
      <c r="IT14" s="263"/>
      <c r="IU14" s="263"/>
      <c r="IV14" s="263"/>
      <c r="IW14" s="263"/>
    </row>
    <row r="15" customFormat="false" ht="12.75" hidden="false" customHeight="false" outlineLevel="0" collapsed="false">
      <c r="A15" s="351" t="n">
        <v>37175</v>
      </c>
      <c r="B15" s="352" t="n">
        <v>27</v>
      </c>
      <c r="C15" s="353" t="n">
        <v>25.75</v>
      </c>
      <c r="D15" s="352" t="n">
        <v>23.25</v>
      </c>
      <c r="E15" s="353" t="n">
        <v>26.25</v>
      </c>
      <c r="F15" s="352" t="n">
        <v>26</v>
      </c>
      <c r="G15" s="353" t="n">
        <v>28</v>
      </c>
      <c r="H15" s="352"/>
      <c r="I15" s="353" t="n">
        <v>27.1875</v>
      </c>
      <c r="J15" s="352"/>
      <c r="K15" s="353"/>
      <c r="L15" s="352"/>
      <c r="M15" s="353"/>
      <c r="N15" s="352"/>
      <c r="O15" s="353"/>
      <c r="Q15" s="352"/>
      <c r="R15" s="353" t="n">
        <v>32.75</v>
      </c>
      <c r="S15" s="354"/>
      <c r="T15" s="353"/>
      <c r="U15" s="355"/>
      <c r="V15" s="356"/>
      <c r="W15" s="355"/>
      <c r="X15" s="353"/>
      <c r="Y15" s="354"/>
      <c r="Z15" s="357"/>
      <c r="AB15" s="354"/>
      <c r="AC15" s="353"/>
      <c r="AD15" s="354"/>
      <c r="AE15" s="353"/>
      <c r="AF15" s="354"/>
      <c r="AG15" s="353"/>
      <c r="AH15" s="263"/>
      <c r="AI15" s="351"/>
      <c r="AJ15" s="358"/>
      <c r="AK15" s="263"/>
      <c r="AL15" s="263" t="n">
        <v>37316</v>
      </c>
      <c r="AM15" s="263" t="n">
        <v>2.295</v>
      </c>
      <c r="AN15" s="263" t="n">
        <v>0.6</v>
      </c>
      <c r="AO15" s="263" t="n">
        <v>2.895</v>
      </c>
      <c r="AP15" s="263" t="n">
        <v>0.025</v>
      </c>
      <c r="AQ15" s="263" t="n">
        <v>2.32</v>
      </c>
      <c r="AR15" s="263" t="n">
        <v>0.6</v>
      </c>
      <c r="AS15" s="263" t="n">
        <v>2.895</v>
      </c>
      <c r="AT15" s="263" t="n">
        <v>0.72</v>
      </c>
      <c r="AU15" s="263" t="n">
        <v>3.015</v>
      </c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  <c r="EG15" s="263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3"/>
      <c r="EX15" s="263"/>
      <c r="EY15" s="263"/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  <c r="FL15" s="263"/>
      <c r="FM15" s="263"/>
      <c r="FN15" s="263"/>
      <c r="FO15" s="263"/>
      <c r="FP15" s="263"/>
      <c r="FQ15" s="263"/>
      <c r="FR15" s="263"/>
      <c r="FS15" s="263"/>
      <c r="FT15" s="263"/>
      <c r="FU15" s="263"/>
      <c r="FV15" s="263"/>
      <c r="FW15" s="263"/>
      <c r="FX15" s="263"/>
      <c r="FY15" s="263"/>
      <c r="FZ15" s="263"/>
      <c r="GA15" s="263"/>
      <c r="GB15" s="263"/>
      <c r="GC15" s="263"/>
      <c r="GD15" s="263"/>
      <c r="GE15" s="263"/>
      <c r="GF15" s="263"/>
      <c r="GG15" s="263"/>
      <c r="GH15" s="263"/>
      <c r="GI15" s="263"/>
      <c r="GJ15" s="263"/>
      <c r="GK15" s="263"/>
      <c r="GL15" s="263"/>
      <c r="GM15" s="263"/>
      <c r="GN15" s="263"/>
      <c r="GO15" s="263"/>
      <c r="GP15" s="263"/>
      <c r="GQ15" s="263"/>
      <c r="GR15" s="263"/>
      <c r="GS15" s="263"/>
      <c r="GT15" s="263"/>
      <c r="GU15" s="263"/>
      <c r="GV15" s="263"/>
      <c r="GW15" s="263"/>
      <c r="GX15" s="263"/>
      <c r="GY15" s="263"/>
      <c r="GZ15" s="263"/>
      <c r="HA15" s="263"/>
      <c r="HB15" s="263"/>
      <c r="HC15" s="263"/>
      <c r="HD15" s="263"/>
      <c r="HE15" s="263"/>
      <c r="HF15" s="263"/>
      <c r="HG15" s="263"/>
      <c r="HH15" s="263"/>
      <c r="HI15" s="263"/>
      <c r="HJ15" s="263"/>
      <c r="HK15" s="263"/>
      <c r="HL15" s="263"/>
      <c r="HM15" s="263"/>
      <c r="HN15" s="263"/>
      <c r="HO15" s="263"/>
      <c r="HP15" s="263"/>
      <c r="HQ15" s="263"/>
      <c r="HR15" s="263"/>
      <c r="HS15" s="263"/>
      <c r="HT15" s="263"/>
      <c r="HU15" s="263"/>
      <c r="HV15" s="263"/>
      <c r="HW15" s="263"/>
      <c r="HX15" s="263"/>
      <c r="HY15" s="263"/>
      <c r="HZ15" s="263"/>
      <c r="IA15" s="263"/>
      <c r="IB15" s="263"/>
      <c r="IC15" s="263"/>
      <c r="ID15" s="263"/>
      <c r="IE15" s="263"/>
      <c r="IF15" s="263"/>
      <c r="IG15" s="263"/>
      <c r="IH15" s="263"/>
      <c r="II15" s="263"/>
      <c r="IJ15" s="263"/>
      <c r="IK15" s="263"/>
      <c r="IL15" s="263"/>
      <c r="IM15" s="263"/>
      <c r="IN15" s="263"/>
      <c r="IO15" s="263"/>
      <c r="IP15" s="263"/>
      <c r="IQ15" s="263"/>
      <c r="IR15" s="263"/>
      <c r="IS15" s="263"/>
      <c r="IT15" s="263"/>
      <c r="IU15" s="263"/>
      <c r="IV15" s="263"/>
      <c r="IW15" s="263"/>
    </row>
    <row r="16" customFormat="false" ht="12.75" hidden="false" customHeight="false" outlineLevel="0" collapsed="false">
      <c r="A16" s="351" t="n">
        <v>37176</v>
      </c>
      <c r="B16" s="352" t="n">
        <v>27</v>
      </c>
      <c r="C16" s="353" t="n">
        <v>25.75</v>
      </c>
      <c r="D16" s="352" t="n">
        <v>23.25</v>
      </c>
      <c r="E16" s="353" t="n">
        <v>26.25</v>
      </c>
      <c r="F16" s="352" t="n">
        <v>26</v>
      </c>
      <c r="G16" s="353" t="n">
        <v>28</v>
      </c>
      <c r="H16" s="352"/>
      <c r="I16" s="353" t="n">
        <v>27.1875</v>
      </c>
      <c r="J16" s="352"/>
      <c r="K16" s="353"/>
      <c r="L16" s="352"/>
      <c r="M16" s="353"/>
      <c r="N16" s="352"/>
      <c r="O16" s="353"/>
      <c r="Q16" s="352"/>
      <c r="R16" s="353" t="n">
        <v>32.75</v>
      </c>
      <c r="S16" s="354"/>
      <c r="T16" s="353"/>
      <c r="U16" s="355"/>
      <c r="V16" s="356"/>
      <c r="W16" s="355"/>
      <c r="X16" s="353"/>
      <c r="Y16" s="354"/>
      <c r="Z16" s="357"/>
      <c r="AB16" s="354"/>
      <c r="AC16" s="353"/>
      <c r="AD16" s="354"/>
      <c r="AE16" s="353"/>
      <c r="AF16" s="354"/>
      <c r="AG16" s="353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0.025</v>
      </c>
      <c r="AQ16" s="2" t="n">
        <v>1.855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1" t="n">
        <v>37179</v>
      </c>
      <c r="B17" s="352" t="n">
        <v>27</v>
      </c>
      <c r="C17" s="353" t="n">
        <v>25.75</v>
      </c>
      <c r="D17" s="352" t="n">
        <v>23.25</v>
      </c>
      <c r="E17" s="353" t="n">
        <v>26.25</v>
      </c>
      <c r="F17" s="352" t="n">
        <v>26</v>
      </c>
      <c r="G17" s="353" t="n">
        <v>28</v>
      </c>
      <c r="H17" s="352"/>
      <c r="I17" s="353" t="n">
        <v>27.1875</v>
      </c>
      <c r="J17" s="352"/>
      <c r="K17" s="353"/>
      <c r="L17" s="352"/>
      <c r="M17" s="353"/>
      <c r="N17" s="352"/>
      <c r="O17" s="353"/>
      <c r="Q17" s="352"/>
      <c r="R17" s="353" t="n">
        <v>32.75</v>
      </c>
      <c r="S17" s="354"/>
      <c r="T17" s="353"/>
      <c r="U17" s="355"/>
      <c r="V17" s="356"/>
      <c r="W17" s="355"/>
      <c r="X17" s="353"/>
      <c r="Y17" s="354"/>
      <c r="Z17" s="357"/>
      <c r="AB17" s="354"/>
      <c r="AC17" s="353"/>
      <c r="AD17" s="354"/>
      <c r="AE17" s="353"/>
      <c r="AF17" s="354"/>
      <c r="AG17" s="353"/>
      <c r="AI17" s="1"/>
      <c r="AJ17" s="15"/>
      <c r="AL17" s="2" t="n">
        <v>37377</v>
      </c>
      <c r="AM17" s="2" t="n">
        <v>2.244</v>
      </c>
      <c r="AN17" s="2" t="n">
        <v>0.3</v>
      </c>
      <c r="AO17" s="2" t="n">
        <v>2.544</v>
      </c>
      <c r="AP17" s="2" t="n">
        <v>0.025</v>
      </c>
      <c r="AQ17" s="2" t="n">
        <v>2.269</v>
      </c>
      <c r="AR17" s="2" t="n">
        <v>0.3</v>
      </c>
      <c r="AS17" s="2" t="n">
        <v>2.544</v>
      </c>
      <c r="AT17" s="2" t="n">
        <v>0.35</v>
      </c>
      <c r="AU17" s="2" t="n">
        <v>2.594</v>
      </c>
    </row>
    <row r="18" customFormat="false" ht="12.75" hidden="false" customHeight="false" outlineLevel="0" collapsed="false">
      <c r="A18" s="351" t="n">
        <v>37180</v>
      </c>
      <c r="B18" s="352" t="n">
        <v>27</v>
      </c>
      <c r="C18" s="353" t="n">
        <v>25.75</v>
      </c>
      <c r="D18" s="352" t="n">
        <v>23.25</v>
      </c>
      <c r="E18" s="353" t="n">
        <v>26.25</v>
      </c>
      <c r="F18" s="352" t="n">
        <v>26</v>
      </c>
      <c r="G18" s="353" t="n">
        <v>28</v>
      </c>
      <c r="H18" s="352"/>
      <c r="I18" s="353" t="n">
        <v>27.1875</v>
      </c>
      <c r="J18" s="352"/>
      <c r="K18" s="353"/>
      <c r="L18" s="352"/>
      <c r="M18" s="353"/>
      <c r="N18" s="352"/>
      <c r="O18" s="353"/>
      <c r="Q18" s="352"/>
      <c r="R18" s="353" t="n">
        <v>32.75</v>
      </c>
      <c r="S18" s="354"/>
      <c r="T18" s="353"/>
      <c r="U18" s="355"/>
      <c r="V18" s="356"/>
      <c r="W18" s="355"/>
      <c r="X18" s="353"/>
      <c r="Y18" s="354"/>
      <c r="Z18" s="357"/>
      <c r="AB18" s="354"/>
      <c r="AC18" s="353"/>
      <c r="AD18" s="354"/>
      <c r="AE18" s="353"/>
      <c r="AF18" s="354"/>
      <c r="AG18" s="353"/>
      <c r="AI18" s="1"/>
      <c r="AJ18" s="15"/>
      <c r="AL18" s="2" t="n">
        <v>37408</v>
      </c>
      <c r="AM18" s="2" t="n">
        <v>2.622</v>
      </c>
      <c r="AN18" s="2" t="n">
        <v>0.31</v>
      </c>
      <c r="AO18" s="2" t="n">
        <v>2.932</v>
      </c>
      <c r="AP18" s="2" t="n">
        <v>0.025</v>
      </c>
      <c r="AQ18" s="2" t="n">
        <v>2.647</v>
      </c>
      <c r="AR18" s="2" t="n">
        <v>0.31</v>
      </c>
      <c r="AS18" s="2" t="n">
        <v>2.932</v>
      </c>
      <c r="AT18" s="2" t="n">
        <v>0.35</v>
      </c>
      <c r="AU18" s="2" t="n">
        <v>2.972</v>
      </c>
    </row>
    <row r="19" customFormat="false" ht="12.75" hidden="false" customHeight="false" outlineLevel="0" collapsed="false">
      <c r="A19" s="351" t="n">
        <v>37181</v>
      </c>
      <c r="B19" s="352" t="n">
        <v>27</v>
      </c>
      <c r="C19" s="353" t="n">
        <v>25.75</v>
      </c>
      <c r="D19" s="352" t="n">
        <v>23.25</v>
      </c>
      <c r="E19" s="353" t="n">
        <v>26.25</v>
      </c>
      <c r="F19" s="352" t="n">
        <v>26</v>
      </c>
      <c r="G19" s="353" t="n">
        <v>28</v>
      </c>
      <c r="H19" s="352"/>
      <c r="I19" s="353" t="n">
        <v>27.1875</v>
      </c>
      <c r="J19" s="352"/>
      <c r="K19" s="353"/>
      <c r="L19" s="352"/>
      <c r="M19" s="353"/>
      <c r="N19" s="352"/>
      <c r="O19" s="353"/>
      <c r="Q19" s="352"/>
      <c r="R19" s="353" t="n">
        <v>32.75</v>
      </c>
      <c r="S19" s="354"/>
      <c r="T19" s="353"/>
      <c r="U19" s="355"/>
      <c r="V19" s="356"/>
      <c r="W19" s="355"/>
      <c r="X19" s="353"/>
      <c r="Y19" s="354"/>
      <c r="Z19" s="357"/>
      <c r="AB19" s="354"/>
      <c r="AC19" s="353"/>
      <c r="AD19" s="354"/>
      <c r="AE19" s="353"/>
      <c r="AF19" s="354"/>
      <c r="AG19" s="353"/>
      <c r="AI19" s="1"/>
      <c r="AJ19" s="15"/>
      <c r="AL19" s="2" t="n">
        <v>37438</v>
      </c>
      <c r="AM19" s="2" t="n">
        <v>2.832</v>
      </c>
      <c r="AN19" s="2" t="n">
        <v>0.42</v>
      </c>
      <c r="AO19" s="2" t="n">
        <v>3.252</v>
      </c>
      <c r="AP19" s="2" t="n">
        <v>0.025</v>
      </c>
      <c r="AQ19" s="2" t="n">
        <v>2.857</v>
      </c>
      <c r="AR19" s="2" t="n">
        <v>0.32</v>
      </c>
      <c r="AS19" s="2" t="n">
        <v>3.152</v>
      </c>
      <c r="AT19" s="2" t="n">
        <v>0.41</v>
      </c>
      <c r="AU19" s="2" t="n">
        <v>3.242</v>
      </c>
    </row>
    <row r="20" customFormat="false" ht="12.75" hidden="false" customHeight="false" outlineLevel="0" collapsed="false">
      <c r="A20" s="351" t="n">
        <v>37182</v>
      </c>
      <c r="B20" s="352" t="n">
        <v>27</v>
      </c>
      <c r="C20" s="353" t="n">
        <v>25.75</v>
      </c>
      <c r="D20" s="352" t="n">
        <v>23.25</v>
      </c>
      <c r="E20" s="353" t="n">
        <v>26.25</v>
      </c>
      <c r="F20" s="352" t="n">
        <v>26</v>
      </c>
      <c r="G20" s="353" t="n">
        <v>28</v>
      </c>
      <c r="H20" s="352"/>
      <c r="I20" s="353" t="n">
        <v>27.1875</v>
      </c>
      <c r="J20" s="352"/>
      <c r="K20" s="353"/>
      <c r="L20" s="352"/>
      <c r="M20" s="353"/>
      <c r="N20" s="352"/>
      <c r="O20" s="353"/>
      <c r="Q20" s="352"/>
      <c r="R20" s="353" t="n">
        <v>32.75</v>
      </c>
      <c r="S20" s="354"/>
      <c r="T20" s="353"/>
      <c r="U20" s="355"/>
      <c r="V20" s="356"/>
      <c r="W20" s="355"/>
      <c r="X20" s="353"/>
      <c r="Y20" s="354"/>
      <c r="Z20" s="357"/>
      <c r="AB20" s="354"/>
      <c r="AC20" s="353"/>
      <c r="AD20" s="354"/>
      <c r="AE20" s="353"/>
      <c r="AF20" s="354"/>
      <c r="AG20" s="353"/>
      <c r="AI20" s="1"/>
      <c r="AJ20" s="15"/>
      <c r="AL20" s="2" t="n">
        <v>37469</v>
      </c>
      <c r="AM20" s="2" t="n">
        <v>2.832</v>
      </c>
      <c r="AN20" s="2" t="n">
        <v>0.42</v>
      </c>
      <c r="AO20" s="2" t="n">
        <v>3.252</v>
      </c>
      <c r="AP20" s="2" t="n">
        <v>0.025</v>
      </c>
      <c r="AQ20" s="2" t="n">
        <v>2.857</v>
      </c>
      <c r="AR20" s="2" t="n">
        <v>0.32</v>
      </c>
      <c r="AS20" s="2" t="n">
        <v>3.152</v>
      </c>
      <c r="AT20" s="2" t="n">
        <v>0.41</v>
      </c>
      <c r="AU20" s="2" t="n">
        <v>3.242</v>
      </c>
    </row>
    <row r="21" customFormat="false" ht="12.75" hidden="false" customHeight="false" outlineLevel="0" collapsed="false">
      <c r="A21" s="351" t="n">
        <v>37183</v>
      </c>
      <c r="B21" s="352" t="n">
        <v>27</v>
      </c>
      <c r="C21" s="353" t="n">
        <v>25.75</v>
      </c>
      <c r="D21" s="352" t="n">
        <v>23.25</v>
      </c>
      <c r="E21" s="353" t="n">
        <v>26.25</v>
      </c>
      <c r="F21" s="352" t="n">
        <v>26</v>
      </c>
      <c r="G21" s="353" t="n">
        <v>28</v>
      </c>
      <c r="H21" s="352"/>
      <c r="I21" s="353" t="n">
        <v>27.1875</v>
      </c>
      <c r="J21" s="352"/>
      <c r="K21" s="353"/>
      <c r="L21" s="352"/>
      <c r="M21" s="353"/>
      <c r="N21" s="352"/>
      <c r="O21" s="353"/>
      <c r="Q21" s="352"/>
      <c r="R21" s="353" t="n">
        <v>32.75</v>
      </c>
      <c r="S21" s="354"/>
      <c r="T21" s="353"/>
      <c r="U21" s="355"/>
      <c r="V21" s="356"/>
      <c r="W21" s="355"/>
      <c r="X21" s="353"/>
      <c r="Y21" s="354"/>
      <c r="Z21" s="357"/>
      <c r="AB21" s="354"/>
      <c r="AC21" s="353"/>
      <c r="AD21" s="354"/>
      <c r="AE21" s="353"/>
      <c r="AF21" s="354"/>
      <c r="AG21" s="353"/>
      <c r="AH21" s="263"/>
      <c r="AI21" s="351"/>
      <c r="AJ21" s="358"/>
      <c r="AK21" s="263"/>
      <c r="AL21" s="263" t="n">
        <v>37500</v>
      </c>
      <c r="AM21" s="263" t="n">
        <v>2.802</v>
      </c>
      <c r="AN21" s="263" t="n">
        <v>0.41</v>
      </c>
      <c r="AO21" s="263" t="n">
        <v>3.212</v>
      </c>
      <c r="AP21" s="263" t="n">
        <v>0.085</v>
      </c>
      <c r="AQ21" s="263" t="n">
        <v>2.887</v>
      </c>
      <c r="AR21" s="263" t="n">
        <v>0.31</v>
      </c>
      <c r="AS21" s="263" t="n">
        <v>3.112</v>
      </c>
      <c r="AT21" s="263" t="n">
        <v>0.37</v>
      </c>
      <c r="AU21" s="263" t="n">
        <v>3.172</v>
      </c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  <c r="EG21" s="263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3"/>
      <c r="EX21" s="263"/>
      <c r="EY21" s="263"/>
      <c r="EZ21" s="263"/>
      <c r="FA21" s="263"/>
      <c r="FB21" s="263"/>
      <c r="FC21" s="263"/>
      <c r="FD21" s="263"/>
      <c r="FE21" s="263"/>
      <c r="FF21" s="263"/>
      <c r="FG21" s="263"/>
      <c r="FH21" s="263"/>
      <c r="FI21" s="263"/>
      <c r="FJ21" s="263"/>
      <c r="FK21" s="263"/>
      <c r="FL21" s="263"/>
      <c r="FM21" s="263"/>
      <c r="FN21" s="263"/>
      <c r="FO21" s="263"/>
      <c r="FP21" s="263"/>
      <c r="FQ21" s="263"/>
      <c r="FR21" s="263"/>
      <c r="FS21" s="263"/>
      <c r="FT21" s="263"/>
      <c r="FU21" s="263"/>
      <c r="FV21" s="263"/>
      <c r="FW21" s="263"/>
      <c r="FX21" s="263"/>
      <c r="FY21" s="263"/>
      <c r="FZ21" s="263"/>
      <c r="GA21" s="263"/>
      <c r="GB21" s="263"/>
      <c r="GC21" s="263"/>
      <c r="GD21" s="263"/>
      <c r="GE21" s="263"/>
      <c r="GF21" s="263"/>
      <c r="GG21" s="263"/>
      <c r="GH21" s="263"/>
      <c r="GI21" s="263"/>
      <c r="GJ21" s="263"/>
      <c r="GK21" s="263"/>
      <c r="GL21" s="263"/>
      <c r="GM21" s="263"/>
      <c r="GN21" s="263"/>
      <c r="GO21" s="263"/>
      <c r="GP21" s="263"/>
      <c r="GQ21" s="263"/>
      <c r="GR21" s="263"/>
      <c r="GS21" s="263"/>
      <c r="GT21" s="263"/>
      <c r="GU21" s="263"/>
      <c r="GV21" s="263"/>
      <c r="GW21" s="263"/>
      <c r="GX21" s="263"/>
      <c r="GY21" s="263"/>
      <c r="GZ21" s="263"/>
      <c r="HA21" s="263"/>
      <c r="HB21" s="263"/>
      <c r="HC21" s="263"/>
      <c r="HD21" s="263"/>
      <c r="HE21" s="263"/>
      <c r="HF21" s="263"/>
      <c r="HG21" s="263"/>
      <c r="HH21" s="263"/>
      <c r="HI21" s="263"/>
      <c r="HJ21" s="263"/>
      <c r="HK21" s="263"/>
      <c r="HL21" s="263"/>
      <c r="HM21" s="263"/>
      <c r="HN21" s="263"/>
      <c r="HO21" s="263"/>
      <c r="HP21" s="263"/>
      <c r="HQ21" s="263"/>
      <c r="HR21" s="263"/>
      <c r="HS21" s="263"/>
      <c r="HT21" s="263"/>
      <c r="HU21" s="263"/>
      <c r="HV21" s="263"/>
      <c r="HW21" s="263"/>
      <c r="HX21" s="263"/>
      <c r="HY21" s="263"/>
      <c r="HZ21" s="263"/>
      <c r="IA21" s="263"/>
      <c r="IB21" s="263"/>
      <c r="IC21" s="263"/>
      <c r="ID21" s="263"/>
      <c r="IE21" s="263"/>
      <c r="IF21" s="263"/>
      <c r="IG21" s="263"/>
      <c r="IH21" s="263"/>
      <c r="II21" s="263"/>
      <c r="IJ21" s="263"/>
      <c r="IK21" s="263"/>
      <c r="IL21" s="263"/>
      <c r="IM21" s="263"/>
      <c r="IN21" s="263"/>
      <c r="IO21" s="263"/>
      <c r="IP21" s="263"/>
      <c r="IQ21" s="263"/>
      <c r="IR21" s="263"/>
      <c r="IS21" s="263"/>
      <c r="IT21" s="263"/>
      <c r="IU21" s="263"/>
      <c r="IV21" s="263"/>
      <c r="IW21" s="263"/>
    </row>
    <row r="22" customFormat="false" ht="12.75" hidden="false" customHeight="false" outlineLevel="0" collapsed="false">
      <c r="A22" s="351" t="n">
        <v>37186</v>
      </c>
      <c r="B22" s="352" t="n">
        <v>27</v>
      </c>
      <c r="C22" s="353" t="n">
        <v>25.75</v>
      </c>
      <c r="D22" s="352" t="n">
        <v>23.25</v>
      </c>
      <c r="E22" s="353" t="n">
        <v>26.25</v>
      </c>
      <c r="F22" s="352" t="n">
        <v>26</v>
      </c>
      <c r="G22" s="353" t="n">
        <v>28</v>
      </c>
      <c r="H22" s="352"/>
      <c r="I22" s="353" t="n">
        <v>27.1875</v>
      </c>
      <c r="J22" s="352"/>
      <c r="K22" s="353"/>
      <c r="L22" s="352"/>
      <c r="M22" s="353"/>
      <c r="N22" s="352"/>
      <c r="O22" s="353"/>
      <c r="Q22" s="352"/>
      <c r="R22" s="353" t="n">
        <v>32.75</v>
      </c>
      <c r="S22" s="354"/>
      <c r="T22" s="353"/>
      <c r="U22" s="355"/>
      <c r="V22" s="356"/>
      <c r="W22" s="355"/>
      <c r="X22" s="353"/>
      <c r="Y22" s="354"/>
      <c r="Z22" s="357"/>
      <c r="AB22" s="354"/>
      <c r="AC22" s="353"/>
      <c r="AD22" s="354"/>
      <c r="AE22" s="353"/>
      <c r="AF22" s="354"/>
      <c r="AG22" s="353"/>
      <c r="AH22" s="263"/>
      <c r="AI22" s="351"/>
      <c r="AJ22" s="358"/>
      <c r="AK22" s="263"/>
      <c r="AL22" s="263" t="n">
        <v>37530</v>
      </c>
      <c r="AM22" s="263" t="n">
        <v>2.742</v>
      </c>
      <c r="AN22" s="263" t="n">
        <v>0.44</v>
      </c>
      <c r="AO22" s="263" t="n">
        <v>3.182</v>
      </c>
      <c r="AP22" s="263" t="n">
        <v>0.12</v>
      </c>
      <c r="AQ22" s="263" t="n">
        <v>2.862</v>
      </c>
      <c r="AR22" s="263" t="n">
        <v>0.34</v>
      </c>
      <c r="AS22" s="263" t="n">
        <v>3.082</v>
      </c>
      <c r="AT22" s="263" t="n">
        <v>0.38</v>
      </c>
      <c r="AU22" s="263" t="n">
        <v>3.122</v>
      </c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3"/>
      <c r="EE22" s="263"/>
      <c r="EF22" s="263"/>
      <c r="EG22" s="263"/>
      <c r="EH22" s="263"/>
      <c r="EI22" s="263"/>
      <c r="EJ22" s="263"/>
      <c r="EK22" s="263"/>
      <c r="EL22" s="263"/>
      <c r="EM22" s="263"/>
      <c r="EN22" s="263"/>
      <c r="EO22" s="263"/>
      <c r="EP22" s="263"/>
      <c r="EQ22" s="263"/>
      <c r="ER22" s="263"/>
      <c r="ES22" s="263"/>
      <c r="ET22" s="263"/>
      <c r="EU22" s="263"/>
      <c r="EV22" s="263"/>
      <c r="EW22" s="263"/>
      <c r="EX22" s="263"/>
      <c r="EY22" s="263"/>
      <c r="EZ22" s="263"/>
      <c r="FA22" s="263"/>
      <c r="FB22" s="263"/>
      <c r="FC22" s="263"/>
      <c r="FD22" s="263"/>
      <c r="FE22" s="263"/>
      <c r="FF22" s="263"/>
      <c r="FG22" s="263"/>
      <c r="FH22" s="263"/>
      <c r="FI22" s="263"/>
      <c r="FJ22" s="263"/>
      <c r="FK22" s="263"/>
      <c r="FL22" s="263"/>
      <c r="FM22" s="263"/>
      <c r="FN22" s="263"/>
      <c r="FO22" s="263"/>
      <c r="FP22" s="263"/>
      <c r="FQ22" s="263"/>
      <c r="FR22" s="263"/>
      <c r="FS22" s="263"/>
      <c r="FT22" s="263"/>
      <c r="FU22" s="263"/>
      <c r="FV22" s="263"/>
      <c r="FW22" s="263"/>
      <c r="FX22" s="263"/>
      <c r="FY22" s="263"/>
      <c r="FZ22" s="263"/>
      <c r="GA22" s="263"/>
      <c r="GB22" s="263"/>
      <c r="GC22" s="263"/>
      <c r="GD22" s="263"/>
      <c r="GE22" s="263"/>
      <c r="GF22" s="263"/>
      <c r="GG22" s="263"/>
      <c r="GH22" s="263"/>
      <c r="GI22" s="263"/>
      <c r="GJ22" s="263"/>
      <c r="GK22" s="263"/>
      <c r="GL22" s="263"/>
      <c r="GM22" s="263"/>
      <c r="GN22" s="263"/>
      <c r="GO22" s="263"/>
      <c r="GP22" s="263"/>
      <c r="GQ22" s="263"/>
      <c r="GR22" s="263"/>
      <c r="GS22" s="263"/>
      <c r="GT22" s="263"/>
      <c r="GU22" s="263"/>
      <c r="GV22" s="263"/>
      <c r="GW22" s="263"/>
      <c r="GX22" s="263"/>
      <c r="GY22" s="263"/>
      <c r="GZ22" s="263"/>
      <c r="HA22" s="263"/>
      <c r="HB22" s="263"/>
      <c r="HC22" s="263"/>
      <c r="HD22" s="263"/>
      <c r="HE22" s="263"/>
      <c r="HF22" s="263"/>
      <c r="HG22" s="263"/>
      <c r="HH22" s="263"/>
      <c r="HI22" s="263"/>
      <c r="HJ22" s="263"/>
      <c r="HK22" s="263"/>
      <c r="HL22" s="263"/>
      <c r="HM22" s="263"/>
      <c r="HN22" s="263"/>
      <c r="HO22" s="263"/>
      <c r="HP22" s="263"/>
      <c r="HQ22" s="263"/>
      <c r="HR22" s="263"/>
      <c r="HS22" s="263"/>
      <c r="HT22" s="263"/>
      <c r="HU22" s="263"/>
      <c r="HV22" s="263"/>
      <c r="HW22" s="263"/>
      <c r="HX22" s="263"/>
      <c r="HY22" s="263"/>
      <c r="HZ22" s="263"/>
      <c r="IA22" s="263"/>
      <c r="IB22" s="263"/>
      <c r="IC22" s="263"/>
      <c r="ID22" s="263"/>
      <c r="IE22" s="263"/>
      <c r="IF22" s="263"/>
      <c r="IG22" s="263"/>
      <c r="IH22" s="263"/>
      <c r="II22" s="263"/>
      <c r="IJ22" s="263"/>
      <c r="IK22" s="263"/>
      <c r="IL22" s="263"/>
      <c r="IM22" s="263"/>
      <c r="IN22" s="263"/>
      <c r="IO22" s="263"/>
      <c r="IP22" s="263"/>
      <c r="IQ22" s="263"/>
      <c r="IR22" s="263"/>
      <c r="IS22" s="263"/>
      <c r="IT22" s="263"/>
      <c r="IU22" s="263"/>
      <c r="IV22" s="263"/>
      <c r="IW22" s="263"/>
    </row>
    <row r="23" customFormat="false" ht="12.75" hidden="false" customHeight="false" outlineLevel="0" collapsed="false">
      <c r="A23" s="351" t="n">
        <v>37187</v>
      </c>
      <c r="B23" s="352" t="n">
        <v>27</v>
      </c>
      <c r="C23" s="353" t="n">
        <v>25.75</v>
      </c>
      <c r="D23" s="352" t="n">
        <v>23.25</v>
      </c>
      <c r="E23" s="353" t="n">
        <v>26.25</v>
      </c>
      <c r="F23" s="352" t="n">
        <v>26</v>
      </c>
      <c r="G23" s="353" t="n">
        <v>28</v>
      </c>
      <c r="H23" s="352"/>
      <c r="I23" s="353" t="n">
        <v>27.1875</v>
      </c>
      <c r="J23" s="352"/>
      <c r="K23" s="353"/>
      <c r="L23" s="352"/>
      <c r="M23" s="353"/>
      <c r="N23" s="352"/>
      <c r="O23" s="353"/>
      <c r="Q23" s="352"/>
      <c r="R23" s="353" t="n">
        <v>32.75</v>
      </c>
      <c r="S23" s="354"/>
      <c r="T23" s="353"/>
      <c r="U23" s="355"/>
      <c r="V23" s="356"/>
      <c r="W23" s="355"/>
      <c r="X23" s="353"/>
      <c r="Y23" s="354"/>
      <c r="Z23" s="357"/>
      <c r="AB23" s="354"/>
      <c r="AC23" s="353"/>
      <c r="AD23" s="354"/>
      <c r="AE23" s="353"/>
      <c r="AF23" s="354"/>
      <c r="AG23" s="353"/>
      <c r="AI23" s="1"/>
      <c r="AJ23" s="15"/>
      <c r="AL23" s="2" t="n">
        <v>37561</v>
      </c>
      <c r="AM23" s="2" t="n">
        <v>2.772</v>
      </c>
      <c r="AN23" s="2" t="n">
        <v>0.57</v>
      </c>
      <c r="AO23" s="2" t="n">
        <v>3.342</v>
      </c>
      <c r="AP23" s="2" t="n">
        <v>0.145</v>
      </c>
      <c r="AQ23" s="2" t="n">
        <v>2.917</v>
      </c>
      <c r="AR23" s="2" t="n">
        <v>0.47</v>
      </c>
      <c r="AS23" s="2" t="n">
        <v>3.242</v>
      </c>
      <c r="AT23" s="2" t="n">
        <v>0.62</v>
      </c>
      <c r="AU23" s="2" t="n">
        <v>3.392</v>
      </c>
    </row>
    <row r="24" customFormat="false" ht="12.75" hidden="false" customHeight="false" outlineLevel="0" collapsed="false">
      <c r="A24" s="351" t="n">
        <v>37188</v>
      </c>
      <c r="B24" s="352" t="n">
        <v>27</v>
      </c>
      <c r="C24" s="353" t="n">
        <v>25.75</v>
      </c>
      <c r="D24" s="352" t="n">
        <v>23.25</v>
      </c>
      <c r="E24" s="353" t="n">
        <v>26.25</v>
      </c>
      <c r="F24" s="352" t="n">
        <v>26</v>
      </c>
      <c r="G24" s="353" t="n">
        <v>28</v>
      </c>
      <c r="H24" s="352"/>
      <c r="I24" s="353" t="n">
        <v>27.1875</v>
      </c>
      <c r="J24" s="352"/>
      <c r="K24" s="353"/>
      <c r="L24" s="352"/>
      <c r="M24" s="353"/>
      <c r="N24" s="352"/>
      <c r="O24" s="353"/>
      <c r="Q24" s="352"/>
      <c r="R24" s="353" t="n">
        <v>32.75</v>
      </c>
      <c r="S24" s="354"/>
      <c r="T24" s="353"/>
      <c r="U24" s="355"/>
      <c r="V24" s="356"/>
      <c r="W24" s="355"/>
      <c r="X24" s="353"/>
      <c r="Y24" s="354"/>
      <c r="Z24" s="357"/>
      <c r="AB24" s="354"/>
      <c r="AC24" s="353"/>
      <c r="AD24" s="354"/>
      <c r="AE24" s="353"/>
      <c r="AF24" s="354"/>
      <c r="AG24" s="353"/>
      <c r="AI24" s="1"/>
      <c r="AJ24" s="15"/>
      <c r="AL24" s="2" t="n">
        <v>37591</v>
      </c>
      <c r="AM24" s="2" t="n">
        <v>2.822</v>
      </c>
      <c r="AN24" s="2" t="n">
        <v>0.79</v>
      </c>
      <c r="AO24" s="2" t="n">
        <v>3.612</v>
      </c>
      <c r="AP24" s="2" t="n">
        <v>0.14</v>
      </c>
      <c r="AQ24" s="2" t="n">
        <v>2.962</v>
      </c>
      <c r="AR24" s="2" t="n">
        <v>0.79</v>
      </c>
      <c r="AS24" s="2" t="n">
        <v>3.612</v>
      </c>
      <c r="AT24" s="2" t="n">
        <v>0.91</v>
      </c>
      <c r="AU24" s="2" t="n">
        <v>3.732</v>
      </c>
    </row>
    <row r="25" customFormat="false" ht="12.75" hidden="false" customHeight="false" outlineLevel="0" collapsed="false">
      <c r="A25" s="351" t="n">
        <v>37189</v>
      </c>
      <c r="B25" s="352" t="n">
        <v>27</v>
      </c>
      <c r="C25" s="353" t="n">
        <v>25.75</v>
      </c>
      <c r="D25" s="352" t="n">
        <v>23.25</v>
      </c>
      <c r="E25" s="353" t="n">
        <v>26.25</v>
      </c>
      <c r="F25" s="352" t="n">
        <v>26</v>
      </c>
      <c r="G25" s="353" t="n">
        <v>28</v>
      </c>
      <c r="H25" s="352"/>
      <c r="I25" s="353" t="n">
        <v>27.1875</v>
      </c>
      <c r="J25" s="352"/>
      <c r="K25" s="353"/>
      <c r="L25" s="352"/>
      <c r="M25" s="353"/>
      <c r="N25" s="352"/>
      <c r="O25" s="353"/>
      <c r="Q25" s="352"/>
      <c r="R25" s="353" t="n">
        <v>32.75</v>
      </c>
      <c r="S25" s="354"/>
      <c r="T25" s="353"/>
      <c r="U25" s="355"/>
      <c r="V25" s="356"/>
      <c r="W25" s="355"/>
      <c r="X25" s="353"/>
      <c r="Y25" s="354"/>
      <c r="Z25" s="357"/>
      <c r="AB25" s="354"/>
      <c r="AC25" s="353"/>
      <c r="AD25" s="354"/>
      <c r="AE25" s="353"/>
      <c r="AF25" s="354"/>
      <c r="AG25" s="353"/>
      <c r="AI25" s="1"/>
      <c r="AJ25" s="15"/>
      <c r="AL25" s="2" t="n">
        <v>37622</v>
      </c>
      <c r="AM25" s="2" t="n">
        <v>2.869</v>
      </c>
      <c r="AN25" s="2" t="n">
        <v>1.06</v>
      </c>
      <c r="AO25" s="2" t="n">
        <v>3.929</v>
      </c>
      <c r="AP25" s="2" t="n">
        <v>0.135</v>
      </c>
      <c r="AQ25" s="2" t="n">
        <v>3.004</v>
      </c>
      <c r="AR25" s="2" t="n">
        <v>1.06</v>
      </c>
      <c r="AS25" s="2" t="n">
        <v>3.929</v>
      </c>
      <c r="AT25" s="2" t="n">
        <v>1.68</v>
      </c>
      <c r="AU25" s="2" t="n">
        <v>4.549</v>
      </c>
    </row>
    <row r="26" customFormat="false" ht="12.75" hidden="false" customHeight="false" outlineLevel="0" collapsed="false">
      <c r="A26" s="351" t="n">
        <v>37190</v>
      </c>
      <c r="B26" s="352" t="n">
        <v>27</v>
      </c>
      <c r="C26" s="353" t="n">
        <v>25.75</v>
      </c>
      <c r="D26" s="352" t="n">
        <v>23.25</v>
      </c>
      <c r="E26" s="353" t="n">
        <v>26.25</v>
      </c>
      <c r="F26" s="352" t="n">
        <v>26</v>
      </c>
      <c r="G26" s="353" t="n">
        <v>28</v>
      </c>
      <c r="H26" s="352"/>
      <c r="I26" s="353" t="n">
        <v>27.1875</v>
      </c>
      <c r="J26" s="352"/>
      <c r="K26" s="353"/>
      <c r="L26" s="352"/>
      <c r="M26" s="353"/>
      <c r="N26" s="352"/>
      <c r="O26" s="353"/>
      <c r="Q26" s="352"/>
      <c r="R26" s="353" t="n">
        <v>32.75</v>
      </c>
      <c r="S26" s="354"/>
      <c r="T26" s="353"/>
      <c r="U26" s="355"/>
      <c r="V26" s="356"/>
      <c r="W26" s="355"/>
      <c r="X26" s="353"/>
      <c r="Y26" s="354"/>
      <c r="Z26" s="357"/>
      <c r="AB26" s="354"/>
      <c r="AC26" s="353"/>
      <c r="AD26" s="354"/>
      <c r="AE26" s="353"/>
      <c r="AF26" s="354"/>
      <c r="AG26" s="353"/>
      <c r="AI26" s="1"/>
      <c r="AJ26" s="15"/>
      <c r="AL26" s="2" t="n">
        <v>37653</v>
      </c>
      <c r="AM26" s="2" t="n">
        <v>2.907</v>
      </c>
      <c r="AN26" s="2" t="n">
        <v>1.06</v>
      </c>
      <c r="AO26" s="2" t="n">
        <v>3.967</v>
      </c>
      <c r="AP26" s="2" t="n">
        <v>0.035</v>
      </c>
      <c r="AQ26" s="2" t="n">
        <v>2.942</v>
      </c>
      <c r="AR26" s="2" t="n">
        <v>1.06</v>
      </c>
      <c r="AS26" s="2" t="n">
        <v>3.967</v>
      </c>
      <c r="AT26" s="2" t="n">
        <v>1.68</v>
      </c>
      <c r="AU26" s="2" t="n">
        <v>4.587</v>
      </c>
    </row>
    <row r="27" customFormat="false" ht="12.75" hidden="false" customHeight="false" outlineLevel="0" collapsed="false">
      <c r="A27" s="351" t="n">
        <v>37193</v>
      </c>
      <c r="B27" s="352" t="n">
        <v>27</v>
      </c>
      <c r="C27" s="353" t="n">
        <v>19</v>
      </c>
      <c r="D27" s="352" t="n">
        <v>23.25</v>
      </c>
      <c r="E27" s="353" t="n">
        <v>26.25</v>
      </c>
      <c r="F27" s="352" t="n">
        <v>26</v>
      </c>
      <c r="G27" s="353" t="n">
        <v>28</v>
      </c>
      <c r="H27" s="352"/>
      <c r="I27" s="353" t="n">
        <v>27.1875</v>
      </c>
      <c r="J27" s="352"/>
      <c r="K27" s="353"/>
      <c r="L27" s="352"/>
      <c r="M27" s="353"/>
      <c r="N27" s="352"/>
      <c r="O27" s="353"/>
      <c r="Q27" s="352"/>
      <c r="R27" s="353" t="n">
        <v>32.7499993896484</v>
      </c>
      <c r="S27" s="354"/>
      <c r="T27" s="353"/>
      <c r="U27" s="355"/>
      <c r="V27" s="356"/>
      <c r="W27" s="355"/>
      <c r="X27" s="353"/>
      <c r="Y27" s="354"/>
      <c r="Z27" s="357"/>
      <c r="AB27" s="354"/>
      <c r="AC27" s="353"/>
      <c r="AD27" s="354"/>
      <c r="AE27" s="353"/>
      <c r="AF27" s="354"/>
      <c r="AG27" s="353"/>
      <c r="AI27" s="1"/>
      <c r="AJ27" s="15"/>
      <c r="AL27" s="2" t="n">
        <v>37681</v>
      </c>
      <c r="AM27" s="2" t="n">
        <v>2.907</v>
      </c>
      <c r="AN27" s="2" t="n">
        <v>0.57</v>
      </c>
      <c r="AO27" s="2" t="n">
        <v>3.477</v>
      </c>
      <c r="AP27" s="2" t="n">
        <v>0.035</v>
      </c>
      <c r="AQ27" s="2" t="n">
        <v>2.942</v>
      </c>
      <c r="AR27" s="2" t="n">
        <v>0.57</v>
      </c>
      <c r="AS27" s="2" t="n">
        <v>3.477</v>
      </c>
      <c r="AT27" s="2" t="n">
        <v>0.71</v>
      </c>
      <c r="AU27" s="2" t="n">
        <v>3.617</v>
      </c>
    </row>
    <row r="28" customFormat="false" ht="12.75" hidden="false" customHeight="false" outlineLevel="0" collapsed="false">
      <c r="A28" s="351" t="n">
        <v>37195</v>
      </c>
      <c r="B28" s="352" t="n">
        <v>27</v>
      </c>
      <c r="C28" s="353" t="n">
        <v>23.75</v>
      </c>
      <c r="D28" s="352" t="n">
        <v>23.25</v>
      </c>
      <c r="E28" s="353" t="n">
        <v>26.25</v>
      </c>
      <c r="F28" s="352" t="n">
        <v>26</v>
      </c>
      <c r="G28" s="353" t="n">
        <v>28</v>
      </c>
      <c r="H28" s="352"/>
      <c r="I28" s="353" t="n">
        <v>25.1</v>
      </c>
      <c r="J28" s="352"/>
      <c r="K28" s="353"/>
      <c r="L28" s="352"/>
      <c r="M28" s="353"/>
      <c r="N28" s="352"/>
      <c r="O28" s="353"/>
      <c r="Q28" s="352"/>
      <c r="R28" s="353" t="n">
        <v>32.75</v>
      </c>
      <c r="S28" s="354"/>
      <c r="T28" s="353"/>
      <c r="U28" s="355"/>
      <c r="V28" s="356"/>
      <c r="W28" s="355"/>
      <c r="X28" s="353"/>
      <c r="Y28" s="354"/>
      <c r="Z28" s="357"/>
      <c r="AB28" s="354"/>
      <c r="AC28" s="353"/>
      <c r="AD28" s="354"/>
      <c r="AE28" s="353"/>
      <c r="AF28" s="354"/>
      <c r="AG28" s="353"/>
      <c r="AH28" s="263"/>
      <c r="AI28" s="351"/>
      <c r="AJ28" s="358"/>
      <c r="AK28" s="263"/>
      <c r="AL28" s="263" t="n">
        <v>37712</v>
      </c>
      <c r="AM28" s="263" t="n">
        <v>2.927</v>
      </c>
      <c r="AN28" s="263" t="n">
        <v>0.36</v>
      </c>
      <c r="AO28" s="263" t="n">
        <v>3.287</v>
      </c>
      <c r="AP28" s="263" t="n">
        <v>0.035</v>
      </c>
      <c r="AQ28" s="263" t="n">
        <v>2.962</v>
      </c>
      <c r="AR28" s="263" t="n">
        <v>0.36</v>
      </c>
      <c r="AS28" s="263" t="n">
        <v>3.287</v>
      </c>
      <c r="AT28" s="263" t="n">
        <v>0.38</v>
      </c>
      <c r="AU28" s="263" t="n">
        <v>3.307</v>
      </c>
      <c r="AV28" s="263"/>
      <c r="AW28" s="263"/>
      <c r="AX28" s="263"/>
      <c r="AY28" s="263"/>
      <c r="AZ28" s="263"/>
      <c r="BA28" s="263"/>
      <c r="BB28" s="263"/>
      <c r="BC28" s="263"/>
      <c r="BD28" s="263"/>
      <c r="BE28" s="263"/>
      <c r="BF28" s="263"/>
      <c r="BG28" s="263"/>
      <c r="BH28" s="263"/>
      <c r="BI28" s="263"/>
      <c r="BJ28" s="263"/>
      <c r="BK28" s="263"/>
      <c r="BL28" s="263"/>
      <c r="BM28" s="263"/>
      <c r="BN28" s="263"/>
      <c r="BO28" s="263"/>
      <c r="BP28" s="263"/>
      <c r="BQ28" s="263"/>
      <c r="BR28" s="263"/>
      <c r="BS28" s="263"/>
      <c r="BT28" s="263"/>
      <c r="BU28" s="263"/>
      <c r="BV28" s="263"/>
      <c r="BW28" s="263"/>
      <c r="BX28" s="263"/>
      <c r="BY28" s="263"/>
      <c r="BZ28" s="263"/>
      <c r="CA28" s="263"/>
      <c r="CB28" s="263"/>
      <c r="CC28" s="263"/>
      <c r="CD28" s="263"/>
      <c r="CE28" s="263"/>
      <c r="CF28" s="263"/>
      <c r="CG28" s="263"/>
      <c r="CH28" s="263"/>
      <c r="CI28" s="263"/>
      <c r="CJ28" s="263"/>
      <c r="CK28" s="263"/>
      <c r="CL28" s="263"/>
      <c r="CM28" s="263"/>
      <c r="CN28" s="263"/>
      <c r="CO28" s="263"/>
      <c r="CP28" s="263"/>
      <c r="CQ28" s="263"/>
      <c r="CR28" s="263"/>
      <c r="CS28" s="263"/>
      <c r="CT28" s="263"/>
      <c r="CU28" s="263"/>
      <c r="CV28" s="263"/>
      <c r="CW28" s="263"/>
      <c r="CX28" s="263"/>
      <c r="CY28" s="263"/>
      <c r="CZ28" s="263"/>
      <c r="DA28" s="263"/>
      <c r="DB28" s="263"/>
      <c r="DC28" s="263"/>
      <c r="DD28" s="263"/>
      <c r="DE28" s="263"/>
      <c r="DF28" s="263"/>
      <c r="DG28" s="263"/>
      <c r="DH28" s="263"/>
      <c r="DI28" s="263"/>
      <c r="DJ28" s="263"/>
      <c r="DK28" s="263"/>
      <c r="DL28" s="263"/>
      <c r="DM28" s="263"/>
      <c r="DN28" s="263"/>
      <c r="DO28" s="263"/>
      <c r="DP28" s="263"/>
      <c r="DQ28" s="263"/>
      <c r="DR28" s="263"/>
      <c r="DS28" s="263"/>
      <c r="DT28" s="263"/>
      <c r="DU28" s="263"/>
      <c r="DV28" s="263"/>
      <c r="DW28" s="263"/>
      <c r="DX28" s="263"/>
      <c r="DY28" s="263"/>
      <c r="DZ28" s="263"/>
      <c r="EA28" s="263"/>
      <c r="EB28" s="263"/>
      <c r="EC28" s="263"/>
      <c r="ED28" s="263"/>
      <c r="EE28" s="263"/>
      <c r="EF28" s="263"/>
      <c r="EG28" s="263"/>
      <c r="EH28" s="263"/>
      <c r="EI28" s="263"/>
      <c r="EJ28" s="263"/>
      <c r="EK28" s="263"/>
      <c r="EL28" s="263"/>
      <c r="EM28" s="263"/>
      <c r="EN28" s="263"/>
      <c r="EO28" s="263"/>
      <c r="EP28" s="263"/>
      <c r="EQ28" s="263"/>
      <c r="ER28" s="263"/>
      <c r="ES28" s="263"/>
      <c r="ET28" s="263"/>
      <c r="EU28" s="263"/>
      <c r="EV28" s="263"/>
      <c r="EW28" s="263"/>
      <c r="EX28" s="263"/>
      <c r="EY28" s="263"/>
      <c r="EZ28" s="263"/>
      <c r="FA28" s="263"/>
      <c r="FB28" s="263"/>
      <c r="FC28" s="263"/>
      <c r="FD28" s="263"/>
      <c r="FE28" s="263"/>
      <c r="FF28" s="263"/>
      <c r="FG28" s="263"/>
      <c r="FH28" s="263"/>
      <c r="FI28" s="263"/>
      <c r="FJ28" s="263"/>
      <c r="FK28" s="263"/>
      <c r="FL28" s="263"/>
      <c r="FM28" s="263"/>
      <c r="FN28" s="263"/>
      <c r="FO28" s="263"/>
      <c r="FP28" s="263"/>
      <c r="FQ28" s="263"/>
      <c r="FR28" s="263"/>
      <c r="FS28" s="263"/>
      <c r="FT28" s="263"/>
      <c r="FU28" s="263"/>
      <c r="FV28" s="263"/>
      <c r="FW28" s="263"/>
      <c r="FX28" s="263"/>
      <c r="FY28" s="263"/>
      <c r="FZ28" s="263"/>
      <c r="GA28" s="263"/>
      <c r="GB28" s="263"/>
      <c r="GC28" s="263"/>
      <c r="GD28" s="263"/>
      <c r="GE28" s="263"/>
      <c r="GF28" s="263"/>
      <c r="GG28" s="263"/>
      <c r="GH28" s="263"/>
      <c r="GI28" s="263"/>
      <c r="GJ28" s="263"/>
      <c r="GK28" s="263"/>
      <c r="GL28" s="263"/>
      <c r="GM28" s="263"/>
      <c r="GN28" s="263"/>
      <c r="GO28" s="263"/>
      <c r="GP28" s="263"/>
      <c r="GQ28" s="263"/>
      <c r="GR28" s="263"/>
      <c r="GS28" s="263"/>
      <c r="GT28" s="263"/>
      <c r="GU28" s="263"/>
      <c r="GV28" s="263"/>
      <c r="GW28" s="263"/>
      <c r="GX28" s="263"/>
      <c r="GY28" s="263"/>
      <c r="GZ28" s="263"/>
      <c r="HA28" s="263"/>
      <c r="HB28" s="263"/>
      <c r="HC28" s="263"/>
      <c r="HD28" s="263"/>
      <c r="HE28" s="263"/>
      <c r="HF28" s="263"/>
      <c r="HG28" s="263"/>
      <c r="HH28" s="263"/>
      <c r="HI28" s="263"/>
      <c r="HJ28" s="263"/>
      <c r="HK28" s="263"/>
      <c r="HL28" s="263"/>
      <c r="HM28" s="263"/>
      <c r="HN28" s="263"/>
      <c r="HO28" s="263"/>
      <c r="HP28" s="263"/>
      <c r="HQ28" s="263"/>
      <c r="HR28" s="263"/>
      <c r="HS28" s="263"/>
      <c r="HT28" s="263"/>
      <c r="HU28" s="263"/>
      <c r="HV28" s="263"/>
      <c r="HW28" s="263"/>
      <c r="HX28" s="263"/>
      <c r="HY28" s="263"/>
      <c r="HZ28" s="263"/>
      <c r="IA28" s="263"/>
      <c r="IB28" s="263"/>
      <c r="IC28" s="263"/>
      <c r="ID28" s="263"/>
      <c r="IE28" s="263"/>
      <c r="IF28" s="263"/>
      <c r="IG28" s="263"/>
      <c r="IH28" s="263"/>
      <c r="II28" s="263"/>
      <c r="IJ28" s="263"/>
      <c r="IK28" s="263"/>
      <c r="IL28" s="263"/>
      <c r="IM28" s="263"/>
      <c r="IN28" s="263"/>
      <c r="IO28" s="263"/>
      <c r="IP28" s="263"/>
      <c r="IQ28" s="263"/>
      <c r="IR28" s="263"/>
      <c r="IS28" s="263"/>
      <c r="IT28" s="263"/>
      <c r="IU28" s="263"/>
      <c r="IV28" s="263"/>
      <c r="IW28" s="263"/>
    </row>
    <row r="29" customFormat="false" ht="12.75" hidden="false" customHeight="false" outlineLevel="0" collapsed="false">
      <c r="A29" s="351" t="n">
        <v>37196</v>
      </c>
      <c r="B29" s="352" t="n">
        <v>26</v>
      </c>
      <c r="C29" s="353" t="n">
        <v>28</v>
      </c>
      <c r="D29" s="352" t="n">
        <v>27.25</v>
      </c>
      <c r="E29" s="353" t="n">
        <v>27.25</v>
      </c>
      <c r="F29" s="352" t="n">
        <v>26.9</v>
      </c>
      <c r="G29" s="353" t="n">
        <v>28</v>
      </c>
      <c r="H29" s="352"/>
      <c r="I29" s="353" t="n">
        <v>26.9</v>
      </c>
      <c r="J29" s="352"/>
      <c r="K29" s="353"/>
      <c r="L29" s="352"/>
      <c r="M29" s="353"/>
      <c r="N29" s="352"/>
      <c r="O29" s="353"/>
      <c r="Q29" s="352"/>
      <c r="R29" s="353" t="n">
        <v>37.6999969482422</v>
      </c>
      <c r="S29" s="354"/>
      <c r="T29" s="353"/>
      <c r="U29" s="355"/>
      <c r="V29" s="356"/>
      <c r="W29" s="355"/>
      <c r="X29" s="353"/>
      <c r="Y29" s="354"/>
      <c r="Z29" s="357"/>
      <c r="AB29" s="354"/>
      <c r="AC29" s="353"/>
      <c r="AD29" s="354"/>
      <c r="AE29" s="353"/>
      <c r="AF29" s="354"/>
      <c r="AG29" s="353"/>
      <c r="AH29" s="263"/>
      <c r="AI29" s="351"/>
      <c r="AJ29" s="358"/>
      <c r="AK29" s="263"/>
      <c r="AL29" s="263" t="n">
        <v>37742</v>
      </c>
      <c r="AM29" s="263" t="n">
        <v>3.102</v>
      </c>
      <c r="AN29" s="263" t="n">
        <v>0.325</v>
      </c>
      <c r="AO29" s="263" t="n">
        <v>3.427</v>
      </c>
      <c r="AP29" s="263" t="n">
        <v>0.035</v>
      </c>
      <c r="AQ29" s="263" t="n">
        <v>3.137</v>
      </c>
      <c r="AR29" s="263" t="n">
        <v>0.325</v>
      </c>
      <c r="AS29" s="263" t="n">
        <v>3.427</v>
      </c>
      <c r="AT29" s="263" t="n">
        <v>0.33</v>
      </c>
      <c r="AU29" s="263" t="n">
        <v>3.432</v>
      </c>
      <c r="AV29" s="263"/>
      <c r="AW29" s="263"/>
      <c r="AX29" s="263"/>
      <c r="AY29" s="263"/>
      <c r="AZ29" s="263"/>
      <c r="BA29" s="263"/>
      <c r="BB29" s="263"/>
      <c r="BC29" s="263"/>
      <c r="BD29" s="263"/>
      <c r="BE29" s="263"/>
      <c r="BF29" s="263"/>
      <c r="BG29" s="263"/>
      <c r="BH29" s="263"/>
      <c r="BI29" s="263"/>
      <c r="BJ29" s="263"/>
      <c r="BK29" s="263"/>
      <c r="BL29" s="263"/>
      <c r="BM29" s="263"/>
      <c r="BN29" s="263"/>
      <c r="BO29" s="263"/>
      <c r="BP29" s="263"/>
      <c r="BQ29" s="263"/>
      <c r="BR29" s="263"/>
      <c r="BS29" s="263"/>
      <c r="BT29" s="263"/>
      <c r="BU29" s="263"/>
      <c r="BV29" s="263"/>
      <c r="BW29" s="263"/>
      <c r="BX29" s="263"/>
      <c r="BY29" s="263"/>
      <c r="BZ29" s="263"/>
      <c r="CA29" s="263"/>
      <c r="CB29" s="263"/>
      <c r="CC29" s="263"/>
      <c r="CD29" s="263"/>
      <c r="CE29" s="263"/>
      <c r="CF29" s="263"/>
      <c r="CG29" s="263"/>
      <c r="CH29" s="263"/>
      <c r="CI29" s="263"/>
      <c r="CJ29" s="263"/>
      <c r="CK29" s="263"/>
      <c r="CL29" s="263"/>
      <c r="CM29" s="263"/>
      <c r="CN29" s="263"/>
      <c r="CO29" s="263"/>
      <c r="CP29" s="263"/>
      <c r="CQ29" s="263"/>
      <c r="CR29" s="263"/>
      <c r="CS29" s="263"/>
      <c r="CT29" s="263"/>
      <c r="CU29" s="263"/>
      <c r="CV29" s="263"/>
      <c r="CW29" s="263"/>
      <c r="CX29" s="263"/>
      <c r="CY29" s="263"/>
      <c r="CZ29" s="263"/>
      <c r="DA29" s="263"/>
      <c r="DB29" s="263"/>
      <c r="DC29" s="263"/>
      <c r="DD29" s="263"/>
      <c r="DE29" s="263"/>
      <c r="DF29" s="263"/>
      <c r="DG29" s="263"/>
      <c r="DH29" s="263"/>
      <c r="DI29" s="263"/>
      <c r="DJ29" s="263"/>
      <c r="DK29" s="263"/>
      <c r="DL29" s="263"/>
      <c r="DM29" s="263"/>
      <c r="DN29" s="263"/>
      <c r="DO29" s="263"/>
      <c r="DP29" s="263"/>
      <c r="DQ29" s="263"/>
      <c r="DR29" s="263"/>
      <c r="DS29" s="263"/>
      <c r="DT29" s="263"/>
      <c r="DU29" s="263"/>
      <c r="DV29" s="263"/>
      <c r="DW29" s="263"/>
      <c r="DX29" s="263"/>
      <c r="DY29" s="263"/>
      <c r="DZ29" s="263"/>
      <c r="EA29" s="263"/>
      <c r="EB29" s="263"/>
      <c r="EC29" s="263"/>
      <c r="ED29" s="263"/>
      <c r="EE29" s="263"/>
      <c r="EF29" s="263"/>
      <c r="EG29" s="263"/>
      <c r="EH29" s="263"/>
      <c r="EI29" s="263"/>
      <c r="EJ29" s="263"/>
      <c r="EK29" s="263"/>
      <c r="EL29" s="263"/>
      <c r="EM29" s="263"/>
      <c r="EN29" s="263"/>
      <c r="EO29" s="263"/>
      <c r="EP29" s="263"/>
      <c r="EQ29" s="263"/>
      <c r="ER29" s="263"/>
      <c r="ES29" s="263"/>
      <c r="ET29" s="263"/>
      <c r="EU29" s="263"/>
      <c r="EV29" s="263"/>
      <c r="EW29" s="263"/>
      <c r="EX29" s="263"/>
      <c r="EY29" s="263"/>
      <c r="EZ29" s="263"/>
      <c r="FA29" s="263"/>
      <c r="FB29" s="263"/>
      <c r="FC29" s="263"/>
      <c r="FD29" s="263"/>
      <c r="FE29" s="263"/>
      <c r="FF29" s="263"/>
      <c r="FG29" s="263"/>
      <c r="FH29" s="263"/>
      <c r="FI29" s="263"/>
      <c r="FJ29" s="263"/>
      <c r="FK29" s="263"/>
      <c r="FL29" s="263"/>
      <c r="FM29" s="263"/>
      <c r="FN29" s="263"/>
      <c r="FO29" s="263"/>
      <c r="FP29" s="263"/>
      <c r="FQ29" s="263"/>
      <c r="FR29" s="263"/>
      <c r="FS29" s="263"/>
      <c r="FT29" s="263"/>
      <c r="FU29" s="263"/>
      <c r="FV29" s="263"/>
      <c r="FW29" s="263"/>
      <c r="FX29" s="263"/>
      <c r="FY29" s="263"/>
      <c r="FZ29" s="263"/>
      <c r="GA29" s="263"/>
      <c r="GB29" s="263"/>
      <c r="GC29" s="263"/>
      <c r="GD29" s="263"/>
      <c r="GE29" s="263"/>
      <c r="GF29" s="263"/>
      <c r="GG29" s="263"/>
      <c r="GH29" s="263"/>
      <c r="GI29" s="263"/>
      <c r="GJ29" s="263"/>
      <c r="GK29" s="263"/>
      <c r="GL29" s="263"/>
      <c r="GM29" s="263"/>
      <c r="GN29" s="263"/>
      <c r="GO29" s="263"/>
      <c r="GP29" s="263"/>
      <c r="GQ29" s="263"/>
      <c r="GR29" s="263"/>
      <c r="GS29" s="263"/>
      <c r="GT29" s="263"/>
      <c r="GU29" s="263"/>
      <c r="GV29" s="263"/>
      <c r="GW29" s="263"/>
      <c r="GX29" s="263"/>
      <c r="GY29" s="263"/>
      <c r="GZ29" s="263"/>
      <c r="HA29" s="263"/>
      <c r="HB29" s="263"/>
      <c r="HC29" s="263"/>
      <c r="HD29" s="263"/>
      <c r="HE29" s="263"/>
      <c r="HF29" s="263"/>
      <c r="HG29" s="263"/>
      <c r="HH29" s="263"/>
      <c r="HI29" s="263"/>
      <c r="HJ29" s="263"/>
      <c r="HK29" s="263"/>
      <c r="HL29" s="263"/>
      <c r="HM29" s="263"/>
      <c r="HN29" s="263"/>
      <c r="HO29" s="263"/>
      <c r="HP29" s="263"/>
      <c r="HQ29" s="263"/>
      <c r="HR29" s="263"/>
      <c r="HS29" s="263"/>
      <c r="HT29" s="263"/>
      <c r="HU29" s="263"/>
      <c r="HV29" s="263"/>
      <c r="HW29" s="263"/>
      <c r="HX29" s="263"/>
      <c r="HY29" s="263"/>
      <c r="HZ29" s="263"/>
      <c r="IA29" s="263"/>
      <c r="IB29" s="263"/>
      <c r="IC29" s="263"/>
      <c r="ID29" s="263"/>
      <c r="IE29" s="263"/>
      <c r="IF29" s="263"/>
      <c r="IG29" s="263"/>
      <c r="IH29" s="263"/>
      <c r="II29" s="263"/>
      <c r="IJ29" s="263"/>
      <c r="IK29" s="263"/>
      <c r="IL29" s="263"/>
      <c r="IM29" s="263"/>
      <c r="IN29" s="263"/>
      <c r="IO29" s="263"/>
      <c r="IP29" s="263"/>
      <c r="IQ29" s="263"/>
      <c r="IR29" s="263"/>
      <c r="IS29" s="263"/>
      <c r="IT29" s="263"/>
      <c r="IU29" s="263"/>
      <c r="IV29" s="263"/>
      <c r="IW29" s="263"/>
    </row>
    <row r="30" customFormat="false" ht="12.75" hidden="false" customHeight="false" outlineLevel="0" collapsed="false">
      <c r="A30" s="351" t="n">
        <v>37226</v>
      </c>
      <c r="B30" s="352" t="n">
        <v>30.5</v>
      </c>
      <c r="C30" s="353" t="n">
        <v>34.75</v>
      </c>
      <c r="D30" s="352" t="n">
        <v>34.5</v>
      </c>
      <c r="E30" s="353" t="n">
        <v>35.25</v>
      </c>
      <c r="F30" s="352" t="n">
        <v>32.25</v>
      </c>
      <c r="G30" s="353" t="n">
        <v>32.5</v>
      </c>
      <c r="H30" s="352"/>
      <c r="I30" s="353" t="n">
        <v>32.25</v>
      </c>
      <c r="J30" s="352"/>
      <c r="K30" s="353"/>
      <c r="L30" s="352"/>
      <c r="M30" s="353"/>
      <c r="N30" s="352"/>
      <c r="O30" s="353"/>
      <c r="Q30" s="352"/>
      <c r="R30" s="353" t="n">
        <v>45.5</v>
      </c>
      <c r="S30" s="354"/>
      <c r="T30" s="353"/>
      <c r="U30" s="355"/>
      <c r="V30" s="356"/>
      <c r="W30" s="355"/>
      <c r="X30" s="353"/>
      <c r="Y30" s="354"/>
      <c r="Z30" s="357"/>
      <c r="AB30" s="354"/>
      <c r="AC30" s="353"/>
      <c r="AD30" s="354"/>
      <c r="AE30" s="353"/>
      <c r="AF30" s="354"/>
      <c r="AG30" s="353"/>
      <c r="AI30" s="1"/>
      <c r="AJ30" s="15"/>
      <c r="AL30" s="2" t="n">
        <v>37773</v>
      </c>
      <c r="AM30" s="2" t="n">
        <v>3.302</v>
      </c>
      <c r="AN30" s="2" t="n">
        <v>0.335</v>
      </c>
      <c r="AO30" s="2" t="n">
        <v>3.637</v>
      </c>
      <c r="AP30" s="2" t="n">
        <v>0.035</v>
      </c>
      <c r="AQ30" s="2" t="n">
        <v>3.337</v>
      </c>
      <c r="AR30" s="2" t="n">
        <v>0.335</v>
      </c>
      <c r="AS30" s="2" t="n">
        <v>3.637</v>
      </c>
      <c r="AT30" s="2" t="n">
        <v>0.37</v>
      </c>
      <c r="AU30" s="2" t="n">
        <v>3.672</v>
      </c>
    </row>
    <row r="31" customFormat="false" ht="12.75" hidden="false" customHeight="false" outlineLevel="0" collapsed="false">
      <c r="A31" s="351" t="n">
        <v>37257</v>
      </c>
      <c r="B31" s="352" t="n">
        <v>30.25</v>
      </c>
      <c r="C31" s="353" t="n">
        <v>33.75</v>
      </c>
      <c r="D31" s="352" t="n">
        <v>34</v>
      </c>
      <c r="E31" s="353" t="n">
        <v>35.5</v>
      </c>
      <c r="F31" s="352" t="n">
        <v>32.5</v>
      </c>
      <c r="G31" s="353" t="n">
        <v>31.75</v>
      </c>
      <c r="H31" s="352"/>
      <c r="I31" s="353" t="n">
        <v>32.5</v>
      </c>
      <c r="J31" s="352"/>
      <c r="K31" s="353"/>
      <c r="L31" s="352"/>
      <c r="M31" s="353"/>
      <c r="N31" s="352"/>
      <c r="O31" s="353"/>
      <c r="Q31" s="352"/>
      <c r="R31" s="353" t="n">
        <v>45.9585168457031</v>
      </c>
      <c r="S31" s="354"/>
      <c r="T31" s="353"/>
      <c r="U31" s="355"/>
      <c r="V31" s="356"/>
      <c r="W31" s="355"/>
      <c r="X31" s="353"/>
      <c r="Y31" s="354"/>
      <c r="Z31" s="357"/>
      <c r="AB31" s="354"/>
      <c r="AC31" s="353"/>
      <c r="AD31" s="354"/>
      <c r="AE31" s="353"/>
      <c r="AF31" s="354"/>
      <c r="AG31" s="353"/>
      <c r="AI31" s="1"/>
      <c r="AJ31" s="15"/>
      <c r="AL31" s="2" t="n">
        <v>37803</v>
      </c>
      <c r="AM31" s="2" t="n">
        <v>3.402</v>
      </c>
      <c r="AN31" s="2" t="n">
        <v>0.45</v>
      </c>
      <c r="AO31" s="2" t="n">
        <v>3.852</v>
      </c>
      <c r="AP31" s="2" t="n">
        <v>0.035</v>
      </c>
      <c r="AQ31" s="2" t="n">
        <v>3.437</v>
      </c>
      <c r="AR31" s="2" t="n">
        <v>0.35</v>
      </c>
      <c r="AS31" s="2" t="n">
        <v>3.752</v>
      </c>
      <c r="AT31" s="2" t="n">
        <v>0.41</v>
      </c>
      <c r="AU31" s="2" t="n">
        <v>3.812</v>
      </c>
    </row>
    <row r="32" customFormat="false" ht="12.75" hidden="false" customHeight="false" outlineLevel="0" collapsed="false">
      <c r="A32" s="351" t="n">
        <v>37288</v>
      </c>
      <c r="B32" s="352" t="n">
        <v>29.5</v>
      </c>
      <c r="C32" s="353" t="n">
        <v>30.9</v>
      </c>
      <c r="D32" s="352" t="n">
        <v>31</v>
      </c>
      <c r="E32" s="353" t="n">
        <v>34.25</v>
      </c>
      <c r="F32" s="352" t="n">
        <v>32.5</v>
      </c>
      <c r="G32" s="353" t="n">
        <v>30.75</v>
      </c>
      <c r="H32" s="352"/>
      <c r="I32" s="353" t="n">
        <v>32.5</v>
      </c>
      <c r="J32" s="352"/>
      <c r="K32" s="353"/>
      <c r="L32" s="352"/>
      <c r="M32" s="353"/>
      <c r="N32" s="352"/>
      <c r="O32" s="353"/>
      <c r="Q32" s="352"/>
      <c r="R32" s="353" t="n">
        <v>45.7047396850586</v>
      </c>
      <c r="S32" s="354"/>
      <c r="T32" s="353"/>
      <c r="U32" s="355"/>
      <c r="V32" s="356"/>
      <c r="W32" s="355"/>
      <c r="X32" s="353"/>
      <c r="Y32" s="354"/>
      <c r="Z32" s="357"/>
      <c r="AB32" s="354"/>
      <c r="AC32" s="353"/>
      <c r="AD32" s="354"/>
      <c r="AE32" s="353"/>
      <c r="AF32" s="354"/>
      <c r="AG32" s="353"/>
      <c r="AI32" s="1"/>
      <c r="AJ32" s="15"/>
      <c r="AL32" s="2" t="n">
        <v>37834</v>
      </c>
      <c r="AM32" s="2" t="n">
        <v>3.307</v>
      </c>
      <c r="AN32" s="2" t="n">
        <v>0.45</v>
      </c>
      <c r="AO32" s="2" t="n">
        <v>3.757</v>
      </c>
      <c r="AP32" s="2" t="n">
        <v>0.035</v>
      </c>
      <c r="AQ32" s="2" t="n">
        <v>3.342</v>
      </c>
      <c r="AR32" s="2" t="n">
        <v>0.35</v>
      </c>
      <c r="AS32" s="2" t="n">
        <v>3.657</v>
      </c>
      <c r="AT32" s="2" t="n">
        <v>0.41</v>
      </c>
      <c r="AU32" s="2" t="n">
        <v>3.717</v>
      </c>
    </row>
    <row r="33" customFormat="false" ht="12.75" hidden="false" customHeight="false" outlineLevel="0" collapsed="false">
      <c r="A33" s="351" t="n">
        <v>37316</v>
      </c>
      <c r="B33" s="352" t="n">
        <v>29.5</v>
      </c>
      <c r="C33" s="353" t="n">
        <v>28</v>
      </c>
      <c r="D33" s="352" t="n">
        <v>28</v>
      </c>
      <c r="E33" s="353" t="n">
        <v>31.5</v>
      </c>
      <c r="F33" s="352" t="n">
        <v>31.75</v>
      </c>
      <c r="G33" s="353" t="n">
        <v>30.75</v>
      </c>
      <c r="H33" s="352"/>
      <c r="I33" s="353" t="n">
        <v>31.5</v>
      </c>
      <c r="J33" s="352"/>
      <c r="K33" s="353"/>
      <c r="L33" s="352"/>
      <c r="M33" s="353"/>
      <c r="N33" s="352"/>
      <c r="O33" s="353"/>
      <c r="Q33" s="352"/>
      <c r="R33" s="353" t="n">
        <v>44.7490599060059</v>
      </c>
      <c r="S33" s="354"/>
      <c r="T33" s="353"/>
      <c r="U33" s="355"/>
      <c r="V33" s="356"/>
      <c r="W33" s="355"/>
      <c r="X33" s="353"/>
      <c r="Y33" s="354"/>
      <c r="Z33" s="357"/>
      <c r="AB33" s="354"/>
      <c r="AC33" s="353"/>
      <c r="AD33" s="354"/>
      <c r="AE33" s="353"/>
      <c r="AF33" s="354"/>
      <c r="AG33" s="353"/>
      <c r="AI33" s="1"/>
      <c r="AJ33" s="15"/>
      <c r="AL33" s="2" t="n">
        <v>37865</v>
      </c>
      <c r="AM33" s="2" t="n">
        <v>3.192</v>
      </c>
      <c r="AN33" s="2" t="n">
        <v>0.415</v>
      </c>
      <c r="AO33" s="2" t="n">
        <v>3.607</v>
      </c>
      <c r="AP33" s="2" t="n">
        <v>0.13</v>
      </c>
      <c r="AQ33" s="2" t="n">
        <v>3.322</v>
      </c>
      <c r="AR33" s="2" t="n">
        <v>0.315</v>
      </c>
      <c r="AS33" s="2" t="n">
        <v>3.507</v>
      </c>
      <c r="AT33" s="2" t="n">
        <v>0.36</v>
      </c>
      <c r="AU33" s="2" t="n">
        <v>3.552</v>
      </c>
    </row>
    <row r="34" customFormat="false" ht="12.75" hidden="false" customHeight="false" outlineLevel="0" collapsed="false">
      <c r="A34" s="351" t="n">
        <v>37347</v>
      </c>
      <c r="B34" s="352" t="n">
        <v>30.5</v>
      </c>
      <c r="C34" s="353" t="n">
        <v>30</v>
      </c>
      <c r="D34" s="352" t="n">
        <v>28</v>
      </c>
      <c r="E34" s="353" t="n">
        <v>30.25</v>
      </c>
      <c r="F34" s="352" t="n">
        <v>31.25</v>
      </c>
      <c r="G34" s="353" t="n">
        <v>32.5</v>
      </c>
      <c r="H34" s="352"/>
      <c r="I34" s="353" t="n">
        <v>30.25</v>
      </c>
      <c r="J34" s="352"/>
      <c r="K34" s="353"/>
      <c r="L34" s="352"/>
      <c r="M34" s="353"/>
      <c r="N34" s="352"/>
      <c r="O34" s="353"/>
      <c r="Q34" s="352"/>
      <c r="R34" s="353" t="n">
        <v>42.4942796325684</v>
      </c>
      <c r="S34" s="354"/>
      <c r="T34" s="353"/>
      <c r="U34" s="355"/>
      <c r="V34" s="356"/>
      <c r="W34" s="355"/>
      <c r="X34" s="353"/>
      <c r="Y34" s="354"/>
      <c r="Z34" s="357"/>
      <c r="AB34" s="354"/>
      <c r="AC34" s="353"/>
      <c r="AD34" s="354"/>
      <c r="AE34" s="353"/>
      <c r="AF34" s="354"/>
      <c r="AG34" s="353"/>
      <c r="AI34" s="1"/>
      <c r="AJ34" s="15"/>
      <c r="AL34" s="2" t="n">
        <v>37895</v>
      </c>
      <c r="AM34" s="2" t="n">
        <v>3.042</v>
      </c>
      <c r="AN34" s="2" t="n">
        <v>0.46</v>
      </c>
      <c r="AO34" s="2" t="n">
        <v>3.502</v>
      </c>
      <c r="AP34" s="2" t="n">
        <v>0.13</v>
      </c>
      <c r="AQ34" s="2" t="n">
        <v>3.172</v>
      </c>
      <c r="AR34" s="2" t="n">
        <v>0.36</v>
      </c>
      <c r="AS34" s="2" t="n">
        <v>3.402</v>
      </c>
      <c r="AT34" s="2" t="n">
        <v>0.4</v>
      </c>
      <c r="AU34" s="2" t="n">
        <v>3.442</v>
      </c>
    </row>
    <row r="35" customFormat="false" ht="12.75" hidden="false" customHeight="false" outlineLevel="0" collapsed="false">
      <c r="A35" s="351" t="n">
        <v>37377</v>
      </c>
      <c r="B35" s="352" t="n">
        <v>32.5</v>
      </c>
      <c r="C35" s="353" t="n">
        <v>29.25</v>
      </c>
      <c r="D35" s="352" t="n">
        <v>26.75</v>
      </c>
      <c r="E35" s="353" t="n">
        <v>30.25</v>
      </c>
      <c r="F35" s="352" t="n">
        <v>33</v>
      </c>
      <c r="G35" s="353" t="n">
        <v>35.5</v>
      </c>
      <c r="H35" s="352"/>
      <c r="I35" s="353" t="n">
        <v>30.25</v>
      </c>
      <c r="J35" s="352"/>
      <c r="K35" s="353"/>
      <c r="L35" s="352"/>
      <c r="M35" s="353"/>
      <c r="N35" s="352"/>
      <c r="O35" s="353"/>
      <c r="Q35" s="352"/>
      <c r="R35" s="353" t="n">
        <v>43.059289303249</v>
      </c>
      <c r="S35" s="354"/>
      <c r="T35" s="353"/>
      <c r="U35" s="355"/>
      <c r="V35" s="356"/>
      <c r="W35" s="355"/>
      <c r="X35" s="353"/>
      <c r="Y35" s="354"/>
      <c r="Z35" s="357"/>
      <c r="AB35" s="354"/>
      <c r="AC35" s="353"/>
      <c r="AD35" s="354"/>
      <c r="AE35" s="353"/>
      <c r="AF35" s="354"/>
      <c r="AG35" s="353"/>
      <c r="AH35" s="263"/>
      <c r="AI35" s="351"/>
      <c r="AJ35" s="358"/>
      <c r="AK35" s="263"/>
      <c r="AL35" s="263" t="n">
        <v>37926</v>
      </c>
      <c r="AM35" s="263" t="n">
        <v>3.055</v>
      </c>
      <c r="AN35" s="263" t="n">
        <v>0.56</v>
      </c>
      <c r="AO35" s="263" t="n">
        <v>3.615</v>
      </c>
      <c r="AP35" s="263" t="n">
        <v>0.13</v>
      </c>
      <c r="AQ35" s="263" t="n">
        <v>3.185</v>
      </c>
      <c r="AR35" s="263" t="n">
        <v>0.46</v>
      </c>
      <c r="AS35" s="263" t="n">
        <v>3.515</v>
      </c>
      <c r="AT35" s="263" t="n">
        <v>0.72</v>
      </c>
      <c r="AU35" s="263" t="n">
        <v>3.775</v>
      </c>
      <c r="AV35" s="263"/>
      <c r="AW35" s="263"/>
      <c r="AX35" s="263"/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3"/>
      <c r="BK35" s="263"/>
      <c r="BL35" s="263"/>
      <c r="BM35" s="263"/>
      <c r="BN35" s="263"/>
      <c r="BO35" s="263"/>
      <c r="BP35" s="263"/>
      <c r="BQ35" s="263"/>
      <c r="BR35" s="263"/>
      <c r="BS35" s="263"/>
      <c r="BT35" s="263"/>
      <c r="BU35" s="263"/>
      <c r="BV35" s="263"/>
      <c r="BW35" s="263"/>
      <c r="BX35" s="263"/>
      <c r="BY35" s="263"/>
      <c r="BZ35" s="263"/>
      <c r="CA35" s="263"/>
      <c r="CB35" s="263"/>
      <c r="CC35" s="263"/>
      <c r="CD35" s="263"/>
      <c r="CE35" s="263"/>
      <c r="CF35" s="263"/>
      <c r="CG35" s="263"/>
      <c r="CH35" s="263"/>
      <c r="CI35" s="263"/>
      <c r="CJ35" s="263"/>
      <c r="CK35" s="263"/>
      <c r="CL35" s="263"/>
      <c r="CM35" s="263"/>
      <c r="CN35" s="263"/>
      <c r="CO35" s="263"/>
      <c r="CP35" s="263"/>
      <c r="CQ35" s="263"/>
      <c r="CR35" s="263"/>
      <c r="CS35" s="263"/>
      <c r="CT35" s="263"/>
      <c r="CU35" s="263"/>
      <c r="CV35" s="263"/>
      <c r="CW35" s="263"/>
      <c r="CX35" s="263"/>
      <c r="CY35" s="263"/>
      <c r="CZ35" s="263"/>
      <c r="DA35" s="263"/>
      <c r="DB35" s="263"/>
      <c r="DC35" s="263"/>
      <c r="DD35" s="263"/>
      <c r="DE35" s="263"/>
      <c r="DF35" s="263"/>
      <c r="DG35" s="263"/>
      <c r="DH35" s="263"/>
      <c r="DI35" s="263"/>
      <c r="DJ35" s="263"/>
      <c r="DK35" s="263"/>
      <c r="DL35" s="263"/>
      <c r="DM35" s="263"/>
      <c r="DN35" s="263"/>
      <c r="DO35" s="263"/>
      <c r="DP35" s="263"/>
      <c r="DQ35" s="263"/>
      <c r="DR35" s="263"/>
      <c r="DS35" s="263"/>
      <c r="DT35" s="263"/>
      <c r="DU35" s="263"/>
      <c r="DV35" s="263"/>
      <c r="DW35" s="263"/>
      <c r="DX35" s="263"/>
      <c r="DY35" s="263"/>
      <c r="DZ35" s="263"/>
      <c r="EA35" s="263"/>
      <c r="EB35" s="263"/>
      <c r="EC35" s="263"/>
      <c r="ED35" s="263"/>
      <c r="EE35" s="263"/>
      <c r="EF35" s="263"/>
      <c r="EG35" s="263"/>
      <c r="EH35" s="263"/>
      <c r="EI35" s="263"/>
      <c r="EJ35" s="263"/>
      <c r="EK35" s="263"/>
      <c r="EL35" s="263"/>
      <c r="EM35" s="263"/>
      <c r="EN35" s="263"/>
      <c r="EO35" s="263"/>
      <c r="EP35" s="263"/>
      <c r="EQ35" s="263"/>
      <c r="ER35" s="263"/>
      <c r="ES35" s="263"/>
      <c r="ET35" s="263"/>
      <c r="EU35" s="263"/>
      <c r="EV35" s="263"/>
      <c r="EW35" s="263"/>
      <c r="EX35" s="263"/>
      <c r="EY35" s="263"/>
      <c r="EZ35" s="263"/>
      <c r="FA35" s="263"/>
      <c r="FB35" s="263"/>
      <c r="FC35" s="263"/>
      <c r="FD35" s="263"/>
      <c r="FE35" s="263"/>
      <c r="FF35" s="263"/>
      <c r="FG35" s="263"/>
      <c r="FH35" s="263"/>
      <c r="FI35" s="263"/>
      <c r="FJ35" s="263"/>
      <c r="FK35" s="263"/>
      <c r="FL35" s="263"/>
      <c r="FM35" s="263"/>
      <c r="FN35" s="263"/>
      <c r="FO35" s="263"/>
      <c r="FP35" s="263"/>
      <c r="FQ35" s="263"/>
      <c r="FR35" s="263"/>
      <c r="FS35" s="263"/>
      <c r="FT35" s="263"/>
      <c r="FU35" s="263"/>
      <c r="FV35" s="263"/>
      <c r="FW35" s="263"/>
      <c r="FX35" s="263"/>
      <c r="FY35" s="263"/>
      <c r="FZ35" s="263"/>
      <c r="GA35" s="263"/>
      <c r="GB35" s="263"/>
      <c r="GC35" s="263"/>
      <c r="GD35" s="263"/>
      <c r="GE35" s="263"/>
      <c r="GF35" s="263"/>
      <c r="GG35" s="263"/>
      <c r="GH35" s="263"/>
      <c r="GI35" s="263"/>
      <c r="GJ35" s="263"/>
      <c r="GK35" s="263"/>
      <c r="GL35" s="263"/>
      <c r="GM35" s="263"/>
      <c r="GN35" s="263"/>
      <c r="GO35" s="263"/>
      <c r="GP35" s="263"/>
      <c r="GQ35" s="263"/>
      <c r="GR35" s="263"/>
      <c r="GS35" s="263"/>
      <c r="GT35" s="263"/>
      <c r="GU35" s="263"/>
      <c r="GV35" s="263"/>
      <c r="GW35" s="263"/>
      <c r="GX35" s="263"/>
      <c r="GY35" s="263"/>
      <c r="GZ35" s="263"/>
      <c r="HA35" s="263"/>
      <c r="HB35" s="263"/>
      <c r="HC35" s="263"/>
      <c r="HD35" s="263"/>
      <c r="HE35" s="263"/>
      <c r="HF35" s="263"/>
      <c r="HG35" s="263"/>
      <c r="HH35" s="263"/>
      <c r="HI35" s="263"/>
      <c r="HJ35" s="263"/>
      <c r="HK35" s="263"/>
      <c r="HL35" s="263"/>
      <c r="HM35" s="263"/>
      <c r="HN35" s="263"/>
      <c r="HO35" s="263"/>
      <c r="HP35" s="263"/>
      <c r="HQ35" s="263"/>
      <c r="HR35" s="263"/>
      <c r="HS35" s="263"/>
      <c r="HT35" s="263"/>
      <c r="HU35" s="263"/>
      <c r="HV35" s="263"/>
      <c r="HW35" s="263"/>
      <c r="HX35" s="263"/>
      <c r="HY35" s="263"/>
      <c r="HZ35" s="263"/>
      <c r="IA35" s="263"/>
      <c r="IB35" s="263"/>
      <c r="IC35" s="263"/>
      <c r="ID35" s="263"/>
      <c r="IE35" s="263"/>
      <c r="IF35" s="263"/>
      <c r="IG35" s="263"/>
      <c r="IH35" s="263"/>
      <c r="II35" s="263"/>
      <c r="IJ35" s="263"/>
      <c r="IK35" s="263"/>
      <c r="IL35" s="263"/>
      <c r="IM35" s="263"/>
      <c r="IN35" s="263"/>
      <c r="IO35" s="263"/>
      <c r="IP35" s="263"/>
      <c r="IQ35" s="263"/>
      <c r="IR35" s="263"/>
      <c r="IS35" s="263"/>
      <c r="IT35" s="263"/>
      <c r="IU35" s="263"/>
      <c r="IV35" s="263"/>
      <c r="IW35" s="263"/>
    </row>
    <row r="36" customFormat="false" ht="12.75" hidden="false" customHeight="false" outlineLevel="0" collapsed="false">
      <c r="A36" s="351" t="n">
        <v>37408</v>
      </c>
      <c r="B36" s="352" t="n">
        <v>41.5</v>
      </c>
      <c r="C36" s="353" t="n">
        <v>30.5</v>
      </c>
      <c r="D36" s="352" t="n">
        <v>28</v>
      </c>
      <c r="E36" s="353" t="n">
        <v>37</v>
      </c>
      <c r="F36" s="352" t="n">
        <v>39.25</v>
      </c>
      <c r="G36" s="353" t="n">
        <v>46.5</v>
      </c>
      <c r="H36" s="352"/>
      <c r="I36" s="353" t="n">
        <v>37</v>
      </c>
      <c r="J36" s="352"/>
      <c r="K36" s="353"/>
      <c r="L36" s="352"/>
      <c r="M36" s="353"/>
      <c r="N36" s="352"/>
      <c r="O36" s="353"/>
      <c r="Q36" s="352"/>
      <c r="R36" s="353" t="n">
        <v>44.0074778502102</v>
      </c>
      <c r="S36" s="354"/>
      <c r="T36" s="353"/>
      <c r="U36" s="355"/>
      <c r="V36" s="356"/>
      <c r="W36" s="355"/>
      <c r="X36" s="353"/>
      <c r="Y36" s="354"/>
      <c r="Z36" s="357"/>
      <c r="AB36" s="354"/>
      <c r="AC36" s="353"/>
      <c r="AD36" s="354"/>
      <c r="AE36" s="353"/>
      <c r="AF36" s="354"/>
      <c r="AG36" s="353"/>
      <c r="AH36" s="263"/>
      <c r="AI36" s="351"/>
      <c r="AJ36" s="358"/>
      <c r="AK36" s="263"/>
      <c r="AL36" s="263" t="n">
        <v>37956</v>
      </c>
      <c r="AM36" s="263" t="n">
        <v>3.086</v>
      </c>
      <c r="AN36" s="263" t="n">
        <v>0.77</v>
      </c>
      <c r="AO36" s="263" t="n">
        <v>3.856</v>
      </c>
      <c r="AP36" s="263" t="n">
        <v>0.13</v>
      </c>
      <c r="AQ36" s="263" t="n">
        <v>3.216</v>
      </c>
      <c r="AR36" s="263" t="n">
        <v>0.77</v>
      </c>
      <c r="AS36" s="263" t="n">
        <v>3.856</v>
      </c>
      <c r="AT36" s="263" t="n">
        <v>0.97</v>
      </c>
      <c r="AU36" s="263" t="n">
        <v>4.056</v>
      </c>
      <c r="AV36" s="263"/>
      <c r="AW36" s="263"/>
      <c r="AX36" s="263"/>
      <c r="AY36" s="263"/>
      <c r="AZ36" s="263"/>
      <c r="BA36" s="263"/>
      <c r="BB36" s="263"/>
      <c r="BC36" s="263"/>
      <c r="BD36" s="263"/>
      <c r="BE36" s="263"/>
      <c r="BF36" s="263"/>
      <c r="BG36" s="263"/>
      <c r="BH36" s="263"/>
      <c r="BI36" s="263"/>
      <c r="BJ36" s="263"/>
      <c r="BK36" s="263"/>
      <c r="BL36" s="263"/>
      <c r="BM36" s="263"/>
      <c r="BN36" s="263"/>
      <c r="BO36" s="263"/>
      <c r="BP36" s="263"/>
      <c r="BQ36" s="263"/>
      <c r="BR36" s="263"/>
      <c r="BS36" s="263"/>
      <c r="BT36" s="263"/>
      <c r="BU36" s="263"/>
      <c r="BV36" s="263"/>
      <c r="BW36" s="263"/>
      <c r="BX36" s="263"/>
      <c r="BY36" s="263"/>
      <c r="BZ36" s="263"/>
      <c r="CA36" s="263"/>
      <c r="CB36" s="263"/>
      <c r="CC36" s="263"/>
      <c r="CD36" s="263"/>
      <c r="CE36" s="263"/>
      <c r="CF36" s="263"/>
      <c r="CG36" s="263"/>
      <c r="CH36" s="263"/>
      <c r="CI36" s="263"/>
      <c r="CJ36" s="263"/>
      <c r="CK36" s="263"/>
      <c r="CL36" s="263"/>
      <c r="CM36" s="263"/>
      <c r="CN36" s="263"/>
      <c r="CO36" s="263"/>
      <c r="CP36" s="263"/>
      <c r="CQ36" s="263"/>
      <c r="CR36" s="263"/>
      <c r="CS36" s="263"/>
      <c r="CT36" s="263"/>
      <c r="CU36" s="263"/>
      <c r="CV36" s="263"/>
      <c r="CW36" s="263"/>
      <c r="CX36" s="263"/>
      <c r="CY36" s="263"/>
      <c r="CZ36" s="263"/>
      <c r="DA36" s="263"/>
      <c r="DB36" s="263"/>
      <c r="DC36" s="263"/>
      <c r="DD36" s="263"/>
      <c r="DE36" s="263"/>
      <c r="DF36" s="263"/>
      <c r="DG36" s="263"/>
      <c r="DH36" s="263"/>
      <c r="DI36" s="263"/>
      <c r="DJ36" s="263"/>
      <c r="DK36" s="263"/>
      <c r="DL36" s="263"/>
      <c r="DM36" s="263"/>
      <c r="DN36" s="263"/>
      <c r="DO36" s="263"/>
      <c r="DP36" s="263"/>
      <c r="DQ36" s="263"/>
      <c r="DR36" s="263"/>
      <c r="DS36" s="263"/>
      <c r="DT36" s="263"/>
      <c r="DU36" s="263"/>
      <c r="DV36" s="263"/>
      <c r="DW36" s="263"/>
      <c r="DX36" s="263"/>
      <c r="DY36" s="263"/>
      <c r="DZ36" s="263"/>
      <c r="EA36" s="263"/>
      <c r="EB36" s="263"/>
      <c r="EC36" s="263"/>
      <c r="ED36" s="263"/>
      <c r="EE36" s="263"/>
      <c r="EF36" s="263"/>
      <c r="EG36" s="263"/>
      <c r="EH36" s="263"/>
      <c r="EI36" s="263"/>
      <c r="EJ36" s="263"/>
      <c r="EK36" s="263"/>
      <c r="EL36" s="263"/>
      <c r="EM36" s="263"/>
      <c r="EN36" s="263"/>
      <c r="EO36" s="263"/>
      <c r="EP36" s="263"/>
      <c r="EQ36" s="263"/>
      <c r="ER36" s="263"/>
      <c r="ES36" s="263"/>
      <c r="ET36" s="263"/>
      <c r="EU36" s="263"/>
      <c r="EV36" s="263"/>
      <c r="EW36" s="263"/>
      <c r="EX36" s="263"/>
      <c r="EY36" s="263"/>
      <c r="EZ36" s="263"/>
      <c r="FA36" s="263"/>
      <c r="FB36" s="263"/>
      <c r="FC36" s="263"/>
      <c r="FD36" s="263"/>
      <c r="FE36" s="263"/>
      <c r="FF36" s="263"/>
      <c r="FG36" s="263"/>
      <c r="FH36" s="263"/>
      <c r="FI36" s="263"/>
      <c r="FJ36" s="263"/>
      <c r="FK36" s="263"/>
      <c r="FL36" s="263"/>
      <c r="FM36" s="263"/>
      <c r="FN36" s="263"/>
      <c r="FO36" s="263"/>
      <c r="FP36" s="263"/>
      <c r="FQ36" s="263"/>
      <c r="FR36" s="263"/>
      <c r="FS36" s="263"/>
      <c r="FT36" s="263"/>
      <c r="FU36" s="263"/>
      <c r="FV36" s="263"/>
      <c r="FW36" s="263"/>
      <c r="FX36" s="263"/>
      <c r="FY36" s="263"/>
      <c r="FZ36" s="263"/>
      <c r="GA36" s="263"/>
      <c r="GB36" s="263"/>
      <c r="GC36" s="263"/>
      <c r="GD36" s="263"/>
      <c r="GE36" s="263"/>
      <c r="GF36" s="263"/>
      <c r="GG36" s="263"/>
      <c r="GH36" s="263"/>
      <c r="GI36" s="263"/>
      <c r="GJ36" s="263"/>
      <c r="GK36" s="263"/>
      <c r="GL36" s="263"/>
      <c r="GM36" s="263"/>
      <c r="GN36" s="263"/>
      <c r="GO36" s="263"/>
      <c r="GP36" s="263"/>
      <c r="GQ36" s="263"/>
      <c r="GR36" s="263"/>
      <c r="GS36" s="263"/>
      <c r="GT36" s="263"/>
      <c r="GU36" s="263"/>
      <c r="GV36" s="263"/>
      <c r="GW36" s="263"/>
      <c r="GX36" s="263"/>
      <c r="GY36" s="263"/>
      <c r="GZ36" s="263"/>
      <c r="HA36" s="263"/>
      <c r="HB36" s="263"/>
      <c r="HC36" s="263"/>
      <c r="HD36" s="263"/>
      <c r="HE36" s="263"/>
      <c r="HF36" s="263"/>
      <c r="HG36" s="263"/>
      <c r="HH36" s="263"/>
      <c r="HI36" s="263"/>
      <c r="HJ36" s="263"/>
      <c r="HK36" s="263"/>
      <c r="HL36" s="263"/>
      <c r="HM36" s="263"/>
      <c r="HN36" s="263"/>
      <c r="HO36" s="263"/>
      <c r="HP36" s="263"/>
      <c r="HQ36" s="263"/>
      <c r="HR36" s="263"/>
      <c r="HS36" s="263"/>
      <c r="HT36" s="263"/>
      <c r="HU36" s="263"/>
      <c r="HV36" s="263"/>
      <c r="HW36" s="263"/>
      <c r="HX36" s="263"/>
      <c r="HY36" s="263"/>
      <c r="HZ36" s="263"/>
      <c r="IA36" s="263"/>
      <c r="IB36" s="263"/>
      <c r="IC36" s="263"/>
      <c r="ID36" s="263"/>
      <c r="IE36" s="263"/>
      <c r="IF36" s="263"/>
      <c r="IG36" s="263"/>
      <c r="IH36" s="263"/>
      <c r="II36" s="263"/>
      <c r="IJ36" s="263"/>
      <c r="IK36" s="263"/>
      <c r="IL36" s="263"/>
      <c r="IM36" s="263"/>
      <c r="IN36" s="263"/>
      <c r="IO36" s="263"/>
      <c r="IP36" s="263"/>
      <c r="IQ36" s="263"/>
      <c r="IR36" s="263"/>
      <c r="IS36" s="263"/>
      <c r="IT36" s="263"/>
      <c r="IU36" s="263"/>
      <c r="IV36" s="263"/>
      <c r="IW36" s="263"/>
    </row>
    <row r="37" customFormat="false" ht="12.75" hidden="false" customHeight="false" outlineLevel="0" collapsed="false">
      <c r="A37" s="351" t="n">
        <v>37438</v>
      </c>
      <c r="B37" s="352" t="n">
        <v>51</v>
      </c>
      <c r="C37" s="353" t="n">
        <v>43.25</v>
      </c>
      <c r="D37" s="352" t="n">
        <v>40.25</v>
      </c>
      <c r="E37" s="353" t="n">
        <v>44.25</v>
      </c>
      <c r="F37" s="352" t="n">
        <v>47</v>
      </c>
      <c r="G37" s="353" t="n">
        <v>58</v>
      </c>
      <c r="H37" s="352"/>
      <c r="I37" s="353" t="n">
        <v>44.25</v>
      </c>
      <c r="J37" s="352"/>
      <c r="K37" s="353"/>
      <c r="L37" s="352"/>
      <c r="M37" s="353"/>
      <c r="N37" s="352"/>
      <c r="O37" s="353"/>
      <c r="Q37" s="352"/>
      <c r="R37" s="353" t="n">
        <v>46.694462118434</v>
      </c>
      <c r="S37" s="354"/>
      <c r="T37" s="353"/>
      <c r="U37" s="355"/>
      <c r="V37" s="356"/>
      <c r="W37" s="355"/>
      <c r="X37" s="353"/>
      <c r="Y37" s="354"/>
      <c r="Z37" s="357"/>
      <c r="AB37" s="354"/>
      <c r="AC37" s="353"/>
      <c r="AD37" s="354"/>
      <c r="AE37" s="353"/>
      <c r="AF37" s="354"/>
      <c r="AG37" s="353"/>
      <c r="AI37" s="1"/>
      <c r="AJ37" s="15"/>
      <c r="AL37" s="2" t="n">
        <v>37987</v>
      </c>
      <c r="AM37" s="2" t="n">
        <v>3.112</v>
      </c>
      <c r="AN37" s="2" t="n">
        <v>1.04</v>
      </c>
      <c r="AO37" s="2" t="n">
        <v>4.152</v>
      </c>
      <c r="AP37" s="2" t="n">
        <v>0.13</v>
      </c>
      <c r="AQ37" s="2" t="n">
        <v>3.242</v>
      </c>
      <c r="AR37" s="2" t="n">
        <v>1.04</v>
      </c>
      <c r="AS37" s="2" t="n">
        <v>4.152</v>
      </c>
      <c r="AT37" s="2" t="n">
        <v>1.6</v>
      </c>
      <c r="AU37" s="2" t="n">
        <v>4.712</v>
      </c>
    </row>
    <row r="38" customFormat="false" ht="12.75" hidden="false" customHeight="false" outlineLevel="0" collapsed="false">
      <c r="A38" s="351" t="n">
        <v>37469</v>
      </c>
      <c r="B38" s="352" t="n">
        <v>57</v>
      </c>
      <c r="C38" s="353" t="n">
        <v>51.75</v>
      </c>
      <c r="D38" s="352" t="n">
        <v>49.25</v>
      </c>
      <c r="E38" s="353" t="n">
        <v>51.25</v>
      </c>
      <c r="F38" s="352" t="n">
        <v>53</v>
      </c>
      <c r="G38" s="353" t="n">
        <v>67</v>
      </c>
      <c r="H38" s="352"/>
      <c r="I38" s="353" t="n">
        <v>51.25</v>
      </c>
      <c r="J38" s="352"/>
      <c r="K38" s="353"/>
      <c r="L38" s="352"/>
      <c r="M38" s="353"/>
      <c r="N38" s="352"/>
      <c r="O38" s="353"/>
      <c r="Q38" s="352"/>
      <c r="R38" s="353" t="n">
        <v>47.4440020176188</v>
      </c>
      <c r="S38" s="354"/>
      <c r="T38" s="353"/>
      <c r="U38" s="355"/>
      <c r="V38" s="356"/>
      <c r="W38" s="355"/>
      <c r="X38" s="353"/>
      <c r="Y38" s="354"/>
      <c r="Z38" s="357"/>
      <c r="AB38" s="354"/>
      <c r="AC38" s="353"/>
      <c r="AD38" s="354"/>
      <c r="AE38" s="353"/>
      <c r="AF38" s="354"/>
      <c r="AG38" s="353"/>
      <c r="AI38" s="1"/>
      <c r="AJ38" s="15"/>
      <c r="AL38" s="2" t="n">
        <v>38018</v>
      </c>
      <c r="AM38" s="2" t="n">
        <v>3.134</v>
      </c>
      <c r="AN38" s="2" t="n">
        <v>1.04</v>
      </c>
      <c r="AO38" s="2" t="n">
        <v>4.174</v>
      </c>
      <c r="AP38" s="2" t="n">
        <v>0.035</v>
      </c>
      <c r="AQ38" s="2" t="n">
        <v>3.169</v>
      </c>
      <c r="AR38" s="2" t="n">
        <v>1.04</v>
      </c>
      <c r="AS38" s="2" t="n">
        <v>4.174</v>
      </c>
      <c r="AT38" s="2" t="n">
        <v>1.6</v>
      </c>
      <c r="AU38" s="2" t="n">
        <v>4.734</v>
      </c>
    </row>
    <row r="39" customFormat="false" ht="12.75" hidden="false" customHeight="false" outlineLevel="0" collapsed="false">
      <c r="A39" s="351" t="n">
        <v>37500</v>
      </c>
      <c r="B39" s="352" t="n">
        <v>45</v>
      </c>
      <c r="C39" s="353" t="n">
        <v>43.5</v>
      </c>
      <c r="D39" s="352" t="n">
        <v>40</v>
      </c>
      <c r="E39" s="353" t="n">
        <v>43.25</v>
      </c>
      <c r="F39" s="352" t="n">
        <v>39.5</v>
      </c>
      <c r="G39" s="353" t="n">
        <v>52</v>
      </c>
      <c r="H39" s="352"/>
      <c r="I39" s="353" t="n">
        <v>39.5</v>
      </c>
      <c r="J39" s="352"/>
      <c r="K39" s="353"/>
      <c r="L39" s="352"/>
      <c r="M39" s="353"/>
      <c r="N39" s="352"/>
      <c r="O39" s="353"/>
      <c r="Q39" s="352"/>
      <c r="R39" s="353" t="n">
        <v>47.4506650283299</v>
      </c>
      <c r="S39" s="354"/>
      <c r="T39" s="353"/>
      <c r="U39" s="355"/>
      <c r="V39" s="356"/>
      <c r="W39" s="355"/>
      <c r="X39" s="353"/>
      <c r="Y39" s="354"/>
      <c r="Z39" s="357"/>
      <c r="AB39" s="354"/>
      <c r="AC39" s="353"/>
      <c r="AD39" s="354"/>
      <c r="AE39" s="353"/>
      <c r="AF39" s="354"/>
      <c r="AG39" s="353"/>
      <c r="AI39" s="1"/>
      <c r="AJ39" s="15"/>
      <c r="AL39" s="2" t="n">
        <v>38047</v>
      </c>
      <c r="AM39" s="2" t="n">
        <v>3.139</v>
      </c>
      <c r="AN39" s="2" t="n">
        <v>0.54</v>
      </c>
      <c r="AO39" s="2" t="n">
        <v>3.679</v>
      </c>
      <c r="AP39" s="2" t="n">
        <v>0.035</v>
      </c>
      <c r="AQ39" s="2" t="n">
        <v>3.174</v>
      </c>
      <c r="AR39" s="2" t="n">
        <v>0.54</v>
      </c>
      <c r="AS39" s="2" t="n">
        <v>3.679</v>
      </c>
      <c r="AT39" s="2" t="n">
        <v>0.71</v>
      </c>
      <c r="AU39" s="2" t="n">
        <v>3.849</v>
      </c>
    </row>
    <row r="40" customFormat="false" ht="12.75" hidden="false" customHeight="false" outlineLevel="0" collapsed="false">
      <c r="A40" s="351" t="n">
        <v>37530</v>
      </c>
      <c r="B40" s="352" t="n">
        <v>33.5</v>
      </c>
      <c r="C40" s="353" t="n">
        <v>34.75</v>
      </c>
      <c r="D40" s="352" t="n">
        <v>36.25</v>
      </c>
      <c r="E40" s="353" t="n">
        <v>37</v>
      </c>
      <c r="F40" s="352" t="n">
        <v>35.25</v>
      </c>
      <c r="G40" s="353" t="n">
        <v>36</v>
      </c>
      <c r="H40" s="352"/>
      <c r="I40" s="353" t="n">
        <v>35.25</v>
      </c>
      <c r="J40" s="352"/>
      <c r="K40" s="353"/>
      <c r="L40" s="352"/>
      <c r="M40" s="353"/>
      <c r="N40" s="352"/>
      <c r="O40" s="353"/>
      <c r="Q40" s="352"/>
      <c r="R40" s="353" t="n">
        <v>46.0066451275372</v>
      </c>
      <c r="S40" s="354"/>
      <c r="T40" s="353"/>
      <c r="U40" s="355"/>
      <c r="V40" s="356"/>
      <c r="W40" s="355"/>
      <c r="X40" s="353"/>
      <c r="Y40" s="354"/>
      <c r="Z40" s="357"/>
      <c r="AB40" s="354"/>
      <c r="AC40" s="353"/>
      <c r="AD40" s="354"/>
      <c r="AE40" s="353"/>
      <c r="AF40" s="354"/>
      <c r="AG40" s="353"/>
      <c r="AI40" s="1"/>
      <c r="AJ40" s="15"/>
      <c r="AL40" s="2" t="n">
        <v>38078</v>
      </c>
      <c r="AM40" s="2" t="n">
        <v>3.149</v>
      </c>
      <c r="AN40" s="2" t="n">
        <v>0.36</v>
      </c>
      <c r="AO40" s="2" t="n">
        <v>3.509</v>
      </c>
      <c r="AP40" s="2" t="n">
        <v>0.035</v>
      </c>
      <c r="AQ40" s="2" t="n">
        <v>3.184</v>
      </c>
      <c r="AR40" s="2" t="n">
        <v>0.36</v>
      </c>
      <c r="AS40" s="2" t="n">
        <v>3.509</v>
      </c>
      <c r="AT40" s="2" t="n">
        <v>0.38</v>
      </c>
      <c r="AU40" s="2" t="n">
        <v>3.529</v>
      </c>
    </row>
    <row r="41" customFormat="false" ht="12.75" hidden="false" customHeight="false" outlineLevel="0" collapsed="false">
      <c r="A41" s="351" t="n">
        <v>37561</v>
      </c>
      <c r="B41" s="352" t="n">
        <v>31</v>
      </c>
      <c r="C41" s="353" t="n">
        <v>32</v>
      </c>
      <c r="D41" s="352" t="n">
        <v>33</v>
      </c>
      <c r="E41" s="353" t="n">
        <v>34.75</v>
      </c>
      <c r="F41" s="352" t="n">
        <v>34.5</v>
      </c>
      <c r="G41" s="353" t="n">
        <v>33</v>
      </c>
      <c r="H41" s="352"/>
      <c r="I41" s="353" t="n">
        <v>34.5</v>
      </c>
      <c r="J41" s="352"/>
      <c r="K41" s="353"/>
      <c r="L41" s="352"/>
      <c r="M41" s="353"/>
      <c r="N41" s="352"/>
      <c r="O41" s="353"/>
      <c r="Q41" s="352"/>
      <c r="R41" s="353" t="n">
        <v>50.2333003558341</v>
      </c>
      <c r="S41" s="354"/>
      <c r="T41" s="353"/>
      <c r="U41" s="355"/>
      <c r="V41" s="356"/>
      <c r="W41" s="355"/>
      <c r="X41" s="353"/>
      <c r="Y41" s="354"/>
      <c r="Z41" s="357"/>
      <c r="AB41" s="354"/>
      <c r="AC41" s="353"/>
      <c r="AD41" s="354"/>
      <c r="AE41" s="353"/>
      <c r="AF41" s="354"/>
      <c r="AG41" s="353"/>
      <c r="AI41" s="1"/>
      <c r="AJ41" s="15"/>
      <c r="AL41" s="2" t="n">
        <v>38108</v>
      </c>
      <c r="AM41" s="2" t="n">
        <v>3.316</v>
      </c>
      <c r="AN41" s="2" t="n">
        <v>0.325</v>
      </c>
      <c r="AO41" s="2" t="n">
        <v>3.641</v>
      </c>
      <c r="AP41" s="2" t="n">
        <v>0.035</v>
      </c>
      <c r="AQ41" s="2" t="n">
        <v>3.351</v>
      </c>
      <c r="AR41" s="2" t="n">
        <v>0.325</v>
      </c>
      <c r="AS41" s="2" t="n">
        <v>3.641</v>
      </c>
      <c r="AT41" s="2" t="n">
        <v>0.33</v>
      </c>
      <c r="AU41" s="2" t="n">
        <v>3.646</v>
      </c>
    </row>
    <row r="42" customFormat="false" ht="12.75" hidden="false" customHeight="false" outlineLevel="0" collapsed="false">
      <c r="A42" s="351" t="n">
        <v>37591</v>
      </c>
      <c r="B42" s="352" t="n">
        <v>32.5</v>
      </c>
      <c r="C42" s="353" t="n">
        <v>34</v>
      </c>
      <c r="D42" s="352" t="n">
        <v>35</v>
      </c>
      <c r="E42" s="353" t="n">
        <v>37</v>
      </c>
      <c r="F42" s="352" t="n">
        <v>36.75</v>
      </c>
      <c r="G42" s="353" t="n">
        <v>34.5</v>
      </c>
      <c r="H42" s="352"/>
      <c r="I42" s="353" t="n">
        <v>36.75</v>
      </c>
      <c r="J42" s="352"/>
      <c r="K42" s="353"/>
      <c r="L42" s="352"/>
      <c r="M42" s="353"/>
      <c r="N42" s="352"/>
      <c r="O42" s="353"/>
      <c r="Q42" s="352"/>
      <c r="R42" s="353" t="n">
        <v>53.989842117119</v>
      </c>
      <c r="S42" s="354"/>
      <c r="T42" s="353"/>
      <c r="U42" s="355"/>
      <c r="V42" s="356"/>
      <c r="W42" s="355"/>
      <c r="X42" s="353"/>
      <c r="Y42" s="354"/>
      <c r="Z42" s="357"/>
      <c r="AB42" s="354"/>
      <c r="AC42" s="353"/>
      <c r="AD42" s="354"/>
      <c r="AE42" s="353"/>
      <c r="AF42" s="354"/>
      <c r="AG42" s="353"/>
      <c r="AI42" s="1"/>
      <c r="AJ42" s="15"/>
      <c r="AL42" s="2" t="n">
        <v>38139</v>
      </c>
      <c r="AM42" s="2" t="n">
        <v>3.483</v>
      </c>
      <c r="AN42" s="2" t="n">
        <v>0.335</v>
      </c>
      <c r="AO42" s="2" t="n">
        <v>3.818</v>
      </c>
      <c r="AP42" s="2" t="n">
        <v>0.035</v>
      </c>
      <c r="AQ42" s="2" t="n">
        <v>3.518</v>
      </c>
      <c r="AR42" s="2" t="n">
        <v>0.335</v>
      </c>
      <c r="AS42" s="2" t="n">
        <v>3.818</v>
      </c>
      <c r="AT42" s="2" t="n">
        <v>0.37</v>
      </c>
      <c r="AU42" s="2" t="n">
        <v>3.853</v>
      </c>
    </row>
    <row r="43" customFormat="false" ht="12.75" hidden="false" customHeight="false" outlineLevel="0" collapsed="false">
      <c r="A43" s="351" t="n">
        <v>37622</v>
      </c>
      <c r="B43" s="352" t="n">
        <v>33.75</v>
      </c>
      <c r="C43" s="353" t="n">
        <v>36.5</v>
      </c>
      <c r="D43" s="352" t="n">
        <v>37.5</v>
      </c>
      <c r="E43" s="353" t="n">
        <v>38.5</v>
      </c>
      <c r="F43" s="352" t="n">
        <v>37.5</v>
      </c>
      <c r="G43" s="353" t="n">
        <v>35.75</v>
      </c>
      <c r="H43" s="352"/>
      <c r="I43" s="353" t="n">
        <v>27.5</v>
      </c>
      <c r="J43" s="352"/>
      <c r="K43" s="353"/>
      <c r="L43" s="352"/>
      <c r="M43" s="353"/>
      <c r="N43" s="352"/>
      <c r="O43" s="353"/>
      <c r="Q43" s="352"/>
      <c r="R43" s="353" t="n">
        <v>46.9336667858358</v>
      </c>
      <c r="S43" s="354"/>
      <c r="T43" s="353"/>
      <c r="U43" s="355"/>
      <c r="V43" s="356"/>
      <c r="W43" s="355"/>
      <c r="X43" s="353"/>
      <c r="Y43" s="354"/>
      <c r="Z43" s="357"/>
      <c r="AB43" s="354"/>
      <c r="AC43" s="353"/>
      <c r="AD43" s="354"/>
      <c r="AE43" s="353"/>
      <c r="AF43" s="354"/>
      <c r="AG43" s="353"/>
      <c r="AI43" s="1"/>
      <c r="AJ43" s="15"/>
      <c r="AL43" s="2" t="n">
        <v>38169</v>
      </c>
      <c r="AM43" s="2" t="n">
        <v>3.538</v>
      </c>
      <c r="AN43" s="2" t="n">
        <v>0.45</v>
      </c>
      <c r="AO43" s="2" t="n">
        <v>3.988</v>
      </c>
      <c r="AP43" s="2" t="n">
        <v>0.035</v>
      </c>
      <c r="AQ43" s="2" t="n">
        <v>3.573</v>
      </c>
      <c r="AR43" s="2" t="n">
        <v>0.35</v>
      </c>
      <c r="AS43" s="2" t="n">
        <v>3.888</v>
      </c>
      <c r="AT43" s="2" t="n">
        <v>0.41</v>
      </c>
      <c r="AU43" s="2" t="n">
        <v>3.948</v>
      </c>
    </row>
    <row r="44" customFormat="false" ht="12.75" hidden="false" customHeight="false" outlineLevel="0" collapsed="false">
      <c r="A44" s="351" t="n">
        <v>37653</v>
      </c>
      <c r="B44" s="352" t="n">
        <v>33.25</v>
      </c>
      <c r="C44" s="353" t="n">
        <v>34</v>
      </c>
      <c r="D44" s="352" t="n">
        <v>35</v>
      </c>
      <c r="E44" s="353" t="n">
        <v>37.5</v>
      </c>
      <c r="F44" s="352" t="n">
        <v>36.5</v>
      </c>
      <c r="G44" s="353" t="n">
        <v>35.25</v>
      </c>
      <c r="H44" s="352"/>
      <c r="I44" s="353" t="n">
        <v>26.5</v>
      </c>
      <c r="J44" s="352"/>
      <c r="K44" s="353"/>
      <c r="L44" s="352"/>
      <c r="M44" s="353"/>
      <c r="N44" s="352"/>
      <c r="O44" s="353"/>
      <c r="Q44" s="352"/>
      <c r="R44" s="353" t="n">
        <v>45.4437660865379</v>
      </c>
      <c r="S44" s="354"/>
      <c r="T44" s="353"/>
      <c r="U44" s="355"/>
      <c r="V44" s="356"/>
      <c r="W44" s="355"/>
      <c r="X44" s="353"/>
      <c r="Y44" s="354"/>
      <c r="Z44" s="357"/>
      <c r="AB44" s="354"/>
      <c r="AC44" s="353"/>
      <c r="AD44" s="354"/>
      <c r="AE44" s="353"/>
      <c r="AF44" s="354"/>
      <c r="AG44" s="353"/>
      <c r="AI44" s="1"/>
      <c r="AJ44" s="15"/>
      <c r="AL44" s="2" t="n">
        <v>38200</v>
      </c>
      <c r="AM44" s="2" t="n">
        <v>3.424</v>
      </c>
      <c r="AN44" s="2" t="n">
        <v>0.45</v>
      </c>
      <c r="AO44" s="2" t="n">
        <v>3.874</v>
      </c>
      <c r="AP44" s="2" t="n">
        <v>0.035</v>
      </c>
      <c r="AQ44" s="2" t="n">
        <v>3.459</v>
      </c>
      <c r="AR44" s="2" t="n">
        <v>0.35</v>
      </c>
      <c r="AS44" s="2" t="n">
        <v>3.774</v>
      </c>
      <c r="AT44" s="2" t="n">
        <v>0.41</v>
      </c>
      <c r="AU44" s="2" t="n">
        <v>3.834</v>
      </c>
    </row>
    <row r="45" customFormat="false" ht="12.75" hidden="false" customHeight="false" outlineLevel="0" collapsed="false">
      <c r="A45" s="351" t="n">
        <v>37681</v>
      </c>
      <c r="B45" s="352" t="n">
        <v>33.25</v>
      </c>
      <c r="C45" s="353" t="n">
        <v>31</v>
      </c>
      <c r="D45" s="352" t="n">
        <v>31</v>
      </c>
      <c r="E45" s="353" t="n">
        <v>35.5</v>
      </c>
      <c r="F45" s="352" t="n">
        <v>34.5</v>
      </c>
      <c r="G45" s="353" t="n">
        <v>35.25</v>
      </c>
      <c r="H45" s="352"/>
      <c r="I45" s="353" t="n">
        <v>24.5</v>
      </c>
      <c r="J45" s="352"/>
      <c r="K45" s="353"/>
      <c r="L45" s="352"/>
      <c r="M45" s="353"/>
      <c r="N45" s="352"/>
      <c r="O45" s="353"/>
      <c r="Q45" s="352"/>
      <c r="R45" s="353" t="n">
        <v>43.6367865455693</v>
      </c>
      <c r="S45" s="354"/>
      <c r="T45" s="353"/>
      <c r="U45" s="355"/>
      <c r="V45" s="356"/>
      <c r="W45" s="355"/>
      <c r="X45" s="353"/>
      <c r="Y45" s="354"/>
      <c r="Z45" s="357"/>
      <c r="AB45" s="354"/>
      <c r="AC45" s="353"/>
      <c r="AD45" s="354"/>
      <c r="AE45" s="353"/>
      <c r="AF45" s="354"/>
      <c r="AG45" s="353"/>
      <c r="AI45" s="1"/>
      <c r="AJ45" s="15"/>
      <c r="AL45" s="2" t="n">
        <v>38231</v>
      </c>
      <c r="AM45" s="2" t="n">
        <v>3.292</v>
      </c>
      <c r="AN45" s="2" t="n">
        <v>0.415</v>
      </c>
      <c r="AO45" s="2" t="n">
        <v>3.707</v>
      </c>
      <c r="AP45" s="2" t="n">
        <v>0.13</v>
      </c>
      <c r="AQ45" s="2" t="n">
        <v>3.422</v>
      </c>
      <c r="AR45" s="2" t="n">
        <v>0.315</v>
      </c>
      <c r="AS45" s="2" t="n">
        <v>3.607</v>
      </c>
      <c r="AT45" s="2" t="n">
        <v>0.36</v>
      </c>
      <c r="AU45" s="2" t="n">
        <v>3.652</v>
      </c>
    </row>
    <row r="46" customFormat="false" ht="12.75" hidden="false" customHeight="false" outlineLevel="0" collapsed="false">
      <c r="A46" s="351" t="n">
        <v>37712</v>
      </c>
      <c r="B46" s="352" t="n">
        <v>32.75</v>
      </c>
      <c r="C46" s="353" t="n">
        <v>33</v>
      </c>
      <c r="D46" s="352" t="n">
        <v>30</v>
      </c>
      <c r="E46" s="353" t="n">
        <v>32.5</v>
      </c>
      <c r="F46" s="352" t="n">
        <v>32.5</v>
      </c>
      <c r="G46" s="353" t="n">
        <v>34.75</v>
      </c>
      <c r="H46" s="352"/>
      <c r="I46" s="353" t="n">
        <v>22.5</v>
      </c>
      <c r="J46" s="352"/>
      <c r="K46" s="353"/>
      <c r="L46" s="352"/>
      <c r="M46" s="353"/>
      <c r="N46" s="352"/>
      <c r="O46" s="353"/>
      <c r="Q46" s="352"/>
      <c r="R46" s="353" t="n">
        <v>40.7253611391858</v>
      </c>
      <c r="S46" s="354"/>
      <c r="T46" s="353"/>
      <c r="U46" s="355"/>
      <c r="V46" s="356"/>
      <c r="W46" s="355"/>
      <c r="X46" s="353"/>
      <c r="Y46" s="354"/>
      <c r="Z46" s="357"/>
      <c r="AB46" s="354"/>
      <c r="AC46" s="353"/>
      <c r="AD46" s="354"/>
      <c r="AE46" s="353"/>
      <c r="AF46" s="354"/>
      <c r="AG46" s="353"/>
      <c r="AI46" s="1"/>
      <c r="AJ46" s="15"/>
      <c r="AL46" s="2" t="n">
        <v>38261</v>
      </c>
      <c r="AM46" s="2" t="n">
        <v>3.122</v>
      </c>
      <c r="AN46" s="2" t="n">
        <v>0.46</v>
      </c>
      <c r="AO46" s="2" t="n">
        <v>3.582</v>
      </c>
      <c r="AP46" s="2" t="n">
        <v>0.13</v>
      </c>
      <c r="AQ46" s="2" t="n">
        <v>3.252</v>
      </c>
      <c r="AR46" s="2" t="n">
        <v>0.36</v>
      </c>
      <c r="AS46" s="2" t="n">
        <v>3.482</v>
      </c>
      <c r="AT46" s="2" t="n">
        <v>0.4</v>
      </c>
      <c r="AU46" s="2" t="n">
        <v>3.522</v>
      </c>
    </row>
    <row r="47" customFormat="false" ht="12.75" hidden="false" customHeight="false" outlineLevel="0" collapsed="false">
      <c r="A47" s="351" t="n">
        <v>37742</v>
      </c>
      <c r="B47" s="352" t="n">
        <v>32.75</v>
      </c>
      <c r="C47" s="353" t="n">
        <v>28.25</v>
      </c>
      <c r="D47" s="352" t="n">
        <v>25</v>
      </c>
      <c r="E47" s="353" t="n">
        <v>33.5</v>
      </c>
      <c r="F47" s="352" t="n">
        <v>33.5</v>
      </c>
      <c r="G47" s="353" t="n">
        <v>34.75</v>
      </c>
      <c r="H47" s="352"/>
      <c r="I47" s="353" t="n">
        <v>23.5</v>
      </c>
      <c r="J47" s="352"/>
      <c r="K47" s="353"/>
      <c r="L47" s="352"/>
      <c r="M47" s="353"/>
      <c r="N47" s="352"/>
      <c r="O47" s="353"/>
      <c r="Q47" s="352"/>
      <c r="R47" s="353" t="n">
        <v>40.9363789195289</v>
      </c>
      <c r="S47" s="354"/>
      <c r="T47" s="353"/>
      <c r="U47" s="355"/>
      <c r="V47" s="356"/>
      <c r="W47" s="355"/>
      <c r="X47" s="353"/>
      <c r="Y47" s="354"/>
      <c r="Z47" s="357"/>
      <c r="AB47" s="354"/>
      <c r="AC47" s="353"/>
      <c r="AD47" s="354"/>
      <c r="AE47" s="353"/>
      <c r="AF47" s="354"/>
      <c r="AG47" s="353"/>
      <c r="AI47" s="1"/>
      <c r="AJ47" s="15"/>
      <c r="AL47" s="2" t="n">
        <v>38292</v>
      </c>
      <c r="AM47" s="2" t="n">
        <v>3.122</v>
      </c>
      <c r="AN47" s="2" t="n">
        <v>0.56</v>
      </c>
      <c r="AO47" s="2" t="n">
        <v>3.682</v>
      </c>
      <c r="AP47" s="2" t="n">
        <v>0.13</v>
      </c>
      <c r="AQ47" s="2" t="n">
        <v>3.252</v>
      </c>
      <c r="AR47" s="2" t="n">
        <v>0.46</v>
      </c>
      <c r="AS47" s="2" t="n">
        <v>3.582</v>
      </c>
      <c r="AT47" s="2" t="n">
        <v>0.725</v>
      </c>
      <c r="AU47" s="2" t="n">
        <v>3.847</v>
      </c>
    </row>
    <row r="48" customFormat="false" ht="12.75" hidden="false" customHeight="false" outlineLevel="0" collapsed="false">
      <c r="A48" s="351" t="n">
        <v>37773</v>
      </c>
      <c r="B48" s="352" t="n">
        <v>37.25</v>
      </c>
      <c r="C48" s="353" t="n">
        <v>29.5</v>
      </c>
      <c r="D48" s="352" t="n">
        <v>26.25</v>
      </c>
      <c r="E48" s="353" t="n">
        <v>37.5</v>
      </c>
      <c r="F48" s="352" t="n">
        <v>42.5</v>
      </c>
      <c r="G48" s="353" t="n">
        <v>41.75</v>
      </c>
      <c r="H48" s="352"/>
      <c r="I48" s="353" t="n">
        <v>27.5</v>
      </c>
      <c r="J48" s="352"/>
      <c r="K48" s="353"/>
      <c r="L48" s="352"/>
      <c r="M48" s="353"/>
      <c r="N48" s="352"/>
      <c r="O48" s="353"/>
      <c r="Q48" s="352"/>
      <c r="R48" s="353" t="n">
        <v>41.4312435253456</v>
      </c>
      <c r="S48" s="354"/>
      <c r="T48" s="353"/>
      <c r="U48" s="355"/>
      <c r="V48" s="356"/>
      <c r="W48" s="355"/>
      <c r="X48" s="353"/>
      <c r="Y48" s="354"/>
      <c r="Z48" s="357"/>
      <c r="AB48" s="354"/>
      <c r="AC48" s="353"/>
      <c r="AD48" s="354"/>
      <c r="AE48" s="353"/>
      <c r="AF48" s="354"/>
      <c r="AG48" s="353"/>
      <c r="AI48" s="1"/>
      <c r="AJ48" s="15"/>
      <c r="AL48" s="2" t="n">
        <v>38322</v>
      </c>
      <c r="AM48" s="2" t="n">
        <v>3.154</v>
      </c>
      <c r="AN48" s="2" t="n">
        <v>0.77</v>
      </c>
      <c r="AO48" s="2" t="n">
        <v>3.924</v>
      </c>
      <c r="AP48" s="2" t="n">
        <v>0.13</v>
      </c>
      <c r="AQ48" s="2" t="n">
        <v>3.284</v>
      </c>
      <c r="AR48" s="2" t="n">
        <v>0.77</v>
      </c>
      <c r="AS48" s="2" t="n">
        <v>3.924</v>
      </c>
      <c r="AT48" s="2" t="n">
        <v>0.98</v>
      </c>
      <c r="AU48" s="2" t="n">
        <v>4.134</v>
      </c>
    </row>
    <row r="49" customFormat="false" ht="12.75" hidden="false" customHeight="false" outlineLevel="0" collapsed="false">
      <c r="A49" s="351" t="n">
        <v>37803</v>
      </c>
      <c r="B49" s="352" t="n">
        <v>51</v>
      </c>
      <c r="C49" s="353" t="n">
        <v>49.5</v>
      </c>
      <c r="D49" s="352" t="n">
        <v>45</v>
      </c>
      <c r="E49" s="353" t="n">
        <v>46.5</v>
      </c>
      <c r="F49" s="352" t="n">
        <v>52.5</v>
      </c>
      <c r="G49" s="353" t="n">
        <v>57</v>
      </c>
      <c r="H49" s="352"/>
      <c r="I49" s="353" t="n">
        <v>36.5</v>
      </c>
      <c r="J49" s="352"/>
      <c r="K49" s="353"/>
      <c r="L49" s="352"/>
      <c r="M49" s="353"/>
      <c r="N49" s="352"/>
      <c r="O49" s="353"/>
      <c r="Q49" s="352"/>
      <c r="R49" s="353" t="n">
        <v>41.8471649208096</v>
      </c>
      <c r="S49" s="354"/>
      <c r="T49" s="353"/>
      <c r="U49" s="355"/>
      <c r="V49" s="356"/>
      <c r="W49" s="355"/>
      <c r="X49" s="353"/>
      <c r="Y49" s="354"/>
      <c r="Z49" s="357"/>
      <c r="AB49" s="354"/>
      <c r="AC49" s="353"/>
      <c r="AD49" s="354"/>
      <c r="AE49" s="353"/>
      <c r="AF49" s="354"/>
      <c r="AG49" s="353"/>
      <c r="AI49" s="1"/>
      <c r="AJ49" s="15"/>
      <c r="AL49" s="2" t="n">
        <v>38353</v>
      </c>
      <c r="AM49" s="2" t="n">
        <v>3.201</v>
      </c>
      <c r="AN49" s="2" t="n">
        <v>1.04</v>
      </c>
      <c r="AO49" s="2" t="n">
        <v>4.241</v>
      </c>
      <c r="AP49" s="2" t="n">
        <v>0.13</v>
      </c>
      <c r="AQ49" s="2" t="n">
        <v>3.331</v>
      </c>
      <c r="AR49" s="2" t="n">
        <v>1.04</v>
      </c>
      <c r="AS49" s="2" t="n">
        <v>4.241</v>
      </c>
      <c r="AT49" s="2" t="n">
        <v>1.615</v>
      </c>
      <c r="AU49" s="2" t="n">
        <v>4.816</v>
      </c>
    </row>
    <row r="50" customFormat="false" ht="12.75" hidden="false" customHeight="false" outlineLevel="0" collapsed="false">
      <c r="A50" s="351" t="n">
        <v>37834</v>
      </c>
      <c r="B50" s="352" t="n">
        <v>56</v>
      </c>
      <c r="C50" s="353" t="n">
        <v>56.5</v>
      </c>
      <c r="D50" s="352" t="n">
        <v>53</v>
      </c>
      <c r="E50" s="353" t="n">
        <v>55.5</v>
      </c>
      <c r="F50" s="352" t="n">
        <v>56.5</v>
      </c>
      <c r="G50" s="353" t="n">
        <v>64</v>
      </c>
      <c r="H50" s="352"/>
      <c r="I50" s="353" t="n">
        <v>45.5</v>
      </c>
      <c r="J50" s="352"/>
      <c r="K50" s="353"/>
      <c r="L50" s="352"/>
      <c r="M50" s="353"/>
      <c r="N50" s="352"/>
      <c r="O50" s="353"/>
      <c r="Q50" s="352"/>
      <c r="R50" s="353" t="n">
        <v>42.2005012000877</v>
      </c>
      <c r="S50" s="354"/>
      <c r="T50" s="353"/>
      <c r="U50" s="355"/>
      <c r="V50" s="356"/>
      <c r="W50" s="355"/>
      <c r="X50" s="353"/>
      <c r="Y50" s="354"/>
      <c r="Z50" s="357"/>
      <c r="AB50" s="354"/>
      <c r="AC50" s="353"/>
      <c r="AD50" s="354"/>
      <c r="AE50" s="353"/>
      <c r="AF50" s="354"/>
      <c r="AG50" s="353"/>
      <c r="AI50" s="1"/>
      <c r="AJ50" s="15"/>
      <c r="AL50" s="2" t="n">
        <v>38384</v>
      </c>
      <c r="AM50" s="2" t="n">
        <v>3.233</v>
      </c>
      <c r="AN50" s="2" t="n">
        <v>1.04</v>
      </c>
      <c r="AO50" s="2" t="n">
        <v>4.273</v>
      </c>
      <c r="AP50" s="2" t="n">
        <v>0.045</v>
      </c>
      <c r="AQ50" s="2" t="n">
        <v>3.278</v>
      </c>
      <c r="AR50" s="2" t="n">
        <v>1.04</v>
      </c>
      <c r="AS50" s="2" t="n">
        <v>4.273</v>
      </c>
      <c r="AT50" s="2" t="n">
        <v>1.615</v>
      </c>
      <c r="AU50" s="2" t="n">
        <v>4.848</v>
      </c>
    </row>
    <row r="51" customFormat="false" ht="12.75" hidden="false" customHeight="false" outlineLevel="0" collapsed="false">
      <c r="A51" s="351" t="n">
        <v>37865</v>
      </c>
      <c r="B51" s="352" t="n">
        <v>44.5</v>
      </c>
      <c r="C51" s="353" t="n">
        <v>45.5</v>
      </c>
      <c r="D51" s="352" t="n">
        <v>42</v>
      </c>
      <c r="E51" s="353" t="n">
        <v>50.5</v>
      </c>
      <c r="F51" s="352" t="n">
        <v>45.5</v>
      </c>
      <c r="G51" s="353" t="n">
        <v>50.5</v>
      </c>
      <c r="H51" s="352"/>
      <c r="I51" s="353" t="n">
        <v>35.5</v>
      </c>
      <c r="J51" s="352"/>
      <c r="K51" s="353"/>
      <c r="L51" s="352"/>
      <c r="M51" s="353"/>
      <c r="N51" s="352"/>
      <c r="O51" s="353"/>
      <c r="Q51" s="352"/>
      <c r="R51" s="353" t="n">
        <v>42.2852845621656</v>
      </c>
      <c r="S51" s="354"/>
      <c r="T51" s="353"/>
      <c r="U51" s="355"/>
      <c r="V51" s="356"/>
      <c r="W51" s="355"/>
      <c r="X51" s="353"/>
      <c r="Y51" s="354"/>
      <c r="Z51" s="357"/>
      <c r="AB51" s="354"/>
      <c r="AC51" s="353"/>
      <c r="AD51" s="354"/>
      <c r="AE51" s="353"/>
      <c r="AF51" s="354"/>
      <c r="AG51" s="353"/>
      <c r="AI51" s="1"/>
      <c r="AJ51" s="15"/>
      <c r="AL51" s="2" t="n">
        <v>38412</v>
      </c>
      <c r="AM51" s="2" t="n">
        <v>3.244</v>
      </c>
      <c r="AN51" s="2" t="n">
        <v>0.54</v>
      </c>
      <c r="AO51" s="2" t="n">
        <v>3.784</v>
      </c>
      <c r="AP51" s="2" t="n">
        <v>0.045</v>
      </c>
      <c r="AQ51" s="2" t="n">
        <v>3.289</v>
      </c>
      <c r="AR51" s="2" t="n">
        <v>0.54</v>
      </c>
      <c r="AS51" s="2" t="n">
        <v>3.784</v>
      </c>
      <c r="AT51" s="2" t="n">
        <v>0.715</v>
      </c>
      <c r="AU51" s="2" t="n">
        <v>3.959</v>
      </c>
    </row>
    <row r="52" customFormat="false" ht="12.75" hidden="false" customHeight="false" outlineLevel="0" collapsed="false">
      <c r="A52" s="351" t="n">
        <v>37895</v>
      </c>
      <c r="B52" s="352" t="n">
        <v>33.75</v>
      </c>
      <c r="C52" s="353" t="n">
        <v>36</v>
      </c>
      <c r="D52" s="352" t="n">
        <v>36.75</v>
      </c>
      <c r="E52" s="353" t="n">
        <v>36.5</v>
      </c>
      <c r="F52" s="352" t="n">
        <v>35.5</v>
      </c>
      <c r="G52" s="353" t="n">
        <v>36</v>
      </c>
      <c r="H52" s="352"/>
      <c r="I52" s="353" t="n">
        <v>25.5</v>
      </c>
      <c r="J52" s="352"/>
      <c r="K52" s="353"/>
      <c r="L52" s="352"/>
      <c r="M52" s="353"/>
      <c r="N52" s="352"/>
      <c r="O52" s="353"/>
      <c r="Q52" s="352"/>
      <c r="R52" s="353" t="n">
        <v>42.4494096763038</v>
      </c>
      <c r="S52" s="354"/>
      <c r="T52" s="353"/>
      <c r="U52" s="355"/>
      <c r="V52" s="356"/>
      <c r="W52" s="355"/>
      <c r="X52" s="353"/>
      <c r="Y52" s="354"/>
      <c r="Z52" s="357"/>
      <c r="AB52" s="354"/>
      <c r="AC52" s="353"/>
      <c r="AD52" s="354"/>
      <c r="AE52" s="353"/>
      <c r="AF52" s="354"/>
      <c r="AG52" s="353"/>
      <c r="AI52" s="1"/>
      <c r="AJ52" s="15"/>
      <c r="AL52" s="2" t="n">
        <v>38443</v>
      </c>
      <c r="AM52" s="2" t="n">
        <v>3.254</v>
      </c>
      <c r="AN52" s="2" t="n">
        <v>0.36</v>
      </c>
      <c r="AO52" s="2" t="n">
        <v>3.614</v>
      </c>
      <c r="AP52" s="2" t="n">
        <v>0.045</v>
      </c>
      <c r="AQ52" s="2" t="n">
        <v>3.299</v>
      </c>
      <c r="AR52" s="2" t="n">
        <v>0.36</v>
      </c>
      <c r="AS52" s="2" t="n">
        <v>3.614</v>
      </c>
      <c r="AT52" s="2" t="n">
        <v>0.38</v>
      </c>
      <c r="AU52" s="2" t="n">
        <v>3.634</v>
      </c>
    </row>
    <row r="53" customFormat="false" ht="12.75" hidden="false" customHeight="false" outlineLevel="0" collapsed="false">
      <c r="A53" s="351" t="n">
        <v>37926</v>
      </c>
      <c r="B53" s="352" t="n">
        <v>32.25</v>
      </c>
      <c r="C53" s="353" t="n">
        <v>33.75</v>
      </c>
      <c r="D53" s="352" t="n">
        <v>34.25</v>
      </c>
      <c r="E53" s="353" t="n">
        <v>35.5</v>
      </c>
      <c r="F53" s="352" t="n">
        <v>34.5</v>
      </c>
      <c r="G53" s="353" t="n">
        <v>34</v>
      </c>
      <c r="H53" s="352"/>
      <c r="I53" s="353" t="n">
        <v>24.5</v>
      </c>
      <c r="J53" s="352"/>
      <c r="K53" s="353"/>
      <c r="L53" s="352"/>
      <c r="M53" s="353"/>
      <c r="N53" s="352"/>
      <c r="O53" s="353"/>
      <c r="Q53" s="352"/>
      <c r="R53" s="353" t="n">
        <v>45.7174856764546</v>
      </c>
      <c r="S53" s="354"/>
      <c r="T53" s="353"/>
      <c r="U53" s="355"/>
      <c r="V53" s="356"/>
      <c r="W53" s="355"/>
      <c r="X53" s="353"/>
      <c r="Y53" s="354"/>
      <c r="Z53" s="357"/>
      <c r="AB53" s="354"/>
      <c r="AC53" s="353"/>
      <c r="AD53" s="354"/>
      <c r="AE53" s="353"/>
      <c r="AF53" s="354"/>
      <c r="AG53" s="353"/>
      <c r="AI53" s="1"/>
      <c r="AJ53" s="15"/>
      <c r="AL53" s="2" t="n">
        <v>38473</v>
      </c>
      <c r="AM53" s="2" t="n">
        <v>3.411</v>
      </c>
      <c r="AN53" s="2" t="n">
        <v>0.325</v>
      </c>
      <c r="AO53" s="2" t="n">
        <v>3.736</v>
      </c>
      <c r="AP53" s="2" t="n">
        <v>0.045</v>
      </c>
      <c r="AQ53" s="2" t="n">
        <v>3.456</v>
      </c>
      <c r="AR53" s="2" t="n">
        <v>0.325</v>
      </c>
      <c r="AS53" s="2" t="n">
        <v>3.736</v>
      </c>
      <c r="AT53" s="2" t="n">
        <v>0.33</v>
      </c>
      <c r="AU53" s="2" t="n">
        <v>3.741</v>
      </c>
    </row>
    <row r="54" customFormat="false" ht="12.75" hidden="false" customHeight="false" outlineLevel="0" collapsed="false">
      <c r="A54" s="351" t="n">
        <v>37956</v>
      </c>
      <c r="B54" s="352" t="n">
        <v>32.25</v>
      </c>
      <c r="C54" s="353" t="n">
        <v>36.5</v>
      </c>
      <c r="D54" s="352" t="n">
        <v>37</v>
      </c>
      <c r="E54" s="353" t="n">
        <v>37.5</v>
      </c>
      <c r="F54" s="352" t="n">
        <v>38.5</v>
      </c>
      <c r="G54" s="353" t="n">
        <v>33.75</v>
      </c>
      <c r="H54" s="352"/>
      <c r="I54" s="353" t="n">
        <v>27.5</v>
      </c>
      <c r="J54" s="352"/>
      <c r="K54" s="353"/>
      <c r="L54" s="352"/>
      <c r="M54" s="353"/>
      <c r="N54" s="352"/>
      <c r="O54" s="353"/>
      <c r="Q54" s="352"/>
      <c r="R54" s="353" t="n">
        <v>48.3533418143636</v>
      </c>
      <c r="S54" s="354"/>
      <c r="T54" s="353"/>
      <c r="U54" s="355"/>
      <c r="V54" s="356"/>
      <c r="W54" s="355"/>
      <c r="X54" s="353"/>
      <c r="Y54" s="354"/>
      <c r="Z54" s="357"/>
      <c r="AB54" s="354"/>
      <c r="AC54" s="353"/>
      <c r="AD54" s="354"/>
      <c r="AE54" s="353"/>
      <c r="AF54" s="354"/>
      <c r="AG54" s="353"/>
      <c r="AI54" s="1"/>
      <c r="AJ54" s="15"/>
      <c r="AL54" s="2" t="n">
        <v>38504</v>
      </c>
      <c r="AM54" s="2" t="n">
        <v>3.588</v>
      </c>
      <c r="AN54" s="2" t="n">
        <v>0.335</v>
      </c>
      <c r="AO54" s="2" t="n">
        <v>3.923</v>
      </c>
      <c r="AP54" s="2" t="n">
        <v>0.045</v>
      </c>
      <c r="AQ54" s="2" t="n">
        <v>3.633</v>
      </c>
      <c r="AR54" s="2" t="n">
        <v>0.335</v>
      </c>
      <c r="AS54" s="2" t="n">
        <v>3.923</v>
      </c>
      <c r="AT54" s="2" t="n">
        <v>0.37</v>
      </c>
      <c r="AU54" s="2" t="n">
        <v>3.958</v>
      </c>
    </row>
    <row r="55" customFormat="false" ht="12.75" hidden="false" customHeight="false" outlineLevel="0" collapsed="false">
      <c r="A55" s="351" t="n">
        <v>37987</v>
      </c>
      <c r="B55" s="2" t="n">
        <v>34.43</v>
      </c>
      <c r="C55" s="2" t="n">
        <v>36.37</v>
      </c>
      <c r="D55" s="2" t="n">
        <v>36.7</v>
      </c>
      <c r="E55" s="2" t="n">
        <v>38.79</v>
      </c>
      <c r="F55" s="2" t="n">
        <v>39.5</v>
      </c>
      <c r="G55" s="2" t="n">
        <v>36.63</v>
      </c>
      <c r="I55" s="2" t="n">
        <v>18.5</v>
      </c>
      <c r="R55" s="2" t="n">
        <v>46.8778797622673</v>
      </c>
      <c r="AI55" s="1"/>
      <c r="AJ55" s="15"/>
      <c r="AL55" s="2" t="n">
        <v>38534</v>
      </c>
      <c r="AM55" s="2" t="n">
        <v>3.623</v>
      </c>
      <c r="AN55" s="2" t="n">
        <v>0.45</v>
      </c>
      <c r="AO55" s="2" t="n">
        <v>4.073</v>
      </c>
      <c r="AP55" s="2" t="n">
        <v>0.045</v>
      </c>
      <c r="AQ55" s="2" t="n">
        <v>3.668</v>
      </c>
      <c r="AR55" s="2" t="n">
        <v>0.35</v>
      </c>
      <c r="AS55" s="2" t="n">
        <v>3.973</v>
      </c>
      <c r="AT55" s="2" t="n">
        <v>0.41</v>
      </c>
      <c r="AU55" s="2" t="n">
        <v>4.033</v>
      </c>
    </row>
    <row r="56" customFormat="false" ht="12.75" hidden="false" customHeight="false" outlineLevel="0" collapsed="false">
      <c r="A56" s="351" t="n">
        <v>38018</v>
      </c>
      <c r="B56" s="2" t="n">
        <v>34</v>
      </c>
      <c r="C56" s="2" t="n">
        <v>34.26</v>
      </c>
      <c r="D56" s="2" t="n">
        <v>34.62</v>
      </c>
      <c r="E56" s="2" t="n">
        <v>38.26</v>
      </c>
      <c r="F56" s="2" t="n">
        <v>37.5</v>
      </c>
      <c r="G56" s="2" t="n">
        <v>36.2</v>
      </c>
      <c r="I56" s="2" t="n">
        <v>20.75</v>
      </c>
      <c r="R56" s="2" t="n">
        <v>45.1649798719733</v>
      </c>
      <c r="AI56" s="1"/>
      <c r="AJ56" s="15"/>
      <c r="AL56" s="2" t="n">
        <v>38565</v>
      </c>
      <c r="AM56" s="2" t="n">
        <v>3.509</v>
      </c>
      <c r="AN56" s="2" t="n">
        <v>0.45</v>
      </c>
      <c r="AO56" s="2" t="n">
        <v>3.959</v>
      </c>
      <c r="AP56" s="2" t="n">
        <v>0.045</v>
      </c>
      <c r="AQ56" s="2" t="n">
        <v>3.554</v>
      </c>
      <c r="AR56" s="2" t="n">
        <v>0.35</v>
      </c>
      <c r="AS56" s="2" t="n">
        <v>3.859</v>
      </c>
      <c r="AT56" s="2" t="n">
        <v>0.41</v>
      </c>
      <c r="AU56" s="2" t="n">
        <v>3.919</v>
      </c>
    </row>
    <row r="57" customFormat="false" ht="12.75" hidden="false" customHeight="false" outlineLevel="0" collapsed="false">
      <c r="A57" s="351" t="n">
        <v>38047</v>
      </c>
      <c r="B57" s="2" t="n">
        <v>34.01</v>
      </c>
      <c r="C57" s="2" t="n">
        <v>31.74</v>
      </c>
      <c r="D57" s="2" t="n">
        <v>31.28</v>
      </c>
      <c r="E57" s="2" t="n">
        <v>36.73</v>
      </c>
      <c r="F57" s="2" t="n">
        <v>35.75</v>
      </c>
      <c r="G57" s="2" t="n">
        <v>36.21</v>
      </c>
      <c r="I57" s="2" t="n">
        <v>18.25</v>
      </c>
      <c r="R57" s="2" t="n">
        <v>43.1808160197199</v>
      </c>
      <c r="AI57" s="1"/>
      <c r="AJ57" s="15"/>
      <c r="AL57" s="2" t="n">
        <v>38596</v>
      </c>
      <c r="AM57" s="2" t="n">
        <v>3.377</v>
      </c>
      <c r="AN57" s="2" t="n">
        <v>0.415</v>
      </c>
      <c r="AO57" s="2" t="n">
        <v>3.792</v>
      </c>
      <c r="AP57" s="2" t="n">
        <v>0.13</v>
      </c>
      <c r="AQ57" s="2" t="n">
        <v>3.507</v>
      </c>
      <c r="AR57" s="2" t="n">
        <v>0.315</v>
      </c>
      <c r="AS57" s="2" t="n">
        <v>3.692</v>
      </c>
      <c r="AT57" s="2" t="n">
        <v>0.36</v>
      </c>
      <c r="AU57" s="2" t="n">
        <v>3.737</v>
      </c>
    </row>
    <row r="58" customFormat="false" ht="12.75" hidden="false" customHeight="false" outlineLevel="0" collapsed="false">
      <c r="A58" s="351" t="n">
        <v>38078</v>
      </c>
      <c r="B58" s="2" t="n">
        <v>33.58</v>
      </c>
      <c r="C58" s="2" t="n">
        <v>33.43</v>
      </c>
      <c r="D58" s="2" t="n">
        <v>30.45</v>
      </c>
      <c r="E58" s="2" t="n">
        <v>35.01</v>
      </c>
      <c r="F58" s="2" t="n">
        <v>34</v>
      </c>
      <c r="G58" s="2" t="n">
        <v>35.78</v>
      </c>
      <c r="I58" s="2" t="n">
        <v>25.25</v>
      </c>
      <c r="R58" s="2" t="n">
        <v>40.0268143980302</v>
      </c>
      <c r="AI58" s="1"/>
      <c r="AJ58" s="15"/>
      <c r="AL58" s="2" t="n">
        <v>38626</v>
      </c>
      <c r="AM58" s="2" t="n">
        <v>3.207</v>
      </c>
      <c r="AN58" s="2" t="n">
        <v>0.46</v>
      </c>
      <c r="AO58" s="2" t="n">
        <v>3.667</v>
      </c>
      <c r="AP58" s="2" t="n">
        <v>0.13</v>
      </c>
      <c r="AQ58" s="2" t="n">
        <v>3.337</v>
      </c>
      <c r="AR58" s="2" t="n">
        <v>0.36</v>
      </c>
      <c r="AS58" s="2" t="n">
        <v>3.567</v>
      </c>
      <c r="AT58" s="2" t="n">
        <v>0.4</v>
      </c>
      <c r="AU58" s="2" t="n">
        <v>3.607</v>
      </c>
    </row>
    <row r="59" customFormat="false" ht="12.75" hidden="false" customHeight="false" outlineLevel="0" collapsed="false">
      <c r="A59" s="351" t="n">
        <v>38108</v>
      </c>
      <c r="B59" s="2" t="n">
        <v>33.58</v>
      </c>
      <c r="C59" s="2" t="n">
        <v>29.43</v>
      </c>
      <c r="D59" s="2" t="n">
        <v>26.27</v>
      </c>
      <c r="E59" s="2" t="n">
        <v>36.67</v>
      </c>
      <c r="F59" s="2" t="n">
        <v>34.75</v>
      </c>
      <c r="G59" s="2" t="n">
        <v>35.78</v>
      </c>
      <c r="I59" s="2" t="n">
        <v>25.25</v>
      </c>
      <c r="R59" s="2" t="n">
        <v>40.0334516473477</v>
      </c>
      <c r="AI59" s="1"/>
      <c r="AJ59" s="15"/>
      <c r="AL59" s="2" t="n">
        <v>38657</v>
      </c>
      <c r="AM59" s="2" t="n">
        <v>3.207</v>
      </c>
      <c r="AN59" s="2" t="n">
        <v>0.56</v>
      </c>
      <c r="AO59" s="2" t="n">
        <v>3.767</v>
      </c>
      <c r="AP59" s="2" t="n">
        <v>0.13</v>
      </c>
      <c r="AQ59" s="2" t="n">
        <v>3.337</v>
      </c>
      <c r="AR59" s="2" t="n">
        <v>0.46</v>
      </c>
      <c r="AS59" s="2" t="n">
        <v>3.667</v>
      </c>
      <c r="AT59" s="2" t="n">
        <v>0.73</v>
      </c>
      <c r="AU59" s="2" t="n">
        <v>3.937</v>
      </c>
    </row>
    <row r="60" customFormat="false" ht="12.75" hidden="false" customHeight="false" outlineLevel="0" collapsed="false">
      <c r="A60" s="351" t="n">
        <v>38139</v>
      </c>
      <c r="B60" s="2" t="n">
        <v>37.42</v>
      </c>
      <c r="C60" s="2" t="n">
        <v>30.49</v>
      </c>
      <c r="D60" s="2" t="n">
        <v>27.32</v>
      </c>
      <c r="E60" s="2" t="n">
        <v>41.15</v>
      </c>
      <c r="F60" s="2" t="n">
        <v>43.25</v>
      </c>
      <c r="G60" s="2" t="n">
        <v>41.75</v>
      </c>
      <c r="I60" s="2" t="n">
        <v>31.25</v>
      </c>
      <c r="R60" s="2" t="n">
        <v>40.5216145358924</v>
      </c>
      <c r="AI60" s="1"/>
      <c r="AJ60" s="15"/>
      <c r="AL60" s="2" t="n">
        <v>38687</v>
      </c>
      <c r="AM60" s="2" t="n">
        <v>3.239</v>
      </c>
      <c r="AN60" s="2" t="n">
        <v>0.77</v>
      </c>
      <c r="AO60" s="2" t="n">
        <v>4.009</v>
      </c>
      <c r="AP60" s="2" t="n">
        <v>0.13</v>
      </c>
      <c r="AQ60" s="2" t="n">
        <v>3.369</v>
      </c>
      <c r="AR60" s="2" t="n">
        <v>0.77</v>
      </c>
      <c r="AS60" s="2" t="n">
        <v>4.009</v>
      </c>
      <c r="AT60" s="2" t="n">
        <v>0.98</v>
      </c>
      <c r="AU60" s="2" t="n">
        <v>4.219</v>
      </c>
    </row>
    <row r="61" customFormat="false" ht="12.75" hidden="false" customHeight="false" outlineLevel="0" collapsed="false">
      <c r="A61" s="351" t="n">
        <v>38169</v>
      </c>
      <c r="B61" s="2" t="n">
        <v>49.14</v>
      </c>
      <c r="C61" s="2" t="n">
        <v>47.38</v>
      </c>
      <c r="D61" s="2" t="n">
        <v>43.05</v>
      </c>
      <c r="E61" s="2" t="n">
        <v>43.23</v>
      </c>
      <c r="F61" s="2" t="n">
        <v>49.25</v>
      </c>
      <c r="G61" s="2" t="n">
        <v>54.74</v>
      </c>
      <c r="I61" s="2" t="n">
        <v>35.25</v>
      </c>
      <c r="R61" s="2" t="n">
        <v>41.2372248545828</v>
      </c>
      <c r="AI61" s="1"/>
      <c r="AJ61" s="15"/>
      <c r="AL61" s="2" t="n">
        <v>38718</v>
      </c>
      <c r="AM61" s="2" t="n">
        <v>3.286</v>
      </c>
      <c r="AN61" s="2" t="n">
        <v>1.04</v>
      </c>
      <c r="AO61" s="2" t="n">
        <v>4.326</v>
      </c>
      <c r="AP61" s="2" t="n">
        <v>0.13</v>
      </c>
      <c r="AQ61" s="2" t="n">
        <v>3.416</v>
      </c>
      <c r="AR61" s="2" t="n">
        <v>1.04</v>
      </c>
      <c r="AS61" s="2" t="n">
        <v>4.326</v>
      </c>
      <c r="AT61" s="2" t="n">
        <v>1.6</v>
      </c>
      <c r="AU61" s="2" t="n">
        <v>4.886</v>
      </c>
    </row>
    <row r="62" customFormat="false" ht="12.75" hidden="false" customHeight="false" outlineLevel="0" collapsed="false">
      <c r="A62" s="351" t="n">
        <v>38200</v>
      </c>
      <c r="B62" s="2" t="n">
        <v>53.41</v>
      </c>
      <c r="C62" s="2" t="n">
        <v>53.3</v>
      </c>
      <c r="D62" s="2" t="n">
        <v>49.77</v>
      </c>
      <c r="E62" s="2" t="n">
        <v>50.66</v>
      </c>
      <c r="F62" s="2" t="n">
        <v>51.75</v>
      </c>
      <c r="G62" s="2" t="n">
        <v>60.71</v>
      </c>
      <c r="I62" s="2" t="n">
        <v>44.25</v>
      </c>
      <c r="R62" s="2" t="n">
        <v>41.7299461254875</v>
      </c>
      <c r="AI62" s="1"/>
      <c r="AJ62" s="15"/>
      <c r="AL62" s="2" t="n">
        <v>38749</v>
      </c>
      <c r="AM62" s="2" t="n">
        <v>3.318</v>
      </c>
      <c r="AN62" s="2" t="n">
        <v>1.04</v>
      </c>
      <c r="AO62" s="2" t="n">
        <v>4.358</v>
      </c>
      <c r="AP62" s="2" t="n">
        <v>0.045</v>
      </c>
      <c r="AQ62" s="2" t="n">
        <v>3.363</v>
      </c>
      <c r="AR62" s="2" t="n">
        <v>1.04</v>
      </c>
      <c r="AS62" s="2" t="n">
        <v>4.358</v>
      </c>
      <c r="AT62" s="2" t="n">
        <v>1.6</v>
      </c>
      <c r="AU62" s="2" t="n">
        <v>4.918</v>
      </c>
    </row>
    <row r="63" customFormat="false" ht="12.75" hidden="false" customHeight="false" outlineLevel="0" collapsed="false">
      <c r="A63" s="351" t="n">
        <v>38231</v>
      </c>
      <c r="B63" s="2" t="n">
        <v>43.61</v>
      </c>
      <c r="C63" s="2" t="n">
        <v>44.02</v>
      </c>
      <c r="D63" s="2" t="n">
        <v>40.56</v>
      </c>
      <c r="E63" s="2" t="n">
        <v>46.58</v>
      </c>
      <c r="F63" s="2" t="n">
        <v>42.75</v>
      </c>
      <c r="G63" s="2" t="n">
        <v>49.21</v>
      </c>
      <c r="I63" s="2" t="n">
        <v>28</v>
      </c>
      <c r="R63" s="2" t="n">
        <v>41.9070473490901</v>
      </c>
      <c r="AI63" s="1"/>
      <c r="AJ63" s="15"/>
      <c r="AL63" s="2" t="n">
        <v>38777</v>
      </c>
      <c r="AM63" s="2" t="n">
        <v>3.329</v>
      </c>
      <c r="AN63" s="2" t="n">
        <v>0.54</v>
      </c>
      <c r="AO63" s="2" t="n">
        <v>3.869</v>
      </c>
      <c r="AP63" s="2" t="n">
        <v>0.045</v>
      </c>
      <c r="AQ63" s="2" t="n">
        <v>3.374</v>
      </c>
      <c r="AR63" s="2" t="n">
        <v>0.54</v>
      </c>
      <c r="AS63" s="2" t="n">
        <v>3.869</v>
      </c>
      <c r="AT63" s="2" t="n">
        <v>0.72</v>
      </c>
      <c r="AU63" s="2" t="n">
        <v>4.049</v>
      </c>
    </row>
    <row r="64" customFormat="false" ht="12.75" hidden="false" customHeight="false" outlineLevel="0" collapsed="false">
      <c r="A64" s="351" t="n">
        <v>38261</v>
      </c>
      <c r="B64" s="2" t="n">
        <v>34.45</v>
      </c>
      <c r="C64" s="2" t="n">
        <v>36.08</v>
      </c>
      <c r="D64" s="2" t="n">
        <v>36.28</v>
      </c>
      <c r="E64" s="2" t="n">
        <v>38.28</v>
      </c>
      <c r="F64" s="2" t="n">
        <v>37</v>
      </c>
      <c r="G64" s="2" t="n">
        <v>36.86</v>
      </c>
      <c r="I64" s="2" t="n">
        <v>28.25</v>
      </c>
      <c r="R64" s="2" t="n">
        <v>42.0695138752727</v>
      </c>
      <c r="AI64" s="1"/>
      <c r="AJ64" s="15"/>
      <c r="AL64" s="2" t="n">
        <v>38808</v>
      </c>
      <c r="AM64" s="2" t="n">
        <v>3.339</v>
      </c>
      <c r="AN64" s="2" t="n">
        <v>0.36</v>
      </c>
      <c r="AO64" s="2" t="n">
        <v>3.699</v>
      </c>
      <c r="AP64" s="2" t="n">
        <v>0.045</v>
      </c>
      <c r="AQ64" s="2" t="n">
        <v>3.384</v>
      </c>
      <c r="AR64" s="2" t="n">
        <v>0.36</v>
      </c>
      <c r="AS64" s="2" t="n">
        <v>3.699</v>
      </c>
      <c r="AT64" s="2" t="n">
        <v>0.38</v>
      </c>
      <c r="AU64" s="2" t="n">
        <v>3.719</v>
      </c>
    </row>
    <row r="65" customFormat="false" ht="12.75" hidden="false" customHeight="false" outlineLevel="0" collapsed="false">
      <c r="A65" s="351" t="n">
        <v>38292</v>
      </c>
      <c r="B65" s="2" t="n">
        <v>33.17</v>
      </c>
      <c r="C65" s="2" t="n">
        <v>34.1</v>
      </c>
      <c r="D65" s="2" t="n">
        <v>34.07</v>
      </c>
      <c r="E65" s="2" t="n">
        <v>36.5</v>
      </c>
      <c r="F65" s="2" t="n">
        <v>36.75</v>
      </c>
      <c r="G65" s="2" t="n">
        <v>35.15</v>
      </c>
      <c r="I65" s="2" t="n">
        <v>24.75</v>
      </c>
      <c r="R65" s="2" t="n">
        <v>45.0363353127366</v>
      </c>
      <c r="AI65" s="1"/>
      <c r="AJ65" s="15"/>
      <c r="AL65" s="2" t="n">
        <v>38838</v>
      </c>
      <c r="AM65" s="2" t="n">
        <v>3.496</v>
      </c>
      <c r="AN65" s="2" t="n">
        <v>0.325</v>
      </c>
      <c r="AO65" s="2" t="n">
        <v>3.821</v>
      </c>
      <c r="AP65" s="2" t="n">
        <v>0.045</v>
      </c>
      <c r="AQ65" s="2" t="n">
        <v>3.541</v>
      </c>
      <c r="AR65" s="2" t="n">
        <v>0.325</v>
      </c>
      <c r="AS65" s="2" t="n">
        <v>3.821</v>
      </c>
      <c r="AT65" s="2" t="n">
        <v>0.33</v>
      </c>
      <c r="AU65" s="2" t="n">
        <v>3.826</v>
      </c>
    </row>
    <row r="66" customFormat="false" ht="12.75" hidden="false" customHeight="false" outlineLevel="0" collapsed="false">
      <c r="A66" s="351" t="n">
        <v>38322</v>
      </c>
      <c r="B66" s="2" t="n">
        <v>33.17</v>
      </c>
      <c r="C66" s="2" t="n">
        <v>36.43</v>
      </c>
      <c r="D66" s="2" t="n">
        <v>36.39</v>
      </c>
      <c r="E66" s="2" t="n">
        <v>38.16</v>
      </c>
      <c r="F66" s="2" t="n">
        <v>40.75</v>
      </c>
      <c r="G66" s="2" t="n">
        <v>34.94</v>
      </c>
      <c r="I66" s="2" t="n">
        <v>28</v>
      </c>
      <c r="R66" s="2" t="n">
        <v>47.7016269363225</v>
      </c>
      <c r="AI66" s="1"/>
      <c r="AJ66" s="15"/>
      <c r="AL66" s="2" t="n">
        <v>38869</v>
      </c>
      <c r="AM66" s="2" t="n">
        <v>3.673</v>
      </c>
      <c r="AN66" s="2" t="n">
        <v>0.335</v>
      </c>
      <c r="AO66" s="2" t="n">
        <v>4.008</v>
      </c>
      <c r="AP66" s="2" t="n">
        <v>0.045</v>
      </c>
      <c r="AQ66" s="2" t="n">
        <v>3.718</v>
      </c>
      <c r="AR66" s="2" t="n">
        <v>0.335</v>
      </c>
      <c r="AS66" s="2" t="n">
        <v>4.008</v>
      </c>
      <c r="AT66" s="2" t="n">
        <v>0.37</v>
      </c>
      <c r="AU66" s="2" t="n">
        <v>4.043</v>
      </c>
    </row>
    <row r="67" customFormat="false" ht="12.75" hidden="false" customHeight="false" outlineLevel="0" collapsed="false">
      <c r="A67" s="351" t="n">
        <v>38353</v>
      </c>
      <c r="B67" s="2" t="n">
        <v>35.17</v>
      </c>
      <c r="C67" s="2" t="n">
        <v>36.7</v>
      </c>
      <c r="D67" s="2" t="n">
        <v>36.78</v>
      </c>
      <c r="E67" s="2" t="n">
        <v>39</v>
      </c>
      <c r="F67" s="2" t="n">
        <v>40.25</v>
      </c>
      <c r="G67" s="2" t="n">
        <v>37.49</v>
      </c>
      <c r="I67" s="2" t="n">
        <v>18.5</v>
      </c>
      <c r="R67" s="2" t="n">
        <v>45.8181685782102</v>
      </c>
      <c r="AI67" s="1"/>
      <c r="AJ67" s="15"/>
      <c r="AL67" s="2" t="n">
        <v>38899</v>
      </c>
      <c r="AM67" s="2" t="n">
        <v>3.7105</v>
      </c>
      <c r="AN67" s="2" t="n">
        <v>0.45</v>
      </c>
      <c r="AO67" s="2" t="n">
        <v>4.1605</v>
      </c>
      <c r="AP67" s="2" t="n">
        <v>0.045</v>
      </c>
      <c r="AQ67" s="2" t="n">
        <v>3.7555</v>
      </c>
      <c r="AR67" s="2" t="n">
        <v>0.35</v>
      </c>
      <c r="AS67" s="2" t="n">
        <v>4.0605</v>
      </c>
      <c r="AT67" s="2" t="n">
        <v>0.41</v>
      </c>
      <c r="AU67" s="2" t="n">
        <v>4.1205</v>
      </c>
    </row>
    <row r="68" customFormat="false" ht="12.75" hidden="false" customHeight="false" outlineLevel="0" collapsed="false">
      <c r="A68" s="351" t="n">
        <v>38384</v>
      </c>
      <c r="B68" s="2" t="n">
        <v>34.8</v>
      </c>
      <c r="C68" s="2" t="n">
        <v>34.91</v>
      </c>
      <c r="D68" s="2" t="n">
        <v>35</v>
      </c>
      <c r="E68" s="2" t="n">
        <v>38.75</v>
      </c>
      <c r="F68" s="2" t="n">
        <v>38.25</v>
      </c>
      <c r="G68" s="2" t="n">
        <v>37.12</v>
      </c>
      <c r="I68" s="2" t="n">
        <v>20.75</v>
      </c>
      <c r="R68" s="2" t="n">
        <v>44.1890126635202</v>
      </c>
      <c r="AI68" s="1"/>
      <c r="AJ68" s="15"/>
      <c r="AL68" s="2" t="n">
        <v>38930</v>
      </c>
      <c r="AM68" s="2" t="n">
        <v>3.5965</v>
      </c>
      <c r="AN68" s="2" t="n">
        <v>0.45</v>
      </c>
      <c r="AO68" s="2" t="n">
        <v>4.0465</v>
      </c>
      <c r="AP68" s="2" t="n">
        <v>0.045</v>
      </c>
      <c r="AQ68" s="2" t="n">
        <v>3.6415</v>
      </c>
      <c r="AR68" s="2" t="n">
        <v>0.35</v>
      </c>
      <c r="AS68" s="2" t="n">
        <v>3.9465</v>
      </c>
      <c r="AT68" s="2" t="n">
        <v>0.41</v>
      </c>
      <c r="AU68" s="2" t="n">
        <v>4.0065</v>
      </c>
    </row>
    <row r="69" customFormat="false" ht="12.75" hidden="false" customHeight="false" outlineLevel="0" collapsed="false">
      <c r="A69" s="351" t="n">
        <v>38412</v>
      </c>
      <c r="B69" s="2" t="n">
        <v>34.81</v>
      </c>
      <c r="C69" s="2" t="n">
        <v>32.76</v>
      </c>
      <c r="D69" s="2" t="n">
        <v>32.14</v>
      </c>
      <c r="E69" s="2" t="n">
        <v>37.5</v>
      </c>
      <c r="F69" s="2" t="n">
        <v>36.75</v>
      </c>
      <c r="G69" s="2" t="n">
        <v>37.13</v>
      </c>
      <c r="I69" s="2" t="n">
        <v>18.25</v>
      </c>
      <c r="R69" s="2" t="n">
        <v>42.3018327833711</v>
      </c>
      <c r="AI69" s="1"/>
      <c r="AJ69" s="15"/>
      <c r="AL69" s="2" t="n">
        <v>38961</v>
      </c>
      <c r="AM69" s="2" t="n">
        <v>3.4645</v>
      </c>
      <c r="AN69" s="2" t="n">
        <v>0.415</v>
      </c>
      <c r="AO69" s="2" t="n">
        <v>3.8795</v>
      </c>
      <c r="AP69" s="2" t="n">
        <v>0.13</v>
      </c>
      <c r="AQ69" s="2" t="n">
        <v>3.5945</v>
      </c>
      <c r="AR69" s="2" t="n">
        <v>0.315</v>
      </c>
      <c r="AS69" s="2" t="n">
        <v>3.7795</v>
      </c>
      <c r="AT69" s="2" t="n">
        <v>0.36</v>
      </c>
      <c r="AU69" s="2" t="n">
        <v>3.8245</v>
      </c>
    </row>
    <row r="70" customFormat="false" ht="12.75" hidden="false" customHeight="false" outlineLevel="0" collapsed="false">
      <c r="A70" s="351" t="n">
        <v>38443</v>
      </c>
      <c r="B70" s="2" t="n">
        <v>34.44</v>
      </c>
      <c r="C70" s="2" t="n">
        <v>34.21</v>
      </c>
      <c r="D70" s="2" t="n">
        <v>31.43</v>
      </c>
      <c r="E70" s="2" t="n">
        <v>36.5</v>
      </c>
      <c r="F70" s="2" t="n">
        <v>35.5</v>
      </c>
      <c r="G70" s="2" t="n">
        <v>36.76</v>
      </c>
      <c r="I70" s="2" t="n">
        <v>24.25</v>
      </c>
      <c r="R70" s="2" t="n">
        <v>39.2302034165336</v>
      </c>
      <c r="AI70" s="1"/>
      <c r="AJ70" s="15"/>
      <c r="AL70" s="2" t="n">
        <v>38991</v>
      </c>
      <c r="AM70" s="2" t="n">
        <v>3.2945</v>
      </c>
      <c r="AN70" s="2" t="n">
        <v>0.46</v>
      </c>
      <c r="AO70" s="2" t="n">
        <v>3.7545</v>
      </c>
      <c r="AP70" s="2" t="n">
        <v>0.13</v>
      </c>
      <c r="AQ70" s="2" t="n">
        <v>3.4245</v>
      </c>
      <c r="AR70" s="2" t="n">
        <v>0.36</v>
      </c>
      <c r="AS70" s="2" t="n">
        <v>3.6545</v>
      </c>
      <c r="AT70" s="2" t="n">
        <v>0.4</v>
      </c>
      <c r="AU70" s="2" t="n">
        <v>3.6945</v>
      </c>
    </row>
    <row r="71" customFormat="false" ht="12.75" hidden="false" customHeight="false" outlineLevel="0" collapsed="false">
      <c r="A71" s="351" t="n">
        <v>38473</v>
      </c>
      <c r="B71" s="2" t="n">
        <v>34.45</v>
      </c>
      <c r="C71" s="2" t="n">
        <v>30.79</v>
      </c>
      <c r="D71" s="2" t="n">
        <v>27.85</v>
      </c>
      <c r="E71" s="2" t="n">
        <v>38</v>
      </c>
      <c r="F71" s="2" t="n">
        <v>36</v>
      </c>
      <c r="G71" s="2" t="n">
        <v>36.77</v>
      </c>
      <c r="I71" s="2" t="n">
        <v>24.25</v>
      </c>
      <c r="R71" s="2" t="n">
        <v>39.2369080811849</v>
      </c>
      <c r="AI71" s="1"/>
      <c r="AJ71" s="15"/>
      <c r="AL71" s="2" t="n">
        <v>39022</v>
      </c>
      <c r="AM71" s="2" t="n">
        <v>3.2945</v>
      </c>
      <c r="AN71" s="2" t="n">
        <v>0.56</v>
      </c>
      <c r="AO71" s="2" t="n">
        <v>3.8545</v>
      </c>
      <c r="AP71" s="2" t="n">
        <v>0.13</v>
      </c>
      <c r="AQ71" s="2" t="n">
        <v>3.4245</v>
      </c>
      <c r="AR71" s="2" t="n">
        <v>0.46</v>
      </c>
      <c r="AS71" s="2" t="n">
        <v>3.7545</v>
      </c>
      <c r="AT71" s="2" t="n">
        <v>0.73</v>
      </c>
      <c r="AU71" s="2" t="n">
        <v>4.0245</v>
      </c>
    </row>
    <row r="72" customFormat="false" ht="12.75" hidden="false" customHeight="false" outlineLevel="0" collapsed="false">
      <c r="A72" s="351" t="n">
        <v>38504</v>
      </c>
      <c r="B72" s="2" t="n">
        <v>37.73</v>
      </c>
      <c r="C72" s="2" t="n">
        <v>31.71</v>
      </c>
      <c r="D72" s="2" t="n">
        <v>28.75</v>
      </c>
      <c r="E72" s="2" t="n">
        <v>42.25</v>
      </c>
      <c r="F72" s="2" t="n">
        <v>43.5</v>
      </c>
      <c r="G72" s="2" t="n">
        <v>41.86</v>
      </c>
      <c r="I72" s="2" t="n">
        <v>29.25</v>
      </c>
      <c r="R72" s="2" t="n">
        <v>39.7018428184617</v>
      </c>
      <c r="AI72" s="1"/>
      <c r="AJ72" s="15"/>
      <c r="AL72" s="2" t="n">
        <v>39052</v>
      </c>
      <c r="AM72" s="2" t="n">
        <v>3.3265</v>
      </c>
      <c r="AN72" s="2" t="n">
        <v>0.77</v>
      </c>
      <c r="AO72" s="2" t="n">
        <v>4.0965</v>
      </c>
      <c r="AP72" s="2" t="n">
        <v>0.13</v>
      </c>
      <c r="AQ72" s="2" t="n">
        <v>3.4565</v>
      </c>
      <c r="AR72" s="2" t="n">
        <v>0.77</v>
      </c>
      <c r="AS72" s="2" t="n">
        <v>4.0965</v>
      </c>
      <c r="AT72" s="2" t="n">
        <v>0.98</v>
      </c>
      <c r="AU72" s="2" t="n">
        <v>4.3065</v>
      </c>
    </row>
    <row r="73" customFormat="false" ht="12.75" hidden="false" customHeight="false" outlineLevel="0" collapsed="false">
      <c r="A73" s="351" t="n">
        <v>38534</v>
      </c>
      <c r="B73" s="2" t="n">
        <v>47.76</v>
      </c>
      <c r="C73" s="2" t="n">
        <v>46.17</v>
      </c>
      <c r="D73" s="2" t="n">
        <v>42.21</v>
      </c>
      <c r="E73" s="2" t="n">
        <v>41.75</v>
      </c>
      <c r="F73" s="2" t="n">
        <v>47.25</v>
      </c>
      <c r="G73" s="2" t="n">
        <v>52.96</v>
      </c>
      <c r="I73" s="2" t="n">
        <v>26.25</v>
      </c>
      <c r="R73" s="2" t="n">
        <v>40.3830983078848</v>
      </c>
      <c r="AI73" s="1"/>
      <c r="AJ73" s="15"/>
      <c r="AL73" s="2" t="n">
        <v>39083</v>
      </c>
      <c r="AM73" s="2" t="n">
        <v>3.3735</v>
      </c>
      <c r="AN73" s="2" t="n">
        <v>1.04</v>
      </c>
      <c r="AO73" s="2" t="n">
        <v>4.4135</v>
      </c>
      <c r="AP73" s="2" t="n">
        <v>0.13</v>
      </c>
      <c r="AQ73" s="2" t="n">
        <v>3.5035</v>
      </c>
      <c r="AR73" s="2" t="n">
        <v>1.04</v>
      </c>
      <c r="AS73" s="2" t="n">
        <v>4.4135</v>
      </c>
      <c r="AT73" s="2" t="n">
        <v>1.6</v>
      </c>
      <c r="AU73" s="2" t="n">
        <v>4.9735</v>
      </c>
    </row>
    <row r="74" customFormat="false" ht="12.75" hidden="false" customHeight="false" outlineLevel="0" collapsed="false">
      <c r="A74" s="351" t="n">
        <v>38565</v>
      </c>
      <c r="B74" s="2" t="n">
        <v>51.41</v>
      </c>
      <c r="C74" s="2" t="n">
        <v>51.25</v>
      </c>
      <c r="D74" s="2" t="n">
        <v>47.97</v>
      </c>
      <c r="E74" s="2" t="n">
        <v>48</v>
      </c>
      <c r="F74" s="2" t="n">
        <v>48.75</v>
      </c>
      <c r="G74" s="2" t="n">
        <v>58.05</v>
      </c>
      <c r="I74" s="2" t="n">
        <v>35.25</v>
      </c>
      <c r="R74" s="2" t="n">
        <v>40.8518953462632</v>
      </c>
      <c r="AI74" s="1"/>
      <c r="AJ74" s="15"/>
      <c r="AL74" s="2" t="n">
        <v>39114</v>
      </c>
      <c r="AM74" s="2" t="n">
        <v>3.4055</v>
      </c>
      <c r="AN74" s="2" t="n">
        <v>1.04</v>
      </c>
      <c r="AO74" s="2" t="n">
        <v>4.4455</v>
      </c>
      <c r="AP74" s="2" t="n">
        <v>0.045</v>
      </c>
      <c r="AQ74" s="2" t="n">
        <v>3.4505</v>
      </c>
      <c r="AR74" s="2" t="n">
        <v>1.04</v>
      </c>
      <c r="AS74" s="2" t="n">
        <v>4.4455</v>
      </c>
      <c r="AT74" s="2" t="n">
        <v>1.6</v>
      </c>
      <c r="AU74" s="2" t="n">
        <v>5.0055</v>
      </c>
    </row>
    <row r="75" customFormat="false" ht="12.75" hidden="false" customHeight="false" outlineLevel="0" collapsed="false">
      <c r="A75" s="351" t="n">
        <v>38596</v>
      </c>
      <c r="B75" s="2" t="n">
        <v>43.03</v>
      </c>
      <c r="C75" s="2" t="n">
        <v>43.31</v>
      </c>
      <c r="D75" s="2" t="n">
        <v>40.08</v>
      </c>
      <c r="E75" s="2" t="n">
        <v>44.5</v>
      </c>
      <c r="F75" s="2" t="n">
        <v>41.25</v>
      </c>
      <c r="G75" s="2" t="n">
        <v>48.23</v>
      </c>
      <c r="I75" s="2" t="n">
        <v>22</v>
      </c>
      <c r="R75" s="2" t="n">
        <v>41.0203276950746</v>
      </c>
      <c r="AI75" s="1"/>
      <c r="AJ75" s="15"/>
      <c r="AL75" s="2" t="n">
        <v>39142</v>
      </c>
      <c r="AM75" s="2" t="n">
        <v>3.4165</v>
      </c>
      <c r="AN75" s="2" t="n">
        <v>0.54</v>
      </c>
      <c r="AO75" s="2" t="n">
        <v>3.9565</v>
      </c>
      <c r="AP75" s="2" t="n">
        <v>0.045</v>
      </c>
      <c r="AQ75" s="2" t="n">
        <v>3.4615</v>
      </c>
      <c r="AR75" s="2" t="n">
        <v>0.54</v>
      </c>
      <c r="AS75" s="2" t="n">
        <v>3.9565</v>
      </c>
      <c r="AT75" s="2" t="n">
        <v>0.72</v>
      </c>
      <c r="AU75" s="2" t="n">
        <v>4.1365</v>
      </c>
    </row>
    <row r="76" customFormat="false" ht="12.75" hidden="false" customHeight="false" outlineLevel="0" collapsed="false">
      <c r="A76" s="351" t="n">
        <v>38626</v>
      </c>
      <c r="B76" s="2" t="n">
        <v>35.19</v>
      </c>
      <c r="C76" s="2" t="n">
        <v>36.59</v>
      </c>
      <c r="D76" s="2" t="n">
        <v>36.53</v>
      </c>
      <c r="E76" s="2" t="n">
        <v>40</v>
      </c>
      <c r="F76" s="2" t="n">
        <v>38.5</v>
      </c>
      <c r="G76" s="2" t="n">
        <v>37.69</v>
      </c>
      <c r="I76" s="2" t="n">
        <v>25.25</v>
      </c>
      <c r="R76" s="2" t="n">
        <v>41.1753691106783</v>
      </c>
      <c r="AI76" s="1"/>
      <c r="AJ76" s="15"/>
      <c r="AL76" s="2" t="n">
        <v>39173</v>
      </c>
      <c r="AM76" s="2" t="n">
        <v>3.4265</v>
      </c>
      <c r="AN76" s="2" t="n">
        <v>0.36</v>
      </c>
      <c r="AO76" s="2" t="n">
        <v>3.7865</v>
      </c>
      <c r="AP76" s="2" t="n">
        <v>0.045</v>
      </c>
      <c r="AQ76" s="2" t="n">
        <v>3.4715</v>
      </c>
      <c r="AR76" s="2" t="n">
        <v>0.36</v>
      </c>
      <c r="AS76" s="2" t="n">
        <v>3.7865</v>
      </c>
      <c r="AT76" s="2" t="n">
        <v>0.38</v>
      </c>
      <c r="AU76" s="2" t="n">
        <v>3.8065</v>
      </c>
    </row>
    <row r="77" customFormat="false" ht="12.75" hidden="false" customHeight="false" outlineLevel="0" collapsed="false">
      <c r="A77" s="351" t="n">
        <v>38657</v>
      </c>
      <c r="B77" s="2" t="n">
        <v>34.1</v>
      </c>
      <c r="C77" s="2" t="n">
        <v>34.84</v>
      </c>
      <c r="D77" s="2" t="n">
        <v>34.53</v>
      </c>
      <c r="E77" s="2" t="n">
        <v>37.75</v>
      </c>
      <c r="F77" s="2" t="n">
        <v>38</v>
      </c>
      <c r="G77" s="2" t="n">
        <v>36.24</v>
      </c>
      <c r="I77" s="2" t="n">
        <v>22.25</v>
      </c>
      <c r="R77" s="2" t="n">
        <v>44.0854514337186</v>
      </c>
      <c r="AI77" s="1"/>
      <c r="AJ77" s="15"/>
      <c r="AL77" s="2" t="n">
        <v>39203</v>
      </c>
      <c r="AM77" s="2" t="n">
        <v>3.5835</v>
      </c>
      <c r="AN77" s="2" t="n">
        <v>0.325</v>
      </c>
      <c r="AO77" s="2" t="n">
        <v>3.9085</v>
      </c>
      <c r="AP77" s="2" t="n">
        <v>0.045</v>
      </c>
      <c r="AQ77" s="2" t="n">
        <v>3.6285</v>
      </c>
      <c r="AR77" s="2" t="n">
        <v>0.325</v>
      </c>
      <c r="AS77" s="2" t="n">
        <v>3.9085</v>
      </c>
      <c r="AT77" s="2" t="n">
        <v>0.33</v>
      </c>
      <c r="AU77" s="2" t="n">
        <v>3.9135</v>
      </c>
    </row>
    <row r="78" customFormat="false" ht="12.75" hidden="false" customHeight="false" outlineLevel="0" collapsed="false">
      <c r="A78" s="351" t="n">
        <v>38687</v>
      </c>
      <c r="B78" s="2" t="n">
        <v>34.1</v>
      </c>
      <c r="C78" s="2" t="n">
        <v>36.84</v>
      </c>
      <c r="D78" s="2" t="n">
        <v>36.52</v>
      </c>
      <c r="E78" s="2" t="n">
        <v>39</v>
      </c>
      <c r="F78" s="2" t="n">
        <v>42</v>
      </c>
      <c r="G78" s="2" t="n">
        <v>36.06</v>
      </c>
      <c r="I78" s="2" t="n">
        <v>25.5</v>
      </c>
      <c r="R78" s="2" t="n">
        <v>46.6390142465019</v>
      </c>
      <c r="AI78" s="1"/>
      <c r="AJ78" s="15"/>
      <c r="AL78" s="2" t="n">
        <v>39234</v>
      </c>
      <c r="AM78" s="2" t="n">
        <v>3.7605</v>
      </c>
      <c r="AN78" s="2" t="n">
        <v>0.335</v>
      </c>
      <c r="AO78" s="2" t="n">
        <v>4.0955</v>
      </c>
      <c r="AP78" s="2" t="n">
        <v>0.045</v>
      </c>
      <c r="AQ78" s="2" t="n">
        <v>3.8055</v>
      </c>
      <c r="AR78" s="2" t="n">
        <v>0.335</v>
      </c>
      <c r="AS78" s="2" t="n">
        <v>4.0955</v>
      </c>
      <c r="AT78" s="2" t="n">
        <v>0.37</v>
      </c>
      <c r="AU78" s="2" t="n">
        <v>4.1305</v>
      </c>
    </row>
    <row r="79" customFormat="false" ht="12.75" hidden="false" customHeight="false" outlineLevel="0" collapsed="false">
      <c r="A79" s="351" t="n">
        <v>38718</v>
      </c>
      <c r="B79" s="2" t="n">
        <v>35.83</v>
      </c>
      <c r="C79" s="2" t="n">
        <v>37.5</v>
      </c>
      <c r="D79" s="2" t="n">
        <v>36.93</v>
      </c>
      <c r="E79" s="2" t="n">
        <v>39.21</v>
      </c>
      <c r="F79" s="2" t="n">
        <v>40.75</v>
      </c>
      <c r="G79" s="2" t="n">
        <v>38.25</v>
      </c>
      <c r="I79" s="2" t="n">
        <v>18.75</v>
      </c>
      <c r="R79" s="2" t="n">
        <v>41.4813709568775</v>
      </c>
      <c r="AI79" s="1"/>
      <c r="AJ79" s="15"/>
      <c r="AL79" s="2" t="n">
        <v>39264</v>
      </c>
      <c r="AM79" s="2" t="n">
        <v>3.8005</v>
      </c>
      <c r="AN79" s="2" t="n">
        <v>0.45</v>
      </c>
      <c r="AO79" s="2" t="n">
        <v>4.2505</v>
      </c>
      <c r="AP79" s="2" t="n">
        <v>0.045</v>
      </c>
      <c r="AQ79" s="2" t="n">
        <v>3.8455</v>
      </c>
      <c r="AR79" s="2" t="n">
        <v>0.35</v>
      </c>
      <c r="AS79" s="2" t="n">
        <v>4.1505</v>
      </c>
      <c r="AT79" s="2" t="n">
        <v>0.41</v>
      </c>
      <c r="AU79" s="2" t="n">
        <v>4.2105</v>
      </c>
    </row>
    <row r="80" customFormat="false" ht="12.75" hidden="false" customHeight="false" outlineLevel="0" collapsed="false">
      <c r="A80" s="351" t="n">
        <v>38749</v>
      </c>
      <c r="B80" s="2" t="n">
        <v>35.53</v>
      </c>
      <c r="C80" s="2" t="n">
        <v>35.86</v>
      </c>
      <c r="D80" s="2" t="n">
        <v>35.32</v>
      </c>
      <c r="E80" s="2" t="n">
        <v>39.2</v>
      </c>
      <c r="F80" s="2" t="n">
        <v>38.84</v>
      </c>
      <c r="G80" s="2" t="n">
        <v>37.95</v>
      </c>
      <c r="I80" s="2" t="n">
        <v>21</v>
      </c>
      <c r="R80" s="2" t="n">
        <v>40.0592672402988</v>
      </c>
      <c r="AI80" s="1"/>
      <c r="AJ80" s="15"/>
      <c r="AL80" s="2" t="n">
        <v>39295</v>
      </c>
      <c r="AM80" s="2" t="n">
        <v>3.6865</v>
      </c>
      <c r="AN80" s="2" t="n">
        <v>0.45</v>
      </c>
      <c r="AO80" s="2" t="n">
        <v>4.1365</v>
      </c>
      <c r="AP80" s="2" t="n">
        <v>0.045</v>
      </c>
      <c r="AQ80" s="2" t="n">
        <v>3.7315</v>
      </c>
      <c r="AR80" s="2" t="n">
        <v>0.35</v>
      </c>
      <c r="AS80" s="2" t="n">
        <v>4.0365</v>
      </c>
      <c r="AT80" s="2" t="n">
        <v>0.41</v>
      </c>
      <c r="AU80" s="2" t="n">
        <v>4.0965</v>
      </c>
    </row>
    <row r="81" customFormat="false" ht="12.75" hidden="false" customHeight="false" outlineLevel="0" collapsed="false">
      <c r="A81" s="351" t="n">
        <v>38777</v>
      </c>
      <c r="B81" s="2" t="n">
        <v>35.53</v>
      </c>
      <c r="C81" s="2" t="n">
        <v>33.88</v>
      </c>
      <c r="D81" s="2" t="n">
        <v>32.72</v>
      </c>
      <c r="E81" s="2" t="n">
        <v>38.2</v>
      </c>
      <c r="F81" s="2" t="n">
        <v>37.72</v>
      </c>
      <c r="G81" s="2" t="n">
        <v>37.95</v>
      </c>
      <c r="I81" s="2" t="n">
        <v>18.5</v>
      </c>
      <c r="R81" s="2" t="n">
        <v>38.4078513686445</v>
      </c>
      <c r="AI81" s="1"/>
      <c r="AJ81" s="15"/>
      <c r="AL81" s="2" t="n">
        <v>39326</v>
      </c>
      <c r="AM81" s="2" t="n">
        <v>3.5545</v>
      </c>
      <c r="AN81" s="2" t="n">
        <v>0.415</v>
      </c>
      <c r="AO81" s="2" t="n">
        <v>3.9695</v>
      </c>
      <c r="AP81" s="2" t="n">
        <v>0.13</v>
      </c>
      <c r="AQ81" s="2" t="n">
        <v>3.6845</v>
      </c>
      <c r="AR81" s="2" t="n">
        <v>0.315</v>
      </c>
      <c r="AS81" s="2" t="n">
        <v>3.8695</v>
      </c>
      <c r="AT81" s="2" t="n">
        <v>0.36</v>
      </c>
      <c r="AU81" s="2" t="n">
        <v>3.9145</v>
      </c>
    </row>
    <row r="82" customFormat="false" ht="12.75" hidden="false" customHeight="false" outlineLevel="0" collapsed="false">
      <c r="A82" s="351" t="n">
        <v>38808</v>
      </c>
      <c r="B82" s="2" t="n">
        <v>35.22</v>
      </c>
      <c r="C82" s="2" t="n">
        <v>35.22</v>
      </c>
      <c r="D82" s="2" t="n">
        <v>32.08</v>
      </c>
      <c r="E82" s="2" t="n">
        <v>37.88</v>
      </c>
      <c r="F82" s="2" t="n">
        <v>36.7</v>
      </c>
      <c r="G82" s="2" t="n">
        <v>37.64</v>
      </c>
      <c r="I82" s="2" t="n">
        <v>24.5</v>
      </c>
      <c r="R82" s="2" t="n">
        <v>35.7094121603135</v>
      </c>
      <c r="AI82" s="1"/>
      <c r="AJ82" s="15"/>
      <c r="AL82" s="2" t="n">
        <v>39356</v>
      </c>
      <c r="AM82" s="2" t="n">
        <v>3.3845</v>
      </c>
      <c r="AN82" s="2" t="n">
        <v>0.46</v>
      </c>
      <c r="AO82" s="2" t="n">
        <v>3.8445</v>
      </c>
      <c r="AP82" s="2" t="n">
        <v>0.13</v>
      </c>
      <c r="AQ82" s="2" t="n">
        <v>3.5145</v>
      </c>
      <c r="AR82" s="2" t="n">
        <v>0.36</v>
      </c>
      <c r="AS82" s="2" t="n">
        <v>3.7445</v>
      </c>
      <c r="AT82" s="2" t="n">
        <v>0.4</v>
      </c>
      <c r="AU82" s="2" t="n">
        <v>3.7845</v>
      </c>
    </row>
    <row r="83" customFormat="false" ht="12.75" hidden="false" customHeight="false" outlineLevel="0" collapsed="false">
      <c r="A83" s="351" t="n">
        <v>38838</v>
      </c>
      <c r="B83" s="2" t="n">
        <v>35.22</v>
      </c>
      <c r="C83" s="2" t="n">
        <v>32.09</v>
      </c>
      <c r="D83" s="2" t="n">
        <v>28.84</v>
      </c>
      <c r="E83" s="2" t="n">
        <v>39.19</v>
      </c>
      <c r="F83" s="2" t="n">
        <v>37.2</v>
      </c>
      <c r="G83" s="2" t="n">
        <v>37.64</v>
      </c>
      <c r="I83" s="2" t="n">
        <v>24.5</v>
      </c>
      <c r="R83" s="2" t="n">
        <v>35.7231079376129</v>
      </c>
      <c r="AI83" s="1"/>
      <c r="AJ83" s="15"/>
      <c r="AL83" s="2" t="n">
        <v>39387</v>
      </c>
      <c r="AM83" s="2" t="n">
        <v>3.3845</v>
      </c>
      <c r="AN83" s="2" t="n">
        <v>0.56</v>
      </c>
      <c r="AO83" s="2" t="n">
        <v>3.9445</v>
      </c>
      <c r="AP83" s="2" t="n">
        <v>0.13</v>
      </c>
      <c r="AQ83" s="2" t="n">
        <v>3.5145</v>
      </c>
      <c r="AR83" s="2" t="n">
        <v>0.46</v>
      </c>
      <c r="AS83" s="2" t="n">
        <v>3.8445</v>
      </c>
      <c r="AT83" s="2" t="n">
        <v>0.73</v>
      </c>
      <c r="AU83" s="2" t="n">
        <v>4.1145</v>
      </c>
    </row>
    <row r="84" customFormat="false" ht="12.75" hidden="false" customHeight="false" outlineLevel="0" collapsed="false">
      <c r="A84" s="351" t="n">
        <v>38869</v>
      </c>
      <c r="B84" s="2" t="n">
        <v>38.03</v>
      </c>
      <c r="C84" s="2" t="n">
        <v>32.93</v>
      </c>
      <c r="D84" s="2" t="n">
        <v>29.66</v>
      </c>
      <c r="E84" s="2" t="n">
        <v>43.13</v>
      </c>
      <c r="F84" s="2" t="n">
        <v>43.85</v>
      </c>
      <c r="G84" s="2" t="n">
        <v>41.99</v>
      </c>
      <c r="I84" s="2" t="n">
        <v>29.5</v>
      </c>
      <c r="R84" s="2" t="n">
        <v>36.1416927546462</v>
      </c>
      <c r="AI84" s="1"/>
      <c r="AJ84" s="15"/>
      <c r="AL84" s="2" t="n">
        <v>39417</v>
      </c>
      <c r="AM84" s="2" t="n">
        <v>3.4165</v>
      </c>
      <c r="AN84" s="2" t="n">
        <v>0.77</v>
      </c>
      <c r="AO84" s="2" t="n">
        <v>4.1865</v>
      </c>
      <c r="AP84" s="2" t="n">
        <v>0.13</v>
      </c>
      <c r="AQ84" s="2" t="n">
        <v>3.5465</v>
      </c>
      <c r="AR84" s="2" t="n">
        <v>0.77</v>
      </c>
      <c r="AS84" s="2" t="n">
        <v>4.1865</v>
      </c>
      <c r="AT84" s="2" t="n">
        <v>0.98</v>
      </c>
      <c r="AU84" s="2" t="n">
        <v>4.3965</v>
      </c>
    </row>
    <row r="85" customFormat="false" ht="12.75" hidden="false" customHeight="false" outlineLevel="0" collapsed="false">
      <c r="A85" s="351" t="n">
        <v>38899</v>
      </c>
      <c r="B85" s="2" t="n">
        <v>46.61</v>
      </c>
      <c r="C85" s="2" t="n">
        <v>46.21</v>
      </c>
      <c r="D85" s="2" t="n">
        <v>41.86</v>
      </c>
      <c r="E85" s="2" t="n">
        <v>40.47</v>
      </c>
      <c r="F85" s="2" t="n">
        <v>45.7</v>
      </c>
      <c r="G85" s="2" t="n">
        <v>51.47</v>
      </c>
      <c r="I85" s="2" t="n">
        <v>26.5</v>
      </c>
      <c r="R85" s="2" t="n">
        <v>36.749917768287</v>
      </c>
      <c r="AI85" s="1"/>
      <c r="AJ85" s="15"/>
      <c r="AL85" s="2" t="n">
        <v>39448</v>
      </c>
      <c r="AM85" s="2" t="n">
        <v>3.4635</v>
      </c>
      <c r="AN85" s="2" t="n">
        <v>1.04</v>
      </c>
      <c r="AO85" s="2" t="n">
        <v>4.5035</v>
      </c>
      <c r="AP85" s="2" t="n">
        <v>0.13</v>
      </c>
      <c r="AQ85" s="2" t="n">
        <v>3.5935</v>
      </c>
      <c r="AR85" s="2" t="n">
        <v>1.04</v>
      </c>
      <c r="AS85" s="2" t="n">
        <v>4.5035</v>
      </c>
      <c r="AT85" s="2" t="n">
        <v>1.6</v>
      </c>
      <c r="AU85" s="2" t="n">
        <v>5.0635</v>
      </c>
    </row>
    <row r="86" customFormat="false" ht="12.75" hidden="false" customHeight="false" outlineLevel="0" collapsed="false">
      <c r="A86" s="351" t="n">
        <v>38930</v>
      </c>
      <c r="B86" s="2" t="n">
        <v>49.74</v>
      </c>
      <c r="C86" s="2" t="n">
        <v>50.88</v>
      </c>
      <c r="D86" s="2" t="n">
        <v>47.07</v>
      </c>
      <c r="E86" s="2" t="n">
        <v>45.83</v>
      </c>
      <c r="F86" s="2" t="n">
        <v>46.25</v>
      </c>
      <c r="G86" s="2" t="n">
        <v>55.82</v>
      </c>
      <c r="I86" s="2" t="n">
        <v>35.5</v>
      </c>
      <c r="R86" s="2" t="n">
        <v>37.1697736758693</v>
      </c>
      <c r="AI86" s="1"/>
      <c r="AJ86" s="15"/>
      <c r="AL86" s="2" t="n">
        <v>39479</v>
      </c>
      <c r="AM86" s="2" t="n">
        <v>3.4955</v>
      </c>
      <c r="AN86" s="2" t="n">
        <v>1.04</v>
      </c>
      <c r="AO86" s="2" t="n">
        <v>4.5355</v>
      </c>
      <c r="AP86" s="2" t="n">
        <v>0.045</v>
      </c>
      <c r="AQ86" s="2" t="n">
        <v>3.5405</v>
      </c>
      <c r="AR86" s="2" t="n">
        <v>1.04</v>
      </c>
      <c r="AS86" s="2" t="n">
        <v>4.5355</v>
      </c>
      <c r="AT86" s="2" t="n">
        <v>1.6</v>
      </c>
      <c r="AU86" s="2" t="n">
        <v>5.0955</v>
      </c>
    </row>
    <row r="87" customFormat="false" ht="12.75" hidden="false" customHeight="false" outlineLevel="0" collapsed="false">
      <c r="A87" s="351" t="n">
        <v>38961</v>
      </c>
      <c r="B87" s="2" t="n">
        <v>42.56</v>
      </c>
      <c r="C87" s="2" t="n">
        <v>43.59</v>
      </c>
      <c r="D87" s="2" t="n">
        <v>39.93</v>
      </c>
      <c r="E87" s="2" t="n">
        <v>42.83</v>
      </c>
      <c r="F87" s="2" t="n">
        <v>40.16</v>
      </c>
      <c r="G87" s="2" t="n">
        <v>47.42</v>
      </c>
      <c r="I87" s="2" t="n">
        <v>22.25</v>
      </c>
      <c r="R87" s="2" t="n">
        <v>37.3246817028344</v>
      </c>
      <c r="AI87" s="1"/>
      <c r="AJ87" s="15"/>
      <c r="AL87" s="2" t="n">
        <v>39508</v>
      </c>
      <c r="AM87" s="2" t="n">
        <v>3.5065</v>
      </c>
      <c r="AN87" s="2" t="n">
        <v>0.54</v>
      </c>
      <c r="AO87" s="2" t="n">
        <v>4.0465</v>
      </c>
      <c r="AP87" s="2" t="n">
        <v>0.045</v>
      </c>
      <c r="AQ87" s="2" t="n">
        <v>3.5515</v>
      </c>
      <c r="AR87" s="2" t="n">
        <v>0.54</v>
      </c>
      <c r="AS87" s="2" t="n">
        <v>4.0465</v>
      </c>
      <c r="AT87" s="2" t="n">
        <v>0.72</v>
      </c>
      <c r="AU87" s="2" t="n">
        <v>4.2265</v>
      </c>
    </row>
    <row r="88" customFormat="false" ht="12.75" hidden="false" customHeight="false" outlineLevel="0" collapsed="false">
      <c r="A88" s="351" t="n">
        <v>38991</v>
      </c>
      <c r="B88" s="2" t="n">
        <v>35.86</v>
      </c>
      <c r="C88" s="2" t="n">
        <v>37.47</v>
      </c>
      <c r="D88" s="2" t="n">
        <v>36.78</v>
      </c>
      <c r="E88" s="2" t="n">
        <v>41.47</v>
      </c>
      <c r="F88" s="2" t="n">
        <v>39.68</v>
      </c>
      <c r="G88" s="2" t="n">
        <v>38.43</v>
      </c>
      <c r="I88" s="2" t="n">
        <v>25.5</v>
      </c>
      <c r="R88" s="2" t="n">
        <v>37.4641871114437</v>
      </c>
      <c r="AI88" s="1"/>
      <c r="AJ88" s="15"/>
      <c r="AL88" s="2" t="n">
        <v>39539</v>
      </c>
      <c r="AM88" s="2" t="n">
        <v>3.5165</v>
      </c>
      <c r="AN88" s="2" t="n">
        <v>0.36</v>
      </c>
      <c r="AO88" s="2" t="n">
        <v>3.8765</v>
      </c>
      <c r="AP88" s="2" t="n">
        <v>0.045</v>
      </c>
      <c r="AQ88" s="2" t="n">
        <v>3.5615</v>
      </c>
      <c r="AR88" s="2" t="n">
        <v>0.36</v>
      </c>
      <c r="AS88" s="2" t="n">
        <v>3.8765</v>
      </c>
      <c r="AT88" s="2" t="n">
        <v>0.38</v>
      </c>
      <c r="AU88" s="2" t="n">
        <v>3.8965</v>
      </c>
    </row>
    <row r="89" customFormat="false" ht="12.75" hidden="false" customHeight="false" outlineLevel="0" collapsed="false">
      <c r="A89" s="351" t="n">
        <v>39022</v>
      </c>
      <c r="B89" s="2" t="n">
        <v>34.92</v>
      </c>
      <c r="C89" s="2" t="n">
        <v>35.82</v>
      </c>
      <c r="D89" s="2" t="n">
        <v>34.9</v>
      </c>
      <c r="E89" s="2" t="n">
        <v>38.78</v>
      </c>
      <c r="F89" s="2" t="n">
        <v>39.13</v>
      </c>
      <c r="G89" s="2" t="n">
        <v>37.18</v>
      </c>
      <c r="I89" s="2" t="n">
        <v>22.5</v>
      </c>
      <c r="R89" s="2" t="n">
        <v>39.9633053877916</v>
      </c>
      <c r="AI89" s="1"/>
      <c r="AJ89" s="15"/>
      <c r="AL89" s="2" t="n">
        <v>39569</v>
      </c>
      <c r="AM89" s="2" t="n">
        <v>3.6735</v>
      </c>
      <c r="AN89" s="2" t="n">
        <v>0.325</v>
      </c>
      <c r="AO89" s="2" t="n">
        <v>3.9985</v>
      </c>
      <c r="AP89" s="2" t="n">
        <v>0.045</v>
      </c>
      <c r="AQ89" s="2" t="n">
        <v>3.7185</v>
      </c>
      <c r="AR89" s="2" t="n">
        <v>0.325</v>
      </c>
      <c r="AS89" s="2" t="n">
        <v>3.9985</v>
      </c>
      <c r="AT89" s="2" t="n">
        <v>0.33</v>
      </c>
      <c r="AU89" s="2" t="n">
        <v>4.0035</v>
      </c>
    </row>
    <row r="90" customFormat="false" ht="12.75" hidden="false" customHeight="false" outlineLevel="0" collapsed="false">
      <c r="A90" s="351" t="n">
        <v>39052</v>
      </c>
      <c r="B90" s="2" t="n">
        <v>34.93</v>
      </c>
      <c r="C90" s="2" t="n">
        <v>37.66</v>
      </c>
      <c r="D90" s="2" t="n">
        <v>36.7</v>
      </c>
      <c r="E90" s="2" t="n">
        <v>39.83</v>
      </c>
      <c r="F90" s="2" t="n">
        <v>43.03</v>
      </c>
      <c r="G90" s="2" t="n">
        <v>37.04</v>
      </c>
      <c r="I90" s="2" t="n">
        <v>25.75</v>
      </c>
      <c r="R90" s="2" t="n">
        <v>42.2105574417436</v>
      </c>
      <c r="AI90" s="1"/>
      <c r="AJ90" s="15"/>
      <c r="AL90" s="2" t="n">
        <v>39600</v>
      </c>
      <c r="AM90" s="2" t="n">
        <v>3.8505</v>
      </c>
      <c r="AN90" s="2" t="n">
        <v>0.335</v>
      </c>
      <c r="AO90" s="2" t="n">
        <v>4.1855</v>
      </c>
      <c r="AP90" s="2" t="n">
        <v>0.045</v>
      </c>
      <c r="AQ90" s="2" t="n">
        <v>3.8955</v>
      </c>
      <c r="AR90" s="2" t="n">
        <v>0.335</v>
      </c>
      <c r="AS90" s="2" t="n">
        <v>4.1855</v>
      </c>
      <c r="AT90" s="2" t="n">
        <v>0.37</v>
      </c>
      <c r="AU90" s="2" t="n">
        <v>4.2205</v>
      </c>
    </row>
    <row r="91" customFormat="false" ht="12.75" hidden="false" customHeight="false" outlineLevel="0" collapsed="false">
      <c r="A91" s="351" t="n">
        <v>39083</v>
      </c>
      <c r="B91" s="2" t="n">
        <v>36.32</v>
      </c>
      <c r="C91" s="2" t="n">
        <v>38.5</v>
      </c>
      <c r="D91" s="2" t="n">
        <v>37.07</v>
      </c>
      <c r="E91" s="2" t="n">
        <v>39.44</v>
      </c>
      <c r="F91" s="2" t="n">
        <v>41.15</v>
      </c>
      <c r="G91" s="2" t="n">
        <v>38.77</v>
      </c>
      <c r="I91" s="2" t="n">
        <v>28.1</v>
      </c>
      <c r="R91" s="2" t="n">
        <v>42.7248102451276</v>
      </c>
      <c r="AI91" s="1"/>
      <c r="AJ91" s="15"/>
      <c r="AL91" s="2" t="n">
        <v>39630</v>
      </c>
      <c r="AM91" s="2" t="n">
        <v>3.893</v>
      </c>
      <c r="AN91" s="2" t="n">
        <v>0.45</v>
      </c>
      <c r="AO91" s="2" t="n">
        <v>4.343</v>
      </c>
      <c r="AP91" s="2" t="n">
        <v>0.045</v>
      </c>
      <c r="AQ91" s="2" t="n">
        <v>3.938</v>
      </c>
      <c r="AR91" s="2" t="n">
        <v>0.35</v>
      </c>
      <c r="AS91" s="2" t="n">
        <v>4.243</v>
      </c>
      <c r="AT91" s="2" t="n">
        <v>0.41</v>
      </c>
      <c r="AU91" s="2" t="n">
        <v>4.303</v>
      </c>
    </row>
    <row r="92" customFormat="false" ht="12.75" hidden="false" customHeight="false" outlineLevel="0" collapsed="false">
      <c r="A92" s="351" t="n">
        <v>39114</v>
      </c>
      <c r="B92" s="2" t="n">
        <v>36.04</v>
      </c>
      <c r="C92" s="2" t="n">
        <v>36.98</v>
      </c>
      <c r="D92" s="2" t="n">
        <v>35.61</v>
      </c>
      <c r="E92" s="2" t="n">
        <v>39.56</v>
      </c>
      <c r="F92" s="2" t="n">
        <v>39.28</v>
      </c>
      <c r="G92" s="2" t="n">
        <v>38.49</v>
      </c>
      <c r="I92" s="2" t="n">
        <v>30.35</v>
      </c>
      <c r="R92" s="2" t="n">
        <v>41.2896219043151</v>
      </c>
      <c r="AI92" s="1"/>
      <c r="AJ92" s="15"/>
      <c r="AL92" s="2" t="n">
        <v>39661</v>
      </c>
      <c r="AM92" s="2" t="n">
        <v>3.779</v>
      </c>
      <c r="AN92" s="2" t="n">
        <v>0.45</v>
      </c>
      <c r="AO92" s="2" t="n">
        <v>4.229</v>
      </c>
      <c r="AP92" s="2" t="n">
        <v>0.045</v>
      </c>
      <c r="AQ92" s="2" t="n">
        <v>3.824</v>
      </c>
      <c r="AR92" s="2" t="n">
        <v>0.35</v>
      </c>
      <c r="AS92" s="2" t="n">
        <v>4.129</v>
      </c>
      <c r="AT92" s="2" t="n">
        <v>0.41</v>
      </c>
      <c r="AU92" s="2" t="n">
        <v>4.189</v>
      </c>
    </row>
    <row r="93" customFormat="false" ht="12.75" hidden="false" customHeight="false" outlineLevel="0" collapsed="false">
      <c r="A93" s="351" t="n">
        <v>39142</v>
      </c>
      <c r="B93" s="2" t="n">
        <v>36.04</v>
      </c>
      <c r="C93" s="2" t="n">
        <v>35.17</v>
      </c>
      <c r="D93" s="2" t="n">
        <v>33.27</v>
      </c>
      <c r="E93" s="2" t="n">
        <v>38.69</v>
      </c>
      <c r="F93" s="2" t="n">
        <v>38.37</v>
      </c>
      <c r="G93" s="2" t="n">
        <v>38.49</v>
      </c>
      <c r="I93" s="2" t="n">
        <v>27.85</v>
      </c>
      <c r="R93" s="2" t="n">
        <v>39.62522546235</v>
      </c>
      <c r="AI93" s="1"/>
      <c r="AJ93" s="15"/>
      <c r="AL93" s="2" t="n">
        <v>39692</v>
      </c>
      <c r="AM93" s="2" t="n">
        <v>3.647</v>
      </c>
      <c r="AN93" s="2" t="n">
        <v>0.415</v>
      </c>
      <c r="AO93" s="2" t="n">
        <v>4.062</v>
      </c>
      <c r="AP93" s="2" t="n">
        <v>0.13</v>
      </c>
      <c r="AQ93" s="2" t="n">
        <v>3.777</v>
      </c>
      <c r="AR93" s="2" t="n">
        <v>0.315</v>
      </c>
      <c r="AS93" s="2" t="n">
        <v>3.962</v>
      </c>
      <c r="AT93" s="2" t="n">
        <v>0.36</v>
      </c>
      <c r="AU93" s="2" t="n">
        <v>4.007</v>
      </c>
    </row>
    <row r="94" customFormat="false" ht="12.75" hidden="false" customHeight="false" outlineLevel="0" collapsed="false">
      <c r="A94" s="351" t="n">
        <v>39173</v>
      </c>
      <c r="B94" s="2" t="n">
        <v>35.76</v>
      </c>
      <c r="C94" s="2" t="n">
        <v>36.4</v>
      </c>
      <c r="D94" s="2" t="n">
        <v>32.69</v>
      </c>
      <c r="E94" s="2" t="n">
        <v>38.75</v>
      </c>
      <c r="F94" s="2" t="n">
        <v>37.47</v>
      </c>
      <c r="G94" s="2" t="n">
        <v>38.22</v>
      </c>
      <c r="I94" s="2" t="n">
        <v>33.85</v>
      </c>
      <c r="R94" s="2" t="n">
        <v>36.9097915062405</v>
      </c>
      <c r="AI94" s="1"/>
      <c r="AJ94" s="15"/>
      <c r="AL94" s="2" t="n">
        <v>39722</v>
      </c>
      <c r="AM94" s="2" t="n">
        <v>3.477</v>
      </c>
      <c r="AN94" s="2" t="n">
        <v>0.46</v>
      </c>
      <c r="AO94" s="2" t="n">
        <v>3.937</v>
      </c>
      <c r="AP94" s="2" t="n">
        <v>0.13</v>
      </c>
      <c r="AQ94" s="2" t="n">
        <v>3.607</v>
      </c>
      <c r="AR94" s="2" t="n">
        <v>0.36</v>
      </c>
      <c r="AS94" s="2" t="n">
        <v>3.837</v>
      </c>
      <c r="AT94" s="2" t="n">
        <v>0.4</v>
      </c>
      <c r="AU94" s="2" t="n">
        <v>3.877</v>
      </c>
    </row>
    <row r="95" customFormat="false" ht="12.75" hidden="false" customHeight="false" outlineLevel="0" collapsed="false">
      <c r="A95" s="351" t="n">
        <v>39203</v>
      </c>
      <c r="B95" s="2" t="n">
        <v>35.76</v>
      </c>
      <c r="C95" s="2" t="n">
        <v>33.51</v>
      </c>
      <c r="D95" s="2" t="n">
        <v>29.76</v>
      </c>
      <c r="E95" s="2" t="n">
        <v>39.95</v>
      </c>
      <c r="F95" s="2" t="n">
        <v>37.97</v>
      </c>
      <c r="G95" s="2" t="n">
        <v>38.21</v>
      </c>
      <c r="I95" s="2" t="n">
        <v>33.85</v>
      </c>
      <c r="R95" s="2" t="n">
        <v>36.9164009100188</v>
      </c>
      <c r="AI95" s="1"/>
      <c r="AJ95" s="15"/>
      <c r="AL95" s="2" t="n">
        <v>39753</v>
      </c>
      <c r="AM95" s="2" t="n">
        <v>3.477</v>
      </c>
      <c r="AN95" s="2" t="n">
        <v>0.56</v>
      </c>
      <c r="AO95" s="2" t="n">
        <v>4.037</v>
      </c>
      <c r="AP95" s="2" t="n">
        <v>0.13</v>
      </c>
      <c r="AQ95" s="2" t="n">
        <v>3.607</v>
      </c>
      <c r="AR95" s="2" t="n">
        <v>0.46</v>
      </c>
      <c r="AS95" s="2" t="n">
        <v>3.937</v>
      </c>
      <c r="AT95" s="2" t="n">
        <v>0.73</v>
      </c>
      <c r="AU95" s="2" t="n">
        <v>4.207</v>
      </c>
    </row>
    <row r="96" customFormat="false" ht="12.75" hidden="false" customHeight="false" outlineLevel="0" collapsed="false">
      <c r="A96" s="351" t="n">
        <v>39234</v>
      </c>
      <c r="B96" s="2" t="n">
        <v>38.31</v>
      </c>
      <c r="C96" s="2" t="n">
        <v>34.29</v>
      </c>
      <c r="D96" s="2" t="n">
        <v>30.5</v>
      </c>
      <c r="E96" s="2" t="n">
        <v>43.73</v>
      </c>
      <c r="F96" s="2" t="n">
        <v>44.15</v>
      </c>
      <c r="G96" s="2" t="n">
        <v>42.15</v>
      </c>
      <c r="I96" s="2" t="n">
        <v>39.85</v>
      </c>
      <c r="R96" s="2" t="n">
        <v>37.3286002791294</v>
      </c>
      <c r="AI96" s="1"/>
      <c r="AJ96" s="15"/>
      <c r="AL96" s="2" t="n">
        <v>39783</v>
      </c>
      <c r="AM96" s="2" t="n">
        <v>3.509</v>
      </c>
      <c r="AN96" s="2" t="n">
        <v>0.77</v>
      </c>
      <c r="AO96" s="2" t="n">
        <v>4.279</v>
      </c>
      <c r="AP96" s="2" t="n">
        <v>0.13</v>
      </c>
      <c r="AQ96" s="2" t="n">
        <v>3.639</v>
      </c>
      <c r="AR96" s="2" t="n">
        <v>0.77</v>
      </c>
      <c r="AS96" s="2" t="n">
        <v>4.279</v>
      </c>
      <c r="AT96" s="2" t="n">
        <v>0.98</v>
      </c>
      <c r="AU96" s="2" t="n">
        <v>4.489</v>
      </c>
    </row>
    <row r="97" customFormat="false" ht="12.75" hidden="false" customHeight="false" outlineLevel="0" collapsed="false">
      <c r="A97" s="351" t="n">
        <v>39264</v>
      </c>
      <c r="B97" s="2" t="n">
        <v>46.08</v>
      </c>
      <c r="C97" s="2" t="n">
        <v>46.54</v>
      </c>
      <c r="D97" s="2" t="n">
        <v>41.56</v>
      </c>
      <c r="E97" s="2" t="n">
        <v>39.87</v>
      </c>
      <c r="F97" s="2" t="n">
        <v>44.96</v>
      </c>
      <c r="G97" s="2" t="n">
        <v>50.72</v>
      </c>
      <c r="I97" s="2" t="n">
        <v>46.85</v>
      </c>
      <c r="R97" s="2" t="n">
        <v>37.930759022607</v>
      </c>
      <c r="AI97" s="1"/>
      <c r="AJ97" s="15"/>
      <c r="AL97" s="2" t="n">
        <v>39814</v>
      </c>
      <c r="AM97" s="2" t="n">
        <v>3.556</v>
      </c>
      <c r="AN97" s="2" t="n">
        <v>1.04</v>
      </c>
      <c r="AO97" s="2" t="n">
        <v>4.596</v>
      </c>
      <c r="AP97" s="2" t="n">
        <v>0.13</v>
      </c>
      <c r="AQ97" s="2" t="n">
        <v>3.686</v>
      </c>
      <c r="AR97" s="2" t="n">
        <v>1.04</v>
      </c>
      <c r="AS97" s="2" t="n">
        <v>4.596</v>
      </c>
      <c r="AT97" s="2" t="n">
        <v>1.6</v>
      </c>
      <c r="AU97" s="2" t="n">
        <v>5.156</v>
      </c>
    </row>
    <row r="98" customFormat="false" ht="12.75" hidden="false" customHeight="false" outlineLevel="0" collapsed="false">
      <c r="A98" s="351" t="n">
        <v>39295</v>
      </c>
      <c r="B98" s="2" t="n">
        <v>48.91</v>
      </c>
      <c r="C98" s="2" t="n">
        <v>50.85</v>
      </c>
      <c r="D98" s="2" t="n">
        <v>46.29</v>
      </c>
      <c r="E98" s="2" t="n">
        <v>44.75</v>
      </c>
      <c r="F98" s="2" t="n">
        <v>44.99</v>
      </c>
      <c r="G98" s="2" t="n">
        <v>54.65</v>
      </c>
      <c r="I98" s="2" t="n">
        <v>55.85</v>
      </c>
      <c r="R98" s="2" t="n">
        <v>38.343223257027</v>
      </c>
      <c r="AI98" s="1"/>
      <c r="AJ98" s="15"/>
      <c r="AL98" s="2" t="n">
        <v>39845</v>
      </c>
      <c r="AM98" s="2" t="n">
        <v>3.588</v>
      </c>
      <c r="AN98" s="2" t="n">
        <v>1.04</v>
      </c>
      <c r="AO98" s="2" t="n">
        <v>4.628</v>
      </c>
      <c r="AP98" s="2" t="n">
        <v>0.045</v>
      </c>
      <c r="AQ98" s="2" t="n">
        <v>3.633</v>
      </c>
      <c r="AR98" s="2" t="n">
        <v>1.04</v>
      </c>
      <c r="AS98" s="2" t="n">
        <v>4.628</v>
      </c>
      <c r="AT98" s="2" t="n">
        <v>1.6</v>
      </c>
      <c r="AU98" s="2" t="n">
        <v>5.188</v>
      </c>
    </row>
    <row r="99" customFormat="false" ht="12.75" hidden="false" customHeight="false" outlineLevel="0" collapsed="false">
      <c r="A99" s="351" t="n">
        <v>39326</v>
      </c>
      <c r="B99" s="2" t="n">
        <v>42.42</v>
      </c>
      <c r="C99" s="2" t="n">
        <v>44.13</v>
      </c>
      <c r="D99" s="2" t="n">
        <v>39.82</v>
      </c>
      <c r="E99" s="2" t="n">
        <v>42.01</v>
      </c>
      <c r="F99" s="2" t="n">
        <v>39.67</v>
      </c>
      <c r="G99" s="2" t="n">
        <v>47.06</v>
      </c>
      <c r="I99" s="2" t="n">
        <v>38.6</v>
      </c>
      <c r="R99" s="2" t="n">
        <v>38.4896128375331</v>
      </c>
      <c r="AI99" s="1"/>
      <c r="AJ99" s="15"/>
      <c r="AL99" s="2" t="n">
        <v>39873</v>
      </c>
      <c r="AM99" s="2" t="n">
        <v>3.599</v>
      </c>
      <c r="AN99" s="2" t="n">
        <v>0.54</v>
      </c>
      <c r="AO99" s="2" t="n">
        <v>4.139</v>
      </c>
      <c r="AP99" s="2" t="n">
        <v>0.045</v>
      </c>
      <c r="AQ99" s="2" t="n">
        <v>3.644</v>
      </c>
      <c r="AR99" s="2" t="n">
        <v>0.54</v>
      </c>
      <c r="AS99" s="2" t="n">
        <v>4.139</v>
      </c>
      <c r="AT99" s="2" t="n">
        <v>0.72</v>
      </c>
      <c r="AU99" s="2" t="n">
        <v>4.319</v>
      </c>
    </row>
    <row r="100" customFormat="false" ht="12.75" hidden="false" customHeight="false" outlineLevel="0" collapsed="false">
      <c r="A100" s="351" t="n">
        <v>39356</v>
      </c>
      <c r="B100" s="2" t="n">
        <v>36.34</v>
      </c>
      <c r="C100" s="2" t="n">
        <v>38.52</v>
      </c>
      <c r="D100" s="2" t="n">
        <v>37.04</v>
      </c>
      <c r="E100" s="2" t="n">
        <v>42.39</v>
      </c>
      <c r="F100" s="2" t="n">
        <v>40.44</v>
      </c>
      <c r="G100" s="2" t="n">
        <v>38.92</v>
      </c>
      <c r="I100" s="2" t="n">
        <v>37.85</v>
      </c>
      <c r="R100" s="2" t="n">
        <v>38.6231169204654</v>
      </c>
      <c r="AI100" s="1"/>
      <c r="AJ100" s="15"/>
      <c r="AL100" s="2" t="n">
        <v>39904</v>
      </c>
      <c r="AM100" s="2" t="n">
        <v>3.609</v>
      </c>
      <c r="AN100" s="2" t="n">
        <v>0.36</v>
      </c>
      <c r="AO100" s="2" t="n">
        <v>3.969</v>
      </c>
      <c r="AP100" s="2" t="n">
        <v>0.045</v>
      </c>
      <c r="AQ100" s="2" t="n">
        <v>3.654</v>
      </c>
      <c r="AR100" s="2" t="n">
        <v>0.36</v>
      </c>
      <c r="AS100" s="2" t="n">
        <v>3.969</v>
      </c>
      <c r="AT100" s="2" t="n">
        <v>0.38</v>
      </c>
      <c r="AU100" s="2" t="n">
        <v>3.989</v>
      </c>
    </row>
    <row r="101" customFormat="false" ht="12.75" hidden="false" customHeight="false" outlineLevel="0" collapsed="false">
      <c r="A101" s="351" t="n">
        <v>39387</v>
      </c>
      <c r="B101" s="2" t="n">
        <v>35.5</v>
      </c>
      <c r="C101" s="2" t="n">
        <v>36.96</v>
      </c>
      <c r="D101" s="2" t="n">
        <v>35.27</v>
      </c>
      <c r="E101" s="2" t="n">
        <v>39.46</v>
      </c>
      <c r="F101" s="2" t="n">
        <v>39.86</v>
      </c>
      <c r="G101" s="2" t="n">
        <v>37.81</v>
      </c>
      <c r="I101" s="2" t="n">
        <v>34.85</v>
      </c>
      <c r="R101" s="2" t="n">
        <v>40.557437951395</v>
      </c>
      <c r="AI101" s="1"/>
      <c r="AJ101" s="15"/>
      <c r="AL101" s="2" t="n">
        <v>39934</v>
      </c>
      <c r="AM101" s="2" t="n">
        <v>3.766</v>
      </c>
      <c r="AN101" s="2" t="n">
        <v>0.325</v>
      </c>
      <c r="AO101" s="2" t="n">
        <v>4.091</v>
      </c>
      <c r="AP101" s="2" t="n">
        <v>0.045</v>
      </c>
      <c r="AQ101" s="2" t="n">
        <v>3.811</v>
      </c>
      <c r="AR101" s="2" t="n">
        <v>0.325</v>
      </c>
      <c r="AS101" s="2" t="n">
        <v>4.091</v>
      </c>
      <c r="AT101" s="2" t="n">
        <v>0.33</v>
      </c>
      <c r="AU101" s="2" t="n">
        <v>4.096</v>
      </c>
    </row>
    <row r="102" customFormat="false" ht="12.75" hidden="false" customHeight="false" outlineLevel="0" collapsed="false">
      <c r="A102" s="351" t="n">
        <v>39417</v>
      </c>
      <c r="B102" s="2" t="n">
        <v>35.5</v>
      </c>
      <c r="C102" s="2" t="n">
        <v>38.66</v>
      </c>
      <c r="D102" s="2" t="n">
        <v>36.9</v>
      </c>
      <c r="E102" s="2" t="n">
        <v>40.4</v>
      </c>
      <c r="F102" s="2" t="n">
        <v>43.71</v>
      </c>
      <c r="G102" s="2" t="n">
        <v>37.67</v>
      </c>
      <c r="I102" s="2" t="n">
        <v>38.1</v>
      </c>
      <c r="R102" s="2" t="n">
        <v>42.8092282916325</v>
      </c>
      <c r="AI102" s="1"/>
      <c r="AJ102" s="15"/>
      <c r="AL102" s="2" t="n">
        <v>39965</v>
      </c>
      <c r="AM102" s="2" t="n">
        <v>3.943</v>
      </c>
      <c r="AN102" s="2" t="n">
        <v>0.335</v>
      </c>
      <c r="AO102" s="2" t="n">
        <v>4.278</v>
      </c>
      <c r="AP102" s="2" t="n">
        <v>0.045</v>
      </c>
      <c r="AQ102" s="2" t="n">
        <v>3.988</v>
      </c>
      <c r="AR102" s="2" t="n">
        <v>0.335</v>
      </c>
      <c r="AS102" s="2" t="n">
        <v>4.278</v>
      </c>
      <c r="AT102" s="2" t="n">
        <v>0.37</v>
      </c>
      <c r="AU102" s="2" t="n">
        <v>4.313</v>
      </c>
    </row>
    <row r="103" customFormat="false" ht="12.75" hidden="false" customHeight="false" outlineLevel="0" collapsed="false">
      <c r="A103" s="351" t="n">
        <v>39448</v>
      </c>
      <c r="B103" s="2" t="n">
        <v>36.73</v>
      </c>
      <c r="C103" s="2" t="n">
        <v>39.47</v>
      </c>
      <c r="D103" s="2" t="n">
        <v>37.52</v>
      </c>
      <c r="E103" s="2" t="n">
        <v>39.67</v>
      </c>
      <c r="F103" s="2" t="n">
        <v>41.38</v>
      </c>
      <c r="G103" s="2" t="n">
        <v>39.19</v>
      </c>
      <c r="I103" s="2" t="n">
        <v>28.45</v>
      </c>
      <c r="R103" s="2" t="n">
        <v>43.3559384823693</v>
      </c>
      <c r="AI103" s="1"/>
      <c r="AJ103" s="15"/>
      <c r="AL103" s="2" t="n">
        <v>39995</v>
      </c>
      <c r="AM103" s="2" t="n">
        <v>3.988</v>
      </c>
      <c r="AN103" s="2" t="n">
        <v>0.45</v>
      </c>
      <c r="AO103" s="2" t="n">
        <v>4.438</v>
      </c>
      <c r="AP103" s="2" t="n">
        <v>0.045</v>
      </c>
      <c r="AQ103" s="2" t="n">
        <v>4.033</v>
      </c>
      <c r="AR103" s="2" t="n">
        <v>0.35</v>
      </c>
      <c r="AS103" s="2" t="n">
        <v>4.338</v>
      </c>
      <c r="AT103" s="2" t="n">
        <v>0.41</v>
      </c>
      <c r="AU103" s="2" t="n">
        <v>4.398</v>
      </c>
    </row>
    <row r="104" customFormat="false" ht="12.75" hidden="false" customHeight="false" outlineLevel="0" collapsed="false">
      <c r="A104" s="351" t="n">
        <v>39479</v>
      </c>
      <c r="B104" s="2" t="n">
        <v>36.48</v>
      </c>
      <c r="C104" s="2" t="n">
        <v>38.05</v>
      </c>
      <c r="D104" s="2" t="n">
        <v>36.16</v>
      </c>
      <c r="E104" s="2" t="n">
        <v>39.89</v>
      </c>
      <c r="F104" s="2" t="n">
        <v>39.51</v>
      </c>
      <c r="G104" s="2" t="n">
        <v>38.94</v>
      </c>
      <c r="I104" s="2" t="n">
        <v>30.7</v>
      </c>
      <c r="R104" s="2" t="n">
        <v>41.9173119262707</v>
      </c>
      <c r="AI104" s="1"/>
      <c r="AJ104" s="15"/>
      <c r="AL104" s="2" t="n">
        <v>40026</v>
      </c>
      <c r="AM104" s="2" t="n">
        <v>3.874</v>
      </c>
      <c r="AN104" s="2" t="n">
        <v>0.45</v>
      </c>
      <c r="AO104" s="2" t="n">
        <v>4.324</v>
      </c>
      <c r="AP104" s="2" t="n">
        <v>0.045</v>
      </c>
      <c r="AQ104" s="2" t="n">
        <v>3.919</v>
      </c>
      <c r="AR104" s="2" t="n">
        <v>0.35</v>
      </c>
      <c r="AS104" s="2" t="n">
        <v>4.224</v>
      </c>
      <c r="AT104" s="2" t="n">
        <v>0.41</v>
      </c>
      <c r="AU104" s="2" t="n">
        <v>4.284</v>
      </c>
    </row>
    <row r="105" customFormat="false" ht="12.75" hidden="false" customHeight="false" outlineLevel="0" collapsed="false">
      <c r="A105" s="351" t="n">
        <v>39508</v>
      </c>
      <c r="B105" s="2" t="n">
        <v>36.48</v>
      </c>
      <c r="C105" s="2" t="n">
        <v>36.34</v>
      </c>
      <c r="D105" s="2" t="n">
        <v>33.97</v>
      </c>
      <c r="E105" s="2" t="n">
        <v>39.11</v>
      </c>
      <c r="F105" s="2" t="n">
        <v>38.58</v>
      </c>
      <c r="G105" s="2" t="n">
        <v>38.94</v>
      </c>
      <c r="I105" s="2" t="n">
        <v>28.2</v>
      </c>
      <c r="R105" s="2" t="n">
        <v>40.2492787826953</v>
      </c>
      <c r="AI105" s="1"/>
      <c r="AJ105" s="15"/>
      <c r="AL105" s="2" t="n">
        <v>40057</v>
      </c>
      <c r="AM105" s="2" t="n">
        <v>3.742</v>
      </c>
      <c r="AN105" s="2" t="n">
        <v>0.415</v>
      </c>
      <c r="AO105" s="2" t="n">
        <v>4.157</v>
      </c>
      <c r="AP105" s="2" t="n">
        <v>0.13</v>
      </c>
      <c r="AQ105" s="2" t="n">
        <v>3.872</v>
      </c>
      <c r="AR105" s="2" t="n">
        <v>0.315</v>
      </c>
      <c r="AS105" s="2" t="n">
        <v>4.057</v>
      </c>
      <c r="AT105" s="2" t="n">
        <v>0.36</v>
      </c>
      <c r="AU105" s="2" t="n">
        <v>4.102</v>
      </c>
    </row>
    <row r="106" customFormat="false" ht="12.75" hidden="false" customHeight="false" outlineLevel="0" collapsed="false">
      <c r="A106" s="351" t="n">
        <v>39539</v>
      </c>
      <c r="B106" s="2" t="n">
        <v>36.22</v>
      </c>
      <c r="C106" s="2" t="n">
        <v>37.51</v>
      </c>
      <c r="D106" s="2" t="n">
        <v>33.43</v>
      </c>
      <c r="E106" s="2" t="n">
        <v>39.44</v>
      </c>
      <c r="F106" s="2" t="n">
        <v>37.67</v>
      </c>
      <c r="G106" s="2" t="n">
        <v>38.69</v>
      </c>
      <c r="I106" s="2" t="n">
        <v>34.2</v>
      </c>
      <c r="R106" s="2" t="n">
        <v>37.527733856646</v>
      </c>
      <c r="AI106" s="1"/>
      <c r="AJ106" s="15"/>
      <c r="AL106" s="2" t="n">
        <v>40087</v>
      </c>
      <c r="AM106" s="2" t="n">
        <v>3.572</v>
      </c>
      <c r="AN106" s="2" t="n">
        <v>0.46</v>
      </c>
      <c r="AO106" s="2" t="n">
        <v>4.032</v>
      </c>
      <c r="AP106" s="2" t="n">
        <v>0.13</v>
      </c>
      <c r="AQ106" s="2" t="n">
        <v>3.702</v>
      </c>
      <c r="AR106" s="2" t="n">
        <v>0.36</v>
      </c>
      <c r="AS106" s="2" t="n">
        <v>3.932</v>
      </c>
      <c r="AT106" s="2" t="n">
        <v>0.4</v>
      </c>
      <c r="AU106" s="2" t="n">
        <v>3.972</v>
      </c>
    </row>
    <row r="107" customFormat="false" ht="12.75" hidden="false" customHeight="false" outlineLevel="0" collapsed="false">
      <c r="A107" s="351" t="n">
        <v>39569</v>
      </c>
      <c r="B107" s="2" t="n">
        <v>36.22</v>
      </c>
      <c r="C107" s="2" t="n">
        <v>34.78</v>
      </c>
      <c r="D107" s="2" t="n">
        <v>30.69</v>
      </c>
      <c r="E107" s="2" t="n">
        <v>40.56</v>
      </c>
      <c r="F107" s="2" t="n">
        <v>38.17</v>
      </c>
      <c r="G107" s="2" t="n">
        <v>38.69</v>
      </c>
      <c r="I107" s="2" t="n">
        <v>34.2</v>
      </c>
      <c r="R107" s="2" t="n">
        <v>37.5340650483824</v>
      </c>
      <c r="AI107" s="1"/>
      <c r="AJ107" s="15"/>
      <c r="AL107" s="2" t="n">
        <v>40118</v>
      </c>
      <c r="AM107" s="2" t="n">
        <v>3.572</v>
      </c>
      <c r="AN107" s="2" t="n">
        <v>0.56</v>
      </c>
      <c r="AO107" s="2" t="n">
        <v>4.132</v>
      </c>
      <c r="AP107" s="2" t="n">
        <v>0.13</v>
      </c>
      <c r="AQ107" s="2" t="n">
        <v>3.702</v>
      </c>
      <c r="AR107" s="2" t="n">
        <v>0.46</v>
      </c>
      <c r="AS107" s="2" t="n">
        <v>4.032</v>
      </c>
      <c r="AT107" s="2" t="n">
        <v>0.73</v>
      </c>
      <c r="AU107" s="2" t="n">
        <v>4.302</v>
      </c>
    </row>
    <row r="108" customFormat="false" ht="12.75" hidden="false" customHeight="false" outlineLevel="0" collapsed="false">
      <c r="A108" s="351" t="n">
        <v>39600</v>
      </c>
      <c r="B108" s="2" t="n">
        <v>38.58</v>
      </c>
      <c r="C108" s="2" t="n">
        <v>35.52</v>
      </c>
      <c r="D108" s="2" t="n">
        <v>31.39</v>
      </c>
      <c r="E108" s="2" t="n">
        <v>44.23</v>
      </c>
      <c r="F108" s="2" t="n">
        <v>44.42</v>
      </c>
      <c r="G108" s="2" t="n">
        <v>42.32</v>
      </c>
      <c r="I108" s="2" t="n">
        <v>40.2</v>
      </c>
      <c r="R108" s="2" t="n">
        <v>37.9468307645788</v>
      </c>
      <c r="AI108" s="1"/>
      <c r="AJ108" s="15"/>
      <c r="AL108" s="2" t="n">
        <v>40148</v>
      </c>
      <c r="AM108" s="2" t="n">
        <v>3.604</v>
      </c>
      <c r="AN108" s="2" t="n">
        <v>0.77</v>
      </c>
      <c r="AO108" s="2" t="n">
        <v>4.374</v>
      </c>
      <c r="AP108" s="2" t="n">
        <v>0.13</v>
      </c>
      <c r="AQ108" s="2" t="n">
        <v>3.734</v>
      </c>
      <c r="AR108" s="2" t="n">
        <v>0.77</v>
      </c>
      <c r="AS108" s="2" t="n">
        <v>4.374</v>
      </c>
      <c r="AT108" s="2" t="n">
        <v>0.98</v>
      </c>
      <c r="AU108" s="2" t="n">
        <v>4.584</v>
      </c>
    </row>
    <row r="109" customFormat="false" ht="12.75" hidden="false" customHeight="false" outlineLevel="0" collapsed="false">
      <c r="A109" s="351" t="n">
        <v>39630</v>
      </c>
      <c r="B109" s="2" t="n">
        <v>45.78</v>
      </c>
      <c r="C109" s="2" t="n">
        <v>47.07</v>
      </c>
      <c r="D109" s="2" t="n">
        <v>41.71</v>
      </c>
      <c r="E109" s="2" t="n">
        <v>39.53</v>
      </c>
      <c r="F109" s="2" t="n">
        <v>45.29</v>
      </c>
      <c r="G109" s="2" t="n">
        <v>50.25</v>
      </c>
      <c r="I109" s="2" t="n">
        <v>47.2</v>
      </c>
      <c r="R109" s="2" t="n">
        <v>38.5499550835668</v>
      </c>
      <c r="AI109" s="1"/>
      <c r="AJ109" s="15"/>
      <c r="AL109" s="2" t="n">
        <v>40179</v>
      </c>
      <c r="AM109" s="2" t="n">
        <v>3.651</v>
      </c>
      <c r="AN109" s="2" t="n">
        <v>1.04</v>
      </c>
      <c r="AO109" s="2" t="n">
        <v>4.691</v>
      </c>
      <c r="AP109" s="2" t="n">
        <v>0.13</v>
      </c>
      <c r="AQ109" s="2" t="n">
        <v>3.781</v>
      </c>
      <c r="AR109" s="2" t="n">
        <v>1.04</v>
      </c>
      <c r="AS109" s="2" t="n">
        <v>4.691</v>
      </c>
      <c r="AT109" s="2" t="n">
        <v>1.6</v>
      </c>
      <c r="AU109" s="2" t="n">
        <v>5.251</v>
      </c>
    </row>
    <row r="110" customFormat="false" ht="12.75" hidden="false" customHeight="false" outlineLevel="0" collapsed="false">
      <c r="A110" s="351" t="n">
        <v>39661</v>
      </c>
      <c r="B110" s="2" t="n">
        <v>48.4</v>
      </c>
      <c r="C110" s="2" t="n">
        <v>51.13</v>
      </c>
      <c r="D110" s="2" t="n">
        <v>46.12</v>
      </c>
      <c r="E110" s="2" t="n">
        <v>44.06</v>
      </c>
      <c r="F110" s="2" t="n">
        <v>45.35</v>
      </c>
      <c r="G110" s="2" t="n">
        <v>53.88</v>
      </c>
      <c r="I110" s="2" t="n">
        <v>56.2</v>
      </c>
      <c r="R110" s="2" t="n">
        <v>38.9629659252481</v>
      </c>
      <c r="AI110" s="1"/>
      <c r="AJ110" s="15"/>
      <c r="AL110" s="2" t="n">
        <v>40210</v>
      </c>
      <c r="AM110" s="2" t="n">
        <v>3.683</v>
      </c>
      <c r="AN110" s="2" t="n">
        <v>1.04</v>
      </c>
      <c r="AO110" s="2" t="n">
        <v>4.723</v>
      </c>
      <c r="AP110" s="2" t="n">
        <v>0.045</v>
      </c>
      <c r="AQ110" s="2" t="n">
        <v>3.728</v>
      </c>
      <c r="AR110" s="2" t="n">
        <v>1.04</v>
      </c>
      <c r="AS110" s="2" t="n">
        <v>4.723</v>
      </c>
      <c r="AT110" s="2" t="n">
        <v>1.6</v>
      </c>
      <c r="AU110" s="2" t="n">
        <v>5.283</v>
      </c>
    </row>
    <row r="111" customFormat="false" ht="12.75" hidden="false" customHeight="false" outlineLevel="0" collapsed="false">
      <c r="A111" s="351" t="n">
        <v>39692</v>
      </c>
      <c r="B111" s="2" t="n">
        <v>42.38</v>
      </c>
      <c r="C111" s="2" t="n">
        <v>44.8</v>
      </c>
      <c r="D111" s="2" t="n">
        <v>40.08</v>
      </c>
      <c r="E111" s="2" t="n">
        <v>41.51</v>
      </c>
      <c r="F111" s="2" t="n">
        <v>39.96</v>
      </c>
      <c r="G111" s="2" t="n">
        <v>46.85</v>
      </c>
      <c r="I111" s="2" t="n">
        <v>38.95</v>
      </c>
      <c r="R111" s="2" t="n">
        <v>39.109340606124</v>
      </c>
      <c r="AI111" s="1"/>
      <c r="AJ111" s="15"/>
      <c r="AL111" s="2" t="n">
        <v>40238</v>
      </c>
      <c r="AM111" s="2" t="n">
        <v>3.694</v>
      </c>
      <c r="AN111" s="2" t="n">
        <v>0.54</v>
      </c>
      <c r="AO111" s="2" t="n">
        <v>4.234</v>
      </c>
      <c r="AP111" s="2" t="n">
        <v>0.045</v>
      </c>
      <c r="AQ111" s="2" t="n">
        <v>3.739</v>
      </c>
      <c r="AR111" s="2" t="n">
        <v>0.54</v>
      </c>
      <c r="AS111" s="2" t="n">
        <v>4.234</v>
      </c>
      <c r="AT111" s="2" t="n">
        <v>0.72</v>
      </c>
      <c r="AU111" s="2" t="n">
        <v>4.414</v>
      </c>
    </row>
    <row r="112" customFormat="false" ht="12.75" hidden="false" customHeight="false" outlineLevel="0" collapsed="false">
      <c r="A112" s="351" t="n">
        <v>39722</v>
      </c>
      <c r="B112" s="2" t="n">
        <v>36.76</v>
      </c>
      <c r="C112" s="2" t="n">
        <v>39.54</v>
      </c>
      <c r="D112" s="2" t="n">
        <v>37.54</v>
      </c>
      <c r="E112" s="2" t="n">
        <v>43.12</v>
      </c>
      <c r="F112" s="2" t="n">
        <v>40.66</v>
      </c>
      <c r="G112" s="2" t="n">
        <v>39.34</v>
      </c>
      <c r="I112" s="2" t="n">
        <v>38.2</v>
      </c>
      <c r="R112" s="2" t="n">
        <v>39.2428100770542</v>
      </c>
      <c r="AI112" s="1"/>
      <c r="AJ112" s="15"/>
      <c r="AL112" s="2" t="n">
        <v>40269</v>
      </c>
      <c r="AM112" s="2" t="n">
        <v>3.704</v>
      </c>
      <c r="AN112" s="2" t="n">
        <v>0.36</v>
      </c>
      <c r="AO112" s="2" t="n">
        <v>4.064</v>
      </c>
      <c r="AP112" s="2" t="n">
        <v>0.045</v>
      </c>
      <c r="AQ112" s="2" t="n">
        <v>3.749</v>
      </c>
      <c r="AR112" s="2" t="n">
        <v>0.36</v>
      </c>
      <c r="AS112" s="2" t="n">
        <v>4.064</v>
      </c>
      <c r="AT112" s="2" t="n">
        <v>0.38</v>
      </c>
      <c r="AU112" s="2" t="n">
        <v>4.084</v>
      </c>
    </row>
    <row r="113" customFormat="false" ht="12.75" hidden="false" customHeight="false" outlineLevel="0" collapsed="false">
      <c r="A113" s="351" t="n">
        <v>39753</v>
      </c>
      <c r="B113" s="2" t="n">
        <v>35.98</v>
      </c>
      <c r="C113" s="2" t="n">
        <v>38.05</v>
      </c>
      <c r="D113" s="2" t="n">
        <v>35.84</v>
      </c>
      <c r="E113" s="2" t="n">
        <v>40.01</v>
      </c>
      <c r="F113" s="2" t="n">
        <v>40.08</v>
      </c>
      <c r="G113" s="2" t="n">
        <v>38.31</v>
      </c>
      <c r="I113" s="2" t="n">
        <v>35.2</v>
      </c>
      <c r="R113" s="2" t="n">
        <v>41.7712359425592</v>
      </c>
      <c r="AI113" s="1"/>
      <c r="AJ113" s="15"/>
      <c r="AL113" s="2" t="n">
        <v>40299</v>
      </c>
      <c r="AM113" s="2" t="n">
        <v>3.861</v>
      </c>
      <c r="AN113" s="2" t="n">
        <v>0.325</v>
      </c>
      <c r="AO113" s="2" t="n">
        <v>4.186</v>
      </c>
      <c r="AP113" s="2" t="n">
        <v>0.045</v>
      </c>
      <c r="AQ113" s="2" t="n">
        <v>3.906</v>
      </c>
      <c r="AR113" s="2" t="n">
        <v>0.325</v>
      </c>
      <c r="AS113" s="2" t="n">
        <v>4.186</v>
      </c>
      <c r="AT113" s="2" t="n">
        <v>0.33</v>
      </c>
      <c r="AU113" s="2" t="n">
        <v>4.191</v>
      </c>
    </row>
    <row r="114" customFormat="false" ht="12.75" hidden="false" customHeight="false" outlineLevel="0" collapsed="false">
      <c r="A114" s="351" t="n">
        <v>39783</v>
      </c>
      <c r="B114" s="2" t="n">
        <v>35.98</v>
      </c>
      <c r="C114" s="2" t="n">
        <v>39.65</v>
      </c>
      <c r="D114" s="2" t="n">
        <v>37.36</v>
      </c>
      <c r="E114" s="2" t="n">
        <v>40.87</v>
      </c>
      <c r="F114" s="2" t="n">
        <v>43.95</v>
      </c>
      <c r="G114" s="2" t="n">
        <v>38.18</v>
      </c>
      <c r="I114" s="2" t="n">
        <v>38.45</v>
      </c>
      <c r="R114" s="2" t="n">
        <v>44.048544624854</v>
      </c>
      <c r="AI114" s="1"/>
      <c r="AJ114" s="15"/>
      <c r="AL114" s="2" t="n">
        <v>40330</v>
      </c>
      <c r="AM114" s="2" t="n">
        <v>4.038</v>
      </c>
      <c r="AN114" s="2" t="n">
        <v>0.335</v>
      </c>
      <c r="AO114" s="2" t="n">
        <v>4.373</v>
      </c>
      <c r="AP114" s="2" t="n">
        <v>0.045</v>
      </c>
      <c r="AQ114" s="2" t="n">
        <v>4.083</v>
      </c>
      <c r="AR114" s="2" t="n">
        <v>0.335</v>
      </c>
      <c r="AS114" s="2" t="n">
        <v>4.373</v>
      </c>
      <c r="AT114" s="2" t="n">
        <v>0.37</v>
      </c>
      <c r="AU114" s="2" t="n">
        <v>4.408</v>
      </c>
    </row>
    <row r="115" customFormat="false" ht="12.75" hidden="false" customHeight="false" outlineLevel="0" collapsed="false">
      <c r="A115" s="351" t="n">
        <v>39814</v>
      </c>
      <c r="B115" s="2" t="n">
        <v>37.14</v>
      </c>
      <c r="C115" s="2" t="n">
        <v>40.55</v>
      </c>
      <c r="D115" s="2" t="n">
        <v>37.96</v>
      </c>
      <c r="E115" s="2" t="n">
        <v>39.91</v>
      </c>
      <c r="F115" s="2" t="n">
        <v>41.62</v>
      </c>
      <c r="G115" s="2" t="n">
        <v>39.61</v>
      </c>
      <c r="I115" s="2" t="n">
        <v>28.95</v>
      </c>
      <c r="R115" s="2" t="n">
        <v>44.6499779723175</v>
      </c>
      <c r="AI115" s="1"/>
      <c r="AJ115" s="15"/>
      <c r="AL115" s="2" t="n">
        <v>40360</v>
      </c>
      <c r="AM115" s="2" t="n">
        <v>4.0855</v>
      </c>
      <c r="AN115" s="2" t="n">
        <v>0.45</v>
      </c>
      <c r="AO115" s="2" t="n">
        <v>4.5355</v>
      </c>
      <c r="AP115" s="2" t="n">
        <v>0.045</v>
      </c>
      <c r="AQ115" s="2" t="n">
        <v>4.1305</v>
      </c>
      <c r="AR115" s="2" t="n">
        <v>0.35</v>
      </c>
      <c r="AS115" s="2" t="n">
        <v>4.4355</v>
      </c>
      <c r="AT115" s="2" t="n">
        <v>0.41</v>
      </c>
      <c r="AU115" s="2" t="n">
        <v>4.4955</v>
      </c>
    </row>
    <row r="116" customFormat="false" ht="12.75" hidden="false" customHeight="false" outlineLevel="0" collapsed="false">
      <c r="A116" s="351" t="n">
        <v>39845</v>
      </c>
      <c r="B116" s="2" t="n">
        <v>36.9</v>
      </c>
      <c r="C116" s="2" t="n">
        <v>39.21</v>
      </c>
      <c r="D116" s="2" t="n">
        <v>36.69</v>
      </c>
      <c r="E116" s="2" t="n">
        <v>40.22</v>
      </c>
      <c r="F116" s="2" t="n">
        <v>39.73</v>
      </c>
      <c r="G116" s="2" t="n">
        <v>39.37</v>
      </c>
      <c r="I116" s="2" t="n">
        <v>31.2</v>
      </c>
      <c r="R116" s="2" t="n">
        <v>43.2275352302741</v>
      </c>
      <c r="AI116" s="1"/>
      <c r="AJ116" s="15"/>
      <c r="AL116" s="2" t="n">
        <v>40391</v>
      </c>
      <c r="AM116" s="2" t="n">
        <v>3.9715</v>
      </c>
      <c r="AN116" s="2" t="n">
        <v>0.45</v>
      </c>
      <c r="AO116" s="2" t="n">
        <v>4.4215</v>
      </c>
      <c r="AP116" s="2" t="n">
        <v>0.045</v>
      </c>
      <c r="AQ116" s="2" t="n">
        <v>4.0165</v>
      </c>
      <c r="AR116" s="2" t="n">
        <v>0.35</v>
      </c>
      <c r="AS116" s="2" t="n">
        <v>4.3215</v>
      </c>
      <c r="AT116" s="2" t="n">
        <v>0.41</v>
      </c>
      <c r="AU116" s="2" t="n">
        <v>4.3815</v>
      </c>
    </row>
    <row r="117" customFormat="false" ht="12.75" hidden="false" customHeight="false" outlineLevel="0" collapsed="false">
      <c r="A117" s="351" t="n">
        <v>39873</v>
      </c>
      <c r="B117" s="2" t="n">
        <v>36.9</v>
      </c>
      <c r="C117" s="2" t="n">
        <v>37.6</v>
      </c>
      <c r="D117" s="2" t="n">
        <v>34.66</v>
      </c>
      <c r="E117" s="2" t="n">
        <v>39.53</v>
      </c>
      <c r="F117" s="2" t="n">
        <v>38.8</v>
      </c>
      <c r="G117" s="2" t="n">
        <v>39.37</v>
      </c>
      <c r="I117" s="2" t="n">
        <v>28.7</v>
      </c>
      <c r="R117" s="2" t="n">
        <v>41.5714865900305</v>
      </c>
      <c r="AI117" s="1"/>
      <c r="AJ117" s="15"/>
      <c r="AL117" s="2" t="n">
        <v>40422</v>
      </c>
      <c r="AM117" s="2" t="n">
        <v>3.8395</v>
      </c>
      <c r="AN117" s="2" t="n">
        <v>0.415</v>
      </c>
      <c r="AO117" s="2" t="n">
        <v>4.2545</v>
      </c>
      <c r="AP117" s="2" t="n">
        <v>0.13</v>
      </c>
      <c r="AQ117" s="2" t="n">
        <v>3.9695</v>
      </c>
      <c r="AR117" s="2" t="n">
        <v>0.315</v>
      </c>
      <c r="AS117" s="2" t="n">
        <v>4.1545</v>
      </c>
      <c r="AT117" s="2" t="n">
        <v>0.36</v>
      </c>
      <c r="AU117" s="2" t="n">
        <v>4.1995</v>
      </c>
    </row>
    <row r="118" customFormat="false" ht="12.75" hidden="false" customHeight="false" outlineLevel="0" collapsed="false">
      <c r="A118" s="351" t="n">
        <v>39904</v>
      </c>
      <c r="B118" s="2" t="n">
        <v>36.66</v>
      </c>
      <c r="C118" s="2" t="n">
        <v>38.7</v>
      </c>
      <c r="D118" s="2" t="n">
        <v>34.15</v>
      </c>
      <c r="E118" s="2" t="n">
        <v>40.1</v>
      </c>
      <c r="F118" s="2" t="n">
        <v>37.87</v>
      </c>
      <c r="G118" s="2" t="n">
        <v>39.13</v>
      </c>
      <c r="I118" s="2" t="n">
        <v>34.75</v>
      </c>
      <c r="R118" s="2" t="n">
        <v>37.9652038529211</v>
      </c>
      <c r="AI118" s="1"/>
      <c r="AJ118" s="15"/>
      <c r="AL118" s="2" t="n">
        <v>40452</v>
      </c>
      <c r="AM118" s="2" t="n">
        <v>3.6695</v>
      </c>
      <c r="AN118" s="2" t="n">
        <v>0.46</v>
      </c>
      <c r="AO118" s="2" t="n">
        <v>4.1295</v>
      </c>
      <c r="AP118" s="2" t="n">
        <v>0.13</v>
      </c>
      <c r="AQ118" s="2" t="n">
        <v>3.7995</v>
      </c>
      <c r="AR118" s="2" t="n">
        <v>0.36</v>
      </c>
      <c r="AS118" s="2" t="n">
        <v>4.0295</v>
      </c>
      <c r="AT118" s="2" t="n">
        <v>0.4</v>
      </c>
      <c r="AU118" s="2" t="n">
        <v>4.0695</v>
      </c>
    </row>
    <row r="119" customFormat="false" ht="12.75" hidden="false" customHeight="false" outlineLevel="0" collapsed="false">
      <c r="A119" s="351" t="n">
        <v>39934</v>
      </c>
      <c r="B119" s="2" t="n">
        <v>36.66</v>
      </c>
      <c r="C119" s="2" t="n">
        <v>36.13</v>
      </c>
      <c r="D119" s="2" t="n">
        <v>31.6</v>
      </c>
      <c r="E119" s="2" t="n">
        <v>41.15</v>
      </c>
      <c r="F119" s="2" t="n">
        <v>38.38</v>
      </c>
      <c r="G119" s="2" t="n">
        <v>39.13</v>
      </c>
      <c r="I119" s="2" t="n">
        <v>34.75</v>
      </c>
      <c r="R119" s="2" t="n">
        <v>37.990558693477</v>
      </c>
      <c r="AI119" s="1"/>
      <c r="AJ119" s="15"/>
      <c r="AL119" s="2" t="n">
        <v>40483</v>
      </c>
      <c r="AM119" s="2" t="n">
        <v>3.6695</v>
      </c>
      <c r="AN119" s="2" t="n">
        <v>0.56</v>
      </c>
      <c r="AO119" s="2" t="n">
        <v>4.2295</v>
      </c>
      <c r="AP119" s="2" t="n">
        <v>0.13</v>
      </c>
      <c r="AQ119" s="2" t="n">
        <v>3.7995</v>
      </c>
      <c r="AR119" s="2" t="n">
        <v>0.46</v>
      </c>
      <c r="AS119" s="2" t="n">
        <v>4.1295</v>
      </c>
      <c r="AT119" s="2" t="n">
        <v>0.73</v>
      </c>
      <c r="AU119" s="2" t="n">
        <v>4.3995</v>
      </c>
    </row>
    <row r="120" customFormat="false" ht="12.75" hidden="false" customHeight="false" outlineLevel="0" collapsed="false">
      <c r="A120" s="351" t="n">
        <v>39965</v>
      </c>
      <c r="B120" s="2" t="n">
        <v>38.85</v>
      </c>
      <c r="C120" s="2" t="n">
        <v>36.83</v>
      </c>
      <c r="D120" s="2" t="n">
        <v>32.25</v>
      </c>
      <c r="E120" s="2" t="n">
        <v>44.71</v>
      </c>
      <c r="F120" s="2" t="n">
        <v>44.69</v>
      </c>
      <c r="G120" s="2" t="n">
        <v>42.5</v>
      </c>
      <c r="I120" s="2" t="n">
        <v>40.75</v>
      </c>
      <c r="R120" s="2" t="n">
        <v>38.425802617001</v>
      </c>
      <c r="AI120" s="1"/>
      <c r="AJ120" s="15"/>
      <c r="AL120" s="2" t="n">
        <v>40513</v>
      </c>
      <c r="AM120" s="2" t="n">
        <v>3.7015</v>
      </c>
      <c r="AN120" s="2" t="n">
        <v>0.77</v>
      </c>
      <c r="AO120" s="2" t="n">
        <v>4.4715</v>
      </c>
      <c r="AP120" s="2" t="n">
        <v>0.13</v>
      </c>
      <c r="AQ120" s="2" t="n">
        <v>3.8315</v>
      </c>
      <c r="AR120" s="2" t="n">
        <v>0.77</v>
      </c>
      <c r="AS120" s="2" t="n">
        <v>4.4715</v>
      </c>
      <c r="AT120" s="2" t="n">
        <v>0.98</v>
      </c>
      <c r="AU120" s="2" t="n">
        <v>4.6815</v>
      </c>
    </row>
    <row r="121" customFormat="false" ht="12.75" hidden="false" customHeight="false" outlineLevel="0" collapsed="false">
      <c r="A121" s="351" t="n">
        <v>39995</v>
      </c>
      <c r="B121" s="2" t="n">
        <v>45.51</v>
      </c>
      <c r="C121" s="2" t="n">
        <v>47.73</v>
      </c>
      <c r="D121" s="2" t="n">
        <v>41.87</v>
      </c>
      <c r="E121" s="2" t="n">
        <v>39.23</v>
      </c>
      <c r="F121" s="2" t="n">
        <v>45.62</v>
      </c>
      <c r="G121" s="2" t="n">
        <v>49.81</v>
      </c>
      <c r="I121" s="2" t="n">
        <v>47.75</v>
      </c>
      <c r="R121" s="2" t="n">
        <v>39.0528187211227</v>
      </c>
      <c r="AI121" s="1"/>
      <c r="AJ121" s="15"/>
      <c r="AL121" s="2" t="n">
        <v>40544</v>
      </c>
      <c r="AM121" s="2" t="n">
        <v>3.7485</v>
      </c>
      <c r="AN121" s="2" t="n">
        <v>1.04</v>
      </c>
      <c r="AO121" s="2" t="n">
        <v>4.7885</v>
      </c>
      <c r="AP121" s="2" t="n">
        <v>0.13</v>
      </c>
      <c r="AQ121" s="2" t="n">
        <v>3.8785</v>
      </c>
      <c r="AR121" s="2" t="n">
        <v>1.04</v>
      </c>
      <c r="AS121" s="2" t="n">
        <v>4.7885</v>
      </c>
      <c r="AT121" s="2" t="n">
        <v>1.6</v>
      </c>
      <c r="AU121" s="2" t="n">
        <v>5.3485</v>
      </c>
    </row>
    <row r="122" customFormat="false" ht="12.75" hidden="false" customHeight="false" outlineLevel="0" collapsed="false">
      <c r="A122" s="351" t="n">
        <v>40026</v>
      </c>
      <c r="B122" s="2" t="n">
        <v>47.94</v>
      </c>
      <c r="C122" s="2" t="n">
        <v>51.56</v>
      </c>
      <c r="D122" s="2" t="n">
        <v>45.99</v>
      </c>
      <c r="E122" s="2" t="n">
        <v>43.43</v>
      </c>
      <c r="F122" s="2" t="n">
        <v>45.72</v>
      </c>
      <c r="G122" s="2" t="n">
        <v>53.17</v>
      </c>
      <c r="I122" s="2" t="n">
        <v>56.75</v>
      </c>
      <c r="R122" s="2" t="n">
        <v>39.4901559514222</v>
      </c>
      <c r="AI122" s="1"/>
      <c r="AJ122" s="15"/>
      <c r="AL122" s="2" t="n">
        <v>40575</v>
      </c>
      <c r="AM122" s="2" t="n">
        <v>3.7805</v>
      </c>
      <c r="AN122" s="2" t="n">
        <v>1.04</v>
      </c>
      <c r="AO122" s="2" t="n">
        <v>4.8205</v>
      </c>
      <c r="AP122" s="2" t="n">
        <v>0.045</v>
      </c>
      <c r="AQ122" s="2" t="n">
        <v>3.8255</v>
      </c>
      <c r="AR122" s="2" t="n">
        <v>1.04</v>
      </c>
      <c r="AS122" s="2" t="n">
        <v>4.8205</v>
      </c>
      <c r="AT122" s="2" t="n">
        <v>1.6</v>
      </c>
      <c r="AU122" s="2" t="n">
        <v>5.3805</v>
      </c>
    </row>
    <row r="123" customFormat="false" ht="12.75" hidden="false" customHeight="false" outlineLevel="0" collapsed="false">
      <c r="A123" s="351" t="n">
        <v>40057</v>
      </c>
      <c r="B123" s="2" t="n">
        <v>42.37</v>
      </c>
      <c r="C123" s="2" t="n">
        <v>45.59</v>
      </c>
      <c r="D123" s="2" t="n">
        <v>40.36</v>
      </c>
      <c r="E123" s="2" t="n">
        <v>41.07</v>
      </c>
      <c r="F123" s="2" t="n">
        <v>40.26</v>
      </c>
      <c r="G123" s="2" t="n">
        <v>46.68</v>
      </c>
      <c r="I123" s="2" t="n">
        <v>39.45</v>
      </c>
      <c r="R123" s="2" t="n">
        <v>39.6597550854782</v>
      </c>
      <c r="AI123" s="1"/>
      <c r="AJ123" s="15"/>
      <c r="AL123" s="2" t="n">
        <v>40603</v>
      </c>
      <c r="AM123" s="2" t="n">
        <v>3.7915</v>
      </c>
      <c r="AN123" s="2" t="n">
        <v>0.54</v>
      </c>
      <c r="AO123" s="2" t="n">
        <v>4.3315</v>
      </c>
      <c r="AP123" s="2" t="n">
        <v>0.045</v>
      </c>
      <c r="AQ123" s="2" t="n">
        <v>3.8365</v>
      </c>
      <c r="AR123" s="2" t="n">
        <v>0.54</v>
      </c>
      <c r="AS123" s="2" t="n">
        <v>4.3315</v>
      </c>
      <c r="AT123" s="2" t="n">
        <v>0.72</v>
      </c>
      <c r="AU123" s="2" t="n">
        <v>4.5115</v>
      </c>
    </row>
    <row r="124" customFormat="false" ht="12.75" hidden="false" customHeight="false" outlineLevel="0" collapsed="false">
      <c r="A124" s="351" t="n">
        <v>40087</v>
      </c>
      <c r="B124" s="2" t="n">
        <v>37.16</v>
      </c>
      <c r="C124" s="2" t="n">
        <v>40.66</v>
      </c>
      <c r="D124" s="2" t="n">
        <v>38.04</v>
      </c>
      <c r="E124" s="2" t="n">
        <v>43.81</v>
      </c>
      <c r="F124" s="2" t="n">
        <v>40.88</v>
      </c>
      <c r="G124" s="2" t="n">
        <v>39.73</v>
      </c>
      <c r="I124" s="2" t="n">
        <v>38.75</v>
      </c>
      <c r="R124" s="2" t="n">
        <v>39.8162182845495</v>
      </c>
      <c r="AI124" s="1"/>
      <c r="AJ124" s="15"/>
      <c r="AL124" s="2" t="n">
        <v>40634</v>
      </c>
      <c r="AM124" s="2" t="n">
        <v>3.8015</v>
      </c>
      <c r="AN124" s="2" t="n">
        <v>0.36</v>
      </c>
      <c r="AO124" s="2" t="n">
        <v>4.1615</v>
      </c>
      <c r="AP124" s="2" t="n">
        <v>0.045</v>
      </c>
      <c r="AQ124" s="2" t="n">
        <v>3.8465</v>
      </c>
      <c r="AR124" s="2" t="n">
        <v>0.36</v>
      </c>
      <c r="AS124" s="2" t="n">
        <v>4.1615</v>
      </c>
      <c r="AT124" s="2" t="n">
        <v>0.38</v>
      </c>
      <c r="AU124" s="2" t="n">
        <v>4.1815</v>
      </c>
    </row>
    <row r="125" customFormat="false" ht="12.75" hidden="false" customHeight="false" outlineLevel="0" collapsed="false">
      <c r="A125" s="351" t="n">
        <v>40118</v>
      </c>
      <c r="B125" s="2" t="n">
        <v>36.44</v>
      </c>
      <c r="C125" s="2" t="n">
        <v>39.22</v>
      </c>
      <c r="D125" s="2" t="n">
        <v>36.4</v>
      </c>
      <c r="E125" s="2" t="n">
        <v>40.54</v>
      </c>
      <c r="F125" s="2" t="n">
        <v>40.29</v>
      </c>
      <c r="G125" s="2" t="n">
        <v>38.78</v>
      </c>
      <c r="I125" s="2" t="n">
        <v>35.75</v>
      </c>
      <c r="R125" s="2" t="n">
        <v>43.3321216967882</v>
      </c>
      <c r="AI125" s="1"/>
      <c r="AJ125" s="15"/>
      <c r="AL125" s="2" t="n">
        <v>40664</v>
      </c>
      <c r="AM125" s="2" t="n">
        <v>3.9585</v>
      </c>
      <c r="AN125" s="2" t="n">
        <v>0.325</v>
      </c>
      <c r="AO125" s="2" t="n">
        <v>4.2835</v>
      </c>
      <c r="AP125" s="2" t="n">
        <v>0.045</v>
      </c>
      <c r="AQ125" s="2" t="n">
        <v>4.0035</v>
      </c>
      <c r="AR125" s="2" t="n">
        <v>0.325</v>
      </c>
      <c r="AS125" s="2" t="n">
        <v>4.2835</v>
      </c>
      <c r="AT125" s="2" t="n">
        <v>0.33</v>
      </c>
      <c r="AU125" s="2" t="n">
        <v>4.2885</v>
      </c>
    </row>
    <row r="126" customFormat="false" ht="12.75" hidden="false" customHeight="false" outlineLevel="0" collapsed="false">
      <c r="A126" s="351" t="n">
        <v>40148</v>
      </c>
      <c r="B126" s="2" t="n">
        <v>36.44</v>
      </c>
      <c r="C126" s="2" t="n">
        <v>40.73</v>
      </c>
      <c r="D126" s="2" t="n">
        <v>37.82</v>
      </c>
      <c r="E126" s="2" t="n">
        <v>41.33</v>
      </c>
      <c r="F126" s="2" t="n">
        <v>44.19</v>
      </c>
      <c r="G126" s="2" t="n">
        <v>38.66</v>
      </c>
      <c r="I126" s="2" t="n">
        <v>38.95</v>
      </c>
      <c r="R126" s="2" t="n">
        <v>45.6341415472471</v>
      </c>
      <c r="AI126" s="1"/>
      <c r="AJ126" s="15"/>
      <c r="AL126" s="2" t="n">
        <v>40695</v>
      </c>
      <c r="AM126" s="2" t="n">
        <v>4.1355</v>
      </c>
      <c r="AN126" s="2" t="n">
        <v>0.335</v>
      </c>
      <c r="AO126" s="2" t="n">
        <v>4.4705</v>
      </c>
      <c r="AP126" s="2" t="n">
        <v>0.045</v>
      </c>
      <c r="AQ126" s="2" t="n">
        <v>4.1805</v>
      </c>
      <c r="AR126" s="2" t="n">
        <v>0.335</v>
      </c>
      <c r="AS126" s="2" t="n">
        <v>4.4705</v>
      </c>
      <c r="AT126" s="2" t="n">
        <v>0.37</v>
      </c>
      <c r="AU126" s="2" t="n">
        <v>4.5055</v>
      </c>
    </row>
    <row r="127" customFormat="false" ht="12.75" hidden="false" customHeight="false" outlineLevel="0" collapsed="false">
      <c r="A127" s="351" t="n">
        <v>40179</v>
      </c>
      <c r="B127" s="2" t="n">
        <v>37.53</v>
      </c>
      <c r="C127" s="2" t="n">
        <v>41.63</v>
      </c>
      <c r="D127" s="2" t="n">
        <v>38.41</v>
      </c>
      <c r="E127" s="2" t="n">
        <v>40.39</v>
      </c>
      <c r="F127" s="2" t="n">
        <v>41.85</v>
      </c>
      <c r="G127" s="2" t="n">
        <v>39.95</v>
      </c>
      <c r="I127" s="2" t="n">
        <v>29.45</v>
      </c>
      <c r="R127" s="2" t="n">
        <v>46.2789542559222</v>
      </c>
      <c r="AI127" s="1"/>
      <c r="AJ127" s="15"/>
      <c r="AL127" s="2" t="n">
        <v>40725</v>
      </c>
      <c r="AM127" s="2" t="n">
        <v>4.1855</v>
      </c>
      <c r="AN127" s="2" t="n">
        <v>0.45</v>
      </c>
      <c r="AO127" s="2" t="n">
        <v>4.6355</v>
      </c>
      <c r="AP127" s="2" t="n">
        <v>0.045</v>
      </c>
      <c r="AQ127" s="2" t="n">
        <v>4.2305</v>
      </c>
      <c r="AR127" s="2" t="n">
        <v>0.35</v>
      </c>
      <c r="AS127" s="2" t="n">
        <v>4.5355</v>
      </c>
      <c r="AT127" s="2" t="n">
        <v>0.41</v>
      </c>
      <c r="AU127" s="2" t="n">
        <v>4.5955</v>
      </c>
    </row>
    <row r="128" customFormat="false" ht="12.75" hidden="false" customHeight="false" outlineLevel="0" collapsed="false">
      <c r="A128" s="351" t="n">
        <v>40210</v>
      </c>
      <c r="B128" s="2" t="n">
        <v>37.31</v>
      </c>
      <c r="C128" s="2" t="n">
        <v>40.37</v>
      </c>
      <c r="D128" s="2" t="n">
        <v>37.23</v>
      </c>
      <c r="E128" s="2" t="n">
        <v>40.78</v>
      </c>
      <c r="F128" s="2" t="n">
        <v>39.96</v>
      </c>
      <c r="G128" s="2" t="n">
        <v>39.73</v>
      </c>
      <c r="I128" s="2" t="n">
        <v>31.7</v>
      </c>
      <c r="R128" s="2" t="n">
        <v>44.8506299574947</v>
      </c>
      <c r="AI128" s="1"/>
      <c r="AJ128" s="15"/>
      <c r="AL128" s="2" t="n">
        <v>40756</v>
      </c>
      <c r="AM128" s="2" t="n">
        <v>4.0715</v>
      </c>
      <c r="AN128" s="2" t="n">
        <v>0.45</v>
      </c>
      <c r="AO128" s="2" t="n">
        <v>4.5215</v>
      </c>
      <c r="AP128" s="2" t="n">
        <v>0.045</v>
      </c>
      <c r="AQ128" s="2" t="n">
        <v>4.1165</v>
      </c>
      <c r="AR128" s="2" t="n">
        <v>0.35</v>
      </c>
      <c r="AS128" s="2" t="n">
        <v>4.4215</v>
      </c>
      <c r="AT128" s="2" t="n">
        <v>0.41</v>
      </c>
      <c r="AU128" s="2" t="n">
        <v>4.4815</v>
      </c>
    </row>
    <row r="129" customFormat="false" ht="12.75" hidden="false" customHeight="false" outlineLevel="0" collapsed="false">
      <c r="A129" s="351" t="n">
        <v>40238</v>
      </c>
      <c r="B129" s="2" t="n">
        <v>37.31</v>
      </c>
      <c r="C129" s="2" t="n">
        <v>38.85</v>
      </c>
      <c r="D129" s="2" t="n">
        <v>35.33</v>
      </c>
      <c r="E129" s="2" t="n">
        <v>40.18</v>
      </c>
      <c r="F129" s="2" t="n">
        <v>39.01</v>
      </c>
      <c r="G129" s="2" t="n">
        <v>39.74</v>
      </c>
      <c r="I129" s="2" t="n">
        <v>29.2</v>
      </c>
      <c r="R129" s="2" t="n">
        <v>43.185764287655</v>
      </c>
      <c r="AI129" s="1"/>
      <c r="AJ129" s="15"/>
    </row>
    <row r="130" customFormat="false" ht="12.75" hidden="false" customHeight="false" outlineLevel="0" collapsed="false">
      <c r="A130" s="351" t="n">
        <v>40269</v>
      </c>
      <c r="B130" s="2" t="n">
        <v>37.09</v>
      </c>
      <c r="C130" s="2" t="n">
        <v>39.89</v>
      </c>
      <c r="D130" s="2" t="n">
        <v>34.86</v>
      </c>
      <c r="E130" s="2" t="n">
        <v>40.98</v>
      </c>
      <c r="F130" s="2" t="n">
        <v>38.06</v>
      </c>
      <c r="G130" s="2" t="n">
        <v>39.52</v>
      </c>
      <c r="I130" s="2" t="n">
        <v>35.5</v>
      </c>
      <c r="R130" s="2" t="n">
        <v>39.425060290648</v>
      </c>
      <c r="AI130" s="1"/>
      <c r="AJ130" s="15"/>
    </row>
    <row r="131" customFormat="false" ht="12.75" hidden="false" customHeight="false" outlineLevel="0" collapsed="false">
      <c r="A131" s="351" t="n">
        <v>40299</v>
      </c>
      <c r="B131" s="2" t="n">
        <v>37.09</v>
      </c>
      <c r="C131" s="2" t="n">
        <v>37.46</v>
      </c>
      <c r="D131" s="2" t="n">
        <v>32.48</v>
      </c>
      <c r="E131" s="2" t="n">
        <v>41.96</v>
      </c>
      <c r="F131" s="2" t="n">
        <v>38.58</v>
      </c>
      <c r="G131" s="2" t="n">
        <v>39.52</v>
      </c>
      <c r="I131" s="2" t="n">
        <v>35.5</v>
      </c>
      <c r="R131" s="2" t="n">
        <v>39.4559143947038</v>
      </c>
      <c r="AI131" s="1"/>
      <c r="AJ131" s="15"/>
    </row>
    <row r="132" customFormat="false" ht="12.75" hidden="false" customHeight="false" outlineLevel="0" collapsed="false">
      <c r="A132" s="351" t="n">
        <v>40330</v>
      </c>
      <c r="B132" s="2" t="n">
        <v>39.11</v>
      </c>
      <c r="C132" s="2" t="n">
        <v>38.12</v>
      </c>
      <c r="D132" s="2" t="n">
        <v>33.09</v>
      </c>
      <c r="E132" s="2" t="n">
        <v>45.42</v>
      </c>
      <c r="F132" s="2" t="n">
        <v>44.95</v>
      </c>
      <c r="G132" s="2" t="n">
        <v>42.61</v>
      </c>
      <c r="I132" s="2" t="n">
        <v>41.5</v>
      </c>
      <c r="R132" s="2" t="n">
        <v>39.9005550695741</v>
      </c>
      <c r="AI132" s="1"/>
      <c r="AJ132" s="15"/>
    </row>
    <row r="133" customFormat="false" ht="12.75" hidden="false" customHeight="false" outlineLevel="0" collapsed="false">
      <c r="A133" s="351" t="n">
        <v>40360</v>
      </c>
      <c r="B133" s="2" t="n">
        <v>45.29</v>
      </c>
      <c r="C133" s="2" t="n">
        <v>48.41</v>
      </c>
      <c r="D133" s="2" t="n">
        <v>42.06</v>
      </c>
      <c r="E133" s="2" t="n">
        <v>39.21</v>
      </c>
      <c r="F133" s="2" t="n">
        <v>45.95</v>
      </c>
      <c r="G133" s="2" t="n">
        <v>49.38</v>
      </c>
      <c r="I133" s="2" t="n">
        <v>48.5</v>
      </c>
      <c r="R133" s="2" t="n">
        <v>40.5386587408566</v>
      </c>
      <c r="AI133" s="1"/>
      <c r="AJ133" s="15"/>
    </row>
    <row r="134" customFormat="false" ht="12.75" hidden="false" customHeight="false" outlineLevel="0" collapsed="false">
      <c r="A134" s="351" t="n">
        <v>40391</v>
      </c>
      <c r="B134" s="2" t="n">
        <v>47.53</v>
      </c>
      <c r="C134" s="2" t="n">
        <v>52.03</v>
      </c>
      <c r="D134" s="2" t="n">
        <v>45.9</v>
      </c>
      <c r="E134" s="2" t="n">
        <v>43.12</v>
      </c>
      <c r="F134" s="2" t="n">
        <v>46.08</v>
      </c>
      <c r="G134" s="2" t="n">
        <v>52.47</v>
      </c>
      <c r="I134" s="2" t="n">
        <v>57.5</v>
      </c>
      <c r="R134" s="2" t="n">
        <v>40.9856644970204</v>
      </c>
      <c r="AI134" s="1"/>
      <c r="AJ134" s="15"/>
    </row>
    <row r="135" customFormat="false" ht="12.75" hidden="false" customHeight="false" outlineLevel="0" collapsed="false">
      <c r="A135" s="351" t="n">
        <v>40422</v>
      </c>
      <c r="B135" s="2" t="n">
        <v>42.38</v>
      </c>
      <c r="C135" s="2" t="n">
        <v>46.39</v>
      </c>
      <c r="D135" s="2" t="n">
        <v>40.65</v>
      </c>
      <c r="E135" s="2" t="n">
        <v>40.92</v>
      </c>
      <c r="F135" s="2" t="n">
        <v>40.56</v>
      </c>
      <c r="G135" s="2" t="n">
        <v>46.48</v>
      </c>
      <c r="I135" s="2" t="n">
        <v>39.95</v>
      </c>
      <c r="R135" s="2" t="n">
        <v>41.1625339107015</v>
      </c>
      <c r="AI135" s="1"/>
      <c r="AJ135" s="15"/>
    </row>
    <row r="136" customFormat="false" ht="12.75" hidden="false" customHeight="false" outlineLevel="0" collapsed="false">
      <c r="A136" s="351" t="n">
        <v>40452</v>
      </c>
      <c r="B136" s="2" t="n">
        <v>37.56</v>
      </c>
      <c r="C136" s="2" t="n">
        <v>41.77</v>
      </c>
      <c r="D136" s="2" t="n">
        <v>38.54</v>
      </c>
      <c r="E136" s="2" t="n">
        <v>44.72</v>
      </c>
      <c r="F136" s="2" t="n">
        <v>41.09</v>
      </c>
      <c r="G136" s="2" t="n">
        <v>40.08</v>
      </c>
      <c r="I136" s="2" t="n">
        <v>39.5</v>
      </c>
      <c r="R136" s="2" t="n">
        <v>41.3260097823247</v>
      </c>
      <c r="AI136" s="1"/>
      <c r="AJ136" s="15"/>
    </row>
    <row r="137" customFormat="false" ht="12.75" hidden="false" customHeight="false" outlineLevel="0" collapsed="false">
      <c r="A137" s="351" t="n">
        <v>40483</v>
      </c>
      <c r="B137" s="2" t="n">
        <v>36.88</v>
      </c>
      <c r="C137" s="2" t="n">
        <v>40.38</v>
      </c>
      <c r="D137" s="2" t="n">
        <v>36.96</v>
      </c>
      <c r="E137" s="2" t="n">
        <v>41.3</v>
      </c>
      <c r="F137" s="2" t="n">
        <v>40.5</v>
      </c>
      <c r="G137" s="2" t="n">
        <v>39.19</v>
      </c>
      <c r="I137" s="2" t="n">
        <v>36.5</v>
      </c>
      <c r="R137" s="2" t="n">
        <v>43.9110190001201</v>
      </c>
      <c r="AI137" s="1"/>
      <c r="AJ137" s="15"/>
    </row>
    <row r="138" customFormat="false" ht="12.75" hidden="false" customHeight="false" outlineLevel="0" collapsed="false">
      <c r="A138" s="351" t="n">
        <v>40513</v>
      </c>
      <c r="B138" s="2" t="n">
        <v>36.89</v>
      </c>
      <c r="C138" s="2" t="n">
        <v>41.81</v>
      </c>
      <c r="D138" s="2" t="n">
        <v>38.29</v>
      </c>
      <c r="E138" s="2" t="n">
        <v>42.02</v>
      </c>
      <c r="F138" s="2" t="n">
        <v>44.43</v>
      </c>
      <c r="G138" s="2" t="n">
        <v>39.09</v>
      </c>
      <c r="I138" s="2" t="n">
        <v>39.45</v>
      </c>
      <c r="R138" s="2" t="n">
        <v>46.2406136626109</v>
      </c>
      <c r="AI138" s="1"/>
      <c r="AJ138" s="15"/>
    </row>
    <row r="139" customFormat="false" ht="12.75" hidden="false" customHeight="false" outlineLevel="0" collapsed="false">
      <c r="A139" s="351" t="n">
        <v>40544</v>
      </c>
      <c r="B139" s="2" t="n">
        <v>37.91</v>
      </c>
      <c r="C139" s="2" t="n">
        <v>42.71</v>
      </c>
      <c r="D139" s="2" t="n">
        <v>38.86</v>
      </c>
      <c r="E139" s="2" t="n">
        <v>40.88</v>
      </c>
      <c r="F139" s="2" t="n">
        <v>42.08</v>
      </c>
      <c r="G139" s="2" t="n">
        <v>40.28</v>
      </c>
      <c r="I139" s="2" t="n">
        <v>29.95</v>
      </c>
      <c r="R139" s="2" t="n">
        <v>43.1202308142929</v>
      </c>
      <c r="AI139" s="1"/>
      <c r="AJ139" s="15"/>
    </row>
    <row r="140" customFormat="false" ht="12.75" hidden="false" customHeight="false" outlineLevel="0" collapsed="false">
      <c r="A140" s="351" t="n">
        <v>40575</v>
      </c>
      <c r="B140" s="2" t="n">
        <v>37.71</v>
      </c>
      <c r="C140" s="2" t="n">
        <v>41.52</v>
      </c>
      <c r="D140" s="2" t="n">
        <v>37.76</v>
      </c>
      <c r="E140" s="2" t="n">
        <v>41.35</v>
      </c>
      <c r="F140" s="2" t="n">
        <v>40.18</v>
      </c>
      <c r="G140" s="2" t="n">
        <v>40.08</v>
      </c>
      <c r="I140" s="2" t="n">
        <v>32.2</v>
      </c>
      <c r="R140" s="2" t="n">
        <v>41.7465222002583</v>
      </c>
      <c r="AI140" s="1"/>
      <c r="AJ140" s="15"/>
    </row>
    <row r="141" customFormat="false" ht="12.75" hidden="false" customHeight="false" outlineLevel="0" collapsed="false">
      <c r="A141" s="351" t="n">
        <v>40603</v>
      </c>
      <c r="B141" s="2" t="n">
        <v>37.71</v>
      </c>
      <c r="C141" s="2" t="n">
        <v>40.08</v>
      </c>
      <c r="D141" s="2" t="n">
        <v>35.99</v>
      </c>
      <c r="E141" s="2" t="n">
        <v>40.81</v>
      </c>
      <c r="F141" s="2" t="n">
        <v>39.22</v>
      </c>
      <c r="G141" s="2" t="n">
        <v>40.09</v>
      </c>
      <c r="I141" s="2" t="n">
        <v>29.7</v>
      </c>
      <c r="R141" s="2" t="n">
        <v>40.1472112296846</v>
      </c>
      <c r="AI141" s="1"/>
      <c r="AJ141" s="15"/>
    </row>
    <row r="142" customFormat="false" ht="12.75" hidden="false" customHeight="false" outlineLevel="0" collapsed="false">
      <c r="A142" s="351" t="n">
        <v>40634</v>
      </c>
      <c r="B142" s="2" t="n">
        <v>37.51</v>
      </c>
      <c r="C142" s="2" t="n">
        <v>41.07</v>
      </c>
      <c r="D142" s="2" t="n">
        <v>35.56</v>
      </c>
      <c r="E142" s="2" t="n">
        <v>41.83</v>
      </c>
      <c r="F142" s="2" t="n">
        <v>38.26</v>
      </c>
      <c r="G142" s="2" t="n">
        <v>39.89</v>
      </c>
      <c r="I142" s="2" t="n">
        <v>36</v>
      </c>
      <c r="R142" s="2" t="n">
        <v>36.6644828820432</v>
      </c>
      <c r="AI142" s="1"/>
      <c r="AJ142" s="15"/>
    </row>
    <row r="143" customFormat="false" ht="12.75" hidden="false" customHeight="false" outlineLevel="0" collapsed="false">
      <c r="A143" s="351" t="n">
        <v>40664</v>
      </c>
      <c r="B143" s="2" t="n">
        <v>37.51</v>
      </c>
      <c r="C143" s="2" t="n">
        <v>38.78</v>
      </c>
      <c r="D143" s="2" t="n">
        <v>33.34</v>
      </c>
      <c r="E143" s="2" t="n">
        <v>42.76</v>
      </c>
      <c r="F143" s="2" t="n">
        <v>38.79</v>
      </c>
      <c r="G143" s="2" t="n">
        <v>39.89</v>
      </c>
      <c r="I143" s="2" t="n">
        <v>36</v>
      </c>
      <c r="R143" s="2" t="n">
        <v>36.6889690436648</v>
      </c>
      <c r="AI143" s="1"/>
      <c r="AJ143" s="15"/>
    </row>
    <row r="144" customFormat="false" ht="12.75" hidden="false" customHeight="false" outlineLevel="0" collapsed="false">
      <c r="A144" s="351" t="n">
        <v>40695</v>
      </c>
      <c r="B144" s="2" t="n">
        <v>39.38</v>
      </c>
      <c r="C144" s="2" t="n">
        <v>39.4</v>
      </c>
      <c r="D144" s="2" t="n">
        <v>33.91</v>
      </c>
      <c r="E144" s="2" t="n">
        <v>46.12</v>
      </c>
      <c r="F144" s="2" t="n">
        <v>45.22</v>
      </c>
      <c r="G144" s="2" t="n">
        <v>42.74</v>
      </c>
      <c r="I144" s="2" t="n">
        <v>42</v>
      </c>
      <c r="R144" s="2" t="n">
        <v>37.1093011310514</v>
      </c>
      <c r="AI144" s="1"/>
      <c r="AJ144" s="15"/>
    </row>
    <row r="145" customFormat="false" ht="12.75" hidden="false" customHeight="false" outlineLevel="0" collapsed="false">
      <c r="A145" s="351" t="n">
        <v>40725</v>
      </c>
      <c r="B145" s="2" t="n">
        <v>45.1</v>
      </c>
      <c r="C145" s="2" t="n">
        <v>49.11</v>
      </c>
      <c r="D145" s="2" t="n">
        <v>42.27</v>
      </c>
      <c r="E145" s="2" t="n">
        <v>39.23</v>
      </c>
      <c r="F145" s="2" t="n">
        <v>46.28</v>
      </c>
      <c r="G145" s="2" t="n">
        <v>48.99</v>
      </c>
      <c r="I145" s="2" t="n">
        <v>49</v>
      </c>
      <c r="R145" s="2" t="n">
        <v>37.7148351169981</v>
      </c>
      <c r="AI145" s="1"/>
      <c r="AJ145" s="15"/>
    </row>
    <row r="146" customFormat="false" ht="12.75" hidden="false" customHeight="false" outlineLevel="0" collapsed="false">
      <c r="A146" s="351" t="n">
        <v>40756</v>
      </c>
      <c r="B146" s="2" t="n">
        <v>47.18</v>
      </c>
      <c r="C146" s="2" t="n">
        <v>52.52</v>
      </c>
      <c r="D146" s="2" t="n">
        <v>45.85</v>
      </c>
      <c r="E146" s="2" t="n">
        <v>42.86</v>
      </c>
      <c r="F146" s="2" t="n">
        <v>46.44</v>
      </c>
      <c r="G146" s="2" t="n">
        <v>51.85</v>
      </c>
      <c r="I146" s="2" t="n">
        <v>58</v>
      </c>
      <c r="R146" s="2" t="n">
        <v>38.1371887926458</v>
      </c>
      <c r="AI146" s="1"/>
      <c r="AJ146" s="15"/>
    </row>
    <row r="147" customFormat="false" ht="12.75" hidden="false" customHeight="false" outlineLevel="0" collapsed="false">
      <c r="A147" s="351" t="n">
        <v>40787</v>
      </c>
      <c r="B147" s="2" t="n">
        <v>42.4</v>
      </c>
      <c r="C147" s="2" t="n">
        <v>47.21</v>
      </c>
      <c r="D147" s="2" t="n">
        <v>40.95</v>
      </c>
      <c r="E147" s="2" t="n">
        <v>40.81</v>
      </c>
      <c r="F147" s="2" t="n">
        <v>40.85</v>
      </c>
      <c r="G147" s="2" t="n">
        <v>46.3</v>
      </c>
      <c r="I147" s="2" t="n">
        <v>40.45</v>
      </c>
      <c r="R147" s="2" t="n">
        <v>38.3009773125625</v>
      </c>
      <c r="AI147" s="1"/>
      <c r="AJ147" s="15"/>
    </row>
    <row r="148" customFormat="false" ht="12.75" hidden="false" customHeight="false" outlineLevel="0" collapsed="false">
      <c r="A148" s="351" t="n">
        <v>40817</v>
      </c>
      <c r="B148" s="2" t="n">
        <v>37.94</v>
      </c>
      <c r="C148" s="2" t="n">
        <v>42.88</v>
      </c>
      <c r="D148" s="2" t="n">
        <v>39.04</v>
      </c>
      <c r="E148" s="2" t="n">
        <v>45.6</v>
      </c>
      <c r="F148" s="2" t="n">
        <v>41.31</v>
      </c>
      <c r="G148" s="2" t="n">
        <v>40.4</v>
      </c>
      <c r="I148" s="2" t="n">
        <v>40</v>
      </c>
      <c r="R148" s="2" t="n">
        <v>38.4520799460751</v>
      </c>
      <c r="AI148" s="1"/>
      <c r="AJ148" s="15"/>
    </row>
    <row r="149" customFormat="false" ht="12.75" hidden="false" customHeight="false" outlineLevel="0" collapsed="false">
      <c r="A149" s="351" t="n">
        <v>40848</v>
      </c>
      <c r="B149" s="2" t="n">
        <v>37.32</v>
      </c>
      <c r="C149" s="2" t="n">
        <v>41.54</v>
      </c>
      <c r="D149" s="2" t="n">
        <v>37.52</v>
      </c>
      <c r="E149" s="2" t="n">
        <v>42.04</v>
      </c>
      <c r="F149" s="2" t="n">
        <v>40.71</v>
      </c>
      <c r="G149" s="2" t="n">
        <v>39.59</v>
      </c>
      <c r="I149" s="2" t="n">
        <v>37</v>
      </c>
      <c r="R149" s="2" t="n">
        <v>41.8475254432819</v>
      </c>
      <c r="AI149" s="1"/>
      <c r="AJ149" s="15"/>
    </row>
    <row r="150" customFormat="false" ht="12.75" hidden="false" customHeight="false" outlineLevel="0" collapsed="false">
      <c r="A150" s="351" t="n">
        <v>40878</v>
      </c>
      <c r="B150" s="2" t="n">
        <v>37.32</v>
      </c>
      <c r="C150" s="2" t="n">
        <v>42.89</v>
      </c>
      <c r="D150" s="2" t="n">
        <v>38.75</v>
      </c>
      <c r="E150" s="2" t="n">
        <v>42.7</v>
      </c>
      <c r="F150" s="2" t="n">
        <v>44.67</v>
      </c>
      <c r="G150" s="2" t="n">
        <v>39.48</v>
      </c>
      <c r="I150" s="2" t="n">
        <v>39.95</v>
      </c>
      <c r="R150" s="2" t="n">
        <v>44.0706760874416</v>
      </c>
      <c r="AI150" s="1"/>
      <c r="AJ150" s="15"/>
    </row>
    <row r="151" customFormat="false" ht="12.75" hidden="false" customHeight="false" outlineLevel="0" collapsed="false">
      <c r="A151" s="351" t="n">
        <v>40909</v>
      </c>
      <c r="B151" s="2" t="n">
        <v>38.28</v>
      </c>
      <c r="C151" s="2" t="n">
        <v>43.84</v>
      </c>
      <c r="D151" s="2" t="n">
        <v>39.32</v>
      </c>
      <c r="E151" s="2" t="n">
        <v>41.37</v>
      </c>
      <c r="F151" s="2" t="n">
        <v>42.31</v>
      </c>
      <c r="G151" s="2" t="n">
        <v>40.6</v>
      </c>
      <c r="I151" s="2" t="n">
        <v>30.2</v>
      </c>
      <c r="R151" s="2" t="n">
        <v>43.1202308142929</v>
      </c>
      <c r="AI151" s="1"/>
      <c r="AJ151" s="15"/>
    </row>
    <row r="152" customFormat="false" ht="12.75" hidden="false" customHeight="false" outlineLevel="0" collapsed="false">
      <c r="A152" s="351"/>
      <c r="AI152" s="1"/>
      <c r="AJ152" s="15"/>
    </row>
    <row r="153" customFormat="false" ht="12.75" hidden="false" customHeight="false" outlineLevel="0" collapsed="false">
      <c r="A153" s="351"/>
      <c r="AI153" s="1"/>
      <c r="AJ153" s="15"/>
    </row>
    <row r="154" customFormat="false" ht="12.75" hidden="false" customHeight="false" outlineLevel="0" collapsed="false">
      <c r="A154" s="351"/>
      <c r="AI154" s="1"/>
      <c r="AJ154" s="15"/>
    </row>
    <row r="155" customFormat="false" ht="12.75" hidden="false" customHeight="false" outlineLevel="0" collapsed="false">
      <c r="A155" s="351"/>
      <c r="AI155" s="1"/>
      <c r="AJ155" s="15"/>
    </row>
    <row r="156" customFormat="false" ht="12.75" hidden="false" customHeight="false" outlineLevel="0" collapsed="false">
      <c r="A156" s="351"/>
      <c r="AI156" s="1"/>
      <c r="AJ156" s="15"/>
    </row>
    <row r="157" customFormat="false" ht="12.75" hidden="false" customHeight="false" outlineLevel="0" collapsed="false">
      <c r="A157" s="351"/>
      <c r="AI157" s="1"/>
      <c r="AJ157" s="15"/>
    </row>
    <row r="158" customFormat="false" ht="12.75" hidden="false" customHeight="false" outlineLevel="0" collapsed="false">
      <c r="A158" s="351"/>
      <c r="AI158" s="1"/>
      <c r="AJ158" s="15"/>
    </row>
    <row r="159" customFormat="false" ht="12.75" hidden="false" customHeight="false" outlineLevel="0" collapsed="false">
      <c r="A159" s="351"/>
      <c r="AI159" s="1"/>
      <c r="AJ159" s="15"/>
    </row>
    <row r="160" customFormat="false" ht="12.75" hidden="false" customHeight="false" outlineLevel="0" collapsed="false">
      <c r="A160" s="351"/>
      <c r="AI160" s="1"/>
      <c r="AJ160" s="15"/>
    </row>
    <row r="161" customFormat="false" ht="12" hidden="false" customHeight="true" outlineLevel="0" collapsed="false">
      <c r="A161" s="351"/>
      <c r="AI161" s="1"/>
      <c r="AJ161" s="15"/>
    </row>
    <row r="162" customFormat="false" ht="12.75" hidden="false" customHeight="false" outlineLevel="0" collapsed="false">
      <c r="A162" s="351"/>
    </row>
    <row r="163" customFormat="false" ht="12.75" hidden="false" customHeight="false" outlineLevel="0" collapsed="false">
      <c r="A163" s="351"/>
    </row>
    <row r="164" customFormat="false" ht="12.75" hidden="false" customHeight="false" outlineLevel="0" collapsed="false">
      <c r="A164" s="351"/>
    </row>
    <row r="165" customFormat="false" ht="12.75" hidden="false" customHeight="false" outlineLevel="0" collapsed="false">
      <c r="A165" s="351"/>
    </row>
    <row r="166" customFormat="false" ht="12.75" hidden="false" customHeight="false" outlineLevel="0" collapsed="false">
      <c r="A166" s="351"/>
    </row>
    <row r="167" customFormat="false" ht="12.75" hidden="false" customHeight="false" outlineLevel="0" collapsed="false">
      <c r="A167" s="351"/>
    </row>
    <row r="168" customFormat="false" ht="12.75" hidden="false" customHeight="false" outlineLevel="0" collapsed="false">
      <c r="A168" s="351"/>
    </row>
    <row r="169" customFormat="false" ht="12.75" hidden="false" customHeight="false" outlineLevel="0" collapsed="false">
      <c r="A169" s="351"/>
    </row>
    <row r="170" customFormat="false" ht="12.75" hidden="false" customHeight="false" outlineLevel="0" collapsed="false">
      <c r="A170" s="351"/>
    </row>
    <row r="171" customFormat="false" ht="12.75" hidden="false" customHeight="false" outlineLevel="0" collapsed="false">
      <c r="A171" s="351"/>
    </row>
    <row r="172" customFormat="false" ht="12.75" hidden="false" customHeight="false" outlineLevel="0" collapsed="false">
      <c r="A172" s="351"/>
    </row>
    <row r="173" customFormat="false" ht="12.75" hidden="false" customHeight="false" outlineLevel="0" collapsed="false">
      <c r="A173" s="351"/>
    </row>
    <row r="174" customFormat="false" ht="12.75" hidden="false" customHeight="false" outlineLevel="0" collapsed="false">
      <c r="A174" s="351"/>
    </row>
    <row r="175" customFormat="false" ht="12.75" hidden="false" customHeight="false" outlineLevel="0" collapsed="false">
      <c r="A175" s="351"/>
    </row>
    <row r="176" customFormat="false" ht="12.75" hidden="false" customHeight="false" outlineLevel="0" collapsed="false">
      <c r="A176" s="351"/>
    </row>
    <row r="177" customFormat="false" ht="12.75" hidden="false" customHeight="false" outlineLevel="0" collapsed="false">
      <c r="A177" s="351"/>
    </row>
    <row r="178" customFormat="false" ht="12.75" hidden="false" customHeight="false" outlineLevel="0" collapsed="false">
      <c r="A178" s="351"/>
    </row>
    <row r="179" customFormat="false" ht="12.75" hidden="false" customHeight="false" outlineLevel="0" collapsed="false">
      <c r="A179" s="351"/>
    </row>
    <row r="180" customFormat="false" ht="12.75" hidden="false" customHeight="false" outlineLevel="0" collapsed="false">
      <c r="A180" s="351"/>
    </row>
    <row r="181" customFormat="false" ht="12.75" hidden="false" customHeight="false" outlineLevel="0" collapsed="false">
      <c r="A181" s="351"/>
    </row>
    <row r="182" customFormat="false" ht="12.75" hidden="false" customHeight="false" outlineLevel="0" collapsed="false">
      <c r="A182" s="351"/>
    </row>
    <row r="183" customFormat="false" ht="12.75" hidden="false" customHeight="false" outlineLevel="0" collapsed="false">
      <c r="A183" s="351"/>
    </row>
    <row r="184" customFormat="false" ht="12.75" hidden="false" customHeight="false" outlineLevel="0" collapsed="false">
      <c r="A184" s="351"/>
    </row>
    <row r="185" customFormat="false" ht="12.75" hidden="false" customHeight="false" outlineLevel="0" collapsed="false">
      <c r="A185" s="351"/>
    </row>
    <row r="186" customFormat="false" ht="12.75" hidden="false" customHeight="false" outlineLevel="0" collapsed="false">
      <c r="A186" s="351"/>
    </row>
    <row r="187" customFormat="false" ht="12.75" hidden="false" customHeight="false" outlineLevel="0" collapsed="false">
      <c r="A187" s="351"/>
    </row>
    <row r="188" customFormat="false" ht="12.75" hidden="false" customHeight="false" outlineLevel="0" collapsed="false">
      <c r="A188" s="351"/>
    </row>
    <row r="189" customFormat="false" ht="12.75" hidden="false" customHeight="false" outlineLevel="0" collapsed="false">
      <c r="A189" s="351"/>
    </row>
    <row r="190" customFormat="false" ht="12.75" hidden="false" customHeight="false" outlineLevel="0" collapsed="false">
      <c r="A190" s="351"/>
    </row>
    <row r="191" customFormat="false" ht="12.75" hidden="false" customHeight="false" outlineLevel="0" collapsed="false">
      <c r="A191" s="351"/>
    </row>
    <row r="192" customFormat="false" ht="12.75" hidden="false" customHeight="false" outlineLevel="0" collapsed="false">
      <c r="A192" s="351"/>
    </row>
    <row r="193" customFormat="false" ht="12.75" hidden="false" customHeight="false" outlineLevel="0" collapsed="false">
      <c r="A193" s="351"/>
    </row>
    <row r="194" customFormat="false" ht="12.75" hidden="false" customHeight="false" outlineLevel="0" collapsed="false">
      <c r="A194" s="351"/>
    </row>
    <row r="195" customFormat="false" ht="12.75" hidden="false" customHeight="false" outlineLevel="0" collapsed="false">
      <c r="A195" s="351"/>
    </row>
    <row r="196" customFormat="false" ht="12.75" hidden="false" customHeight="false" outlineLevel="0" collapsed="false">
      <c r="A196" s="351"/>
    </row>
    <row r="197" customFormat="false" ht="12.75" hidden="false" customHeight="false" outlineLevel="0" collapsed="false">
      <c r="A197" s="351"/>
    </row>
    <row r="198" customFormat="false" ht="12.75" hidden="false" customHeight="false" outlineLevel="0" collapsed="false">
      <c r="A198" s="351"/>
    </row>
    <row r="199" customFormat="false" ht="12.75" hidden="false" customHeight="false" outlineLevel="0" collapsed="false">
      <c r="A199" s="351"/>
    </row>
    <row r="200" customFormat="false" ht="12.75" hidden="false" customHeight="false" outlineLevel="0" collapsed="false">
      <c r="A200" s="351"/>
    </row>
    <row r="201" customFormat="false" ht="12.75" hidden="false" customHeight="false" outlineLevel="0" collapsed="false">
      <c r="A201" s="351"/>
    </row>
    <row r="202" customFormat="false" ht="12.75" hidden="false" customHeight="false" outlineLevel="0" collapsed="false">
      <c r="A202" s="351"/>
    </row>
    <row r="203" customFormat="false" ht="12.75" hidden="false" customHeight="false" outlineLevel="0" collapsed="false">
      <c r="A203" s="351"/>
    </row>
    <row r="204" customFormat="false" ht="12.75" hidden="false" customHeight="false" outlineLevel="0" collapsed="false">
      <c r="A204" s="351"/>
    </row>
    <row r="205" customFormat="false" ht="12.75" hidden="false" customHeight="false" outlineLevel="0" collapsed="false">
      <c r="A205" s="351"/>
    </row>
    <row r="206" customFormat="false" ht="12.75" hidden="false" customHeight="false" outlineLevel="0" collapsed="false">
      <c r="A206" s="351"/>
    </row>
    <row r="207" customFormat="false" ht="12.75" hidden="false" customHeight="false" outlineLevel="0" collapsed="false">
      <c r="A207" s="351"/>
    </row>
    <row r="208" customFormat="false" ht="12.75" hidden="false" customHeight="false" outlineLevel="0" collapsed="false">
      <c r="A208" s="351"/>
    </row>
    <row r="209" customFormat="false" ht="12.75" hidden="false" customHeight="false" outlineLevel="0" collapsed="false">
      <c r="A209" s="351"/>
    </row>
    <row r="210" customFormat="false" ht="12.75" hidden="false" customHeight="false" outlineLevel="0" collapsed="false">
      <c r="A210" s="351"/>
    </row>
    <row r="211" customFormat="false" ht="12.75" hidden="false" customHeight="false" outlineLevel="0" collapsed="false">
      <c r="A211" s="351"/>
    </row>
    <row r="212" customFormat="false" ht="12.75" hidden="false" customHeight="false" outlineLevel="0" collapsed="false">
      <c r="A212" s="351"/>
    </row>
    <row r="213" customFormat="false" ht="12.75" hidden="false" customHeight="false" outlineLevel="0" collapsed="false">
      <c r="A213" s="351"/>
    </row>
    <row r="214" customFormat="false" ht="12.75" hidden="false" customHeight="false" outlineLevel="0" collapsed="false">
      <c r="A214" s="351"/>
    </row>
    <row r="215" customFormat="false" ht="12.75" hidden="false" customHeight="false" outlineLevel="0" collapsed="false">
      <c r="A215" s="351"/>
    </row>
    <row r="216" customFormat="false" ht="12.75" hidden="false" customHeight="false" outlineLevel="0" collapsed="false">
      <c r="A216" s="351"/>
    </row>
    <row r="217" customFormat="false" ht="12.75" hidden="false" customHeight="false" outlineLevel="0" collapsed="false">
      <c r="A217" s="351"/>
    </row>
    <row r="218" customFormat="false" ht="12.75" hidden="false" customHeight="false" outlineLevel="0" collapsed="false">
      <c r="A218" s="351"/>
    </row>
    <row r="219" customFormat="false" ht="12.75" hidden="false" customHeight="false" outlineLevel="0" collapsed="false">
      <c r="A219" s="351"/>
    </row>
    <row r="220" customFormat="false" ht="12.75" hidden="false" customHeight="false" outlineLevel="0" collapsed="false">
      <c r="A220" s="351"/>
    </row>
    <row r="221" customFormat="false" ht="12.75" hidden="false" customHeight="false" outlineLevel="0" collapsed="false">
      <c r="A221" s="351"/>
    </row>
    <row r="222" customFormat="false" ht="12.75" hidden="false" customHeight="false" outlineLevel="0" collapsed="false">
      <c r="A222" s="351"/>
    </row>
    <row r="223" customFormat="false" ht="12.75" hidden="false" customHeight="false" outlineLevel="0" collapsed="false">
      <c r="A223" s="351"/>
    </row>
    <row r="224" customFormat="false" ht="12.75" hidden="false" customHeight="false" outlineLevel="0" collapsed="false">
      <c r="A224" s="351"/>
    </row>
    <row r="225" customFormat="false" ht="12.75" hidden="false" customHeight="false" outlineLevel="0" collapsed="false">
      <c r="A225" s="351"/>
    </row>
    <row r="226" customFormat="false" ht="12.75" hidden="false" customHeight="false" outlineLevel="0" collapsed="false">
      <c r="A226" s="351"/>
    </row>
    <row r="227" customFormat="false" ht="12.75" hidden="false" customHeight="false" outlineLevel="0" collapsed="false">
      <c r="A227" s="351"/>
    </row>
    <row r="228" customFormat="false" ht="12.75" hidden="false" customHeight="false" outlineLevel="0" collapsed="false">
      <c r="A228" s="351"/>
    </row>
    <row r="229" customFormat="false" ht="12.75" hidden="false" customHeight="false" outlineLevel="0" collapsed="false">
      <c r="A229" s="351"/>
    </row>
    <row r="230" customFormat="false" ht="12.75" hidden="false" customHeight="false" outlineLevel="0" collapsed="false">
      <c r="A230" s="351"/>
    </row>
    <row r="231" customFormat="false" ht="12.75" hidden="false" customHeight="false" outlineLevel="0" collapsed="false">
      <c r="A231" s="351"/>
    </row>
    <row r="232" customFormat="false" ht="12.75" hidden="false" customHeight="false" outlineLevel="0" collapsed="false">
      <c r="A232" s="351"/>
    </row>
    <row r="233" customFormat="false" ht="12.75" hidden="false" customHeight="false" outlineLevel="0" collapsed="false">
      <c r="A233" s="351"/>
    </row>
    <row r="234" customFormat="false" ht="12.75" hidden="false" customHeight="false" outlineLevel="0" collapsed="false">
      <c r="A234" s="351"/>
    </row>
    <row r="235" customFormat="false" ht="12.75" hidden="false" customHeight="false" outlineLevel="0" collapsed="false">
      <c r="A235" s="351"/>
    </row>
    <row r="236" customFormat="false" ht="12.75" hidden="false" customHeight="false" outlineLevel="0" collapsed="false">
      <c r="A236" s="351"/>
    </row>
    <row r="237" customFormat="false" ht="12.75" hidden="false" customHeight="false" outlineLevel="0" collapsed="false">
      <c r="A237" s="351"/>
    </row>
    <row r="238" customFormat="false" ht="12.75" hidden="false" customHeight="false" outlineLevel="0" collapsed="false">
      <c r="A238" s="351"/>
    </row>
    <row r="239" customFormat="false" ht="12.75" hidden="false" customHeight="false" outlineLevel="0" collapsed="false">
      <c r="A239" s="351"/>
    </row>
    <row r="240" customFormat="false" ht="12.75" hidden="false" customHeight="false" outlineLevel="0" collapsed="false">
      <c r="A240" s="351"/>
    </row>
    <row r="241" customFormat="false" ht="12.75" hidden="false" customHeight="false" outlineLevel="0" collapsed="false">
      <c r="A241" s="351"/>
    </row>
    <row r="242" customFormat="false" ht="12.75" hidden="false" customHeight="false" outlineLevel="0" collapsed="false">
      <c r="A242" s="351"/>
    </row>
    <row r="243" customFormat="false" ht="12.75" hidden="false" customHeight="false" outlineLevel="0" collapsed="false">
      <c r="A243" s="351"/>
    </row>
    <row r="244" customFormat="false" ht="12.75" hidden="false" customHeight="false" outlineLevel="0" collapsed="false">
      <c r="A244" s="351"/>
    </row>
    <row r="245" customFormat="false" ht="12.75" hidden="false" customHeight="false" outlineLevel="0" collapsed="false">
      <c r="A245" s="351"/>
    </row>
    <row r="246" customFormat="false" ht="12.75" hidden="false" customHeight="false" outlineLevel="0" collapsed="false">
      <c r="A246" s="351"/>
    </row>
    <row r="247" customFormat="false" ht="12.75" hidden="false" customHeight="false" outlineLevel="0" collapsed="false">
      <c r="A247" s="351"/>
    </row>
    <row r="248" customFormat="false" ht="12.75" hidden="false" customHeight="false" outlineLevel="0" collapsed="false">
      <c r="A248" s="351"/>
    </row>
    <row r="249" customFormat="false" ht="12.75" hidden="false" customHeight="false" outlineLevel="0" collapsed="false">
      <c r="A249" s="351"/>
    </row>
    <row r="250" customFormat="false" ht="12.75" hidden="false" customHeight="false" outlineLevel="0" collapsed="false">
      <c r="A250" s="351"/>
    </row>
    <row r="251" customFormat="false" ht="12.75" hidden="false" customHeight="false" outlineLevel="0" collapsed="false">
      <c r="A251" s="351"/>
    </row>
    <row r="252" customFormat="false" ht="12.75" hidden="false" customHeight="false" outlineLevel="0" collapsed="false">
      <c r="A252" s="351"/>
    </row>
    <row r="253" customFormat="false" ht="12.75" hidden="false" customHeight="false" outlineLevel="0" collapsed="false">
      <c r="A253" s="351"/>
    </row>
    <row r="254" customFormat="false" ht="12.75" hidden="false" customHeight="false" outlineLevel="0" collapsed="false">
      <c r="A254" s="351"/>
    </row>
    <row r="255" customFormat="false" ht="12.75" hidden="false" customHeight="false" outlineLevel="0" collapsed="false">
      <c r="A255" s="351"/>
    </row>
    <row r="256" customFormat="false" ht="12.75" hidden="false" customHeight="false" outlineLevel="0" collapsed="false">
      <c r="A256" s="351"/>
    </row>
    <row r="257" customFormat="false" ht="12.75" hidden="false" customHeight="false" outlineLevel="0" collapsed="false">
      <c r="A257" s="351"/>
    </row>
    <row r="258" customFormat="false" ht="12.75" hidden="false" customHeight="false" outlineLevel="0" collapsed="false">
      <c r="A258" s="351"/>
    </row>
    <row r="259" customFormat="false" ht="12.75" hidden="false" customHeight="false" outlineLevel="0" collapsed="false">
      <c r="A259" s="351"/>
    </row>
    <row r="260" customFormat="false" ht="12.75" hidden="false" customHeight="false" outlineLevel="0" collapsed="false">
      <c r="A260" s="351"/>
    </row>
    <row r="261" customFormat="false" ht="12.75" hidden="false" customHeight="false" outlineLevel="0" collapsed="false">
      <c r="A261" s="351"/>
    </row>
    <row r="262" customFormat="false" ht="12.75" hidden="false" customHeight="false" outlineLevel="0" collapsed="false">
      <c r="A262" s="351"/>
    </row>
    <row r="263" customFormat="false" ht="12.75" hidden="false" customHeight="false" outlineLevel="0" collapsed="false">
      <c r="A263" s="351"/>
    </row>
    <row r="264" customFormat="false" ht="12.75" hidden="false" customHeight="false" outlineLevel="0" collapsed="false">
      <c r="A264" s="351"/>
    </row>
    <row r="265" customFormat="false" ht="12.75" hidden="false" customHeight="false" outlineLevel="0" collapsed="false">
      <c r="A265" s="351"/>
    </row>
    <row r="266" customFormat="false" ht="12.75" hidden="false" customHeight="false" outlineLevel="0" collapsed="false">
      <c r="A266" s="351"/>
    </row>
    <row r="267" customFormat="false" ht="12.75" hidden="false" customHeight="false" outlineLevel="0" collapsed="false">
      <c r="A267" s="351"/>
    </row>
    <row r="268" customFormat="false" ht="12.75" hidden="false" customHeight="false" outlineLevel="0" collapsed="false">
      <c r="A268" s="351"/>
    </row>
    <row r="269" customFormat="false" ht="12.75" hidden="false" customHeight="false" outlineLevel="0" collapsed="false">
      <c r="A269" s="351"/>
    </row>
    <row r="270" customFormat="false" ht="12.75" hidden="false" customHeight="false" outlineLevel="0" collapsed="false">
      <c r="A270" s="351"/>
    </row>
    <row r="271" customFormat="false" ht="12.75" hidden="false" customHeight="false" outlineLevel="0" collapsed="false">
      <c r="A271" s="351"/>
    </row>
    <row r="272" customFormat="false" ht="12.75" hidden="false" customHeight="false" outlineLevel="0" collapsed="false">
      <c r="A272" s="351"/>
    </row>
    <row r="273" customFormat="false" ht="12.75" hidden="false" customHeight="false" outlineLevel="0" collapsed="false">
      <c r="A273" s="351"/>
    </row>
    <row r="274" customFormat="false" ht="12.75" hidden="false" customHeight="false" outlineLevel="0" collapsed="false">
      <c r="A274" s="351"/>
    </row>
    <row r="275" customFormat="false" ht="12.75" hidden="false" customHeight="false" outlineLevel="0" collapsed="false">
      <c r="A275" s="351"/>
    </row>
    <row r="276" customFormat="false" ht="12.75" hidden="false" customHeight="false" outlineLevel="0" collapsed="false">
      <c r="A276" s="351"/>
    </row>
    <row r="277" customFormat="false" ht="12.75" hidden="false" customHeight="false" outlineLevel="0" collapsed="false">
      <c r="A277" s="351"/>
    </row>
    <row r="278" customFormat="false" ht="12.75" hidden="false" customHeight="false" outlineLevel="0" collapsed="false">
      <c r="A278" s="351"/>
    </row>
    <row r="279" customFormat="false" ht="12.75" hidden="false" customHeight="false" outlineLevel="0" collapsed="false">
      <c r="A279" s="351"/>
    </row>
    <row r="280" customFormat="false" ht="12.75" hidden="false" customHeight="false" outlineLevel="0" collapsed="false">
      <c r="A280" s="351"/>
    </row>
    <row r="281" customFormat="false" ht="12.75" hidden="false" customHeight="false" outlineLevel="0" collapsed="false">
      <c r="A281" s="351"/>
    </row>
    <row r="282" customFormat="false" ht="12.75" hidden="false" customHeight="false" outlineLevel="0" collapsed="false">
      <c r="A282" s="351"/>
    </row>
    <row r="283" customFormat="false" ht="12.75" hidden="false" customHeight="false" outlineLevel="0" collapsed="false">
      <c r="A283" s="351"/>
    </row>
    <row r="284" customFormat="false" ht="12.75" hidden="false" customHeight="false" outlineLevel="0" collapsed="false">
      <c r="A284" s="351"/>
    </row>
    <row r="285" customFormat="false" ht="12.75" hidden="false" customHeight="false" outlineLevel="0" collapsed="false">
      <c r="A285" s="351"/>
    </row>
    <row r="286" customFormat="false" ht="12.75" hidden="false" customHeight="false" outlineLevel="0" collapsed="false">
      <c r="A286" s="351"/>
    </row>
    <row r="287" customFormat="false" ht="12.75" hidden="false" customHeight="false" outlineLevel="0" collapsed="false">
      <c r="A287" s="351"/>
    </row>
    <row r="288" customFormat="false" ht="12.75" hidden="false" customHeight="false" outlineLevel="0" collapsed="false">
      <c r="A288" s="351"/>
    </row>
    <row r="289" customFormat="false" ht="12.75" hidden="false" customHeight="false" outlineLevel="0" collapsed="false">
      <c r="A289" s="351"/>
    </row>
    <row r="290" customFormat="false" ht="12.75" hidden="false" customHeight="false" outlineLevel="0" collapsed="false">
      <c r="A290" s="351"/>
    </row>
    <row r="291" customFormat="false" ht="12.75" hidden="false" customHeight="false" outlineLevel="0" collapsed="false">
      <c r="A291" s="351"/>
    </row>
    <row r="292" customFormat="false" ht="12.75" hidden="false" customHeight="false" outlineLevel="0" collapsed="false">
      <c r="A292" s="351"/>
    </row>
    <row r="293" customFormat="false" ht="12.75" hidden="false" customHeight="false" outlineLevel="0" collapsed="false">
      <c r="A293" s="351"/>
    </row>
    <row r="294" customFormat="false" ht="12.75" hidden="false" customHeight="false" outlineLevel="0" collapsed="false">
      <c r="A294" s="351"/>
    </row>
    <row r="295" customFormat="false" ht="12.75" hidden="false" customHeight="false" outlineLevel="0" collapsed="false">
      <c r="A295" s="351"/>
    </row>
    <row r="296" customFormat="false" ht="12.75" hidden="false" customHeight="false" outlineLevel="0" collapsed="false">
      <c r="A296" s="351"/>
    </row>
    <row r="297" customFormat="false" ht="12.75" hidden="false" customHeight="false" outlineLevel="0" collapsed="false">
      <c r="A297" s="351"/>
    </row>
    <row r="298" customFormat="false" ht="12.75" hidden="false" customHeight="false" outlineLevel="0" collapsed="false">
      <c r="A298" s="351"/>
    </row>
    <row r="299" customFormat="false" ht="12.75" hidden="false" customHeight="false" outlineLevel="0" collapsed="false">
      <c r="A299" s="351"/>
    </row>
    <row r="300" customFormat="false" ht="12.75" hidden="false" customHeight="false" outlineLevel="0" collapsed="false">
      <c r="A300" s="351"/>
    </row>
    <row r="301" customFormat="false" ht="12.75" hidden="false" customHeight="false" outlineLevel="0" collapsed="false">
      <c r="A301" s="351"/>
    </row>
    <row r="302" customFormat="false" ht="12.75" hidden="false" customHeight="false" outlineLevel="0" collapsed="false">
      <c r="A302" s="351"/>
    </row>
    <row r="303" customFormat="false" ht="12.75" hidden="false" customHeight="false" outlineLevel="0" collapsed="false">
      <c r="A303" s="351"/>
    </row>
    <row r="304" customFormat="false" ht="12.75" hidden="false" customHeight="false" outlineLevel="0" collapsed="false">
      <c r="A304" s="351"/>
    </row>
    <row r="305" customFormat="false" ht="12.75" hidden="false" customHeight="false" outlineLevel="0" collapsed="false">
      <c r="A305" s="351"/>
    </row>
    <row r="306" customFormat="false" ht="12.75" hidden="false" customHeight="false" outlineLevel="0" collapsed="false">
      <c r="A306" s="351"/>
    </row>
    <row r="307" customFormat="false" ht="12.75" hidden="false" customHeight="false" outlineLevel="0" collapsed="false">
      <c r="A307" s="351"/>
    </row>
    <row r="308" customFormat="false" ht="12.75" hidden="false" customHeight="false" outlineLevel="0" collapsed="false">
      <c r="A308" s="351"/>
    </row>
    <row r="309" customFormat="false" ht="12.75" hidden="false" customHeight="false" outlineLevel="0" collapsed="false">
      <c r="A309" s="351"/>
    </row>
    <row r="310" customFormat="false" ht="12.75" hidden="false" customHeight="false" outlineLevel="0" collapsed="false">
      <c r="A310" s="351"/>
    </row>
    <row r="311" customFormat="false" ht="12.75" hidden="false" customHeight="false" outlineLevel="0" collapsed="false">
      <c r="A311" s="351"/>
    </row>
    <row r="312" customFormat="false" ht="12.75" hidden="false" customHeight="false" outlineLevel="0" collapsed="false">
      <c r="A312" s="351"/>
    </row>
    <row r="313" customFormat="false" ht="12.75" hidden="false" customHeight="false" outlineLevel="0" collapsed="false">
      <c r="A313" s="351"/>
    </row>
    <row r="314" customFormat="false" ht="12.75" hidden="false" customHeight="false" outlineLevel="0" collapsed="false">
      <c r="A314" s="351"/>
    </row>
    <row r="315" customFormat="false" ht="12.75" hidden="false" customHeight="false" outlineLevel="0" collapsed="false">
      <c r="A315" s="351"/>
    </row>
    <row r="316" customFormat="false" ht="12.75" hidden="false" customHeight="false" outlineLevel="0" collapsed="false">
      <c r="A316" s="351"/>
    </row>
    <row r="317" customFormat="false" ht="12.75" hidden="false" customHeight="false" outlineLevel="0" collapsed="false">
      <c r="A317" s="351"/>
    </row>
    <row r="318" customFormat="false" ht="12.75" hidden="false" customHeight="false" outlineLevel="0" collapsed="false">
      <c r="A318" s="351"/>
    </row>
    <row r="319" customFormat="false" ht="12.75" hidden="false" customHeight="false" outlineLevel="0" collapsed="false">
      <c r="A319" s="351"/>
    </row>
    <row r="320" customFormat="false" ht="12.75" hidden="false" customHeight="false" outlineLevel="0" collapsed="false">
      <c r="A320" s="351"/>
    </row>
    <row r="321" customFormat="false" ht="12.75" hidden="false" customHeight="false" outlineLevel="0" collapsed="false">
      <c r="A321" s="351"/>
    </row>
    <row r="322" customFormat="false" ht="12.75" hidden="false" customHeight="false" outlineLevel="0" collapsed="false">
      <c r="A322" s="351"/>
    </row>
    <row r="323" customFormat="false" ht="12.75" hidden="false" customHeight="false" outlineLevel="0" collapsed="false">
      <c r="A323" s="351"/>
    </row>
    <row r="324" customFormat="false" ht="12.75" hidden="false" customHeight="false" outlineLevel="0" collapsed="false">
      <c r="A324" s="351"/>
    </row>
    <row r="325" customFormat="false" ht="12.75" hidden="false" customHeight="false" outlineLevel="0" collapsed="false">
      <c r="A325" s="351"/>
    </row>
    <row r="326" customFormat="false" ht="12.75" hidden="false" customHeight="false" outlineLevel="0" collapsed="false">
      <c r="A326" s="351"/>
    </row>
    <row r="327" customFormat="false" ht="12.75" hidden="false" customHeight="false" outlineLevel="0" collapsed="false">
      <c r="A327" s="351"/>
    </row>
    <row r="328" customFormat="false" ht="12.75" hidden="false" customHeight="false" outlineLevel="0" collapsed="false">
      <c r="A328" s="351"/>
    </row>
    <row r="329" customFormat="false" ht="12.75" hidden="false" customHeight="false" outlineLevel="0" collapsed="false">
      <c r="A329" s="351"/>
    </row>
    <row r="330" customFormat="false" ht="12.75" hidden="false" customHeight="false" outlineLevel="0" collapsed="false">
      <c r="A330" s="351"/>
    </row>
    <row r="331" customFormat="false" ht="12.75" hidden="false" customHeight="false" outlineLevel="0" collapsed="false">
      <c r="A331" s="351"/>
    </row>
    <row r="332" customFormat="false" ht="12.75" hidden="false" customHeight="false" outlineLevel="0" collapsed="false">
      <c r="A332" s="351"/>
    </row>
    <row r="333" customFormat="false" ht="12.75" hidden="false" customHeight="false" outlineLevel="0" collapsed="false">
      <c r="A333" s="351"/>
    </row>
    <row r="334" customFormat="false" ht="12.75" hidden="false" customHeight="false" outlineLevel="0" collapsed="false">
      <c r="A334" s="351"/>
    </row>
    <row r="335" customFormat="false" ht="12.75" hidden="false" customHeight="false" outlineLevel="0" collapsed="false">
      <c r="A335" s="351"/>
    </row>
    <row r="336" customFormat="false" ht="12.75" hidden="false" customHeight="false" outlineLevel="0" collapsed="false">
      <c r="A336" s="351"/>
    </row>
    <row r="337" customFormat="false" ht="12.75" hidden="false" customHeight="false" outlineLevel="0" collapsed="false">
      <c r="A337" s="351"/>
    </row>
    <row r="338" customFormat="false" ht="12.75" hidden="false" customHeight="false" outlineLevel="0" collapsed="false">
      <c r="A338" s="351"/>
    </row>
    <row r="339" customFormat="false" ht="12.75" hidden="false" customHeight="false" outlineLevel="0" collapsed="false">
      <c r="A339" s="351"/>
    </row>
    <row r="340" customFormat="false" ht="12.75" hidden="false" customHeight="false" outlineLevel="0" collapsed="false">
      <c r="A340" s="351"/>
    </row>
    <row r="341" customFormat="false" ht="12.75" hidden="false" customHeight="false" outlineLevel="0" collapsed="false">
      <c r="A341" s="351"/>
    </row>
    <row r="342" customFormat="false" ht="12.75" hidden="false" customHeight="false" outlineLevel="0" collapsed="false">
      <c r="A342" s="351"/>
    </row>
    <row r="343" customFormat="false" ht="12.75" hidden="false" customHeight="false" outlineLevel="0" collapsed="false">
      <c r="A343" s="351"/>
    </row>
    <row r="344" customFormat="false" ht="12.75" hidden="false" customHeight="false" outlineLevel="0" collapsed="false">
      <c r="A344" s="351"/>
    </row>
    <row r="345" customFormat="false" ht="12.75" hidden="false" customHeight="false" outlineLevel="0" collapsed="false">
      <c r="A345" s="351"/>
    </row>
    <row r="346" customFormat="false" ht="12.75" hidden="false" customHeight="false" outlineLevel="0" collapsed="false">
      <c r="A346" s="351"/>
    </row>
    <row r="347" customFormat="false" ht="12.75" hidden="false" customHeight="false" outlineLevel="0" collapsed="false">
      <c r="A347" s="351"/>
    </row>
    <row r="348" customFormat="false" ht="12.75" hidden="false" customHeight="false" outlineLevel="0" collapsed="false">
      <c r="A348" s="351"/>
    </row>
    <row r="349" customFormat="false" ht="12.75" hidden="false" customHeight="false" outlineLevel="0" collapsed="false">
      <c r="A349" s="351"/>
    </row>
    <row r="350" customFormat="false" ht="12.75" hidden="false" customHeight="false" outlineLevel="0" collapsed="false">
      <c r="A350" s="351"/>
    </row>
    <row r="351" customFormat="false" ht="12.75" hidden="false" customHeight="false" outlineLevel="0" collapsed="false">
      <c r="A351" s="351"/>
    </row>
    <row r="352" customFormat="false" ht="12.75" hidden="false" customHeight="false" outlineLevel="0" collapsed="false">
      <c r="A352" s="351"/>
    </row>
    <row r="353" customFormat="false" ht="12.75" hidden="false" customHeight="false" outlineLevel="0" collapsed="false">
      <c r="A353" s="351"/>
    </row>
    <row r="354" customFormat="false" ht="12.75" hidden="false" customHeight="false" outlineLevel="0" collapsed="false">
      <c r="A354" s="351"/>
    </row>
    <row r="355" customFormat="false" ht="12.75" hidden="false" customHeight="false" outlineLevel="0" collapsed="false">
      <c r="A355" s="351"/>
    </row>
    <row r="356" customFormat="false" ht="12.75" hidden="false" customHeight="false" outlineLevel="0" collapsed="false">
      <c r="A356" s="351"/>
    </row>
    <row r="357" customFormat="false" ht="12.75" hidden="false" customHeight="false" outlineLevel="0" collapsed="false">
      <c r="A357" s="351"/>
    </row>
    <row r="358" customFormat="false" ht="12.75" hidden="false" customHeight="false" outlineLevel="0" collapsed="false">
      <c r="A358" s="351"/>
    </row>
    <row r="359" customFormat="false" ht="12.75" hidden="false" customHeight="false" outlineLevel="0" collapsed="false">
      <c r="A359" s="351"/>
    </row>
    <row r="360" customFormat="false" ht="12.75" hidden="false" customHeight="false" outlineLevel="0" collapsed="false">
      <c r="A360" s="351"/>
    </row>
    <row r="361" customFormat="false" ht="12.75" hidden="false" customHeight="false" outlineLevel="0" collapsed="false">
      <c r="A361" s="351"/>
    </row>
    <row r="362" customFormat="false" ht="12.75" hidden="false" customHeight="false" outlineLevel="0" collapsed="false">
      <c r="A362" s="351"/>
    </row>
    <row r="363" customFormat="false" ht="12.75" hidden="false" customHeight="false" outlineLevel="0" collapsed="false">
      <c r="A363" s="351"/>
    </row>
    <row r="364" customFormat="false" ht="12.75" hidden="false" customHeight="false" outlineLevel="0" collapsed="false">
      <c r="A364" s="351"/>
    </row>
    <row r="365" customFormat="false" ht="12.75" hidden="false" customHeight="false" outlineLevel="0" collapsed="false">
      <c r="A365" s="351"/>
    </row>
    <row r="366" customFormat="false" ht="12.75" hidden="false" customHeight="false" outlineLevel="0" collapsed="false">
      <c r="A366" s="351"/>
    </row>
    <row r="367" customFormat="false" ht="12.75" hidden="false" customHeight="false" outlineLevel="0" collapsed="false">
      <c r="A367" s="351"/>
    </row>
    <row r="368" customFormat="false" ht="12.75" hidden="false" customHeight="false" outlineLevel="0" collapsed="false">
      <c r="A368" s="351"/>
    </row>
    <row r="369" customFormat="false" ht="12.75" hidden="false" customHeight="false" outlineLevel="0" collapsed="false">
      <c r="A369" s="351"/>
    </row>
    <row r="370" customFormat="false" ht="12.75" hidden="false" customHeight="false" outlineLevel="0" collapsed="false">
      <c r="A370" s="351"/>
    </row>
    <row r="371" customFormat="false" ht="12.75" hidden="false" customHeight="false" outlineLevel="0" collapsed="false">
      <c r="A371" s="351"/>
    </row>
    <row r="372" customFormat="false" ht="12.75" hidden="false" customHeight="false" outlineLevel="0" collapsed="false">
      <c r="A372" s="351"/>
    </row>
    <row r="373" customFormat="false" ht="12.75" hidden="false" customHeight="false" outlineLevel="0" collapsed="false">
      <c r="A373" s="351"/>
    </row>
    <row r="374" customFormat="false" ht="12.75" hidden="false" customHeight="false" outlineLevel="0" collapsed="false">
      <c r="A374" s="351"/>
    </row>
    <row r="375" customFormat="false" ht="12.75" hidden="false" customHeight="false" outlineLevel="0" collapsed="false">
      <c r="A375" s="351"/>
    </row>
    <row r="376" customFormat="false" ht="12.75" hidden="false" customHeight="false" outlineLevel="0" collapsed="false">
      <c r="A376" s="351"/>
    </row>
    <row r="377" customFormat="false" ht="12.75" hidden="false" customHeight="false" outlineLevel="0" collapsed="false">
      <c r="A377" s="351"/>
    </row>
    <row r="378" customFormat="false" ht="12.75" hidden="false" customHeight="false" outlineLevel="0" collapsed="false">
      <c r="A378" s="351"/>
    </row>
    <row r="379" customFormat="false" ht="12.75" hidden="false" customHeight="false" outlineLevel="0" collapsed="false">
      <c r="A379" s="351"/>
    </row>
    <row r="380" customFormat="false" ht="12.75" hidden="false" customHeight="false" outlineLevel="0" collapsed="false">
      <c r="A380" s="351"/>
    </row>
    <row r="381" customFormat="false" ht="12.75" hidden="false" customHeight="false" outlineLevel="0" collapsed="false">
      <c r="A381" s="351"/>
    </row>
    <row r="382" customFormat="false" ht="12.75" hidden="false" customHeight="false" outlineLevel="0" collapsed="false">
      <c r="A382" s="351"/>
    </row>
    <row r="383" customFormat="false" ht="12.75" hidden="false" customHeight="false" outlineLevel="0" collapsed="false">
      <c r="A383" s="351"/>
    </row>
    <row r="384" customFormat="false" ht="12.75" hidden="false" customHeight="false" outlineLevel="0" collapsed="false">
      <c r="A384" s="351"/>
    </row>
    <row r="385" customFormat="false" ht="12.75" hidden="false" customHeight="false" outlineLevel="0" collapsed="false">
      <c r="A385" s="351"/>
    </row>
    <row r="386" customFormat="false" ht="12.75" hidden="false" customHeight="false" outlineLevel="0" collapsed="false">
      <c r="A386" s="351"/>
    </row>
    <row r="387" customFormat="false" ht="12.75" hidden="false" customHeight="false" outlineLevel="0" collapsed="false">
      <c r="A387" s="351"/>
    </row>
    <row r="388" customFormat="false" ht="12.75" hidden="false" customHeight="false" outlineLevel="0" collapsed="false">
      <c r="A388" s="351"/>
    </row>
    <row r="389" customFormat="false" ht="12.75" hidden="false" customHeight="false" outlineLevel="0" collapsed="false">
      <c r="A389" s="351"/>
    </row>
    <row r="390" customFormat="false" ht="12.75" hidden="false" customHeight="false" outlineLevel="0" collapsed="false">
      <c r="A390" s="351"/>
    </row>
    <row r="391" customFormat="false" ht="12.75" hidden="false" customHeight="false" outlineLevel="0" collapsed="false">
      <c r="A391" s="351"/>
    </row>
    <row r="392" customFormat="false" ht="12.75" hidden="false" customHeight="false" outlineLevel="0" collapsed="false">
      <c r="A392" s="351"/>
    </row>
    <row r="393" customFormat="false" ht="12.75" hidden="false" customHeight="false" outlineLevel="0" collapsed="false">
      <c r="A393" s="351"/>
    </row>
    <row r="394" customFormat="false" ht="12.75" hidden="false" customHeight="false" outlineLevel="0" collapsed="false">
      <c r="A394" s="351"/>
    </row>
    <row r="395" customFormat="false" ht="12.75" hidden="false" customHeight="false" outlineLevel="0" collapsed="false">
      <c r="A395" s="351"/>
    </row>
    <row r="396" customFormat="false" ht="12.75" hidden="false" customHeight="false" outlineLevel="0" collapsed="false">
      <c r="A396" s="351"/>
    </row>
    <row r="397" customFormat="false" ht="12.75" hidden="false" customHeight="false" outlineLevel="0" collapsed="false">
      <c r="A397" s="351"/>
    </row>
    <row r="398" customFormat="false" ht="12.75" hidden="false" customHeight="false" outlineLevel="0" collapsed="false">
      <c r="A398" s="351"/>
    </row>
    <row r="399" customFormat="false" ht="12.75" hidden="false" customHeight="false" outlineLevel="0" collapsed="false">
      <c r="A399" s="351"/>
    </row>
    <row r="400" customFormat="false" ht="12.75" hidden="false" customHeight="false" outlineLevel="0" collapsed="false">
      <c r="A400" s="351"/>
    </row>
    <row r="401" customFormat="false" ht="12.75" hidden="false" customHeight="false" outlineLevel="0" collapsed="false">
      <c r="A401" s="351"/>
    </row>
    <row r="402" customFormat="false" ht="12.75" hidden="false" customHeight="false" outlineLevel="0" collapsed="false">
      <c r="A402" s="351"/>
    </row>
    <row r="403" customFormat="false" ht="12.75" hidden="false" customHeight="false" outlineLevel="0" collapsed="false">
      <c r="A403" s="351"/>
    </row>
    <row r="404" customFormat="false" ht="12.75" hidden="false" customHeight="false" outlineLevel="0" collapsed="false">
      <c r="A404" s="351"/>
    </row>
    <row r="405" customFormat="false" ht="12.75" hidden="false" customHeight="false" outlineLevel="0" collapsed="false">
      <c r="A405" s="351"/>
    </row>
    <row r="406" customFormat="false" ht="12.75" hidden="false" customHeight="false" outlineLevel="0" collapsed="false">
      <c r="A406" s="351"/>
    </row>
    <row r="407" customFormat="false" ht="12.75" hidden="false" customHeight="false" outlineLevel="0" collapsed="false">
      <c r="A407" s="351"/>
    </row>
    <row r="408" customFormat="false" ht="12.75" hidden="false" customHeight="false" outlineLevel="0" collapsed="false">
      <c r="A408" s="351"/>
    </row>
    <row r="409" customFormat="false" ht="12.75" hidden="false" customHeight="false" outlineLevel="0" collapsed="false">
      <c r="A409" s="351"/>
    </row>
    <row r="410" customFormat="false" ht="12.75" hidden="false" customHeight="false" outlineLevel="0" collapsed="false">
      <c r="A410" s="351"/>
    </row>
    <row r="411" customFormat="false" ht="12.75" hidden="false" customHeight="false" outlineLevel="0" collapsed="false">
      <c r="A411" s="351"/>
    </row>
    <row r="412" customFormat="false" ht="12.75" hidden="false" customHeight="false" outlineLevel="0" collapsed="false">
      <c r="A412" s="351"/>
    </row>
    <row r="413" customFormat="false" ht="12.75" hidden="false" customHeight="false" outlineLevel="0" collapsed="false">
      <c r="A413" s="351"/>
    </row>
    <row r="414" customFormat="false" ht="12.75" hidden="false" customHeight="false" outlineLevel="0" collapsed="false">
      <c r="A414" s="351"/>
    </row>
    <row r="415" customFormat="false" ht="12.75" hidden="false" customHeight="false" outlineLevel="0" collapsed="false">
      <c r="A415" s="351"/>
    </row>
    <row r="416" customFormat="false" ht="12.75" hidden="false" customHeight="false" outlineLevel="0" collapsed="false">
      <c r="A416" s="351"/>
    </row>
    <row r="417" customFormat="false" ht="12.75" hidden="false" customHeight="false" outlineLevel="0" collapsed="false">
      <c r="A417" s="351"/>
    </row>
    <row r="418" customFormat="false" ht="12.75" hidden="false" customHeight="false" outlineLevel="0" collapsed="false">
      <c r="A418" s="351"/>
    </row>
    <row r="419" customFormat="false" ht="12.75" hidden="false" customHeight="false" outlineLevel="0" collapsed="false">
      <c r="A419" s="351"/>
    </row>
    <row r="420" customFormat="false" ht="12.75" hidden="false" customHeight="false" outlineLevel="0" collapsed="false">
      <c r="A420" s="351"/>
    </row>
    <row r="421" customFormat="false" ht="12.75" hidden="false" customHeight="false" outlineLevel="0" collapsed="false">
      <c r="A421" s="351"/>
    </row>
    <row r="422" customFormat="false" ht="12.75" hidden="false" customHeight="false" outlineLevel="0" collapsed="false">
      <c r="A422" s="351"/>
    </row>
    <row r="423" customFormat="false" ht="12.75" hidden="false" customHeight="false" outlineLevel="0" collapsed="false">
      <c r="A423" s="351"/>
    </row>
    <row r="424" customFormat="false" ht="12.75" hidden="false" customHeight="false" outlineLevel="0" collapsed="false">
      <c r="A424" s="351"/>
    </row>
    <row r="425" customFormat="false" ht="12.75" hidden="false" customHeight="false" outlineLevel="0" collapsed="false">
      <c r="A425" s="351"/>
    </row>
    <row r="426" customFormat="false" ht="12.75" hidden="false" customHeight="false" outlineLevel="0" collapsed="false">
      <c r="A426" s="351"/>
    </row>
    <row r="427" customFormat="false" ht="12.75" hidden="false" customHeight="false" outlineLevel="0" collapsed="false">
      <c r="A427" s="351"/>
    </row>
    <row r="428" customFormat="false" ht="12.75" hidden="false" customHeight="false" outlineLevel="0" collapsed="false">
      <c r="A428" s="351"/>
    </row>
    <row r="429" customFormat="false" ht="12.75" hidden="false" customHeight="false" outlineLevel="0" collapsed="false">
      <c r="A429" s="351"/>
    </row>
    <row r="430" customFormat="false" ht="12.75" hidden="false" customHeight="false" outlineLevel="0" collapsed="false">
      <c r="A430" s="351"/>
    </row>
    <row r="431" customFormat="false" ht="12.75" hidden="false" customHeight="false" outlineLevel="0" collapsed="false">
      <c r="A431" s="351"/>
    </row>
    <row r="432" customFormat="false" ht="12.75" hidden="false" customHeight="false" outlineLevel="0" collapsed="false">
      <c r="A432" s="351"/>
    </row>
    <row r="433" customFormat="false" ht="12.75" hidden="false" customHeight="false" outlineLevel="0" collapsed="false">
      <c r="A433" s="351"/>
    </row>
    <row r="434" customFormat="false" ht="12.75" hidden="false" customHeight="false" outlineLevel="0" collapsed="false">
      <c r="A434" s="351"/>
    </row>
    <row r="435" customFormat="false" ht="12.75" hidden="false" customHeight="false" outlineLevel="0" collapsed="false">
      <c r="A435" s="351"/>
    </row>
    <row r="436" customFormat="false" ht="12.75" hidden="false" customHeight="false" outlineLevel="0" collapsed="false">
      <c r="A436" s="351"/>
    </row>
    <row r="437" customFormat="false" ht="12.75" hidden="false" customHeight="false" outlineLevel="0" collapsed="false">
      <c r="A437" s="351"/>
    </row>
    <row r="438" customFormat="false" ht="12.75" hidden="false" customHeight="false" outlineLevel="0" collapsed="false">
      <c r="A438" s="351"/>
    </row>
    <row r="439" customFormat="false" ht="12.75" hidden="false" customHeight="false" outlineLevel="0" collapsed="false">
      <c r="A439" s="351"/>
    </row>
    <row r="440" customFormat="false" ht="12.75" hidden="false" customHeight="false" outlineLevel="0" collapsed="false">
      <c r="A440" s="351"/>
    </row>
    <row r="441" customFormat="false" ht="12.75" hidden="false" customHeight="false" outlineLevel="0" collapsed="false">
      <c r="A441" s="351"/>
    </row>
    <row r="442" customFormat="false" ht="12.75" hidden="false" customHeight="false" outlineLevel="0" collapsed="false">
      <c r="A442" s="351"/>
    </row>
    <row r="443" customFormat="false" ht="12.75" hidden="false" customHeight="false" outlineLevel="0" collapsed="false">
      <c r="A443" s="351"/>
    </row>
    <row r="444" customFormat="false" ht="12.75" hidden="false" customHeight="false" outlineLevel="0" collapsed="false">
      <c r="A444" s="351"/>
    </row>
    <row r="445" customFormat="false" ht="12.75" hidden="false" customHeight="false" outlineLevel="0" collapsed="false">
      <c r="A445" s="351"/>
    </row>
    <row r="446" customFormat="false" ht="12.75" hidden="false" customHeight="false" outlineLevel="0" collapsed="false">
      <c r="A446" s="351"/>
    </row>
    <row r="447" customFormat="false" ht="12.75" hidden="false" customHeight="false" outlineLevel="0" collapsed="false">
      <c r="A447" s="351"/>
    </row>
    <row r="448" customFormat="false" ht="12.75" hidden="false" customHeight="false" outlineLevel="0" collapsed="false">
      <c r="A448" s="351"/>
    </row>
    <row r="449" customFormat="false" ht="12.75" hidden="false" customHeight="false" outlineLevel="0" collapsed="false">
      <c r="A449" s="351"/>
    </row>
    <row r="450" customFormat="false" ht="12.75" hidden="false" customHeight="false" outlineLevel="0" collapsed="false">
      <c r="A450" s="351"/>
    </row>
    <row r="451" customFormat="false" ht="12.75" hidden="false" customHeight="false" outlineLevel="0" collapsed="false">
      <c r="A451" s="351"/>
    </row>
    <row r="452" customFormat="false" ht="12.75" hidden="false" customHeight="false" outlineLevel="0" collapsed="false">
      <c r="A452" s="351"/>
    </row>
    <row r="453" customFormat="false" ht="12.75" hidden="false" customHeight="false" outlineLevel="0" collapsed="false">
      <c r="A453" s="351"/>
    </row>
    <row r="454" customFormat="false" ht="12.75" hidden="false" customHeight="false" outlineLevel="0" collapsed="false">
      <c r="A454" s="351"/>
    </row>
    <row r="455" customFormat="false" ht="12.75" hidden="false" customHeight="false" outlineLevel="0" collapsed="false">
      <c r="A455" s="351"/>
    </row>
    <row r="456" customFormat="false" ht="12.75" hidden="false" customHeight="false" outlineLevel="0" collapsed="false">
      <c r="A456" s="351"/>
    </row>
    <row r="457" customFormat="false" ht="12.75" hidden="false" customHeight="false" outlineLevel="0" collapsed="false">
      <c r="A457" s="351"/>
    </row>
    <row r="458" customFormat="false" ht="12.75" hidden="false" customHeight="false" outlineLevel="0" collapsed="false">
      <c r="A458" s="351"/>
    </row>
    <row r="459" customFormat="false" ht="12.75" hidden="false" customHeight="false" outlineLevel="0" collapsed="false">
      <c r="A459" s="351"/>
    </row>
    <row r="460" customFormat="false" ht="12.75" hidden="false" customHeight="false" outlineLevel="0" collapsed="false">
      <c r="A460" s="351"/>
    </row>
    <row r="461" customFormat="false" ht="12.75" hidden="false" customHeight="false" outlineLevel="0" collapsed="false">
      <c r="A461" s="351"/>
    </row>
    <row r="462" customFormat="false" ht="12.75" hidden="false" customHeight="false" outlineLevel="0" collapsed="false">
      <c r="A462" s="351"/>
    </row>
    <row r="463" customFormat="false" ht="12.75" hidden="false" customHeight="false" outlineLevel="0" collapsed="false">
      <c r="A463" s="351"/>
    </row>
    <row r="464" customFormat="false" ht="12.75" hidden="false" customHeight="false" outlineLevel="0" collapsed="false">
      <c r="A464" s="351"/>
    </row>
    <row r="465" customFormat="false" ht="12.75" hidden="false" customHeight="false" outlineLevel="0" collapsed="false">
      <c r="A465" s="351"/>
    </row>
    <row r="466" customFormat="false" ht="12.75" hidden="false" customHeight="false" outlineLevel="0" collapsed="false">
      <c r="A466" s="351"/>
    </row>
    <row r="467" customFormat="false" ht="12.75" hidden="false" customHeight="false" outlineLevel="0" collapsed="false">
      <c r="A467" s="351"/>
    </row>
    <row r="468" customFormat="false" ht="12.75" hidden="false" customHeight="false" outlineLevel="0" collapsed="false">
      <c r="A468" s="351"/>
    </row>
    <row r="469" customFormat="false" ht="12.75" hidden="false" customHeight="false" outlineLevel="0" collapsed="false">
      <c r="A469" s="351"/>
    </row>
    <row r="470" customFormat="false" ht="12.75" hidden="false" customHeight="false" outlineLevel="0" collapsed="false">
      <c r="A470" s="351"/>
    </row>
    <row r="471" customFormat="false" ht="12.75" hidden="false" customHeight="false" outlineLevel="0" collapsed="false">
      <c r="A471" s="351"/>
    </row>
    <row r="472" customFormat="false" ht="12.75" hidden="false" customHeight="false" outlineLevel="0" collapsed="false">
      <c r="A472" s="351"/>
    </row>
    <row r="473" customFormat="false" ht="12.75" hidden="false" customHeight="false" outlineLevel="0" collapsed="false">
      <c r="A473" s="351"/>
    </row>
    <row r="474" customFormat="false" ht="12.75" hidden="false" customHeight="false" outlineLevel="0" collapsed="false">
      <c r="A474" s="351"/>
    </row>
    <row r="475" customFormat="false" ht="12.75" hidden="false" customHeight="false" outlineLevel="0" collapsed="false">
      <c r="A475" s="351"/>
    </row>
    <row r="476" customFormat="false" ht="12.75" hidden="false" customHeight="false" outlineLevel="0" collapsed="false">
      <c r="A476" s="351"/>
    </row>
    <row r="477" customFormat="false" ht="12.75" hidden="false" customHeight="false" outlineLevel="0" collapsed="false">
      <c r="A477" s="351"/>
    </row>
    <row r="478" customFormat="false" ht="12.75" hidden="false" customHeight="false" outlineLevel="0" collapsed="false">
      <c r="A478" s="351"/>
    </row>
    <row r="479" customFormat="false" ht="12.75" hidden="false" customHeight="false" outlineLevel="0" collapsed="false">
      <c r="A479" s="351"/>
    </row>
    <row r="480" customFormat="false" ht="12.75" hidden="false" customHeight="false" outlineLevel="0" collapsed="false">
      <c r="A480" s="351"/>
    </row>
    <row r="481" customFormat="false" ht="12.75" hidden="false" customHeight="false" outlineLevel="0" collapsed="false">
      <c r="A481" s="351"/>
    </row>
    <row r="482" customFormat="false" ht="12.75" hidden="false" customHeight="false" outlineLevel="0" collapsed="false">
      <c r="A482" s="351"/>
    </row>
    <row r="483" customFormat="false" ht="12.75" hidden="false" customHeight="false" outlineLevel="0" collapsed="false">
      <c r="A483" s="351"/>
    </row>
    <row r="484" customFormat="false" ht="12.75" hidden="false" customHeight="false" outlineLevel="0" collapsed="false">
      <c r="A484" s="351"/>
    </row>
    <row r="485" customFormat="false" ht="12.75" hidden="false" customHeight="false" outlineLevel="0" collapsed="false">
      <c r="A485" s="351"/>
    </row>
    <row r="486" customFormat="false" ht="12.75" hidden="false" customHeight="false" outlineLevel="0" collapsed="false">
      <c r="A486" s="351"/>
    </row>
    <row r="487" customFormat="false" ht="12.75" hidden="false" customHeight="false" outlineLevel="0" collapsed="false">
      <c r="A487" s="351"/>
    </row>
    <row r="488" customFormat="false" ht="12.75" hidden="false" customHeight="false" outlineLevel="0" collapsed="false">
      <c r="A488" s="351"/>
    </row>
    <row r="489" customFormat="false" ht="12.75" hidden="false" customHeight="false" outlineLevel="0" collapsed="false">
      <c r="A489" s="351"/>
    </row>
    <row r="490" customFormat="false" ht="12.75" hidden="false" customHeight="false" outlineLevel="0" collapsed="false">
      <c r="A490" s="351"/>
    </row>
    <row r="491" customFormat="false" ht="12.75" hidden="false" customHeight="false" outlineLevel="0" collapsed="false">
      <c r="A491" s="351"/>
    </row>
    <row r="492" customFormat="false" ht="12.75" hidden="false" customHeight="false" outlineLevel="0" collapsed="false">
      <c r="A492" s="351"/>
    </row>
    <row r="493" customFormat="false" ht="12.75" hidden="false" customHeight="false" outlineLevel="0" collapsed="false">
      <c r="A493" s="351"/>
    </row>
    <row r="494" customFormat="false" ht="12.75" hidden="false" customHeight="false" outlineLevel="0" collapsed="false">
      <c r="A494" s="351"/>
    </row>
    <row r="495" customFormat="false" ht="12.75" hidden="false" customHeight="false" outlineLevel="0" collapsed="false">
      <c r="A495" s="351"/>
    </row>
    <row r="496" customFormat="false" ht="12.75" hidden="false" customHeight="false" outlineLevel="0" collapsed="false">
      <c r="A496" s="351"/>
    </row>
    <row r="497" customFormat="false" ht="12.75" hidden="false" customHeight="false" outlineLevel="0" collapsed="false">
      <c r="A497" s="351"/>
    </row>
    <row r="498" customFormat="false" ht="12.75" hidden="false" customHeight="false" outlineLevel="0" collapsed="false">
      <c r="A498" s="351"/>
    </row>
    <row r="499" customFormat="false" ht="12.75" hidden="false" customHeight="false" outlineLevel="0" collapsed="false">
      <c r="A499" s="351"/>
    </row>
    <row r="500" customFormat="false" ht="12.75" hidden="false" customHeight="false" outlineLevel="0" collapsed="false">
      <c r="A500" s="351"/>
    </row>
    <row r="501" customFormat="false" ht="12.75" hidden="false" customHeight="false" outlineLevel="0" collapsed="false">
      <c r="A501" s="351"/>
    </row>
    <row r="502" customFormat="false" ht="12.75" hidden="false" customHeight="false" outlineLevel="0" collapsed="false">
      <c r="A502" s="351"/>
    </row>
    <row r="503" customFormat="false" ht="12.75" hidden="false" customHeight="false" outlineLevel="0" collapsed="false">
      <c r="A503" s="351"/>
    </row>
    <row r="504" customFormat="false" ht="12.75" hidden="false" customHeight="false" outlineLevel="0" collapsed="false">
      <c r="A504" s="351"/>
    </row>
    <row r="505" customFormat="false" ht="12.75" hidden="false" customHeight="false" outlineLevel="0" collapsed="false">
      <c r="A505" s="351"/>
    </row>
    <row r="506" customFormat="false" ht="12.75" hidden="false" customHeight="false" outlineLevel="0" collapsed="false">
      <c r="A506" s="351"/>
    </row>
    <row r="507" customFormat="false" ht="12.75" hidden="false" customHeight="false" outlineLevel="0" collapsed="false">
      <c r="A507" s="351"/>
    </row>
    <row r="508" customFormat="false" ht="12.75" hidden="false" customHeight="false" outlineLevel="0" collapsed="false">
      <c r="A508" s="351"/>
    </row>
    <row r="509" customFormat="false" ht="12.75" hidden="false" customHeight="false" outlineLevel="0" collapsed="false">
      <c r="A509" s="351"/>
    </row>
    <row r="510" customFormat="false" ht="12.75" hidden="false" customHeight="false" outlineLevel="0" collapsed="false">
      <c r="A510" s="351"/>
    </row>
    <row r="511" customFormat="false" ht="12.75" hidden="false" customHeight="false" outlineLevel="0" collapsed="false">
      <c r="A511" s="351"/>
    </row>
    <row r="512" customFormat="false" ht="12.75" hidden="false" customHeight="false" outlineLevel="0" collapsed="false">
      <c r="A512" s="351"/>
    </row>
    <row r="513" customFormat="false" ht="12.75" hidden="false" customHeight="false" outlineLevel="0" collapsed="false">
      <c r="A513" s="351"/>
    </row>
    <row r="514" customFormat="false" ht="12.75" hidden="false" customHeight="false" outlineLevel="0" collapsed="false">
      <c r="A514" s="351"/>
    </row>
    <row r="515" customFormat="false" ht="12.75" hidden="false" customHeight="false" outlineLevel="0" collapsed="false">
      <c r="A515" s="351"/>
    </row>
    <row r="516" customFormat="false" ht="12.75" hidden="false" customHeight="false" outlineLevel="0" collapsed="false">
      <c r="A516" s="351"/>
    </row>
    <row r="517" customFormat="false" ht="12.75" hidden="false" customHeight="false" outlineLevel="0" collapsed="false">
      <c r="A517" s="351"/>
    </row>
    <row r="518" customFormat="false" ht="12.75" hidden="false" customHeight="false" outlineLevel="0" collapsed="false">
      <c r="A518" s="351"/>
    </row>
    <row r="519" customFormat="false" ht="12.75" hidden="false" customHeight="false" outlineLevel="0" collapsed="false">
      <c r="A519" s="351"/>
    </row>
    <row r="520" customFormat="false" ht="12.75" hidden="false" customHeight="false" outlineLevel="0" collapsed="false">
      <c r="A520" s="351"/>
    </row>
    <row r="521" customFormat="false" ht="12.75" hidden="false" customHeight="false" outlineLevel="0" collapsed="false">
      <c r="A521" s="351"/>
    </row>
    <row r="522" customFormat="false" ht="12.75" hidden="false" customHeight="false" outlineLevel="0" collapsed="false">
      <c r="A522" s="351"/>
    </row>
    <row r="523" customFormat="false" ht="12.75" hidden="false" customHeight="false" outlineLevel="0" collapsed="false">
      <c r="A523" s="351"/>
    </row>
    <row r="524" customFormat="false" ht="12.75" hidden="false" customHeight="false" outlineLevel="0" collapsed="false">
      <c r="A524" s="351"/>
    </row>
    <row r="525" customFormat="false" ht="12.75" hidden="false" customHeight="false" outlineLevel="0" collapsed="false">
      <c r="A525" s="351"/>
    </row>
    <row r="526" customFormat="false" ht="12.75" hidden="false" customHeight="false" outlineLevel="0" collapsed="false">
      <c r="A526" s="351"/>
    </row>
    <row r="527" customFormat="false" ht="12.75" hidden="false" customHeight="false" outlineLevel="0" collapsed="false">
      <c r="A527" s="351"/>
    </row>
    <row r="528" customFormat="false" ht="12.75" hidden="false" customHeight="false" outlineLevel="0" collapsed="false">
      <c r="A528" s="351"/>
    </row>
    <row r="529" customFormat="false" ht="12.75" hidden="false" customHeight="false" outlineLevel="0" collapsed="false">
      <c r="A529" s="351"/>
    </row>
    <row r="530" customFormat="false" ht="12.75" hidden="false" customHeight="false" outlineLevel="0" collapsed="false">
      <c r="A530" s="351"/>
    </row>
    <row r="531" customFormat="false" ht="12.75" hidden="false" customHeight="false" outlineLevel="0" collapsed="false">
      <c r="A531" s="351"/>
    </row>
    <row r="532" customFormat="false" ht="12.75" hidden="false" customHeight="false" outlineLevel="0" collapsed="false">
      <c r="A532" s="351"/>
    </row>
    <row r="533" customFormat="false" ht="12.75" hidden="false" customHeight="false" outlineLevel="0" collapsed="false">
      <c r="A533" s="351"/>
    </row>
    <row r="534" customFormat="false" ht="12.75" hidden="false" customHeight="false" outlineLevel="0" collapsed="false">
      <c r="A534" s="351"/>
    </row>
    <row r="535" customFormat="false" ht="12.75" hidden="false" customHeight="false" outlineLevel="0" collapsed="false">
      <c r="A535" s="351"/>
    </row>
    <row r="536" customFormat="false" ht="12.75" hidden="false" customHeight="false" outlineLevel="0" collapsed="false">
      <c r="A536" s="351"/>
    </row>
    <row r="537" customFormat="false" ht="12.75" hidden="false" customHeight="false" outlineLevel="0" collapsed="false">
      <c r="A537" s="351"/>
    </row>
    <row r="538" customFormat="false" ht="12.75" hidden="false" customHeight="false" outlineLevel="0" collapsed="false">
      <c r="A538" s="351"/>
    </row>
    <row r="539" customFormat="false" ht="12.75" hidden="false" customHeight="false" outlineLevel="0" collapsed="false">
      <c r="A539" s="351"/>
    </row>
    <row r="540" customFormat="false" ht="12.75" hidden="false" customHeight="false" outlineLevel="0" collapsed="false">
      <c r="A540" s="351"/>
    </row>
    <row r="541" customFormat="false" ht="12.75" hidden="false" customHeight="false" outlineLevel="0" collapsed="false">
      <c r="A541" s="351"/>
    </row>
    <row r="542" customFormat="false" ht="12.75" hidden="false" customHeight="false" outlineLevel="0" collapsed="false">
      <c r="A542" s="351"/>
    </row>
    <row r="543" customFormat="false" ht="12.75" hidden="false" customHeight="false" outlineLevel="0" collapsed="false">
      <c r="A543" s="351"/>
    </row>
    <row r="544" customFormat="false" ht="12.75" hidden="false" customHeight="false" outlineLevel="0" collapsed="false">
      <c r="A544" s="351"/>
    </row>
    <row r="545" customFormat="false" ht="12.75" hidden="false" customHeight="false" outlineLevel="0" collapsed="false">
      <c r="A545" s="351"/>
    </row>
    <row r="546" customFormat="false" ht="12.75" hidden="false" customHeight="false" outlineLevel="0" collapsed="false">
      <c r="A546" s="351"/>
    </row>
    <row r="547" customFormat="false" ht="12.75" hidden="false" customHeight="false" outlineLevel="0" collapsed="false">
      <c r="A547" s="351"/>
    </row>
    <row r="548" customFormat="false" ht="12.75" hidden="false" customHeight="false" outlineLevel="0" collapsed="false">
      <c r="A548" s="351"/>
    </row>
    <row r="549" customFormat="false" ht="12.75" hidden="false" customHeight="false" outlineLevel="0" collapsed="false">
      <c r="A549" s="351"/>
    </row>
    <row r="550" customFormat="false" ht="12.75" hidden="false" customHeight="false" outlineLevel="0" collapsed="false">
      <c r="A550" s="351"/>
    </row>
    <row r="551" customFormat="false" ht="12.75" hidden="false" customHeight="false" outlineLevel="0" collapsed="false">
      <c r="A551" s="351"/>
    </row>
    <row r="552" customFormat="false" ht="12.75" hidden="false" customHeight="false" outlineLevel="0" collapsed="false">
      <c r="A552" s="351"/>
    </row>
    <row r="553" customFormat="false" ht="12.75" hidden="false" customHeight="false" outlineLevel="0" collapsed="false">
      <c r="A553" s="351"/>
    </row>
    <row r="554" customFormat="false" ht="12.75" hidden="false" customHeight="false" outlineLevel="0" collapsed="false">
      <c r="A554" s="351"/>
    </row>
    <row r="555" customFormat="false" ht="12.75" hidden="false" customHeight="false" outlineLevel="0" collapsed="false">
      <c r="A555" s="351"/>
    </row>
    <row r="556" customFormat="false" ht="12.75" hidden="false" customHeight="false" outlineLevel="0" collapsed="false">
      <c r="A556" s="351"/>
    </row>
    <row r="557" customFormat="false" ht="12.75" hidden="false" customHeight="false" outlineLevel="0" collapsed="false">
      <c r="A557" s="351"/>
    </row>
    <row r="558" customFormat="false" ht="12.75" hidden="false" customHeight="false" outlineLevel="0" collapsed="false">
      <c r="A558" s="351"/>
    </row>
    <row r="559" customFormat="false" ht="12.75" hidden="false" customHeight="false" outlineLevel="0" collapsed="false">
      <c r="A559" s="351"/>
    </row>
    <row r="560" customFormat="false" ht="12.75" hidden="false" customHeight="false" outlineLevel="0" collapsed="false">
      <c r="A560" s="351"/>
    </row>
    <row r="561" customFormat="false" ht="12.75" hidden="false" customHeight="false" outlineLevel="0" collapsed="false">
      <c r="A561" s="351"/>
    </row>
    <row r="562" customFormat="false" ht="12.75" hidden="false" customHeight="false" outlineLevel="0" collapsed="false">
      <c r="A562" s="351"/>
    </row>
    <row r="563" customFormat="false" ht="12.75" hidden="false" customHeight="false" outlineLevel="0" collapsed="false">
      <c r="A563" s="351"/>
    </row>
    <row r="564" customFormat="false" ht="12.75" hidden="false" customHeight="false" outlineLevel="0" collapsed="false">
      <c r="A564" s="351"/>
    </row>
    <row r="565" customFormat="false" ht="12.75" hidden="false" customHeight="false" outlineLevel="0" collapsed="false">
      <c r="A565" s="351"/>
    </row>
    <row r="566" customFormat="false" ht="12.75" hidden="false" customHeight="false" outlineLevel="0" collapsed="false">
      <c r="A566" s="351"/>
    </row>
    <row r="567" customFormat="false" ht="12.75" hidden="false" customHeight="false" outlineLevel="0" collapsed="false">
      <c r="A567" s="351"/>
    </row>
    <row r="568" customFormat="false" ht="12.75" hidden="false" customHeight="false" outlineLevel="0" collapsed="false">
      <c r="A568" s="351"/>
    </row>
    <row r="569" customFormat="false" ht="12.75" hidden="false" customHeight="false" outlineLevel="0" collapsed="false">
      <c r="A569" s="351"/>
    </row>
    <row r="570" customFormat="false" ht="12.75" hidden="false" customHeight="false" outlineLevel="0" collapsed="false">
      <c r="A570" s="351"/>
    </row>
    <row r="571" customFormat="false" ht="12.75" hidden="false" customHeight="false" outlineLevel="0" collapsed="false">
      <c r="A571" s="351"/>
    </row>
    <row r="572" customFormat="false" ht="12.75" hidden="false" customHeight="false" outlineLevel="0" collapsed="false">
      <c r="A572" s="351"/>
    </row>
    <row r="573" customFormat="false" ht="12.75" hidden="false" customHeight="false" outlineLevel="0" collapsed="false">
      <c r="A573" s="351"/>
    </row>
    <row r="574" customFormat="false" ht="12.75" hidden="false" customHeight="false" outlineLevel="0" collapsed="false">
      <c r="A574" s="351"/>
    </row>
    <row r="575" customFormat="false" ht="12.75" hidden="false" customHeight="false" outlineLevel="0" collapsed="false">
      <c r="A575" s="351"/>
    </row>
    <row r="576" customFormat="false" ht="12.75" hidden="false" customHeight="false" outlineLevel="0" collapsed="false">
      <c r="A576" s="351"/>
    </row>
    <row r="577" customFormat="false" ht="12.75" hidden="false" customHeight="false" outlineLevel="0" collapsed="false">
      <c r="A577" s="351"/>
    </row>
    <row r="578" customFormat="false" ht="12.75" hidden="false" customHeight="false" outlineLevel="0" collapsed="false">
      <c r="A578" s="351"/>
    </row>
    <row r="579" customFormat="false" ht="12.75" hidden="false" customHeight="false" outlineLevel="0" collapsed="false">
      <c r="A579" s="351"/>
    </row>
    <row r="580" customFormat="false" ht="12.75" hidden="false" customHeight="false" outlineLevel="0" collapsed="false">
      <c r="A580" s="351"/>
    </row>
    <row r="581" customFormat="false" ht="12.75" hidden="false" customHeight="false" outlineLevel="0" collapsed="false">
      <c r="A581" s="351"/>
    </row>
    <row r="582" customFormat="false" ht="12.75" hidden="false" customHeight="false" outlineLevel="0" collapsed="false">
      <c r="A582" s="351"/>
    </row>
    <row r="583" customFormat="false" ht="12.75" hidden="false" customHeight="false" outlineLevel="0" collapsed="false">
      <c r="A583" s="351"/>
    </row>
    <row r="584" customFormat="false" ht="12.75" hidden="false" customHeight="false" outlineLevel="0" collapsed="false">
      <c r="A584" s="351"/>
    </row>
    <row r="585" customFormat="false" ht="12.75" hidden="false" customHeight="false" outlineLevel="0" collapsed="false">
      <c r="A585" s="351"/>
    </row>
    <row r="586" customFormat="false" ht="12.75" hidden="false" customHeight="false" outlineLevel="0" collapsed="false">
      <c r="A586" s="351"/>
    </row>
    <row r="587" customFormat="false" ht="12.75" hidden="false" customHeight="false" outlineLevel="0" collapsed="false">
      <c r="A587" s="351"/>
    </row>
    <row r="588" customFormat="false" ht="12.75" hidden="false" customHeight="false" outlineLevel="0" collapsed="false">
      <c r="A588" s="351"/>
    </row>
    <row r="589" customFormat="false" ht="12.75" hidden="false" customHeight="false" outlineLevel="0" collapsed="false">
      <c r="A589" s="351"/>
    </row>
    <row r="590" customFormat="false" ht="12.75" hidden="false" customHeight="false" outlineLevel="0" collapsed="false">
      <c r="A590" s="351"/>
    </row>
    <row r="591" customFormat="false" ht="12.75" hidden="false" customHeight="false" outlineLevel="0" collapsed="false">
      <c r="A591" s="351"/>
    </row>
    <row r="592" customFormat="false" ht="12.75" hidden="false" customHeight="false" outlineLevel="0" collapsed="false">
      <c r="A592" s="351"/>
    </row>
    <row r="593" customFormat="false" ht="12.75" hidden="false" customHeight="false" outlineLevel="0" collapsed="false">
      <c r="A593" s="351"/>
    </row>
    <row r="594" customFormat="false" ht="12.75" hidden="false" customHeight="false" outlineLevel="0" collapsed="false">
      <c r="A594" s="351"/>
    </row>
    <row r="595" customFormat="false" ht="12.75" hidden="false" customHeight="false" outlineLevel="0" collapsed="false">
      <c r="A595" s="351"/>
    </row>
    <row r="596" customFormat="false" ht="12.75" hidden="false" customHeight="false" outlineLevel="0" collapsed="false">
      <c r="A596" s="351"/>
    </row>
    <row r="597" customFormat="false" ht="12.75" hidden="false" customHeight="false" outlineLevel="0" collapsed="false">
      <c r="A597" s="351"/>
    </row>
    <row r="598" customFormat="false" ht="12.75" hidden="false" customHeight="false" outlineLevel="0" collapsed="false">
      <c r="A598" s="351"/>
    </row>
    <row r="599" customFormat="false" ht="12.75" hidden="false" customHeight="false" outlineLevel="0" collapsed="false">
      <c r="A599" s="351"/>
    </row>
    <row r="600" customFormat="false" ht="12.75" hidden="false" customHeight="false" outlineLevel="0" collapsed="false">
      <c r="A600" s="351"/>
    </row>
    <row r="601" customFormat="false" ht="12.75" hidden="false" customHeight="false" outlineLevel="0" collapsed="false">
      <c r="A601" s="351"/>
    </row>
    <row r="602" customFormat="false" ht="12.75" hidden="false" customHeight="false" outlineLevel="0" collapsed="false">
      <c r="A602" s="351"/>
    </row>
    <row r="603" customFormat="false" ht="12.75" hidden="false" customHeight="false" outlineLevel="0" collapsed="false">
      <c r="A603" s="351"/>
    </row>
    <row r="604" customFormat="false" ht="12.75" hidden="false" customHeight="false" outlineLevel="0" collapsed="false">
      <c r="A604" s="351"/>
    </row>
    <row r="605" customFormat="false" ht="12.75" hidden="false" customHeight="false" outlineLevel="0" collapsed="false">
      <c r="A605" s="351"/>
    </row>
    <row r="606" customFormat="false" ht="12.75" hidden="false" customHeight="false" outlineLevel="0" collapsed="false">
      <c r="A606" s="351"/>
    </row>
    <row r="607" customFormat="false" ht="12.75" hidden="false" customHeight="false" outlineLevel="0" collapsed="false">
      <c r="A607" s="351"/>
    </row>
    <row r="608" customFormat="false" ht="12.75" hidden="false" customHeight="false" outlineLevel="0" collapsed="false">
      <c r="A608" s="351"/>
    </row>
    <row r="609" customFormat="false" ht="12.75" hidden="false" customHeight="false" outlineLevel="0" collapsed="false">
      <c r="A609" s="351"/>
    </row>
    <row r="610" customFormat="false" ht="12.75" hidden="false" customHeight="false" outlineLevel="0" collapsed="false">
      <c r="A610" s="351"/>
    </row>
    <row r="611" customFormat="false" ht="12.75" hidden="false" customHeight="false" outlineLevel="0" collapsed="false">
      <c r="A611" s="351"/>
    </row>
    <row r="612" customFormat="false" ht="12.75" hidden="false" customHeight="false" outlineLevel="0" collapsed="false">
      <c r="A612" s="351"/>
    </row>
    <row r="613" customFormat="false" ht="12.75" hidden="false" customHeight="false" outlineLevel="0" collapsed="false">
      <c r="A613" s="351"/>
    </row>
    <row r="614" customFormat="false" ht="12.75" hidden="false" customHeight="false" outlineLevel="0" collapsed="false">
      <c r="A614" s="351"/>
    </row>
    <row r="615" customFormat="false" ht="12.75" hidden="false" customHeight="false" outlineLevel="0" collapsed="false">
      <c r="A615" s="351"/>
    </row>
    <row r="616" customFormat="false" ht="12.75" hidden="false" customHeight="false" outlineLevel="0" collapsed="false">
      <c r="A616" s="351"/>
    </row>
    <row r="617" customFormat="false" ht="12.75" hidden="false" customHeight="false" outlineLevel="0" collapsed="false">
      <c r="A617" s="351"/>
    </row>
    <row r="618" customFormat="false" ht="12.75" hidden="false" customHeight="false" outlineLevel="0" collapsed="false">
      <c r="A618" s="351"/>
    </row>
    <row r="619" customFormat="false" ht="12.75" hidden="false" customHeight="false" outlineLevel="0" collapsed="false">
      <c r="A619" s="351"/>
    </row>
    <row r="620" customFormat="false" ht="12.75" hidden="false" customHeight="false" outlineLevel="0" collapsed="false">
      <c r="A620" s="351"/>
    </row>
    <row r="621" customFormat="false" ht="12.75" hidden="false" customHeight="false" outlineLevel="0" collapsed="false">
      <c r="A621" s="351"/>
    </row>
    <row r="622" customFormat="false" ht="12.75" hidden="false" customHeight="false" outlineLevel="0" collapsed="false">
      <c r="A622" s="351"/>
    </row>
    <row r="623" customFormat="false" ht="12.75" hidden="false" customHeight="false" outlineLevel="0" collapsed="false">
      <c r="A623" s="351"/>
    </row>
    <row r="624" customFormat="false" ht="12.75" hidden="false" customHeight="false" outlineLevel="0" collapsed="false">
      <c r="A624" s="351"/>
    </row>
    <row r="625" customFormat="false" ht="12.75" hidden="false" customHeight="false" outlineLevel="0" collapsed="false">
      <c r="A625" s="351"/>
    </row>
    <row r="626" customFormat="false" ht="12.75" hidden="false" customHeight="false" outlineLevel="0" collapsed="false">
      <c r="A626" s="351"/>
    </row>
    <row r="627" customFormat="false" ht="12.75" hidden="false" customHeight="false" outlineLevel="0" collapsed="false">
      <c r="A627" s="351"/>
    </row>
    <row r="628" customFormat="false" ht="12.75" hidden="false" customHeight="false" outlineLevel="0" collapsed="false">
      <c r="A628" s="351"/>
    </row>
    <row r="629" customFormat="false" ht="12.75" hidden="false" customHeight="false" outlineLevel="0" collapsed="false">
      <c r="A629" s="351"/>
    </row>
    <row r="630" customFormat="false" ht="12.75" hidden="false" customHeight="false" outlineLevel="0" collapsed="false">
      <c r="A630" s="351"/>
    </row>
    <row r="631" customFormat="false" ht="12.75" hidden="false" customHeight="false" outlineLevel="0" collapsed="false">
      <c r="A631" s="351"/>
    </row>
    <row r="632" customFormat="false" ht="12.75" hidden="false" customHeight="false" outlineLevel="0" collapsed="false">
      <c r="A632" s="351"/>
    </row>
    <row r="633" customFormat="false" ht="12.75" hidden="false" customHeight="false" outlineLevel="0" collapsed="false">
      <c r="A633" s="351"/>
    </row>
    <row r="634" customFormat="false" ht="12.75" hidden="false" customHeight="false" outlineLevel="0" collapsed="false">
      <c r="A634" s="351"/>
    </row>
    <row r="635" customFormat="false" ht="12.75" hidden="false" customHeight="false" outlineLevel="0" collapsed="false">
      <c r="A635" s="351"/>
    </row>
    <row r="636" customFormat="false" ht="12.75" hidden="false" customHeight="false" outlineLevel="0" collapsed="false">
      <c r="A636" s="351"/>
    </row>
    <row r="637" customFormat="false" ht="12.75" hidden="false" customHeight="false" outlineLevel="0" collapsed="false">
      <c r="A637" s="351"/>
    </row>
    <row r="638" customFormat="false" ht="12.75" hidden="false" customHeight="false" outlineLevel="0" collapsed="false">
      <c r="A638" s="351"/>
    </row>
    <row r="639" customFormat="false" ht="12.75" hidden="false" customHeight="false" outlineLevel="0" collapsed="false">
      <c r="A639" s="351"/>
    </row>
    <row r="640" customFormat="false" ht="12.75" hidden="false" customHeight="false" outlineLevel="0" collapsed="false">
      <c r="A640" s="351"/>
    </row>
    <row r="641" customFormat="false" ht="12.75" hidden="false" customHeight="false" outlineLevel="0" collapsed="false">
      <c r="A641" s="351"/>
    </row>
    <row r="642" customFormat="false" ht="12.75" hidden="false" customHeight="false" outlineLevel="0" collapsed="false">
      <c r="A642" s="351"/>
    </row>
    <row r="643" customFormat="false" ht="12.75" hidden="false" customHeight="false" outlineLevel="0" collapsed="false">
      <c r="A643" s="351"/>
    </row>
    <row r="644" customFormat="false" ht="12.75" hidden="false" customHeight="false" outlineLevel="0" collapsed="false">
      <c r="A644" s="351"/>
    </row>
    <row r="645" customFormat="false" ht="12.75" hidden="false" customHeight="false" outlineLevel="0" collapsed="false">
      <c r="A645" s="351"/>
    </row>
    <row r="646" customFormat="false" ht="12.75" hidden="false" customHeight="false" outlineLevel="0" collapsed="false">
      <c r="A646" s="351"/>
    </row>
    <row r="647" customFormat="false" ht="12.75" hidden="false" customHeight="false" outlineLevel="0" collapsed="false">
      <c r="A647" s="351"/>
    </row>
    <row r="648" customFormat="false" ht="12.75" hidden="false" customHeight="false" outlineLevel="0" collapsed="false">
      <c r="A648" s="351"/>
    </row>
    <row r="649" customFormat="false" ht="12.75" hidden="false" customHeight="false" outlineLevel="0" collapsed="false">
      <c r="A649" s="351"/>
    </row>
    <row r="650" customFormat="false" ht="12.75" hidden="false" customHeight="false" outlineLevel="0" collapsed="false">
      <c r="A650" s="351"/>
    </row>
    <row r="651" customFormat="false" ht="12.75" hidden="false" customHeight="false" outlineLevel="0" collapsed="false">
      <c r="A651" s="351"/>
    </row>
    <row r="652" customFormat="false" ht="12.75" hidden="false" customHeight="false" outlineLevel="0" collapsed="false">
      <c r="A652" s="351"/>
    </row>
    <row r="653" customFormat="false" ht="12.75" hidden="false" customHeight="false" outlineLevel="0" collapsed="false">
      <c r="A653" s="351"/>
    </row>
    <row r="654" customFormat="false" ht="12.75" hidden="false" customHeight="false" outlineLevel="0" collapsed="false">
      <c r="A654" s="351"/>
    </row>
    <row r="655" customFormat="false" ht="12.75" hidden="false" customHeight="false" outlineLevel="0" collapsed="false">
      <c r="A655" s="351"/>
    </row>
    <row r="656" customFormat="false" ht="12.75" hidden="false" customHeight="false" outlineLevel="0" collapsed="false">
      <c r="A656" s="351"/>
    </row>
    <row r="657" customFormat="false" ht="12.75" hidden="false" customHeight="false" outlineLevel="0" collapsed="false">
      <c r="A657" s="351"/>
    </row>
    <row r="658" customFormat="false" ht="12.75" hidden="false" customHeight="false" outlineLevel="0" collapsed="false">
      <c r="A658" s="351"/>
    </row>
    <row r="659" customFormat="false" ht="12.75" hidden="false" customHeight="false" outlineLevel="0" collapsed="false">
      <c r="A659" s="351"/>
    </row>
    <row r="660" customFormat="false" ht="12.75" hidden="false" customHeight="false" outlineLevel="0" collapsed="false">
      <c r="A660" s="351"/>
    </row>
    <row r="661" customFormat="false" ht="12.75" hidden="false" customHeight="false" outlineLevel="0" collapsed="false">
      <c r="A661" s="351"/>
    </row>
    <row r="662" customFormat="false" ht="12.75" hidden="false" customHeight="false" outlineLevel="0" collapsed="false">
      <c r="A662" s="351"/>
    </row>
    <row r="663" customFormat="false" ht="12.75" hidden="false" customHeight="false" outlineLevel="0" collapsed="false">
      <c r="A663" s="351"/>
    </row>
    <row r="664" customFormat="false" ht="12.75" hidden="false" customHeight="false" outlineLevel="0" collapsed="false">
      <c r="A664" s="351"/>
    </row>
    <row r="665" customFormat="false" ht="12.75" hidden="false" customHeight="false" outlineLevel="0" collapsed="false">
      <c r="A665" s="351"/>
    </row>
    <row r="666" customFormat="false" ht="12.75" hidden="false" customHeight="false" outlineLevel="0" collapsed="false">
      <c r="A666" s="351"/>
    </row>
    <row r="667" customFormat="false" ht="12.75" hidden="false" customHeight="false" outlineLevel="0" collapsed="false">
      <c r="A667" s="351"/>
    </row>
    <row r="668" customFormat="false" ht="12.75" hidden="false" customHeight="false" outlineLevel="0" collapsed="false">
      <c r="A668" s="351"/>
    </row>
    <row r="669" customFormat="false" ht="12.75" hidden="false" customHeight="false" outlineLevel="0" collapsed="false">
      <c r="A669" s="351"/>
    </row>
    <row r="670" customFormat="false" ht="12.75" hidden="false" customHeight="false" outlineLevel="0" collapsed="false">
      <c r="A670" s="351"/>
    </row>
    <row r="671" customFormat="false" ht="12.75" hidden="false" customHeight="false" outlineLevel="0" collapsed="false">
      <c r="A671" s="351"/>
    </row>
    <row r="672" customFormat="false" ht="12.75" hidden="false" customHeight="false" outlineLevel="0" collapsed="false">
      <c r="A672" s="351"/>
    </row>
    <row r="673" customFormat="false" ht="12.75" hidden="false" customHeight="false" outlineLevel="0" collapsed="false">
      <c r="A673" s="351"/>
    </row>
    <row r="674" customFormat="false" ht="12.75" hidden="false" customHeight="false" outlineLevel="0" collapsed="false">
      <c r="A674" s="351"/>
    </row>
    <row r="675" customFormat="false" ht="12.75" hidden="false" customHeight="false" outlineLevel="0" collapsed="false">
      <c r="A675" s="351"/>
    </row>
    <row r="676" customFormat="false" ht="12.75" hidden="false" customHeight="false" outlineLevel="0" collapsed="false">
      <c r="A676" s="351"/>
    </row>
    <row r="677" customFormat="false" ht="12.75" hidden="false" customHeight="false" outlineLevel="0" collapsed="false">
      <c r="A677" s="351"/>
    </row>
    <row r="678" customFormat="false" ht="12.75" hidden="false" customHeight="false" outlineLevel="0" collapsed="false">
      <c r="A678" s="351"/>
    </row>
    <row r="679" customFormat="false" ht="12.75" hidden="false" customHeight="false" outlineLevel="0" collapsed="false">
      <c r="A679" s="351"/>
    </row>
    <row r="680" customFormat="false" ht="12.75" hidden="false" customHeight="false" outlineLevel="0" collapsed="false">
      <c r="A680" s="351"/>
    </row>
    <row r="681" customFormat="false" ht="12.75" hidden="false" customHeight="false" outlineLevel="0" collapsed="false">
      <c r="A681" s="351"/>
    </row>
    <row r="682" customFormat="false" ht="12.75" hidden="false" customHeight="false" outlineLevel="0" collapsed="false">
      <c r="A682" s="351"/>
    </row>
    <row r="683" customFormat="false" ht="12.75" hidden="false" customHeight="false" outlineLevel="0" collapsed="false">
      <c r="A683" s="351"/>
    </row>
    <row r="684" customFormat="false" ht="12.75" hidden="false" customHeight="false" outlineLevel="0" collapsed="false">
      <c r="A684" s="351"/>
    </row>
    <row r="685" customFormat="false" ht="12.75" hidden="false" customHeight="false" outlineLevel="0" collapsed="false">
      <c r="A685" s="351"/>
    </row>
    <row r="686" customFormat="false" ht="12.75" hidden="false" customHeight="false" outlineLevel="0" collapsed="false">
      <c r="A686" s="351"/>
    </row>
    <row r="687" customFormat="false" ht="12.75" hidden="false" customHeight="false" outlineLevel="0" collapsed="false">
      <c r="A687" s="351"/>
    </row>
    <row r="688" customFormat="false" ht="12.75" hidden="false" customHeight="false" outlineLevel="0" collapsed="false">
      <c r="A688" s="351"/>
    </row>
    <row r="689" customFormat="false" ht="12.75" hidden="false" customHeight="false" outlineLevel="0" collapsed="false">
      <c r="A689" s="351"/>
    </row>
    <row r="690" customFormat="false" ht="12.75" hidden="false" customHeight="false" outlineLevel="0" collapsed="false">
      <c r="A690" s="351"/>
    </row>
    <row r="691" customFormat="false" ht="12.75" hidden="false" customHeight="false" outlineLevel="0" collapsed="false">
      <c r="A691" s="351"/>
    </row>
    <row r="692" customFormat="false" ht="12.75" hidden="false" customHeight="false" outlineLevel="0" collapsed="false">
      <c r="A692" s="351"/>
    </row>
    <row r="693" customFormat="false" ht="12.75" hidden="false" customHeight="false" outlineLevel="0" collapsed="false">
      <c r="A693" s="351"/>
    </row>
    <row r="694" customFormat="false" ht="12.75" hidden="false" customHeight="false" outlineLevel="0" collapsed="false">
      <c r="A694" s="351"/>
    </row>
    <row r="695" customFormat="false" ht="12.75" hidden="false" customHeight="false" outlineLevel="0" collapsed="false">
      <c r="A695" s="351"/>
    </row>
    <row r="696" customFormat="false" ht="12.75" hidden="false" customHeight="false" outlineLevel="0" collapsed="false">
      <c r="A696" s="351"/>
    </row>
    <row r="697" customFormat="false" ht="12.75" hidden="false" customHeight="false" outlineLevel="0" collapsed="false">
      <c r="A697" s="351"/>
    </row>
    <row r="698" customFormat="false" ht="12.75" hidden="false" customHeight="false" outlineLevel="0" collapsed="false">
      <c r="A698" s="351"/>
    </row>
    <row r="699" customFormat="false" ht="12.75" hidden="false" customHeight="false" outlineLevel="0" collapsed="false">
      <c r="A699" s="351"/>
    </row>
    <row r="700" customFormat="false" ht="12.75" hidden="false" customHeight="false" outlineLevel="0" collapsed="false">
      <c r="A700" s="351"/>
    </row>
    <row r="701" customFormat="false" ht="12.75" hidden="false" customHeight="false" outlineLevel="0" collapsed="false">
      <c r="A701" s="351"/>
    </row>
    <row r="702" customFormat="false" ht="12.75" hidden="false" customHeight="false" outlineLevel="0" collapsed="false">
      <c r="A702" s="351"/>
    </row>
    <row r="703" customFormat="false" ht="12.75" hidden="false" customHeight="false" outlineLevel="0" collapsed="false">
      <c r="A703" s="351"/>
    </row>
    <row r="704" customFormat="false" ht="12.75" hidden="false" customHeight="false" outlineLevel="0" collapsed="false">
      <c r="A704" s="351"/>
    </row>
    <row r="705" customFormat="false" ht="12.75" hidden="false" customHeight="false" outlineLevel="0" collapsed="false">
      <c r="A705" s="351"/>
    </row>
    <row r="706" customFormat="false" ht="12.75" hidden="false" customHeight="false" outlineLevel="0" collapsed="false">
      <c r="A706" s="351"/>
    </row>
    <row r="707" customFormat="false" ht="12.75" hidden="false" customHeight="false" outlineLevel="0" collapsed="false">
      <c r="A707" s="351"/>
    </row>
    <row r="708" customFormat="false" ht="12.75" hidden="false" customHeight="false" outlineLevel="0" collapsed="false">
      <c r="A708" s="351"/>
    </row>
    <row r="709" customFormat="false" ht="12.75" hidden="false" customHeight="false" outlineLevel="0" collapsed="false">
      <c r="A709" s="351"/>
    </row>
    <row r="710" customFormat="false" ht="12.75" hidden="false" customHeight="false" outlineLevel="0" collapsed="false">
      <c r="A710" s="351"/>
    </row>
    <row r="711" customFormat="false" ht="12.75" hidden="false" customHeight="false" outlineLevel="0" collapsed="false">
      <c r="A711" s="351"/>
    </row>
    <row r="712" customFormat="false" ht="12.75" hidden="false" customHeight="false" outlineLevel="0" collapsed="false">
      <c r="A712" s="351"/>
    </row>
    <row r="713" customFormat="false" ht="12.75" hidden="false" customHeight="false" outlineLevel="0" collapsed="false">
      <c r="A713" s="351"/>
    </row>
    <row r="714" customFormat="false" ht="12.75" hidden="false" customHeight="false" outlineLevel="0" collapsed="false">
      <c r="A714" s="351"/>
    </row>
    <row r="715" customFormat="false" ht="12.75" hidden="false" customHeight="false" outlineLevel="0" collapsed="false">
      <c r="A715" s="351"/>
    </row>
    <row r="716" customFormat="false" ht="12.75" hidden="false" customHeight="false" outlineLevel="0" collapsed="false">
      <c r="A716" s="351"/>
    </row>
    <row r="717" customFormat="false" ht="12.75" hidden="false" customHeight="false" outlineLevel="0" collapsed="false">
      <c r="A717" s="351"/>
    </row>
    <row r="718" customFormat="false" ht="12.75" hidden="false" customHeight="false" outlineLevel="0" collapsed="false">
      <c r="A718" s="351"/>
    </row>
    <row r="719" customFormat="false" ht="12.75" hidden="false" customHeight="false" outlineLevel="0" collapsed="false">
      <c r="A719" s="351"/>
    </row>
    <row r="720" customFormat="false" ht="12.75" hidden="false" customHeight="false" outlineLevel="0" collapsed="false">
      <c r="A720" s="351"/>
    </row>
    <row r="721" customFormat="false" ht="12.75" hidden="false" customHeight="false" outlineLevel="0" collapsed="false">
      <c r="A721" s="351"/>
    </row>
    <row r="722" customFormat="false" ht="12.75" hidden="false" customHeight="false" outlineLevel="0" collapsed="false">
      <c r="A722" s="351"/>
    </row>
    <row r="723" customFormat="false" ht="12.75" hidden="false" customHeight="false" outlineLevel="0" collapsed="false">
      <c r="A723" s="351"/>
    </row>
    <row r="724" customFormat="false" ht="12.75" hidden="false" customHeight="false" outlineLevel="0" collapsed="false">
      <c r="A724" s="351"/>
    </row>
    <row r="725" customFormat="false" ht="12.75" hidden="false" customHeight="false" outlineLevel="0" collapsed="false">
      <c r="A725" s="351"/>
    </row>
    <row r="726" customFormat="false" ht="12.75" hidden="false" customHeight="false" outlineLevel="0" collapsed="false">
      <c r="A726" s="351"/>
    </row>
    <row r="727" customFormat="false" ht="12.75" hidden="false" customHeight="false" outlineLevel="0" collapsed="false">
      <c r="A727" s="351"/>
    </row>
    <row r="728" customFormat="false" ht="12.75" hidden="false" customHeight="false" outlineLevel="0" collapsed="false">
      <c r="A728" s="351"/>
    </row>
    <row r="729" customFormat="false" ht="12.75" hidden="false" customHeight="false" outlineLevel="0" collapsed="false">
      <c r="A729" s="351"/>
    </row>
    <row r="730" customFormat="false" ht="12.75" hidden="false" customHeight="false" outlineLevel="0" collapsed="false">
      <c r="A730" s="351"/>
    </row>
    <row r="731" customFormat="false" ht="12.75" hidden="false" customHeight="false" outlineLevel="0" collapsed="false">
      <c r="A731" s="351"/>
    </row>
    <row r="732" customFormat="false" ht="12.75" hidden="false" customHeight="false" outlineLevel="0" collapsed="false">
      <c r="A732" s="351"/>
    </row>
    <row r="733" customFormat="false" ht="12.75" hidden="false" customHeight="false" outlineLevel="0" collapsed="false">
      <c r="A733" s="351"/>
    </row>
    <row r="734" customFormat="false" ht="12.75" hidden="false" customHeight="false" outlineLevel="0" collapsed="false">
      <c r="A734" s="351"/>
    </row>
    <row r="735" customFormat="false" ht="12.75" hidden="false" customHeight="false" outlineLevel="0" collapsed="false">
      <c r="A735" s="351"/>
    </row>
    <row r="736" customFormat="false" ht="12.75" hidden="false" customHeight="false" outlineLevel="0" collapsed="false">
      <c r="A736" s="351"/>
    </row>
    <row r="737" customFormat="false" ht="12.75" hidden="false" customHeight="false" outlineLevel="0" collapsed="false">
      <c r="A737" s="351"/>
    </row>
    <row r="738" customFormat="false" ht="12.75" hidden="false" customHeight="false" outlineLevel="0" collapsed="false">
      <c r="A738" s="351"/>
    </row>
    <row r="739" customFormat="false" ht="12.75" hidden="false" customHeight="false" outlineLevel="0" collapsed="false">
      <c r="A739" s="351"/>
    </row>
    <row r="740" customFormat="false" ht="12.75" hidden="false" customHeight="false" outlineLevel="0" collapsed="false">
      <c r="A740" s="351"/>
    </row>
    <row r="741" customFormat="false" ht="12.75" hidden="false" customHeight="false" outlineLevel="0" collapsed="false">
      <c r="A741" s="351"/>
    </row>
    <row r="742" customFormat="false" ht="12.75" hidden="false" customHeight="false" outlineLevel="0" collapsed="false">
      <c r="A742" s="351"/>
    </row>
    <row r="743" customFormat="false" ht="12.75" hidden="false" customHeight="false" outlineLevel="0" collapsed="false">
      <c r="A743" s="351"/>
    </row>
    <row r="744" customFormat="false" ht="12.75" hidden="false" customHeight="false" outlineLevel="0" collapsed="false">
      <c r="A744" s="351"/>
    </row>
    <row r="745" customFormat="false" ht="12.75" hidden="false" customHeight="false" outlineLevel="0" collapsed="false">
      <c r="A745" s="351"/>
    </row>
    <row r="746" customFormat="false" ht="12.75" hidden="false" customHeight="false" outlineLevel="0" collapsed="false">
      <c r="A746" s="351"/>
    </row>
    <row r="747" customFormat="false" ht="12.75" hidden="false" customHeight="false" outlineLevel="0" collapsed="false">
      <c r="A747" s="351"/>
    </row>
    <row r="748" customFormat="false" ht="12.75" hidden="false" customHeight="false" outlineLevel="0" collapsed="false">
      <c r="A748" s="351"/>
    </row>
    <row r="749" customFormat="false" ht="12.75" hidden="false" customHeight="false" outlineLevel="0" collapsed="false">
      <c r="A749" s="351"/>
    </row>
    <row r="750" customFormat="false" ht="12.75" hidden="false" customHeight="false" outlineLevel="0" collapsed="false">
      <c r="A750" s="351"/>
    </row>
    <row r="751" customFormat="false" ht="12.75" hidden="false" customHeight="false" outlineLevel="0" collapsed="false">
      <c r="A751" s="351"/>
    </row>
    <row r="752" customFormat="false" ht="12.75" hidden="false" customHeight="false" outlineLevel="0" collapsed="false">
      <c r="A752" s="351"/>
    </row>
    <row r="753" customFormat="false" ht="12.75" hidden="false" customHeight="false" outlineLevel="0" collapsed="false">
      <c r="A753" s="351"/>
    </row>
    <row r="754" customFormat="false" ht="12.75" hidden="false" customHeight="false" outlineLevel="0" collapsed="false">
      <c r="A754" s="351"/>
    </row>
    <row r="755" customFormat="false" ht="12.75" hidden="false" customHeight="false" outlineLevel="0" collapsed="false">
      <c r="A755" s="351"/>
    </row>
    <row r="756" customFormat="false" ht="12.75" hidden="false" customHeight="false" outlineLevel="0" collapsed="false">
      <c r="A756" s="351"/>
    </row>
    <row r="757" customFormat="false" ht="12.75" hidden="false" customHeight="false" outlineLevel="0" collapsed="false">
      <c r="A757" s="351"/>
    </row>
    <row r="758" customFormat="false" ht="12.75" hidden="false" customHeight="false" outlineLevel="0" collapsed="false">
      <c r="A758" s="351"/>
    </row>
    <row r="759" customFormat="false" ht="12.75" hidden="false" customHeight="false" outlineLevel="0" collapsed="false">
      <c r="A759" s="351"/>
    </row>
    <row r="760" customFormat="false" ht="12.75" hidden="false" customHeight="false" outlineLevel="0" collapsed="false">
      <c r="A760" s="351"/>
    </row>
    <row r="761" customFormat="false" ht="12.75" hidden="false" customHeight="false" outlineLevel="0" collapsed="false">
      <c r="A761" s="351"/>
    </row>
    <row r="762" customFormat="false" ht="12.75" hidden="false" customHeight="false" outlineLevel="0" collapsed="false">
      <c r="A762" s="351"/>
    </row>
    <row r="763" customFormat="false" ht="12.75" hidden="false" customHeight="false" outlineLevel="0" collapsed="false">
      <c r="A763" s="351"/>
    </row>
    <row r="764" customFormat="false" ht="12.75" hidden="false" customHeight="false" outlineLevel="0" collapsed="false">
      <c r="A764" s="351"/>
    </row>
    <row r="765" customFormat="false" ht="12.75" hidden="false" customHeight="false" outlineLevel="0" collapsed="false">
      <c r="A765" s="351"/>
    </row>
    <row r="766" customFormat="false" ht="12.75" hidden="false" customHeight="false" outlineLevel="0" collapsed="false">
      <c r="A766" s="351"/>
    </row>
    <row r="767" customFormat="false" ht="12.75" hidden="false" customHeight="false" outlineLevel="0" collapsed="false">
      <c r="A767" s="351"/>
    </row>
    <row r="768" customFormat="false" ht="12.75" hidden="false" customHeight="false" outlineLevel="0" collapsed="false">
      <c r="A768" s="351"/>
    </row>
    <row r="769" customFormat="false" ht="12.75" hidden="false" customHeight="false" outlineLevel="0" collapsed="false">
      <c r="A769" s="351"/>
    </row>
    <row r="770" customFormat="false" ht="12.75" hidden="false" customHeight="false" outlineLevel="0" collapsed="false">
      <c r="A770" s="351"/>
    </row>
    <row r="771" customFormat="false" ht="12.75" hidden="false" customHeight="false" outlineLevel="0" collapsed="false">
      <c r="A771" s="351"/>
    </row>
    <row r="772" customFormat="false" ht="12.75" hidden="false" customHeight="false" outlineLevel="0" collapsed="false">
      <c r="A772" s="351"/>
    </row>
    <row r="773" customFormat="false" ht="12.75" hidden="false" customHeight="false" outlineLevel="0" collapsed="false">
      <c r="A773" s="351"/>
    </row>
    <row r="774" customFormat="false" ht="12.75" hidden="false" customHeight="false" outlineLevel="0" collapsed="false">
      <c r="A774" s="351"/>
    </row>
    <row r="775" customFormat="false" ht="12.75" hidden="false" customHeight="false" outlineLevel="0" collapsed="false">
      <c r="A775" s="351"/>
    </row>
    <row r="776" customFormat="false" ht="12.75" hidden="false" customHeight="false" outlineLevel="0" collapsed="false">
      <c r="A776" s="351"/>
    </row>
    <row r="777" customFormat="false" ht="12.75" hidden="false" customHeight="false" outlineLevel="0" collapsed="false">
      <c r="A777" s="351"/>
    </row>
    <row r="778" customFormat="false" ht="12.75" hidden="false" customHeight="false" outlineLevel="0" collapsed="false">
      <c r="A778" s="351"/>
    </row>
    <row r="779" customFormat="false" ht="12.75" hidden="false" customHeight="false" outlineLevel="0" collapsed="false">
      <c r="A779" s="351"/>
    </row>
    <row r="780" customFormat="false" ht="12.75" hidden="false" customHeight="false" outlineLevel="0" collapsed="false">
      <c r="A780" s="351"/>
    </row>
    <row r="781" customFormat="false" ht="12.75" hidden="false" customHeight="false" outlineLevel="0" collapsed="false">
      <c r="A781" s="351"/>
    </row>
    <row r="782" customFormat="false" ht="12.75" hidden="false" customHeight="false" outlineLevel="0" collapsed="false">
      <c r="A782" s="351"/>
    </row>
    <row r="783" customFormat="false" ht="12.75" hidden="false" customHeight="false" outlineLevel="0" collapsed="false">
      <c r="A783" s="351"/>
    </row>
    <row r="784" customFormat="false" ht="12.75" hidden="false" customHeight="false" outlineLevel="0" collapsed="false">
      <c r="A784" s="351"/>
    </row>
    <row r="785" customFormat="false" ht="12.75" hidden="false" customHeight="false" outlineLevel="0" collapsed="false">
      <c r="A785" s="351"/>
    </row>
    <row r="786" customFormat="false" ht="12.75" hidden="false" customHeight="false" outlineLevel="0" collapsed="false">
      <c r="A786" s="351"/>
    </row>
    <row r="787" customFormat="false" ht="12.75" hidden="false" customHeight="false" outlineLevel="0" collapsed="false">
      <c r="A787" s="351"/>
    </row>
    <row r="788" customFormat="false" ht="12.75" hidden="false" customHeight="false" outlineLevel="0" collapsed="false">
      <c r="A788" s="351"/>
    </row>
    <row r="789" customFormat="false" ht="12.75" hidden="false" customHeight="false" outlineLevel="0" collapsed="false">
      <c r="A789" s="351"/>
    </row>
    <row r="790" customFormat="false" ht="12.75" hidden="false" customHeight="false" outlineLevel="0" collapsed="false">
      <c r="A790" s="351"/>
    </row>
    <row r="791" customFormat="false" ht="12.75" hidden="false" customHeight="false" outlineLevel="0" collapsed="false">
      <c r="A791" s="351"/>
    </row>
    <row r="792" customFormat="false" ht="12.75" hidden="false" customHeight="false" outlineLevel="0" collapsed="false">
      <c r="A792" s="351"/>
    </row>
    <row r="793" customFormat="false" ht="12.75" hidden="false" customHeight="false" outlineLevel="0" collapsed="false">
      <c r="A793" s="351"/>
    </row>
    <row r="794" customFormat="false" ht="12.75" hidden="false" customHeight="false" outlineLevel="0" collapsed="false">
      <c r="A794" s="351"/>
    </row>
    <row r="795" customFormat="false" ht="12.75" hidden="false" customHeight="false" outlineLevel="0" collapsed="false">
      <c r="A795" s="351"/>
    </row>
    <row r="796" customFormat="false" ht="12.75" hidden="false" customHeight="false" outlineLevel="0" collapsed="false">
      <c r="A796" s="351"/>
    </row>
    <row r="797" customFormat="false" ht="12.75" hidden="false" customHeight="false" outlineLevel="0" collapsed="false">
      <c r="A797" s="351"/>
    </row>
    <row r="798" customFormat="false" ht="12.75" hidden="false" customHeight="false" outlineLevel="0" collapsed="false">
      <c r="A798" s="351"/>
    </row>
    <row r="799" customFormat="false" ht="12.75" hidden="false" customHeight="false" outlineLevel="0" collapsed="false">
      <c r="A799" s="351"/>
    </row>
    <row r="800" customFormat="false" ht="12.75" hidden="false" customHeight="false" outlineLevel="0" collapsed="false">
      <c r="A800" s="351"/>
    </row>
    <row r="801" customFormat="false" ht="12.75" hidden="false" customHeight="false" outlineLevel="0" collapsed="false">
      <c r="A801" s="351"/>
    </row>
    <row r="802" customFormat="false" ht="12.75" hidden="false" customHeight="false" outlineLevel="0" collapsed="false">
      <c r="A802" s="351"/>
    </row>
    <row r="803" customFormat="false" ht="12.75" hidden="false" customHeight="false" outlineLevel="0" collapsed="false">
      <c r="A803" s="351"/>
    </row>
    <row r="804" customFormat="false" ht="12.75" hidden="false" customHeight="false" outlineLevel="0" collapsed="false">
      <c r="A804" s="351"/>
    </row>
    <row r="805" customFormat="false" ht="12.75" hidden="false" customHeight="false" outlineLevel="0" collapsed="false">
      <c r="A805" s="351"/>
    </row>
    <row r="806" customFormat="false" ht="12.75" hidden="false" customHeight="false" outlineLevel="0" collapsed="false">
      <c r="A806" s="351"/>
    </row>
    <row r="807" customFormat="false" ht="12.75" hidden="false" customHeight="false" outlineLevel="0" collapsed="false">
      <c r="A807" s="351"/>
    </row>
    <row r="808" customFormat="false" ht="12.75" hidden="false" customHeight="false" outlineLevel="0" collapsed="false">
      <c r="A808" s="351"/>
    </row>
    <row r="809" customFormat="false" ht="12.75" hidden="false" customHeight="false" outlineLevel="0" collapsed="false">
      <c r="A809" s="351"/>
    </row>
    <row r="810" customFormat="false" ht="12.75" hidden="false" customHeight="false" outlineLevel="0" collapsed="false">
      <c r="A810" s="351"/>
    </row>
    <row r="811" customFormat="false" ht="12.75" hidden="false" customHeight="false" outlineLevel="0" collapsed="false">
      <c r="A811" s="351"/>
    </row>
    <row r="812" customFormat="false" ht="12.75" hidden="false" customHeight="false" outlineLevel="0" collapsed="false">
      <c r="A812" s="351"/>
    </row>
    <row r="813" customFormat="false" ht="12.75" hidden="false" customHeight="false" outlineLevel="0" collapsed="false">
      <c r="A813" s="351"/>
    </row>
    <row r="814" customFormat="false" ht="12.75" hidden="false" customHeight="false" outlineLevel="0" collapsed="false">
      <c r="A814" s="351"/>
    </row>
    <row r="815" customFormat="false" ht="12.75" hidden="false" customHeight="false" outlineLevel="0" collapsed="false">
      <c r="A815" s="351"/>
    </row>
    <row r="816" customFormat="false" ht="12.75" hidden="false" customHeight="false" outlineLevel="0" collapsed="false">
      <c r="A816" s="351"/>
    </row>
    <row r="817" customFormat="false" ht="12.75" hidden="false" customHeight="false" outlineLevel="0" collapsed="false">
      <c r="A817" s="351"/>
    </row>
    <row r="818" customFormat="false" ht="12.75" hidden="false" customHeight="false" outlineLevel="0" collapsed="false">
      <c r="A818" s="351"/>
    </row>
    <row r="819" customFormat="false" ht="12.75" hidden="false" customHeight="false" outlineLevel="0" collapsed="false">
      <c r="A819" s="351"/>
    </row>
    <row r="820" customFormat="false" ht="12.75" hidden="false" customHeight="false" outlineLevel="0" collapsed="false">
      <c r="A820" s="351"/>
    </row>
    <row r="821" customFormat="false" ht="12.75" hidden="false" customHeight="false" outlineLevel="0" collapsed="false">
      <c r="A821" s="351"/>
    </row>
    <row r="822" customFormat="false" ht="12.75" hidden="false" customHeight="false" outlineLevel="0" collapsed="false">
      <c r="A822" s="351"/>
    </row>
    <row r="823" customFormat="false" ht="12.75" hidden="false" customHeight="false" outlineLevel="0" collapsed="false">
      <c r="A823" s="351"/>
    </row>
    <row r="824" customFormat="false" ht="12.75" hidden="false" customHeight="false" outlineLevel="0" collapsed="false">
      <c r="A824" s="351"/>
    </row>
    <row r="825" customFormat="false" ht="12.75" hidden="false" customHeight="false" outlineLevel="0" collapsed="false">
      <c r="A825" s="351"/>
    </row>
    <row r="826" customFormat="false" ht="12.75" hidden="false" customHeight="false" outlineLevel="0" collapsed="false">
      <c r="A826" s="351"/>
    </row>
    <row r="827" customFormat="false" ht="12.75" hidden="false" customHeight="false" outlineLevel="0" collapsed="false">
      <c r="A827" s="351"/>
    </row>
    <row r="828" customFormat="false" ht="12.75" hidden="false" customHeight="false" outlineLevel="0" collapsed="false">
      <c r="A828" s="351"/>
    </row>
    <row r="829" customFormat="false" ht="12.75" hidden="false" customHeight="false" outlineLevel="0" collapsed="false">
      <c r="A829" s="351"/>
    </row>
    <row r="830" customFormat="false" ht="12.75" hidden="false" customHeight="false" outlineLevel="0" collapsed="false">
      <c r="A830" s="351"/>
    </row>
    <row r="831" customFormat="false" ht="12.75" hidden="false" customHeight="false" outlineLevel="0" collapsed="false">
      <c r="A831" s="351"/>
    </row>
    <row r="832" customFormat="false" ht="12.75" hidden="false" customHeight="false" outlineLevel="0" collapsed="false">
      <c r="A832" s="351"/>
    </row>
    <row r="833" customFormat="false" ht="12.75" hidden="false" customHeight="false" outlineLevel="0" collapsed="false">
      <c r="A833" s="351"/>
    </row>
    <row r="834" customFormat="false" ht="12.75" hidden="false" customHeight="false" outlineLevel="0" collapsed="false">
      <c r="A834" s="351"/>
    </row>
    <row r="835" customFormat="false" ht="12.75" hidden="false" customHeight="false" outlineLevel="0" collapsed="false">
      <c r="A835" s="351"/>
    </row>
    <row r="836" customFormat="false" ht="12.75" hidden="false" customHeight="false" outlineLevel="0" collapsed="false">
      <c r="A836" s="351"/>
    </row>
    <row r="837" customFormat="false" ht="12.75" hidden="false" customHeight="false" outlineLevel="0" collapsed="false">
      <c r="A837" s="351"/>
    </row>
    <row r="838" customFormat="false" ht="12.75" hidden="false" customHeight="false" outlineLevel="0" collapsed="false">
      <c r="A838" s="351"/>
    </row>
    <row r="839" customFormat="false" ht="12.75" hidden="false" customHeight="false" outlineLevel="0" collapsed="false">
      <c r="A839" s="351"/>
    </row>
    <row r="840" customFormat="false" ht="12.75" hidden="false" customHeight="false" outlineLevel="0" collapsed="false">
      <c r="A840" s="351"/>
    </row>
    <row r="841" customFormat="false" ht="12.75" hidden="false" customHeight="false" outlineLevel="0" collapsed="false">
      <c r="A841" s="351"/>
    </row>
    <row r="842" customFormat="false" ht="12.75" hidden="false" customHeight="false" outlineLevel="0" collapsed="false">
      <c r="A842" s="351"/>
    </row>
    <row r="843" customFormat="false" ht="12.75" hidden="false" customHeight="false" outlineLevel="0" collapsed="false">
      <c r="A843" s="351"/>
    </row>
    <row r="844" customFormat="false" ht="12.75" hidden="false" customHeight="false" outlineLevel="0" collapsed="false">
      <c r="A844" s="351"/>
    </row>
    <row r="845" customFormat="false" ht="12.75" hidden="false" customHeight="false" outlineLevel="0" collapsed="false">
      <c r="A845" s="351"/>
    </row>
    <row r="846" customFormat="false" ht="12.75" hidden="false" customHeight="false" outlineLevel="0" collapsed="false">
      <c r="A846" s="351"/>
    </row>
    <row r="847" customFormat="false" ht="12.75" hidden="false" customHeight="false" outlineLevel="0" collapsed="false">
      <c r="A847" s="351"/>
    </row>
    <row r="848" customFormat="false" ht="12.75" hidden="false" customHeight="false" outlineLevel="0" collapsed="false">
      <c r="A848" s="351"/>
    </row>
    <row r="849" customFormat="false" ht="12.75" hidden="false" customHeight="false" outlineLevel="0" collapsed="false">
      <c r="A849" s="351"/>
    </row>
    <row r="850" customFormat="false" ht="12.75" hidden="false" customHeight="false" outlineLevel="0" collapsed="false">
      <c r="A850" s="351"/>
    </row>
    <row r="851" customFormat="false" ht="12.75" hidden="false" customHeight="false" outlineLevel="0" collapsed="false">
      <c r="A851" s="351"/>
    </row>
    <row r="852" customFormat="false" ht="12.75" hidden="false" customHeight="false" outlineLevel="0" collapsed="false">
      <c r="A852" s="351"/>
    </row>
    <row r="853" customFormat="false" ht="12.75" hidden="false" customHeight="false" outlineLevel="0" collapsed="false">
      <c r="A853" s="351"/>
    </row>
    <row r="854" customFormat="false" ht="12.75" hidden="false" customHeight="false" outlineLevel="0" collapsed="false">
      <c r="A854" s="351"/>
    </row>
    <row r="855" customFormat="false" ht="12.75" hidden="false" customHeight="false" outlineLevel="0" collapsed="false">
      <c r="A855" s="351"/>
    </row>
    <row r="856" customFormat="false" ht="12.75" hidden="false" customHeight="false" outlineLevel="0" collapsed="false">
      <c r="A856" s="351"/>
    </row>
    <row r="857" customFormat="false" ht="12.75" hidden="false" customHeight="false" outlineLevel="0" collapsed="false">
      <c r="A857" s="351"/>
    </row>
    <row r="858" customFormat="false" ht="12.75" hidden="false" customHeight="false" outlineLevel="0" collapsed="false">
      <c r="A858" s="351"/>
    </row>
    <row r="859" customFormat="false" ht="12.75" hidden="false" customHeight="false" outlineLevel="0" collapsed="false">
      <c r="A859" s="351"/>
    </row>
    <row r="860" customFormat="false" ht="12.75" hidden="false" customHeight="false" outlineLevel="0" collapsed="false">
      <c r="A860" s="351"/>
    </row>
    <row r="861" customFormat="false" ht="12.75" hidden="false" customHeight="false" outlineLevel="0" collapsed="false">
      <c r="A861" s="351"/>
    </row>
    <row r="862" customFormat="false" ht="12.75" hidden="false" customHeight="false" outlineLevel="0" collapsed="false">
      <c r="A862" s="351"/>
    </row>
    <row r="863" customFormat="false" ht="12.75" hidden="false" customHeight="false" outlineLevel="0" collapsed="false">
      <c r="A863" s="351"/>
    </row>
    <row r="864" customFormat="false" ht="12.75" hidden="false" customHeight="false" outlineLevel="0" collapsed="false">
      <c r="A864" s="351"/>
    </row>
    <row r="865" customFormat="false" ht="12.75" hidden="false" customHeight="false" outlineLevel="0" collapsed="false">
      <c r="A865" s="351"/>
    </row>
    <row r="866" customFormat="false" ht="12.75" hidden="false" customHeight="false" outlineLevel="0" collapsed="false">
      <c r="A866" s="351"/>
    </row>
    <row r="867" customFormat="false" ht="12.75" hidden="false" customHeight="false" outlineLevel="0" collapsed="false">
      <c r="A867" s="351"/>
    </row>
    <row r="868" customFormat="false" ht="12.75" hidden="false" customHeight="false" outlineLevel="0" collapsed="false">
      <c r="A868" s="351"/>
    </row>
    <row r="869" customFormat="false" ht="12.75" hidden="false" customHeight="false" outlineLevel="0" collapsed="false">
      <c r="A869" s="351"/>
    </row>
    <row r="870" customFormat="false" ht="12.75" hidden="false" customHeight="false" outlineLevel="0" collapsed="false">
      <c r="A870" s="351"/>
    </row>
    <row r="871" customFormat="false" ht="12.75" hidden="false" customHeight="false" outlineLevel="0" collapsed="false">
      <c r="A871" s="351"/>
    </row>
    <row r="872" customFormat="false" ht="12.75" hidden="false" customHeight="false" outlineLevel="0" collapsed="false">
      <c r="A872" s="351"/>
    </row>
    <row r="873" customFormat="false" ht="12.75" hidden="false" customHeight="false" outlineLevel="0" collapsed="false">
      <c r="A873" s="351"/>
    </row>
    <row r="874" customFormat="false" ht="12.75" hidden="false" customHeight="false" outlineLevel="0" collapsed="false">
      <c r="A874" s="351"/>
    </row>
    <row r="875" customFormat="false" ht="12.75" hidden="false" customHeight="false" outlineLevel="0" collapsed="false">
      <c r="A875" s="351"/>
    </row>
    <row r="876" customFormat="false" ht="12.75" hidden="false" customHeight="false" outlineLevel="0" collapsed="false">
      <c r="A876" s="351"/>
    </row>
    <row r="877" customFormat="false" ht="12.75" hidden="false" customHeight="false" outlineLevel="0" collapsed="false">
      <c r="A877" s="351"/>
    </row>
    <row r="878" customFormat="false" ht="12.75" hidden="false" customHeight="false" outlineLevel="0" collapsed="false">
      <c r="A878" s="351"/>
    </row>
    <row r="879" customFormat="false" ht="12.75" hidden="false" customHeight="false" outlineLevel="0" collapsed="false">
      <c r="A879" s="351"/>
    </row>
    <row r="880" customFormat="false" ht="12.75" hidden="false" customHeight="false" outlineLevel="0" collapsed="false">
      <c r="A880" s="351"/>
    </row>
    <row r="881" customFormat="false" ht="12.75" hidden="false" customHeight="false" outlineLevel="0" collapsed="false">
      <c r="A881" s="351"/>
    </row>
    <row r="882" customFormat="false" ht="12.75" hidden="false" customHeight="false" outlineLevel="0" collapsed="false">
      <c r="A882" s="351"/>
    </row>
    <row r="883" customFormat="false" ht="12.75" hidden="false" customHeight="false" outlineLevel="0" collapsed="false">
      <c r="A883" s="351"/>
    </row>
    <row r="884" customFormat="false" ht="12.75" hidden="false" customHeight="false" outlineLevel="0" collapsed="false">
      <c r="A884" s="351"/>
    </row>
    <row r="885" customFormat="false" ht="12.75" hidden="false" customHeight="false" outlineLevel="0" collapsed="false">
      <c r="A885" s="351"/>
    </row>
    <row r="886" customFormat="false" ht="12.75" hidden="false" customHeight="false" outlineLevel="0" collapsed="false">
      <c r="A886" s="351"/>
    </row>
    <row r="887" customFormat="false" ht="12.75" hidden="false" customHeight="false" outlineLevel="0" collapsed="false">
      <c r="A887" s="351"/>
    </row>
    <row r="888" customFormat="false" ht="12.75" hidden="false" customHeight="false" outlineLevel="0" collapsed="false">
      <c r="A888" s="351"/>
    </row>
    <row r="889" customFormat="false" ht="12.75" hidden="false" customHeight="false" outlineLevel="0" collapsed="false">
      <c r="A889" s="351"/>
    </row>
    <row r="890" customFormat="false" ht="12.75" hidden="false" customHeight="false" outlineLevel="0" collapsed="false">
      <c r="A890" s="351"/>
    </row>
    <row r="891" customFormat="false" ht="12.75" hidden="false" customHeight="false" outlineLevel="0" collapsed="false">
      <c r="A891" s="351"/>
    </row>
    <row r="892" customFormat="false" ht="12.75" hidden="false" customHeight="false" outlineLevel="0" collapsed="false">
      <c r="A892" s="351"/>
    </row>
    <row r="893" customFormat="false" ht="12.75" hidden="false" customHeight="false" outlineLevel="0" collapsed="false">
      <c r="A893" s="351"/>
    </row>
    <row r="894" customFormat="false" ht="12.75" hidden="false" customHeight="false" outlineLevel="0" collapsed="false">
      <c r="A894" s="351"/>
    </row>
    <row r="895" customFormat="false" ht="12.75" hidden="false" customHeight="false" outlineLevel="0" collapsed="false">
      <c r="A895" s="351"/>
    </row>
    <row r="896" customFormat="false" ht="12.75" hidden="false" customHeight="false" outlineLevel="0" collapsed="false">
      <c r="A896" s="351"/>
    </row>
    <row r="897" customFormat="false" ht="12.75" hidden="false" customHeight="false" outlineLevel="0" collapsed="false">
      <c r="A897" s="351"/>
    </row>
    <row r="898" customFormat="false" ht="12.75" hidden="false" customHeight="false" outlineLevel="0" collapsed="false">
      <c r="A898" s="351"/>
    </row>
    <row r="899" customFormat="false" ht="12.75" hidden="false" customHeight="false" outlineLevel="0" collapsed="false">
      <c r="A899" s="351"/>
    </row>
    <row r="900" customFormat="false" ht="12.75" hidden="false" customHeight="false" outlineLevel="0" collapsed="false">
      <c r="A900" s="351"/>
    </row>
    <row r="901" customFormat="false" ht="12.75" hidden="false" customHeight="false" outlineLevel="0" collapsed="false">
      <c r="A901" s="351"/>
    </row>
    <row r="902" customFormat="false" ht="12.75" hidden="false" customHeight="false" outlineLevel="0" collapsed="false">
      <c r="A902" s="351"/>
    </row>
    <row r="903" customFormat="false" ht="12.75" hidden="false" customHeight="false" outlineLevel="0" collapsed="false">
      <c r="A903" s="351"/>
    </row>
    <row r="904" customFormat="false" ht="12.75" hidden="false" customHeight="false" outlineLevel="0" collapsed="false">
      <c r="A904" s="351"/>
    </row>
    <row r="905" customFormat="false" ht="12.75" hidden="false" customHeight="false" outlineLevel="0" collapsed="false">
      <c r="A905" s="351"/>
    </row>
    <row r="906" customFormat="false" ht="12.75" hidden="false" customHeight="false" outlineLevel="0" collapsed="false">
      <c r="A906" s="351"/>
    </row>
    <row r="907" customFormat="false" ht="12.75" hidden="false" customHeight="false" outlineLevel="0" collapsed="false">
      <c r="A907" s="351"/>
    </row>
    <row r="908" customFormat="false" ht="12.75" hidden="false" customHeight="false" outlineLevel="0" collapsed="false">
      <c r="A908" s="351"/>
    </row>
    <row r="909" customFormat="false" ht="12.75" hidden="false" customHeight="false" outlineLevel="0" collapsed="false">
      <c r="A909" s="351"/>
    </row>
    <row r="910" customFormat="false" ht="12.75" hidden="false" customHeight="false" outlineLevel="0" collapsed="false">
      <c r="A910" s="351"/>
    </row>
    <row r="911" customFormat="false" ht="12.75" hidden="false" customHeight="false" outlineLevel="0" collapsed="false">
      <c r="A911" s="351"/>
    </row>
    <row r="912" customFormat="false" ht="12.75" hidden="false" customHeight="false" outlineLevel="0" collapsed="false">
      <c r="A912" s="351"/>
    </row>
    <row r="913" customFormat="false" ht="12.75" hidden="false" customHeight="false" outlineLevel="0" collapsed="false">
      <c r="A913" s="351"/>
    </row>
    <row r="914" customFormat="false" ht="12.75" hidden="false" customHeight="false" outlineLevel="0" collapsed="false">
      <c r="A914" s="351"/>
    </row>
    <row r="915" customFormat="false" ht="12.75" hidden="false" customHeight="false" outlineLevel="0" collapsed="false">
      <c r="A915" s="351"/>
    </row>
    <row r="916" customFormat="false" ht="12.75" hidden="false" customHeight="false" outlineLevel="0" collapsed="false">
      <c r="A916" s="351"/>
    </row>
    <row r="917" customFormat="false" ht="12.75" hidden="false" customHeight="false" outlineLevel="0" collapsed="false">
      <c r="A917" s="351"/>
    </row>
    <row r="918" customFormat="false" ht="12.75" hidden="false" customHeight="false" outlineLevel="0" collapsed="false">
      <c r="A918" s="351"/>
    </row>
    <row r="919" customFormat="false" ht="12.75" hidden="false" customHeight="false" outlineLevel="0" collapsed="false">
      <c r="A919" s="351"/>
    </row>
    <row r="920" customFormat="false" ht="12.75" hidden="false" customHeight="false" outlineLevel="0" collapsed="false">
      <c r="A920" s="351"/>
    </row>
    <row r="921" customFormat="false" ht="12.75" hidden="false" customHeight="false" outlineLevel="0" collapsed="false">
      <c r="A921" s="351"/>
    </row>
    <row r="922" customFormat="false" ht="12.75" hidden="false" customHeight="false" outlineLevel="0" collapsed="false">
      <c r="A922" s="351"/>
    </row>
    <row r="923" customFormat="false" ht="12.75" hidden="false" customHeight="false" outlineLevel="0" collapsed="false">
      <c r="A923" s="351"/>
    </row>
    <row r="924" customFormat="false" ht="12.75" hidden="false" customHeight="false" outlineLevel="0" collapsed="false">
      <c r="A924" s="351"/>
    </row>
    <row r="925" customFormat="false" ht="12.75" hidden="false" customHeight="false" outlineLevel="0" collapsed="false">
      <c r="A925" s="351"/>
    </row>
    <row r="926" customFormat="false" ht="12.75" hidden="false" customHeight="false" outlineLevel="0" collapsed="false">
      <c r="A926" s="351"/>
    </row>
    <row r="927" customFormat="false" ht="12.75" hidden="false" customHeight="false" outlineLevel="0" collapsed="false">
      <c r="A927" s="351"/>
    </row>
    <row r="928" customFormat="false" ht="12.75" hidden="false" customHeight="false" outlineLevel="0" collapsed="false">
      <c r="A928" s="351"/>
    </row>
    <row r="929" customFormat="false" ht="12.75" hidden="false" customHeight="false" outlineLevel="0" collapsed="false">
      <c r="A929" s="351"/>
    </row>
    <row r="930" customFormat="false" ht="12.75" hidden="false" customHeight="false" outlineLevel="0" collapsed="false">
      <c r="A930" s="351"/>
    </row>
    <row r="931" customFormat="false" ht="12.75" hidden="false" customHeight="false" outlineLevel="0" collapsed="false">
      <c r="A931" s="351"/>
    </row>
    <row r="932" customFormat="false" ht="12.75" hidden="false" customHeight="false" outlineLevel="0" collapsed="false">
      <c r="A932" s="351"/>
    </row>
    <row r="933" customFormat="false" ht="12.75" hidden="false" customHeight="false" outlineLevel="0" collapsed="false">
      <c r="A933" s="351"/>
    </row>
    <row r="934" customFormat="false" ht="12.75" hidden="false" customHeight="false" outlineLevel="0" collapsed="false">
      <c r="A934" s="351"/>
    </row>
    <row r="935" customFormat="false" ht="12.75" hidden="false" customHeight="false" outlineLevel="0" collapsed="false">
      <c r="A935" s="351"/>
    </row>
    <row r="936" customFormat="false" ht="12.75" hidden="false" customHeight="false" outlineLevel="0" collapsed="false">
      <c r="A936" s="351"/>
    </row>
    <row r="937" customFormat="false" ht="12.75" hidden="false" customHeight="false" outlineLevel="0" collapsed="false">
      <c r="A937" s="351"/>
    </row>
    <row r="938" customFormat="false" ht="12.75" hidden="false" customHeight="false" outlineLevel="0" collapsed="false">
      <c r="A938" s="351"/>
    </row>
    <row r="939" customFormat="false" ht="12.75" hidden="false" customHeight="false" outlineLevel="0" collapsed="false">
      <c r="A939" s="351"/>
    </row>
    <row r="940" customFormat="false" ht="12.75" hidden="false" customHeight="false" outlineLevel="0" collapsed="false">
      <c r="A940" s="351"/>
    </row>
    <row r="941" customFormat="false" ht="12.75" hidden="false" customHeight="false" outlineLevel="0" collapsed="false">
      <c r="A941" s="351"/>
    </row>
    <row r="942" customFormat="false" ht="12.75" hidden="false" customHeight="false" outlineLevel="0" collapsed="false">
      <c r="A942" s="351"/>
    </row>
    <row r="943" customFormat="false" ht="12.75" hidden="false" customHeight="false" outlineLevel="0" collapsed="false">
      <c r="A943" s="351"/>
    </row>
    <row r="944" customFormat="false" ht="12.75" hidden="false" customHeight="false" outlineLevel="0" collapsed="false">
      <c r="A944" s="351"/>
    </row>
    <row r="945" customFormat="false" ht="12.75" hidden="false" customHeight="false" outlineLevel="0" collapsed="false">
      <c r="A945" s="351"/>
    </row>
    <row r="946" customFormat="false" ht="12.75" hidden="false" customHeight="false" outlineLevel="0" collapsed="false">
      <c r="A946" s="351"/>
    </row>
    <row r="947" customFormat="false" ht="12.75" hidden="false" customHeight="false" outlineLevel="0" collapsed="false">
      <c r="A947" s="351"/>
    </row>
    <row r="948" customFormat="false" ht="12.75" hidden="false" customHeight="false" outlineLevel="0" collapsed="false">
      <c r="A948" s="351"/>
    </row>
    <row r="949" customFormat="false" ht="12.75" hidden="false" customHeight="false" outlineLevel="0" collapsed="false">
      <c r="A949" s="351"/>
    </row>
    <row r="950" customFormat="false" ht="12.75" hidden="false" customHeight="false" outlineLevel="0" collapsed="false">
      <c r="A950" s="351"/>
    </row>
    <row r="951" customFormat="false" ht="12.75" hidden="false" customHeight="false" outlineLevel="0" collapsed="false">
      <c r="A951" s="351"/>
    </row>
    <row r="952" customFormat="false" ht="12.75" hidden="false" customHeight="false" outlineLevel="0" collapsed="false">
      <c r="A952" s="351"/>
    </row>
    <row r="953" customFormat="false" ht="12.75" hidden="false" customHeight="false" outlineLevel="0" collapsed="false">
      <c r="A953" s="351"/>
    </row>
    <row r="954" customFormat="false" ht="12.75" hidden="false" customHeight="false" outlineLevel="0" collapsed="false">
      <c r="A954" s="351"/>
    </row>
    <row r="955" customFormat="false" ht="12.75" hidden="false" customHeight="false" outlineLevel="0" collapsed="false">
      <c r="A955" s="351"/>
    </row>
    <row r="956" customFormat="false" ht="12.75" hidden="false" customHeight="false" outlineLevel="0" collapsed="false">
      <c r="A956" s="351"/>
    </row>
    <row r="957" customFormat="false" ht="12.75" hidden="false" customHeight="false" outlineLevel="0" collapsed="false">
      <c r="A957" s="351"/>
    </row>
    <row r="958" customFormat="false" ht="12.75" hidden="false" customHeight="false" outlineLevel="0" collapsed="false">
      <c r="A958" s="351"/>
    </row>
    <row r="959" customFormat="false" ht="12.75" hidden="false" customHeight="false" outlineLevel="0" collapsed="false">
      <c r="A959" s="351"/>
    </row>
    <row r="960" customFormat="false" ht="12.75" hidden="false" customHeight="false" outlineLevel="0" collapsed="false">
      <c r="A960" s="351"/>
    </row>
    <row r="961" customFormat="false" ht="12.75" hidden="false" customHeight="false" outlineLevel="0" collapsed="false">
      <c r="A961" s="351"/>
    </row>
    <row r="962" customFormat="false" ht="12.75" hidden="false" customHeight="false" outlineLevel="0" collapsed="false">
      <c r="A962" s="351"/>
    </row>
    <row r="963" customFormat="false" ht="12.75" hidden="false" customHeight="false" outlineLevel="0" collapsed="false">
      <c r="A963" s="351"/>
    </row>
    <row r="964" customFormat="false" ht="12.75" hidden="false" customHeight="false" outlineLevel="0" collapsed="false">
      <c r="A964" s="351"/>
    </row>
    <row r="965" customFormat="false" ht="12.75" hidden="false" customHeight="false" outlineLevel="0" collapsed="false">
      <c r="A965" s="351"/>
    </row>
    <row r="966" customFormat="false" ht="12.75" hidden="false" customHeight="false" outlineLevel="0" collapsed="false">
      <c r="A966" s="351"/>
    </row>
    <row r="967" customFormat="false" ht="12.75" hidden="false" customHeight="false" outlineLevel="0" collapsed="false">
      <c r="A967" s="351"/>
    </row>
    <row r="968" customFormat="false" ht="12.75" hidden="false" customHeight="false" outlineLevel="0" collapsed="false">
      <c r="A968" s="351"/>
    </row>
    <row r="969" customFormat="false" ht="12.75" hidden="false" customHeight="false" outlineLevel="0" collapsed="false">
      <c r="A969" s="351"/>
    </row>
    <row r="970" customFormat="false" ht="12.75" hidden="false" customHeight="false" outlineLevel="0" collapsed="false">
      <c r="A970" s="351"/>
    </row>
    <row r="971" customFormat="false" ht="12.75" hidden="false" customHeight="false" outlineLevel="0" collapsed="false">
      <c r="A971" s="351"/>
    </row>
    <row r="972" customFormat="false" ht="12.75" hidden="false" customHeight="false" outlineLevel="0" collapsed="false">
      <c r="A972" s="351"/>
    </row>
    <row r="973" customFormat="false" ht="12.75" hidden="false" customHeight="false" outlineLevel="0" collapsed="false">
      <c r="A973" s="351"/>
    </row>
    <row r="974" customFormat="false" ht="12.75" hidden="false" customHeight="false" outlineLevel="0" collapsed="false">
      <c r="A974" s="351"/>
    </row>
    <row r="975" customFormat="false" ht="12.75" hidden="false" customHeight="false" outlineLevel="0" collapsed="false">
      <c r="A975" s="351"/>
    </row>
    <row r="976" customFormat="false" ht="12.75" hidden="false" customHeight="false" outlineLevel="0" collapsed="false">
      <c r="A976" s="351"/>
    </row>
    <row r="977" customFormat="false" ht="12.75" hidden="false" customHeight="false" outlineLevel="0" collapsed="false">
      <c r="A977" s="351"/>
    </row>
    <row r="978" customFormat="false" ht="12.75" hidden="false" customHeight="false" outlineLevel="0" collapsed="false">
      <c r="A978" s="351"/>
    </row>
    <row r="979" customFormat="false" ht="12.75" hidden="false" customHeight="false" outlineLevel="0" collapsed="false">
      <c r="A979" s="351"/>
    </row>
    <row r="980" customFormat="false" ht="12.75" hidden="false" customHeight="false" outlineLevel="0" collapsed="false">
      <c r="A980" s="351"/>
    </row>
    <row r="981" customFormat="false" ht="12.75" hidden="false" customHeight="false" outlineLevel="0" collapsed="false">
      <c r="A981" s="351"/>
    </row>
    <row r="982" customFormat="false" ht="12.75" hidden="false" customHeight="false" outlineLevel="0" collapsed="false">
      <c r="A982" s="351"/>
    </row>
    <row r="983" customFormat="false" ht="12.75" hidden="false" customHeight="false" outlineLevel="0" collapsed="false">
      <c r="A983" s="351"/>
    </row>
    <row r="984" customFormat="false" ht="12.75" hidden="false" customHeight="false" outlineLevel="0" collapsed="false">
      <c r="A984" s="351"/>
    </row>
    <row r="985" customFormat="false" ht="12.75" hidden="false" customHeight="false" outlineLevel="0" collapsed="false">
      <c r="A985" s="351"/>
    </row>
    <row r="986" customFormat="false" ht="12.75" hidden="false" customHeight="false" outlineLevel="0" collapsed="false">
      <c r="A986" s="351"/>
    </row>
    <row r="987" customFormat="false" ht="12.75" hidden="false" customHeight="false" outlineLevel="0" collapsed="false">
      <c r="A987" s="351"/>
    </row>
    <row r="988" customFormat="false" ht="12.75" hidden="false" customHeight="false" outlineLevel="0" collapsed="false">
      <c r="A988" s="351"/>
    </row>
    <row r="989" customFormat="false" ht="12.75" hidden="false" customHeight="false" outlineLevel="0" collapsed="false">
      <c r="A989" s="351"/>
    </row>
    <row r="990" customFormat="false" ht="12.75" hidden="false" customHeight="false" outlineLevel="0" collapsed="false">
      <c r="A990" s="351"/>
    </row>
    <row r="991" customFormat="false" ht="12.75" hidden="false" customHeight="false" outlineLevel="0" collapsed="false">
      <c r="A991" s="351"/>
    </row>
    <row r="992" customFormat="false" ht="12.75" hidden="false" customHeight="false" outlineLevel="0" collapsed="false">
      <c r="A992" s="351"/>
    </row>
    <row r="993" customFormat="false" ht="12.75" hidden="false" customHeight="false" outlineLevel="0" collapsed="false">
      <c r="A993" s="351"/>
    </row>
    <row r="994" customFormat="false" ht="12.75" hidden="false" customHeight="false" outlineLevel="0" collapsed="false">
      <c r="A994" s="351"/>
    </row>
    <row r="995" customFormat="false" ht="12.75" hidden="false" customHeight="false" outlineLevel="0" collapsed="false">
      <c r="A995" s="351"/>
    </row>
    <row r="996" customFormat="false" ht="12.75" hidden="false" customHeight="false" outlineLevel="0" collapsed="false">
      <c r="A996" s="351"/>
    </row>
    <row r="997" customFormat="false" ht="12.75" hidden="false" customHeight="false" outlineLevel="0" collapsed="false">
      <c r="A997" s="351"/>
    </row>
    <row r="998" customFormat="false" ht="12.75" hidden="false" customHeight="false" outlineLevel="0" collapsed="false">
      <c r="A998" s="351"/>
    </row>
    <row r="999" customFormat="false" ht="12.75" hidden="false" customHeight="false" outlineLevel="0" collapsed="false">
      <c r="A999" s="351"/>
    </row>
    <row r="1000" customFormat="false" ht="12.75" hidden="false" customHeight="false" outlineLevel="0" collapsed="false">
      <c r="A1000" s="351"/>
    </row>
    <row r="1001" customFormat="false" ht="12.75" hidden="false" customHeight="false" outlineLevel="0" collapsed="false">
      <c r="A1001" s="351"/>
    </row>
    <row r="1002" customFormat="false" ht="12.75" hidden="false" customHeight="false" outlineLevel="0" collapsed="false">
      <c r="A1002" s="351"/>
    </row>
    <row r="1003" customFormat="false" ht="12.75" hidden="false" customHeight="false" outlineLevel="0" collapsed="false">
      <c r="A1003" s="351"/>
    </row>
    <row r="1004" customFormat="false" ht="12.75" hidden="false" customHeight="false" outlineLevel="0" collapsed="false">
      <c r="A1004" s="351"/>
    </row>
    <row r="1005" customFormat="false" ht="12.75" hidden="false" customHeight="false" outlineLevel="0" collapsed="false">
      <c r="A1005" s="351"/>
    </row>
    <row r="1006" customFormat="false" ht="12.75" hidden="false" customHeight="false" outlineLevel="0" collapsed="false">
      <c r="A1006" s="351"/>
    </row>
    <row r="1007" customFormat="false" ht="12.75" hidden="false" customHeight="false" outlineLevel="0" collapsed="false">
      <c r="A1007" s="351"/>
    </row>
    <row r="1008" customFormat="false" ht="12.75" hidden="false" customHeight="false" outlineLevel="0" collapsed="false">
      <c r="A1008" s="351"/>
    </row>
    <row r="1009" customFormat="false" ht="12.75" hidden="false" customHeight="false" outlineLevel="0" collapsed="false">
      <c r="A1009" s="351"/>
    </row>
    <row r="1010" customFormat="false" ht="12.75" hidden="false" customHeight="false" outlineLevel="0" collapsed="false">
      <c r="A1010" s="351"/>
    </row>
    <row r="1011" customFormat="false" ht="12.75" hidden="false" customHeight="false" outlineLevel="0" collapsed="false">
      <c r="A1011" s="351"/>
    </row>
    <row r="1012" customFormat="false" ht="12.75" hidden="false" customHeight="false" outlineLevel="0" collapsed="false">
      <c r="A1012" s="351"/>
    </row>
    <row r="1013" customFormat="false" ht="12.75" hidden="false" customHeight="false" outlineLevel="0" collapsed="false">
      <c r="A1013" s="351"/>
    </row>
    <row r="1014" customFormat="false" ht="12.75" hidden="false" customHeight="false" outlineLevel="0" collapsed="false">
      <c r="A1014" s="351"/>
    </row>
    <row r="1015" customFormat="false" ht="12.75" hidden="false" customHeight="false" outlineLevel="0" collapsed="false">
      <c r="A1015" s="351"/>
    </row>
    <row r="1016" customFormat="false" ht="12.75" hidden="false" customHeight="false" outlineLevel="0" collapsed="false">
      <c r="A1016" s="351"/>
    </row>
    <row r="1017" customFormat="false" ht="12.75" hidden="false" customHeight="false" outlineLevel="0" collapsed="false">
      <c r="A1017" s="351"/>
    </row>
    <row r="1018" customFormat="false" ht="12.75" hidden="false" customHeight="false" outlineLevel="0" collapsed="false">
      <c r="A1018" s="351"/>
    </row>
    <row r="1019" customFormat="false" ht="12.75" hidden="false" customHeight="false" outlineLevel="0" collapsed="false">
      <c r="A1019" s="351"/>
    </row>
    <row r="1020" customFormat="false" ht="12.75" hidden="false" customHeight="false" outlineLevel="0" collapsed="false">
      <c r="A1020" s="351"/>
    </row>
    <row r="1021" customFormat="false" ht="12.75" hidden="false" customHeight="false" outlineLevel="0" collapsed="false">
      <c r="A1021" s="351"/>
    </row>
    <row r="1022" customFormat="false" ht="12.75" hidden="false" customHeight="false" outlineLevel="0" collapsed="false">
      <c r="A1022" s="351"/>
    </row>
    <row r="1023" customFormat="false" ht="12.75" hidden="false" customHeight="false" outlineLevel="0" collapsed="false">
      <c r="A1023" s="351"/>
    </row>
    <row r="1024" customFormat="false" ht="12.75" hidden="false" customHeight="false" outlineLevel="0" collapsed="false">
      <c r="A1024" s="351"/>
    </row>
    <row r="1025" customFormat="false" ht="12.75" hidden="false" customHeight="false" outlineLevel="0" collapsed="false">
      <c r="A1025" s="351"/>
    </row>
    <row r="1026" customFormat="false" ht="12.75" hidden="false" customHeight="false" outlineLevel="0" collapsed="false">
      <c r="A1026" s="351"/>
    </row>
    <row r="1027" customFormat="false" ht="12.75" hidden="false" customHeight="false" outlineLevel="0" collapsed="false">
      <c r="A1027" s="351"/>
    </row>
    <row r="1028" customFormat="false" ht="12.75" hidden="false" customHeight="false" outlineLevel="0" collapsed="false">
      <c r="A1028" s="351"/>
    </row>
    <row r="1029" customFormat="false" ht="12.75" hidden="false" customHeight="false" outlineLevel="0" collapsed="false">
      <c r="A1029" s="351"/>
    </row>
    <row r="1030" customFormat="false" ht="12.75" hidden="false" customHeight="false" outlineLevel="0" collapsed="false">
      <c r="A1030" s="351"/>
    </row>
    <row r="1031" customFormat="false" ht="12.75" hidden="false" customHeight="false" outlineLevel="0" collapsed="false">
      <c r="A1031" s="351"/>
    </row>
    <row r="1032" customFormat="false" ht="12.75" hidden="false" customHeight="false" outlineLevel="0" collapsed="false">
      <c r="A1032" s="351"/>
    </row>
    <row r="1033" customFormat="false" ht="12.75" hidden="false" customHeight="false" outlineLevel="0" collapsed="false">
      <c r="A1033" s="351"/>
    </row>
    <row r="1034" customFormat="false" ht="12.75" hidden="false" customHeight="false" outlineLevel="0" collapsed="false">
      <c r="A1034" s="351"/>
    </row>
    <row r="1035" customFormat="false" ht="12.75" hidden="false" customHeight="false" outlineLevel="0" collapsed="false">
      <c r="A1035" s="351"/>
    </row>
    <row r="1036" customFormat="false" ht="12.75" hidden="false" customHeight="false" outlineLevel="0" collapsed="false">
      <c r="A1036" s="351"/>
    </row>
    <row r="1037" customFormat="false" ht="12.75" hidden="false" customHeight="false" outlineLevel="0" collapsed="false">
      <c r="A1037" s="351"/>
    </row>
    <row r="1038" customFormat="false" ht="12.75" hidden="false" customHeight="false" outlineLevel="0" collapsed="false">
      <c r="A1038" s="351"/>
    </row>
    <row r="1039" customFormat="false" ht="12.75" hidden="false" customHeight="false" outlineLevel="0" collapsed="false">
      <c r="A1039" s="351"/>
    </row>
    <row r="1040" customFormat="false" ht="12.75" hidden="false" customHeight="false" outlineLevel="0" collapsed="false">
      <c r="A1040" s="351"/>
    </row>
    <row r="1041" customFormat="false" ht="12.75" hidden="false" customHeight="false" outlineLevel="0" collapsed="false">
      <c r="A1041" s="351"/>
    </row>
    <row r="1042" customFormat="false" ht="12.75" hidden="false" customHeight="false" outlineLevel="0" collapsed="false">
      <c r="A1042" s="351"/>
    </row>
    <row r="1043" customFormat="false" ht="12.75" hidden="false" customHeight="false" outlineLevel="0" collapsed="false">
      <c r="A1043" s="351"/>
    </row>
    <row r="1044" customFormat="false" ht="12.75" hidden="false" customHeight="false" outlineLevel="0" collapsed="false">
      <c r="A1044" s="351"/>
    </row>
    <row r="1045" customFormat="false" ht="12.75" hidden="false" customHeight="false" outlineLevel="0" collapsed="false">
      <c r="A1045" s="351"/>
    </row>
    <row r="1046" customFormat="false" ht="12.75" hidden="false" customHeight="false" outlineLevel="0" collapsed="false">
      <c r="A1046" s="351"/>
    </row>
    <row r="1047" customFormat="false" ht="12.75" hidden="false" customHeight="false" outlineLevel="0" collapsed="false">
      <c r="A1047" s="351"/>
    </row>
    <row r="1048" customFormat="false" ht="12.75" hidden="false" customHeight="false" outlineLevel="0" collapsed="false">
      <c r="A1048" s="351"/>
    </row>
    <row r="1049" customFormat="false" ht="12.75" hidden="false" customHeight="false" outlineLevel="0" collapsed="false">
      <c r="A1049" s="351"/>
    </row>
    <row r="1050" customFormat="false" ht="12.75" hidden="false" customHeight="false" outlineLevel="0" collapsed="false">
      <c r="A1050" s="351"/>
    </row>
    <row r="1051" customFormat="false" ht="12.75" hidden="false" customHeight="false" outlineLevel="0" collapsed="false">
      <c r="A1051" s="351"/>
    </row>
    <row r="1052" customFormat="false" ht="12.75" hidden="false" customHeight="false" outlineLevel="0" collapsed="false">
      <c r="A1052" s="351"/>
    </row>
    <row r="1053" customFormat="false" ht="12.75" hidden="false" customHeight="false" outlineLevel="0" collapsed="false">
      <c r="A1053" s="351"/>
    </row>
    <row r="1054" customFormat="false" ht="12.75" hidden="false" customHeight="false" outlineLevel="0" collapsed="false">
      <c r="A1054" s="351"/>
    </row>
    <row r="1055" customFormat="false" ht="12.75" hidden="false" customHeight="false" outlineLevel="0" collapsed="false">
      <c r="A1055" s="351"/>
    </row>
    <row r="1056" customFormat="false" ht="12.75" hidden="false" customHeight="false" outlineLevel="0" collapsed="false">
      <c r="A1056" s="351"/>
    </row>
    <row r="1057" customFormat="false" ht="12.75" hidden="false" customHeight="false" outlineLevel="0" collapsed="false">
      <c r="A1057" s="351"/>
    </row>
    <row r="1058" customFormat="false" ht="12.75" hidden="false" customHeight="false" outlineLevel="0" collapsed="false">
      <c r="A1058" s="351"/>
    </row>
    <row r="1059" customFormat="false" ht="12.75" hidden="false" customHeight="false" outlineLevel="0" collapsed="false">
      <c r="A1059" s="351"/>
    </row>
    <row r="1060" customFormat="false" ht="12.75" hidden="false" customHeight="false" outlineLevel="0" collapsed="false">
      <c r="A1060" s="351"/>
    </row>
    <row r="1061" customFormat="false" ht="12.75" hidden="false" customHeight="false" outlineLevel="0" collapsed="false">
      <c r="A1061" s="351"/>
    </row>
    <row r="1062" customFormat="false" ht="12.75" hidden="false" customHeight="false" outlineLevel="0" collapsed="false">
      <c r="A1062" s="351"/>
    </row>
    <row r="1063" customFormat="false" ht="12.75" hidden="false" customHeight="false" outlineLevel="0" collapsed="false">
      <c r="A1063" s="351"/>
    </row>
    <row r="1064" customFormat="false" ht="12.75" hidden="false" customHeight="false" outlineLevel="0" collapsed="false">
      <c r="A1064" s="351"/>
    </row>
    <row r="1065" customFormat="false" ht="12.75" hidden="false" customHeight="false" outlineLevel="0" collapsed="false">
      <c r="A1065" s="351"/>
    </row>
    <row r="1066" customFormat="false" ht="12.75" hidden="false" customHeight="false" outlineLevel="0" collapsed="false">
      <c r="A1066" s="351"/>
    </row>
    <row r="1067" customFormat="false" ht="12.75" hidden="false" customHeight="false" outlineLevel="0" collapsed="false">
      <c r="A1067" s="351"/>
    </row>
    <row r="1068" customFormat="false" ht="12.75" hidden="false" customHeight="false" outlineLevel="0" collapsed="false">
      <c r="A1068" s="351"/>
    </row>
    <row r="1069" customFormat="false" ht="12.75" hidden="false" customHeight="false" outlineLevel="0" collapsed="false">
      <c r="A1069" s="351"/>
    </row>
    <row r="1070" customFormat="false" ht="12.75" hidden="false" customHeight="false" outlineLevel="0" collapsed="false">
      <c r="A1070" s="351"/>
    </row>
    <row r="1071" customFormat="false" ht="12.75" hidden="false" customHeight="false" outlineLevel="0" collapsed="false">
      <c r="A1071" s="351"/>
    </row>
    <row r="1072" customFormat="false" ht="12.75" hidden="false" customHeight="false" outlineLevel="0" collapsed="false">
      <c r="A1072" s="351"/>
    </row>
    <row r="1073" customFormat="false" ht="12.75" hidden="false" customHeight="false" outlineLevel="0" collapsed="false">
      <c r="A1073" s="351"/>
    </row>
    <row r="1074" customFormat="false" ht="12.75" hidden="false" customHeight="false" outlineLevel="0" collapsed="false">
      <c r="A1074" s="351"/>
    </row>
    <row r="1075" customFormat="false" ht="12.75" hidden="false" customHeight="false" outlineLevel="0" collapsed="false">
      <c r="A1075" s="351"/>
    </row>
    <row r="1076" customFormat="false" ht="12.75" hidden="false" customHeight="false" outlineLevel="0" collapsed="false">
      <c r="A1076" s="351"/>
    </row>
    <row r="1077" customFormat="false" ht="12.75" hidden="false" customHeight="false" outlineLevel="0" collapsed="false">
      <c r="A1077" s="351"/>
    </row>
    <row r="1078" customFormat="false" ht="12.75" hidden="false" customHeight="false" outlineLevel="0" collapsed="false">
      <c r="A1078" s="351"/>
    </row>
    <row r="1079" customFormat="false" ht="12.75" hidden="false" customHeight="false" outlineLevel="0" collapsed="false">
      <c r="A1079" s="351"/>
    </row>
    <row r="1080" customFormat="false" ht="12.75" hidden="false" customHeight="false" outlineLevel="0" collapsed="false">
      <c r="A1080" s="351"/>
    </row>
    <row r="1081" customFormat="false" ht="12.75" hidden="false" customHeight="false" outlineLevel="0" collapsed="false">
      <c r="A1081" s="351"/>
    </row>
    <row r="1082" customFormat="false" ht="12.75" hidden="false" customHeight="false" outlineLevel="0" collapsed="false">
      <c r="A1082" s="351"/>
    </row>
    <row r="1083" customFormat="false" ht="12.75" hidden="false" customHeight="false" outlineLevel="0" collapsed="false">
      <c r="A1083" s="351"/>
    </row>
    <row r="1084" customFormat="false" ht="12.75" hidden="false" customHeight="false" outlineLevel="0" collapsed="false">
      <c r="A1084" s="351"/>
    </row>
    <row r="1085" customFormat="false" ht="12.75" hidden="false" customHeight="false" outlineLevel="0" collapsed="false">
      <c r="A1085" s="351"/>
    </row>
    <row r="1086" customFormat="false" ht="12.75" hidden="false" customHeight="false" outlineLevel="0" collapsed="false">
      <c r="A1086" s="351"/>
    </row>
    <row r="1087" customFormat="false" ht="12.75" hidden="false" customHeight="false" outlineLevel="0" collapsed="false">
      <c r="A1087" s="351"/>
    </row>
    <row r="1088" customFormat="false" ht="12.75" hidden="false" customHeight="false" outlineLevel="0" collapsed="false">
      <c r="A1088" s="351"/>
    </row>
    <row r="1089" customFormat="false" ht="12.75" hidden="false" customHeight="false" outlineLevel="0" collapsed="false">
      <c r="A1089" s="351"/>
    </row>
    <row r="1090" customFormat="false" ht="12.75" hidden="false" customHeight="false" outlineLevel="0" collapsed="false">
      <c r="A1090" s="351"/>
    </row>
    <row r="1091" customFormat="false" ht="12.75" hidden="false" customHeight="false" outlineLevel="0" collapsed="false">
      <c r="A1091" s="351"/>
    </row>
    <row r="1092" customFormat="false" ht="12.75" hidden="false" customHeight="false" outlineLevel="0" collapsed="false">
      <c r="A1092" s="351"/>
    </row>
    <row r="1093" customFormat="false" ht="12.75" hidden="false" customHeight="false" outlineLevel="0" collapsed="false">
      <c r="A1093" s="351"/>
    </row>
    <row r="1094" customFormat="false" ht="12.75" hidden="false" customHeight="false" outlineLevel="0" collapsed="false">
      <c r="A1094" s="351"/>
    </row>
    <row r="1095" customFormat="false" ht="12.75" hidden="false" customHeight="false" outlineLevel="0" collapsed="false">
      <c r="A1095" s="351"/>
    </row>
    <row r="1096" customFormat="false" ht="12.75" hidden="false" customHeight="false" outlineLevel="0" collapsed="false">
      <c r="A1096" s="351"/>
    </row>
    <row r="1097" customFormat="false" ht="12.75" hidden="false" customHeight="false" outlineLevel="0" collapsed="false">
      <c r="A1097" s="351"/>
    </row>
    <row r="1098" customFormat="false" ht="12.75" hidden="false" customHeight="false" outlineLevel="0" collapsed="false">
      <c r="A1098" s="351"/>
    </row>
    <row r="1099" customFormat="false" ht="12.75" hidden="false" customHeight="false" outlineLevel="0" collapsed="false">
      <c r="A1099" s="351"/>
    </row>
    <row r="1100" customFormat="false" ht="12.75" hidden="false" customHeight="false" outlineLevel="0" collapsed="false">
      <c r="A1100" s="351"/>
    </row>
    <row r="1101" customFormat="false" ht="12.75" hidden="false" customHeight="false" outlineLevel="0" collapsed="false">
      <c r="A1101" s="351"/>
    </row>
    <row r="1102" customFormat="false" ht="12.75" hidden="false" customHeight="false" outlineLevel="0" collapsed="false">
      <c r="A1102" s="351"/>
    </row>
    <row r="1103" customFormat="false" ht="12.75" hidden="false" customHeight="false" outlineLevel="0" collapsed="false">
      <c r="A1103" s="351"/>
    </row>
    <row r="1104" customFormat="false" ht="12.75" hidden="false" customHeight="false" outlineLevel="0" collapsed="false">
      <c r="A1104" s="351"/>
    </row>
    <row r="1105" customFormat="false" ht="12.75" hidden="false" customHeight="false" outlineLevel="0" collapsed="false">
      <c r="A1105" s="351"/>
    </row>
    <row r="1106" customFormat="false" ht="12.75" hidden="false" customHeight="false" outlineLevel="0" collapsed="false">
      <c r="A1106" s="351"/>
    </row>
    <row r="1107" customFormat="false" ht="12.75" hidden="false" customHeight="false" outlineLevel="0" collapsed="false">
      <c r="A1107" s="351"/>
    </row>
    <row r="1108" customFormat="false" ht="12.75" hidden="false" customHeight="false" outlineLevel="0" collapsed="false">
      <c r="A1108" s="351"/>
    </row>
    <row r="1109" customFormat="false" ht="12.75" hidden="false" customHeight="false" outlineLevel="0" collapsed="false">
      <c r="A1109" s="351"/>
    </row>
    <row r="1110" customFormat="false" ht="12.75" hidden="false" customHeight="false" outlineLevel="0" collapsed="false">
      <c r="A1110" s="351"/>
    </row>
    <row r="1111" customFormat="false" ht="12.75" hidden="false" customHeight="false" outlineLevel="0" collapsed="false">
      <c r="A1111" s="351"/>
    </row>
    <row r="1112" customFormat="false" ht="12.75" hidden="false" customHeight="false" outlineLevel="0" collapsed="false">
      <c r="A1112" s="351"/>
    </row>
    <row r="1113" customFormat="false" ht="12.75" hidden="false" customHeight="false" outlineLevel="0" collapsed="false">
      <c r="A1113" s="351"/>
    </row>
    <row r="1114" customFormat="false" ht="12.75" hidden="false" customHeight="false" outlineLevel="0" collapsed="false">
      <c r="A1114" s="351"/>
    </row>
    <row r="1115" customFormat="false" ht="12.75" hidden="false" customHeight="false" outlineLevel="0" collapsed="false">
      <c r="A1115" s="351"/>
    </row>
    <row r="1116" customFormat="false" ht="12.75" hidden="false" customHeight="false" outlineLevel="0" collapsed="false">
      <c r="A1116" s="351"/>
    </row>
    <row r="1117" customFormat="false" ht="12.75" hidden="false" customHeight="false" outlineLevel="0" collapsed="false">
      <c r="A1117" s="351"/>
    </row>
    <row r="1118" customFormat="false" ht="12.75" hidden="false" customHeight="false" outlineLevel="0" collapsed="false">
      <c r="A1118" s="351"/>
    </row>
    <row r="1119" customFormat="false" ht="12.75" hidden="false" customHeight="false" outlineLevel="0" collapsed="false">
      <c r="A1119" s="351"/>
    </row>
    <row r="1120" customFormat="false" ht="12.75" hidden="false" customHeight="false" outlineLevel="0" collapsed="false">
      <c r="A1120" s="351"/>
    </row>
    <row r="1121" customFormat="false" ht="12.75" hidden="false" customHeight="false" outlineLevel="0" collapsed="false">
      <c r="A1121" s="351"/>
    </row>
    <row r="1122" customFormat="false" ht="12.75" hidden="false" customHeight="false" outlineLevel="0" collapsed="false">
      <c r="A1122" s="351"/>
    </row>
    <row r="1123" customFormat="false" ht="12.75" hidden="false" customHeight="false" outlineLevel="0" collapsed="false">
      <c r="A1123" s="351"/>
    </row>
    <row r="1124" customFormat="false" ht="12.75" hidden="false" customHeight="false" outlineLevel="0" collapsed="false">
      <c r="A1124" s="351"/>
    </row>
    <row r="1125" customFormat="false" ht="12.75" hidden="false" customHeight="false" outlineLevel="0" collapsed="false">
      <c r="A1125" s="351"/>
    </row>
    <row r="1126" customFormat="false" ht="12.75" hidden="false" customHeight="false" outlineLevel="0" collapsed="false">
      <c r="A1126" s="351"/>
    </row>
    <row r="1127" customFormat="false" ht="12.75" hidden="false" customHeight="false" outlineLevel="0" collapsed="false">
      <c r="A1127" s="351"/>
    </row>
    <row r="1128" customFormat="false" ht="12.75" hidden="false" customHeight="false" outlineLevel="0" collapsed="false">
      <c r="A1128" s="351"/>
    </row>
    <row r="1129" customFormat="false" ht="12.75" hidden="false" customHeight="false" outlineLevel="0" collapsed="false">
      <c r="A1129" s="351"/>
    </row>
    <row r="1130" customFormat="false" ht="12.75" hidden="false" customHeight="false" outlineLevel="0" collapsed="false">
      <c r="A1130" s="351"/>
    </row>
    <row r="1131" customFormat="false" ht="12.75" hidden="false" customHeight="false" outlineLevel="0" collapsed="false">
      <c r="A1131" s="351"/>
    </row>
    <row r="1132" customFormat="false" ht="12.75" hidden="false" customHeight="false" outlineLevel="0" collapsed="false">
      <c r="A1132" s="351"/>
    </row>
    <row r="1133" customFormat="false" ht="12.75" hidden="false" customHeight="false" outlineLevel="0" collapsed="false">
      <c r="A1133" s="351"/>
    </row>
    <row r="1134" customFormat="false" ht="12.75" hidden="false" customHeight="false" outlineLevel="0" collapsed="false">
      <c r="A1134" s="351"/>
    </row>
    <row r="1135" customFormat="false" ht="12.75" hidden="false" customHeight="false" outlineLevel="0" collapsed="false">
      <c r="A1135" s="351"/>
    </row>
    <row r="1136" customFormat="false" ht="12.75" hidden="false" customHeight="false" outlineLevel="0" collapsed="false">
      <c r="A1136" s="351"/>
    </row>
    <row r="1137" customFormat="false" ht="12.75" hidden="false" customHeight="false" outlineLevel="0" collapsed="false">
      <c r="A1137" s="351"/>
    </row>
    <row r="1138" customFormat="false" ht="12.75" hidden="false" customHeight="false" outlineLevel="0" collapsed="false">
      <c r="A1138" s="351"/>
    </row>
    <row r="1139" customFormat="false" ht="12.75" hidden="false" customHeight="false" outlineLevel="0" collapsed="false">
      <c r="A1139" s="351"/>
    </row>
    <row r="1140" customFormat="false" ht="12.75" hidden="false" customHeight="false" outlineLevel="0" collapsed="false">
      <c r="A1140" s="351"/>
    </row>
    <row r="1141" customFormat="false" ht="12.75" hidden="false" customHeight="false" outlineLevel="0" collapsed="false">
      <c r="A1141" s="351"/>
    </row>
    <row r="1142" customFormat="false" ht="12.75" hidden="false" customHeight="false" outlineLevel="0" collapsed="false">
      <c r="A1142" s="351"/>
    </row>
    <row r="1143" customFormat="false" ht="12.75" hidden="false" customHeight="false" outlineLevel="0" collapsed="false">
      <c r="A1143" s="351"/>
    </row>
    <row r="1144" customFormat="false" ht="12.75" hidden="false" customHeight="false" outlineLevel="0" collapsed="false">
      <c r="A1144" s="351"/>
    </row>
    <row r="1145" customFormat="false" ht="12.75" hidden="false" customHeight="false" outlineLevel="0" collapsed="false">
      <c r="A1145" s="351"/>
    </row>
    <row r="1146" customFormat="false" ht="12.75" hidden="false" customHeight="false" outlineLevel="0" collapsed="false">
      <c r="A1146" s="351"/>
    </row>
    <row r="1147" customFormat="false" ht="12.75" hidden="false" customHeight="false" outlineLevel="0" collapsed="false">
      <c r="A1147" s="351"/>
    </row>
    <row r="1148" customFormat="false" ht="12.75" hidden="false" customHeight="false" outlineLevel="0" collapsed="false">
      <c r="A1148" s="351"/>
    </row>
    <row r="1149" customFormat="false" ht="12.75" hidden="false" customHeight="false" outlineLevel="0" collapsed="false">
      <c r="A1149" s="351"/>
    </row>
    <row r="1150" customFormat="false" ht="12.75" hidden="false" customHeight="false" outlineLevel="0" collapsed="false">
      <c r="A1150" s="351"/>
    </row>
    <row r="1151" customFormat="false" ht="12.75" hidden="false" customHeight="false" outlineLevel="0" collapsed="false">
      <c r="A1151" s="3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59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37170</v>
      </c>
      <c r="B7" s="360" t="n">
        <v>27</v>
      </c>
      <c r="C7" s="361" t="n">
        <v>25.75</v>
      </c>
      <c r="D7" s="360" t="n">
        <v>23.25</v>
      </c>
      <c r="E7" s="361" t="n">
        <v>26.25</v>
      </c>
      <c r="F7" s="360" t="n">
        <v>26</v>
      </c>
      <c r="G7" s="361" t="n">
        <v>28</v>
      </c>
      <c r="H7" s="360"/>
      <c r="I7" s="361" t="n">
        <v>31.6000003814697</v>
      </c>
      <c r="J7" s="360"/>
      <c r="K7" s="361"/>
      <c r="L7" s="360"/>
      <c r="M7" s="361"/>
      <c r="N7" s="360"/>
      <c r="O7" s="361"/>
      <c r="Q7" s="360"/>
      <c r="R7" s="361" t="n">
        <v>28.7499955749512</v>
      </c>
      <c r="S7" s="362"/>
      <c r="T7" s="361"/>
      <c r="U7" s="363"/>
      <c r="V7" s="364"/>
      <c r="W7" s="363"/>
      <c r="X7" s="361"/>
      <c r="Y7" s="362"/>
      <c r="Z7" s="365"/>
      <c r="AB7" s="362"/>
      <c r="AC7" s="361"/>
      <c r="AD7" s="362"/>
      <c r="AE7" s="361"/>
      <c r="AF7" s="362"/>
      <c r="AG7" s="361"/>
      <c r="AI7" s="1"/>
      <c r="AJ7" s="15"/>
    </row>
    <row r="8" customFormat="false" ht="12.75" hidden="false" customHeight="false" outlineLevel="0" collapsed="false">
      <c r="A8" s="1" t="n">
        <v>37177</v>
      </c>
      <c r="B8" s="352" t="n">
        <v>27</v>
      </c>
      <c r="C8" s="353" t="n">
        <v>25.75</v>
      </c>
      <c r="D8" s="352" t="n">
        <v>23.25</v>
      </c>
      <c r="E8" s="353" t="n">
        <v>26.25</v>
      </c>
      <c r="F8" s="352" t="n">
        <v>26</v>
      </c>
      <c r="G8" s="353" t="n">
        <v>28</v>
      </c>
      <c r="H8" s="352"/>
      <c r="I8" s="353" t="n">
        <v>31.4500007629395</v>
      </c>
      <c r="J8" s="352"/>
      <c r="K8" s="353"/>
      <c r="L8" s="352"/>
      <c r="M8" s="353"/>
      <c r="N8" s="352"/>
      <c r="O8" s="353"/>
      <c r="Q8" s="352"/>
      <c r="R8" s="353" t="n">
        <v>28.7499955749512</v>
      </c>
      <c r="S8" s="354"/>
      <c r="T8" s="353"/>
      <c r="U8" s="355"/>
      <c r="V8" s="356"/>
      <c r="W8" s="355"/>
      <c r="X8" s="353"/>
      <c r="Y8" s="354"/>
      <c r="Z8" s="357"/>
      <c r="AB8" s="354"/>
      <c r="AC8" s="353"/>
      <c r="AD8" s="354"/>
      <c r="AE8" s="353"/>
      <c r="AF8" s="354"/>
      <c r="AG8" s="353"/>
      <c r="AI8" s="1"/>
      <c r="AJ8" s="15"/>
    </row>
    <row r="9" customFormat="false" ht="12.75" hidden="false" customHeight="false" outlineLevel="0" collapsed="false">
      <c r="A9" s="1" t="n">
        <v>37184</v>
      </c>
      <c r="B9" s="352" t="n">
        <v>27</v>
      </c>
      <c r="C9" s="353" t="n">
        <v>25.75</v>
      </c>
      <c r="D9" s="352" t="n">
        <v>23.25</v>
      </c>
      <c r="E9" s="353" t="n">
        <v>26.25</v>
      </c>
      <c r="F9" s="352" t="n">
        <v>26</v>
      </c>
      <c r="G9" s="353" t="n">
        <v>28</v>
      </c>
      <c r="H9" s="352"/>
      <c r="I9" s="353" t="n">
        <v>30.25</v>
      </c>
      <c r="J9" s="352"/>
      <c r="K9" s="353"/>
      <c r="L9" s="352"/>
      <c r="M9" s="353"/>
      <c r="N9" s="352"/>
      <c r="O9" s="353"/>
      <c r="Q9" s="352"/>
      <c r="R9" s="353" t="n">
        <v>28.7499993896484</v>
      </c>
      <c r="S9" s="354"/>
      <c r="T9" s="353"/>
      <c r="U9" s="355"/>
      <c r="V9" s="356"/>
      <c r="W9" s="355"/>
      <c r="X9" s="353"/>
      <c r="Y9" s="354"/>
      <c r="Z9" s="357"/>
      <c r="AB9" s="354"/>
      <c r="AC9" s="353"/>
      <c r="AD9" s="354"/>
      <c r="AE9" s="353"/>
      <c r="AF9" s="354"/>
      <c r="AG9" s="353"/>
      <c r="AI9" s="1"/>
      <c r="AJ9" s="15"/>
    </row>
    <row r="10" customFormat="false" ht="12.75" hidden="false" customHeight="false" outlineLevel="0" collapsed="false">
      <c r="A10" s="1" t="n">
        <v>37191</v>
      </c>
      <c r="B10" s="352" t="n">
        <v>27</v>
      </c>
      <c r="C10" s="353" t="n">
        <v>25.75</v>
      </c>
      <c r="D10" s="352" t="n">
        <v>23.25</v>
      </c>
      <c r="E10" s="353" t="n">
        <v>26.25</v>
      </c>
      <c r="F10" s="352" t="n">
        <v>26</v>
      </c>
      <c r="G10" s="353" t="n">
        <v>28</v>
      </c>
      <c r="H10" s="352"/>
      <c r="I10" s="353" t="n">
        <v>25.5</v>
      </c>
      <c r="J10" s="352"/>
      <c r="K10" s="353"/>
      <c r="L10" s="352"/>
      <c r="M10" s="353"/>
      <c r="N10" s="352"/>
      <c r="O10" s="353"/>
      <c r="Q10" s="352"/>
      <c r="R10" s="353" t="n">
        <v>28.7499993896484</v>
      </c>
      <c r="S10" s="354"/>
      <c r="T10" s="353"/>
      <c r="U10" s="355"/>
      <c r="V10" s="356"/>
      <c r="W10" s="355"/>
      <c r="X10" s="353"/>
      <c r="Y10" s="354"/>
      <c r="Z10" s="357"/>
      <c r="AB10" s="354"/>
      <c r="AC10" s="353"/>
      <c r="AD10" s="354"/>
      <c r="AE10" s="353"/>
      <c r="AF10" s="354"/>
      <c r="AG10" s="353"/>
      <c r="AI10" s="1"/>
      <c r="AJ10" s="15"/>
    </row>
    <row r="11" customFormat="false" ht="12.75" hidden="false" customHeight="false" outlineLevel="0" collapsed="false">
      <c r="A11" s="1" t="n">
        <v>37196</v>
      </c>
      <c r="B11" s="352" t="n">
        <v>26</v>
      </c>
      <c r="C11" s="353" t="n">
        <v>28</v>
      </c>
      <c r="D11" s="352" t="n">
        <v>27.25</v>
      </c>
      <c r="E11" s="353" t="n">
        <v>27.25</v>
      </c>
      <c r="F11" s="352" t="n">
        <v>26.9</v>
      </c>
      <c r="G11" s="353" t="n">
        <v>26</v>
      </c>
      <c r="H11" s="352"/>
      <c r="I11" s="353" t="n">
        <v>26.9</v>
      </c>
      <c r="J11" s="352"/>
      <c r="K11" s="353"/>
      <c r="L11" s="352"/>
      <c r="M11" s="353"/>
      <c r="N11" s="352"/>
      <c r="O11" s="353"/>
      <c r="Q11" s="352"/>
      <c r="R11" s="353" t="n">
        <v>29.698512037017</v>
      </c>
      <c r="S11" s="354"/>
      <c r="T11" s="353"/>
      <c r="U11" s="355"/>
      <c r="V11" s="356"/>
      <c r="W11" s="355"/>
      <c r="X11" s="353"/>
      <c r="Y11" s="354"/>
      <c r="Z11" s="357"/>
      <c r="AB11" s="354"/>
      <c r="AC11" s="353"/>
      <c r="AD11" s="354"/>
      <c r="AE11" s="353"/>
      <c r="AF11" s="354"/>
      <c r="AG11" s="353"/>
      <c r="AI11" s="1"/>
      <c r="AJ11" s="15"/>
    </row>
    <row r="12" customFormat="false" ht="12.75" hidden="false" customHeight="false" outlineLevel="0" collapsed="false">
      <c r="A12" s="1" t="n">
        <v>37226</v>
      </c>
      <c r="B12" s="352" t="n">
        <v>30.5</v>
      </c>
      <c r="C12" s="353" t="n">
        <v>34.75</v>
      </c>
      <c r="D12" s="352" t="n">
        <v>34.5</v>
      </c>
      <c r="E12" s="353" t="n">
        <v>35.25</v>
      </c>
      <c r="F12" s="352" t="n">
        <v>32.25</v>
      </c>
      <c r="G12" s="353" t="n">
        <v>30.5</v>
      </c>
      <c r="H12" s="352"/>
      <c r="I12" s="353" t="n">
        <v>32.25</v>
      </c>
      <c r="J12" s="352"/>
      <c r="K12" s="353"/>
      <c r="L12" s="352"/>
      <c r="M12" s="353"/>
      <c r="N12" s="352"/>
      <c r="O12" s="353"/>
      <c r="Q12" s="352"/>
      <c r="R12" s="353" t="n">
        <v>36.1852726989671</v>
      </c>
      <c r="S12" s="354"/>
      <c r="T12" s="353"/>
      <c r="U12" s="355"/>
      <c r="V12" s="356"/>
      <c r="W12" s="355"/>
      <c r="X12" s="353"/>
      <c r="Y12" s="354"/>
      <c r="Z12" s="357"/>
      <c r="AB12" s="354"/>
      <c r="AC12" s="353"/>
      <c r="AD12" s="354"/>
      <c r="AE12" s="353"/>
      <c r="AF12" s="354"/>
      <c r="AG12" s="353"/>
      <c r="AI12" s="1"/>
      <c r="AJ12" s="15"/>
    </row>
    <row r="13" customFormat="false" ht="12.75" hidden="false" customHeight="false" outlineLevel="0" collapsed="false">
      <c r="A13" s="1" t="n">
        <v>37257</v>
      </c>
      <c r="B13" s="352" t="n">
        <v>30.25</v>
      </c>
      <c r="C13" s="353" t="n">
        <v>33.75</v>
      </c>
      <c r="D13" s="352" t="n">
        <v>34</v>
      </c>
      <c r="E13" s="353" t="n">
        <v>35.5</v>
      </c>
      <c r="F13" s="352" t="n">
        <v>32.5</v>
      </c>
      <c r="G13" s="353" t="n">
        <v>30.25</v>
      </c>
      <c r="H13" s="352"/>
      <c r="I13" s="353" t="n">
        <v>32.5</v>
      </c>
      <c r="J13" s="352"/>
      <c r="K13" s="353"/>
      <c r="L13" s="352"/>
      <c r="M13" s="353"/>
      <c r="N13" s="352"/>
      <c r="O13" s="353"/>
      <c r="Q13" s="352"/>
      <c r="R13" s="353" t="n">
        <v>38.7536218463849</v>
      </c>
      <c r="S13" s="354"/>
      <c r="T13" s="353"/>
      <c r="U13" s="355"/>
      <c r="V13" s="356"/>
      <c r="W13" s="355"/>
      <c r="X13" s="353"/>
      <c r="Y13" s="354"/>
      <c r="Z13" s="357"/>
      <c r="AB13" s="354"/>
      <c r="AC13" s="353"/>
      <c r="AD13" s="354"/>
      <c r="AE13" s="353"/>
      <c r="AF13" s="354"/>
      <c r="AG13" s="353"/>
      <c r="AI13" s="1"/>
      <c r="AJ13" s="15"/>
    </row>
    <row r="14" customFormat="false" ht="12.75" hidden="false" customHeight="false" outlineLevel="0" collapsed="false">
      <c r="A14" s="1" t="n">
        <v>37288</v>
      </c>
      <c r="B14" s="352" t="n">
        <v>29.5</v>
      </c>
      <c r="C14" s="353" t="n">
        <v>30.9</v>
      </c>
      <c r="D14" s="352" t="n">
        <v>31</v>
      </c>
      <c r="E14" s="353" t="n">
        <v>34.25</v>
      </c>
      <c r="F14" s="352" t="n">
        <v>32.5</v>
      </c>
      <c r="G14" s="353" t="n">
        <v>29.5</v>
      </c>
      <c r="H14" s="352"/>
      <c r="I14" s="353" t="n">
        <v>32.5</v>
      </c>
      <c r="J14" s="352"/>
      <c r="K14" s="353"/>
      <c r="L14" s="352"/>
      <c r="M14" s="353"/>
      <c r="N14" s="352"/>
      <c r="O14" s="353"/>
      <c r="Q14" s="352"/>
      <c r="R14" s="353" t="n">
        <v>38.5269876937414</v>
      </c>
      <c r="S14" s="354"/>
      <c r="T14" s="353"/>
      <c r="U14" s="355"/>
      <c r="V14" s="356"/>
      <c r="W14" s="355"/>
      <c r="X14" s="353"/>
      <c r="Y14" s="354"/>
      <c r="Z14" s="357"/>
      <c r="AB14" s="354"/>
      <c r="AC14" s="353"/>
      <c r="AD14" s="354"/>
      <c r="AE14" s="353"/>
      <c r="AF14" s="354"/>
      <c r="AG14" s="353"/>
      <c r="AI14" s="1"/>
      <c r="AJ14" s="15"/>
    </row>
    <row r="15" customFormat="false" ht="12.75" hidden="false" customHeight="false" outlineLevel="0" collapsed="false">
      <c r="A15" s="1" t="n">
        <v>37316</v>
      </c>
      <c r="B15" s="352" t="n">
        <v>29.5</v>
      </c>
      <c r="C15" s="353" t="n">
        <v>28</v>
      </c>
      <c r="D15" s="352" t="n">
        <v>28</v>
      </c>
      <c r="E15" s="353" t="n">
        <v>31.5</v>
      </c>
      <c r="F15" s="352" t="n">
        <v>31.75</v>
      </c>
      <c r="G15" s="353" t="n">
        <v>29.5</v>
      </c>
      <c r="H15" s="352"/>
      <c r="I15" s="353" t="n">
        <v>31.5</v>
      </c>
      <c r="J15" s="352"/>
      <c r="K15" s="353"/>
      <c r="L15" s="352"/>
      <c r="M15" s="353"/>
      <c r="N15" s="352"/>
      <c r="O15" s="353"/>
      <c r="Q15" s="352"/>
      <c r="R15" s="353" t="n">
        <v>37.733809059054</v>
      </c>
      <c r="S15" s="354"/>
      <c r="T15" s="353"/>
      <c r="U15" s="355"/>
      <c r="V15" s="356"/>
      <c r="W15" s="355"/>
      <c r="X15" s="353"/>
      <c r="Y15" s="354"/>
      <c r="Z15" s="357"/>
      <c r="AB15" s="354"/>
      <c r="AC15" s="353"/>
      <c r="AD15" s="354"/>
      <c r="AE15" s="353"/>
      <c r="AF15" s="354"/>
      <c r="AG15" s="353"/>
      <c r="AI15" s="1"/>
      <c r="AJ15" s="15"/>
    </row>
    <row r="16" customFormat="false" ht="12.75" hidden="false" customHeight="false" outlineLevel="0" collapsed="false">
      <c r="A16" s="1" t="n">
        <v>37347</v>
      </c>
      <c r="B16" s="352" t="n">
        <v>30.5</v>
      </c>
      <c r="C16" s="353" t="n">
        <v>30</v>
      </c>
      <c r="D16" s="352" t="n">
        <v>28</v>
      </c>
      <c r="E16" s="353" t="n">
        <v>30.25</v>
      </c>
      <c r="F16" s="352" t="n">
        <v>31.25</v>
      </c>
      <c r="G16" s="353" t="n">
        <v>30.5</v>
      </c>
      <c r="H16" s="352"/>
      <c r="I16" s="353" t="n">
        <v>30.25</v>
      </c>
      <c r="J16" s="352"/>
      <c r="K16" s="353"/>
      <c r="L16" s="352"/>
      <c r="M16" s="353"/>
      <c r="N16" s="352"/>
      <c r="O16" s="353"/>
      <c r="Q16" s="352"/>
      <c r="R16" s="353" t="n">
        <v>35.6876641075749</v>
      </c>
      <c r="S16" s="354"/>
      <c r="T16" s="353"/>
      <c r="U16" s="355"/>
      <c r="V16" s="356"/>
      <c r="W16" s="355"/>
      <c r="X16" s="353"/>
      <c r="Y16" s="354"/>
      <c r="Z16" s="357"/>
      <c r="AB16" s="354"/>
      <c r="AC16" s="353"/>
      <c r="AD16" s="354"/>
      <c r="AE16" s="353"/>
      <c r="AF16" s="354"/>
      <c r="AG16" s="353"/>
      <c r="AI16" s="1"/>
      <c r="AJ16" s="15"/>
    </row>
    <row r="17" customFormat="false" ht="12.75" hidden="false" customHeight="false" outlineLevel="0" collapsed="false">
      <c r="A17" s="1" t="n">
        <v>37377</v>
      </c>
      <c r="B17" s="352" t="n">
        <v>32.5</v>
      </c>
      <c r="C17" s="353" t="n">
        <v>29.25</v>
      </c>
      <c r="D17" s="352" t="n">
        <v>26.75</v>
      </c>
      <c r="E17" s="353" t="n">
        <v>30.25</v>
      </c>
      <c r="F17" s="352" t="n">
        <v>33</v>
      </c>
      <c r="G17" s="353" t="n">
        <v>32.5</v>
      </c>
      <c r="H17" s="352"/>
      <c r="I17" s="353" t="n">
        <v>30.25</v>
      </c>
      <c r="J17" s="352"/>
      <c r="K17" s="353"/>
      <c r="L17" s="352"/>
      <c r="M17" s="353"/>
      <c r="N17" s="352"/>
      <c r="O17" s="353"/>
      <c r="Q17" s="352"/>
      <c r="R17" s="353" t="n">
        <v>36.1698030147291</v>
      </c>
      <c r="S17" s="354"/>
      <c r="T17" s="353"/>
      <c r="U17" s="355"/>
      <c r="V17" s="356"/>
      <c r="W17" s="355"/>
      <c r="X17" s="353"/>
      <c r="Y17" s="354"/>
      <c r="Z17" s="357"/>
      <c r="AB17" s="354"/>
      <c r="AC17" s="353"/>
      <c r="AD17" s="354"/>
      <c r="AE17" s="353"/>
      <c r="AF17" s="354"/>
      <c r="AG17" s="353"/>
      <c r="AI17" s="1"/>
      <c r="AJ17" s="15"/>
    </row>
    <row r="18" customFormat="false" ht="12.75" hidden="false" customHeight="false" outlineLevel="0" collapsed="false">
      <c r="A18" s="1" t="n">
        <v>37408</v>
      </c>
      <c r="B18" s="352" t="n">
        <v>41.5</v>
      </c>
      <c r="C18" s="353" t="n">
        <v>30.5</v>
      </c>
      <c r="D18" s="352" t="n">
        <v>28</v>
      </c>
      <c r="E18" s="353" t="n">
        <v>37</v>
      </c>
      <c r="F18" s="352" t="n">
        <v>39.25</v>
      </c>
      <c r="G18" s="353" t="n">
        <v>41.5</v>
      </c>
      <c r="H18" s="352"/>
      <c r="I18" s="353" t="n">
        <v>37</v>
      </c>
      <c r="J18" s="352"/>
      <c r="K18" s="353"/>
      <c r="L18" s="352"/>
      <c r="M18" s="353"/>
      <c r="N18" s="352"/>
      <c r="O18" s="353"/>
      <c r="Q18" s="352"/>
      <c r="R18" s="353" t="n">
        <v>36.9662813941766</v>
      </c>
      <c r="S18" s="354"/>
      <c r="T18" s="353"/>
      <c r="U18" s="355"/>
      <c r="V18" s="356"/>
      <c r="W18" s="355"/>
      <c r="X18" s="353"/>
      <c r="Y18" s="354"/>
      <c r="Z18" s="357"/>
      <c r="AB18" s="354"/>
      <c r="AC18" s="353"/>
      <c r="AD18" s="354"/>
      <c r="AE18" s="353"/>
      <c r="AF18" s="354"/>
      <c r="AG18" s="353"/>
      <c r="AI18" s="1"/>
      <c r="AJ18" s="15"/>
    </row>
    <row r="19" customFormat="false" ht="12.75" hidden="false" customHeight="false" outlineLevel="0" collapsed="false">
      <c r="A19" s="1" t="n">
        <v>37438</v>
      </c>
      <c r="B19" s="352" t="n">
        <v>51</v>
      </c>
      <c r="C19" s="353" t="n">
        <v>43.25</v>
      </c>
      <c r="D19" s="352" t="n">
        <v>40.25</v>
      </c>
      <c r="E19" s="353" t="n">
        <v>44.25</v>
      </c>
      <c r="F19" s="352" t="n">
        <v>47</v>
      </c>
      <c r="G19" s="353" t="n">
        <v>51</v>
      </c>
      <c r="H19" s="352"/>
      <c r="I19" s="353" t="n">
        <v>44.25</v>
      </c>
      <c r="J19" s="352"/>
      <c r="K19" s="353"/>
      <c r="L19" s="352"/>
      <c r="M19" s="353"/>
      <c r="N19" s="352"/>
      <c r="O19" s="353"/>
      <c r="Q19" s="352"/>
      <c r="R19" s="353" t="n">
        <v>39.510698715598</v>
      </c>
      <c r="S19" s="354"/>
      <c r="T19" s="353"/>
      <c r="U19" s="355"/>
      <c r="V19" s="356"/>
      <c r="W19" s="355"/>
      <c r="X19" s="353"/>
      <c r="Y19" s="354"/>
      <c r="Z19" s="357"/>
      <c r="AB19" s="354"/>
      <c r="AC19" s="353"/>
      <c r="AD19" s="354"/>
      <c r="AE19" s="353"/>
      <c r="AF19" s="354"/>
      <c r="AG19" s="353"/>
      <c r="AI19" s="1"/>
      <c r="AJ19" s="15"/>
    </row>
    <row r="20" customFormat="false" ht="12.75" hidden="false" customHeight="false" outlineLevel="0" collapsed="false">
      <c r="A20" s="1" t="n">
        <v>37469</v>
      </c>
      <c r="B20" s="352" t="n">
        <v>57</v>
      </c>
      <c r="C20" s="353" t="n">
        <v>51.75</v>
      </c>
      <c r="D20" s="352" t="n">
        <v>49.25</v>
      </c>
      <c r="E20" s="353" t="n">
        <v>51.25</v>
      </c>
      <c r="F20" s="352" t="n">
        <v>53</v>
      </c>
      <c r="G20" s="353" t="n">
        <v>57</v>
      </c>
      <c r="H20" s="352"/>
      <c r="I20" s="353" t="n">
        <v>51.25</v>
      </c>
      <c r="J20" s="352"/>
      <c r="K20" s="353"/>
      <c r="L20" s="352"/>
      <c r="M20" s="353"/>
      <c r="N20" s="352"/>
      <c r="O20" s="353"/>
      <c r="Q20" s="352"/>
      <c r="R20" s="353" t="n">
        <v>40.144924784139</v>
      </c>
      <c r="S20" s="354"/>
      <c r="T20" s="353"/>
      <c r="U20" s="355"/>
      <c r="V20" s="356"/>
      <c r="W20" s="355"/>
      <c r="X20" s="353"/>
      <c r="Y20" s="354"/>
      <c r="Z20" s="357"/>
      <c r="AB20" s="354"/>
      <c r="AC20" s="353"/>
      <c r="AD20" s="354"/>
      <c r="AE20" s="353"/>
      <c r="AF20" s="354"/>
      <c r="AG20" s="353"/>
      <c r="AI20" s="1"/>
      <c r="AJ20" s="15"/>
    </row>
    <row r="21" customFormat="false" ht="12.75" hidden="false" customHeight="false" outlineLevel="0" collapsed="false">
      <c r="A21" s="1" t="n">
        <v>37500</v>
      </c>
      <c r="B21" s="352" t="n">
        <v>45</v>
      </c>
      <c r="C21" s="353" t="n">
        <v>43.5</v>
      </c>
      <c r="D21" s="352" t="n">
        <v>40</v>
      </c>
      <c r="E21" s="353" t="n">
        <v>43.25</v>
      </c>
      <c r="F21" s="352" t="n">
        <v>39.5</v>
      </c>
      <c r="G21" s="353" t="n">
        <v>45</v>
      </c>
      <c r="H21" s="352"/>
      <c r="I21" s="353" t="n">
        <v>39.5</v>
      </c>
      <c r="J21" s="352"/>
      <c r="K21" s="353"/>
      <c r="L21" s="352"/>
      <c r="M21" s="353"/>
      <c r="N21" s="352"/>
      <c r="O21" s="353"/>
      <c r="Q21" s="352"/>
      <c r="R21" s="353" t="n">
        <v>40.1505627162791</v>
      </c>
      <c r="S21" s="354"/>
      <c r="T21" s="353"/>
      <c r="U21" s="355"/>
      <c r="V21" s="356"/>
      <c r="W21" s="355"/>
      <c r="X21" s="353"/>
      <c r="Y21" s="354"/>
      <c r="Z21" s="357"/>
      <c r="AB21" s="354"/>
      <c r="AC21" s="353"/>
      <c r="AD21" s="354"/>
      <c r="AE21" s="353"/>
      <c r="AF21" s="354"/>
      <c r="AG21" s="353"/>
      <c r="AI21" s="1"/>
      <c r="AJ21" s="15"/>
    </row>
    <row r="22" customFormat="false" ht="12.75" hidden="false" customHeight="false" outlineLevel="0" collapsed="false">
      <c r="A22" s="1" t="n">
        <v>37530</v>
      </c>
      <c r="B22" s="352" t="n">
        <v>33.5</v>
      </c>
      <c r="C22" s="353" t="n">
        <v>34.75</v>
      </c>
      <c r="D22" s="352" t="n">
        <v>36.25</v>
      </c>
      <c r="E22" s="353" t="n">
        <v>37</v>
      </c>
      <c r="F22" s="352" t="n">
        <v>35.25</v>
      </c>
      <c r="G22" s="353" t="n">
        <v>33.5</v>
      </c>
      <c r="H22" s="352"/>
      <c r="I22" s="353" t="n">
        <v>35.25</v>
      </c>
      <c r="J22" s="352"/>
      <c r="K22" s="353"/>
      <c r="L22" s="352"/>
      <c r="M22" s="353"/>
      <c r="N22" s="352"/>
      <c r="O22" s="353"/>
      <c r="Q22" s="352"/>
      <c r="R22" s="353" t="n">
        <v>38.6455819071313</v>
      </c>
      <c r="S22" s="354"/>
      <c r="T22" s="353"/>
      <c r="U22" s="355"/>
      <c r="V22" s="356"/>
      <c r="W22" s="355"/>
      <c r="X22" s="353"/>
      <c r="Y22" s="354"/>
      <c r="Z22" s="357"/>
      <c r="AB22" s="354"/>
      <c r="AC22" s="353"/>
      <c r="AD22" s="354"/>
      <c r="AE22" s="353"/>
      <c r="AF22" s="354"/>
      <c r="AG22" s="353"/>
      <c r="AI22" s="1"/>
      <c r="AJ22" s="15"/>
    </row>
    <row r="23" customFormat="false" ht="12.75" hidden="false" customHeight="false" outlineLevel="0" collapsed="false">
      <c r="A23" s="1" t="n">
        <v>37561</v>
      </c>
      <c r="B23" s="352" t="n">
        <v>31</v>
      </c>
      <c r="C23" s="353" t="n">
        <v>32</v>
      </c>
      <c r="D23" s="352" t="n">
        <v>33</v>
      </c>
      <c r="E23" s="353" t="n">
        <v>34.75</v>
      </c>
      <c r="F23" s="352" t="n">
        <v>34.5</v>
      </c>
      <c r="G23" s="353" t="n">
        <v>31</v>
      </c>
      <c r="H23" s="352"/>
      <c r="I23" s="353" t="n">
        <v>34.5</v>
      </c>
      <c r="J23" s="352"/>
      <c r="K23" s="353"/>
      <c r="L23" s="352"/>
      <c r="M23" s="353"/>
      <c r="N23" s="352"/>
      <c r="O23" s="353"/>
      <c r="Q23" s="352"/>
      <c r="R23" s="353" t="n">
        <v>42.1959722989006</v>
      </c>
      <c r="S23" s="354"/>
      <c r="T23" s="353"/>
      <c r="U23" s="355"/>
      <c r="V23" s="356"/>
      <c r="W23" s="355"/>
      <c r="X23" s="353"/>
      <c r="Y23" s="354"/>
      <c r="Z23" s="357"/>
      <c r="AB23" s="354"/>
      <c r="AC23" s="353"/>
      <c r="AD23" s="354"/>
      <c r="AE23" s="353"/>
      <c r="AF23" s="354"/>
      <c r="AG23" s="353"/>
      <c r="AI23" s="1"/>
      <c r="AJ23" s="15"/>
    </row>
    <row r="24" customFormat="false" ht="12.75" hidden="false" customHeight="false" outlineLevel="0" collapsed="false">
      <c r="A24" s="1" t="n">
        <v>37591</v>
      </c>
      <c r="B24" s="352" t="n">
        <v>32.5</v>
      </c>
      <c r="C24" s="353" t="n">
        <v>34</v>
      </c>
      <c r="D24" s="352" t="n">
        <v>35</v>
      </c>
      <c r="E24" s="353" t="n">
        <v>37</v>
      </c>
      <c r="F24" s="352" t="n">
        <v>36.75</v>
      </c>
      <c r="G24" s="353" t="n">
        <v>32.5</v>
      </c>
      <c r="H24" s="352"/>
      <c r="I24" s="353" t="n">
        <v>36.75</v>
      </c>
      <c r="J24" s="352"/>
      <c r="K24" s="353"/>
      <c r="L24" s="352"/>
      <c r="M24" s="353"/>
      <c r="N24" s="352"/>
      <c r="O24" s="353"/>
      <c r="Q24" s="352"/>
      <c r="R24" s="353" t="n">
        <v>45.35146737838</v>
      </c>
      <c r="S24" s="354"/>
      <c r="T24" s="353"/>
      <c r="U24" s="355"/>
      <c r="V24" s="356"/>
      <c r="W24" s="355"/>
      <c r="X24" s="353"/>
      <c r="Y24" s="354"/>
      <c r="Z24" s="357"/>
      <c r="AB24" s="354"/>
      <c r="AC24" s="353"/>
      <c r="AD24" s="354"/>
      <c r="AE24" s="353"/>
      <c r="AF24" s="354"/>
      <c r="AG24" s="353"/>
      <c r="AI24" s="1"/>
      <c r="AJ24" s="15"/>
    </row>
    <row r="25" customFormat="false" ht="12.75" hidden="false" customHeight="false" outlineLevel="0" collapsed="false">
      <c r="A25" s="1" t="n">
        <v>37622</v>
      </c>
      <c r="B25" s="352" t="n">
        <v>33.75</v>
      </c>
      <c r="C25" s="353" t="n">
        <v>36.5</v>
      </c>
      <c r="D25" s="352" t="n">
        <v>37.5</v>
      </c>
      <c r="E25" s="353" t="n">
        <v>38.5</v>
      </c>
      <c r="F25" s="352" t="n">
        <v>37.5</v>
      </c>
      <c r="G25" s="353" t="n">
        <v>33.75</v>
      </c>
      <c r="H25" s="352"/>
      <c r="I25" s="353" t="n">
        <v>27.5</v>
      </c>
      <c r="J25" s="352"/>
      <c r="K25" s="353"/>
      <c r="L25" s="352"/>
      <c r="M25" s="353"/>
      <c r="N25" s="352"/>
      <c r="O25" s="353"/>
      <c r="Q25" s="352"/>
      <c r="R25" s="353" t="n">
        <v>44.6987302722246</v>
      </c>
      <c r="S25" s="354"/>
      <c r="T25" s="353"/>
      <c r="U25" s="355"/>
      <c r="V25" s="356"/>
      <c r="W25" s="355"/>
      <c r="X25" s="353"/>
      <c r="Y25" s="354"/>
      <c r="Z25" s="357"/>
      <c r="AB25" s="354"/>
      <c r="AC25" s="353"/>
      <c r="AD25" s="354"/>
      <c r="AE25" s="353"/>
      <c r="AF25" s="354"/>
      <c r="AG25" s="353"/>
      <c r="AI25" s="1"/>
      <c r="AJ25" s="15"/>
    </row>
    <row r="26" customFormat="false" ht="12.75" hidden="false" customHeight="false" outlineLevel="0" collapsed="false">
      <c r="A26" s="1" t="n">
        <v>37653</v>
      </c>
      <c r="B26" s="352" t="n">
        <v>33.25</v>
      </c>
      <c r="C26" s="353" t="n">
        <v>34</v>
      </c>
      <c r="D26" s="352" t="n">
        <v>35</v>
      </c>
      <c r="E26" s="353" t="n">
        <v>37.5</v>
      </c>
      <c r="F26" s="352" t="n">
        <v>36.5</v>
      </c>
      <c r="G26" s="353" t="n">
        <v>33.25</v>
      </c>
      <c r="H26" s="352"/>
      <c r="I26" s="353" t="n">
        <v>26.5</v>
      </c>
      <c r="J26" s="352"/>
      <c r="K26" s="353"/>
      <c r="L26" s="352"/>
      <c r="M26" s="353"/>
      <c r="N26" s="352"/>
      <c r="O26" s="353"/>
      <c r="Q26" s="352"/>
      <c r="R26" s="353" t="n">
        <v>43.2797772252742</v>
      </c>
      <c r="S26" s="354"/>
      <c r="T26" s="353"/>
      <c r="U26" s="355"/>
      <c r="V26" s="356"/>
      <c r="W26" s="355"/>
      <c r="X26" s="353"/>
      <c r="Y26" s="354"/>
      <c r="Z26" s="357"/>
      <c r="AB26" s="354"/>
      <c r="AC26" s="353"/>
      <c r="AD26" s="354"/>
      <c r="AE26" s="353"/>
      <c r="AF26" s="354"/>
      <c r="AG26" s="353"/>
      <c r="AI26" s="1"/>
      <c r="AJ26" s="15"/>
    </row>
    <row r="27" customFormat="false" ht="12.75" hidden="false" customHeight="false" outlineLevel="0" collapsed="false">
      <c r="A27" s="1" t="n">
        <v>37681</v>
      </c>
      <c r="B27" s="352" t="n">
        <v>33.25</v>
      </c>
      <c r="C27" s="353" t="n">
        <v>31</v>
      </c>
      <c r="D27" s="352" t="n">
        <v>31</v>
      </c>
      <c r="E27" s="353" t="n">
        <v>35.5</v>
      </c>
      <c r="F27" s="352" t="n">
        <v>34.5</v>
      </c>
      <c r="G27" s="353" t="n">
        <v>33.25</v>
      </c>
      <c r="H27" s="352"/>
      <c r="I27" s="353" t="n">
        <v>24.5</v>
      </c>
      <c r="J27" s="352"/>
      <c r="K27" s="353"/>
      <c r="L27" s="352"/>
      <c r="M27" s="353"/>
      <c r="N27" s="352"/>
      <c r="O27" s="353"/>
      <c r="Q27" s="352"/>
      <c r="R27" s="353" t="n">
        <v>41.5588443291136</v>
      </c>
      <c r="S27" s="354"/>
      <c r="T27" s="353"/>
      <c r="U27" s="355"/>
      <c r="V27" s="356"/>
      <c r="W27" s="355"/>
      <c r="X27" s="353"/>
      <c r="Y27" s="354"/>
      <c r="Z27" s="357"/>
      <c r="AB27" s="354"/>
      <c r="AC27" s="353"/>
      <c r="AD27" s="354"/>
      <c r="AE27" s="353"/>
      <c r="AF27" s="354"/>
      <c r="AG27" s="353"/>
      <c r="AI27" s="1"/>
      <c r="AJ27" s="15"/>
    </row>
    <row r="28" customFormat="false" ht="12.75" hidden="false" customHeight="false" outlineLevel="0" collapsed="false">
      <c r="A28" s="1" t="n">
        <v>37712</v>
      </c>
      <c r="B28" s="352" t="n">
        <v>32.75</v>
      </c>
      <c r="C28" s="353" t="n">
        <v>33</v>
      </c>
      <c r="D28" s="352" t="n">
        <v>30</v>
      </c>
      <c r="E28" s="353" t="n">
        <v>32.5</v>
      </c>
      <c r="F28" s="352" t="n">
        <v>32.5</v>
      </c>
      <c r="G28" s="353" t="n">
        <v>32.75</v>
      </c>
      <c r="H28" s="352"/>
      <c r="I28" s="353" t="n">
        <v>22.5</v>
      </c>
      <c r="J28" s="352"/>
      <c r="K28" s="353"/>
      <c r="L28" s="352"/>
      <c r="M28" s="353"/>
      <c r="N28" s="352"/>
      <c r="O28" s="353"/>
      <c r="Q28" s="352"/>
      <c r="R28" s="353" t="n">
        <v>38.786058227796</v>
      </c>
      <c r="S28" s="354"/>
      <c r="T28" s="353"/>
      <c r="U28" s="355"/>
      <c r="V28" s="356"/>
      <c r="W28" s="355"/>
      <c r="X28" s="353"/>
      <c r="Y28" s="354"/>
      <c r="Z28" s="357"/>
      <c r="AB28" s="354"/>
      <c r="AC28" s="353"/>
      <c r="AD28" s="354"/>
      <c r="AE28" s="353"/>
      <c r="AF28" s="354"/>
      <c r="AG28" s="353"/>
      <c r="AI28" s="1"/>
      <c r="AJ28" s="15"/>
    </row>
    <row r="29" customFormat="false" ht="12.75" hidden="false" customHeight="false" outlineLevel="0" collapsed="false">
      <c r="A29" s="1" t="n">
        <v>37742</v>
      </c>
      <c r="B29" s="352" t="n">
        <v>32.75</v>
      </c>
      <c r="C29" s="353" t="n">
        <v>28.25</v>
      </c>
      <c r="D29" s="352" t="n">
        <v>25</v>
      </c>
      <c r="E29" s="353" t="n">
        <v>33.5</v>
      </c>
      <c r="F29" s="352" t="n">
        <v>33.5</v>
      </c>
      <c r="G29" s="353" t="n">
        <v>32.75</v>
      </c>
      <c r="H29" s="352"/>
      <c r="I29" s="353" t="n">
        <v>23.5</v>
      </c>
      <c r="J29" s="352"/>
      <c r="K29" s="353"/>
      <c r="L29" s="352"/>
      <c r="M29" s="353"/>
      <c r="N29" s="352"/>
      <c r="O29" s="353"/>
      <c r="Q29" s="352"/>
      <c r="R29" s="353" t="n">
        <v>38.9870275424085</v>
      </c>
      <c r="S29" s="354"/>
      <c r="T29" s="353"/>
      <c r="U29" s="355"/>
      <c r="V29" s="356"/>
      <c r="W29" s="355"/>
      <c r="X29" s="353"/>
      <c r="Y29" s="354"/>
      <c r="Z29" s="357"/>
      <c r="AB29" s="354"/>
      <c r="AC29" s="353"/>
      <c r="AD29" s="354"/>
      <c r="AE29" s="353"/>
      <c r="AF29" s="354"/>
      <c r="AG29" s="353"/>
      <c r="AI29" s="1"/>
      <c r="AJ29" s="15"/>
    </row>
    <row r="30" customFormat="false" ht="12.75" hidden="false" customHeight="false" outlineLevel="0" collapsed="false">
      <c r="A30" s="1" t="n">
        <v>37773</v>
      </c>
      <c r="B30" s="352" t="n">
        <v>37.25</v>
      </c>
      <c r="C30" s="353" t="n">
        <v>29.5</v>
      </c>
      <c r="D30" s="352" t="n">
        <v>26.25</v>
      </c>
      <c r="E30" s="353" t="n">
        <v>37.5</v>
      </c>
      <c r="F30" s="352" t="n">
        <v>42.5</v>
      </c>
      <c r="G30" s="353" t="n">
        <v>37.25</v>
      </c>
      <c r="H30" s="352"/>
      <c r="I30" s="353" t="n">
        <v>27.5</v>
      </c>
      <c r="J30" s="352"/>
      <c r="K30" s="353"/>
      <c r="L30" s="352"/>
      <c r="M30" s="353"/>
      <c r="N30" s="352"/>
      <c r="O30" s="353"/>
      <c r="Q30" s="352"/>
      <c r="R30" s="353" t="n">
        <v>39.4583271669958</v>
      </c>
      <c r="S30" s="354"/>
      <c r="T30" s="353"/>
      <c r="U30" s="355"/>
      <c r="V30" s="356"/>
      <c r="W30" s="355"/>
      <c r="X30" s="353"/>
      <c r="Y30" s="354"/>
      <c r="Z30" s="357"/>
      <c r="AB30" s="354"/>
      <c r="AC30" s="353"/>
      <c r="AD30" s="354"/>
      <c r="AE30" s="353"/>
      <c r="AF30" s="354"/>
      <c r="AG30" s="353"/>
      <c r="AI30" s="1"/>
      <c r="AJ30" s="15"/>
    </row>
    <row r="31" customFormat="false" ht="12.75" hidden="false" customHeight="false" outlineLevel="0" collapsed="false">
      <c r="A31" s="1" t="n">
        <v>37803</v>
      </c>
      <c r="B31" s="352" t="n">
        <v>51</v>
      </c>
      <c r="C31" s="353" t="n">
        <v>49.5</v>
      </c>
      <c r="D31" s="352" t="n">
        <v>45</v>
      </c>
      <c r="E31" s="353" t="n">
        <v>46.5</v>
      </c>
      <c r="F31" s="352" t="n">
        <v>52.5</v>
      </c>
      <c r="G31" s="353" t="n">
        <v>51</v>
      </c>
      <c r="H31" s="352"/>
      <c r="I31" s="353" t="n">
        <v>36.5</v>
      </c>
      <c r="J31" s="352"/>
      <c r="K31" s="353"/>
      <c r="L31" s="352"/>
      <c r="M31" s="353"/>
      <c r="N31" s="352"/>
      <c r="O31" s="353"/>
      <c r="Q31" s="352"/>
      <c r="R31" s="353" t="n">
        <v>39.8544427817234</v>
      </c>
      <c r="S31" s="354"/>
      <c r="T31" s="353"/>
      <c r="U31" s="355"/>
      <c r="V31" s="356"/>
      <c r="W31" s="355"/>
      <c r="X31" s="353"/>
      <c r="Y31" s="354"/>
      <c r="Z31" s="357"/>
      <c r="AB31" s="354"/>
      <c r="AC31" s="353"/>
      <c r="AD31" s="354"/>
      <c r="AE31" s="353"/>
      <c r="AF31" s="354"/>
      <c r="AG31" s="353"/>
      <c r="AI31" s="1"/>
      <c r="AJ31" s="15"/>
    </row>
    <row r="32" customFormat="false" ht="12.75" hidden="false" customHeight="false" outlineLevel="0" collapsed="false">
      <c r="A32" s="1" t="n">
        <v>37834</v>
      </c>
      <c r="B32" s="352" t="n">
        <v>56</v>
      </c>
      <c r="C32" s="353" t="n">
        <v>56.5</v>
      </c>
      <c r="D32" s="352" t="n">
        <v>53</v>
      </c>
      <c r="E32" s="353" t="n">
        <v>55.5</v>
      </c>
      <c r="F32" s="352" t="n">
        <v>56.5</v>
      </c>
      <c r="G32" s="353" t="n">
        <v>56</v>
      </c>
      <c r="H32" s="352"/>
      <c r="I32" s="353" t="n">
        <v>45.5</v>
      </c>
      <c r="J32" s="352"/>
      <c r="K32" s="353"/>
      <c r="L32" s="352"/>
      <c r="M32" s="353"/>
      <c r="N32" s="352"/>
      <c r="O32" s="353"/>
      <c r="Q32" s="352"/>
      <c r="R32" s="353" t="n">
        <v>40.1909535238931</v>
      </c>
      <c r="S32" s="354"/>
      <c r="T32" s="353"/>
      <c r="U32" s="355"/>
      <c r="V32" s="356"/>
      <c r="W32" s="355"/>
      <c r="X32" s="353"/>
      <c r="Y32" s="354"/>
      <c r="Z32" s="357"/>
      <c r="AB32" s="354"/>
      <c r="AC32" s="353"/>
      <c r="AD32" s="354"/>
      <c r="AE32" s="353"/>
      <c r="AF32" s="354"/>
      <c r="AG32" s="353"/>
      <c r="AI32" s="1"/>
      <c r="AJ32" s="15"/>
    </row>
    <row r="33" customFormat="false" ht="12.75" hidden="false" customHeight="false" outlineLevel="0" collapsed="false">
      <c r="A33" s="1" t="n">
        <v>37865</v>
      </c>
      <c r="B33" s="352" t="n">
        <v>44.5</v>
      </c>
      <c r="C33" s="353" t="n">
        <v>45.5</v>
      </c>
      <c r="D33" s="352" t="n">
        <v>42</v>
      </c>
      <c r="E33" s="353" t="n">
        <v>50.5</v>
      </c>
      <c r="F33" s="352" t="n">
        <v>45.5</v>
      </c>
      <c r="G33" s="353" t="n">
        <v>44.5</v>
      </c>
      <c r="H33" s="352"/>
      <c r="I33" s="353" t="n">
        <v>35.5</v>
      </c>
      <c r="J33" s="352"/>
      <c r="K33" s="353"/>
      <c r="L33" s="352"/>
      <c r="M33" s="353"/>
      <c r="N33" s="352"/>
      <c r="O33" s="353"/>
      <c r="Q33" s="352"/>
      <c r="R33" s="353" t="n">
        <v>40.2716995830149</v>
      </c>
      <c r="S33" s="354"/>
      <c r="T33" s="353"/>
      <c r="U33" s="355"/>
      <c r="V33" s="356"/>
      <c r="W33" s="355"/>
      <c r="X33" s="353"/>
      <c r="Y33" s="354"/>
      <c r="Z33" s="357"/>
      <c r="AB33" s="354"/>
      <c r="AC33" s="353"/>
      <c r="AD33" s="354"/>
      <c r="AE33" s="353"/>
      <c r="AF33" s="354"/>
      <c r="AG33" s="353"/>
      <c r="AI33" s="1"/>
      <c r="AJ33" s="15"/>
    </row>
    <row r="34" customFormat="false" ht="12.75" hidden="false" customHeight="false" outlineLevel="0" collapsed="false">
      <c r="A34" s="1" t="n">
        <v>37895</v>
      </c>
      <c r="B34" s="352" t="n">
        <v>33.75</v>
      </c>
      <c r="C34" s="353" t="n">
        <v>36</v>
      </c>
      <c r="D34" s="352" t="n">
        <v>36.75</v>
      </c>
      <c r="E34" s="353" t="n">
        <v>36.5</v>
      </c>
      <c r="F34" s="352" t="n">
        <v>35.5</v>
      </c>
      <c r="G34" s="353" t="n">
        <v>33.75</v>
      </c>
      <c r="H34" s="352"/>
      <c r="I34" s="353" t="n">
        <v>25.5</v>
      </c>
      <c r="J34" s="352"/>
      <c r="K34" s="353"/>
      <c r="L34" s="352"/>
      <c r="M34" s="353"/>
      <c r="N34" s="352"/>
      <c r="O34" s="353"/>
      <c r="Q34" s="352"/>
      <c r="R34" s="353" t="n">
        <v>40.4280092155275</v>
      </c>
      <c r="S34" s="354"/>
      <c r="T34" s="353"/>
      <c r="U34" s="355"/>
      <c r="V34" s="356"/>
      <c r="W34" s="355"/>
      <c r="X34" s="353"/>
      <c r="Y34" s="354"/>
      <c r="Z34" s="357"/>
      <c r="AB34" s="354"/>
      <c r="AC34" s="353"/>
      <c r="AD34" s="354"/>
      <c r="AE34" s="353"/>
      <c r="AF34" s="354"/>
      <c r="AG34" s="353"/>
      <c r="AI34" s="1"/>
      <c r="AJ34" s="15"/>
    </row>
    <row r="35" customFormat="false" ht="12.75" hidden="false" customHeight="false" outlineLevel="0" collapsed="false">
      <c r="A35" s="1" t="n">
        <v>37926</v>
      </c>
      <c r="B35" s="352" t="n">
        <v>32.25</v>
      </c>
      <c r="C35" s="353" t="n">
        <v>33.75</v>
      </c>
      <c r="D35" s="352" t="n">
        <v>34.25</v>
      </c>
      <c r="E35" s="353" t="n">
        <v>35.5</v>
      </c>
      <c r="F35" s="352" t="n">
        <v>34.5</v>
      </c>
      <c r="G35" s="353" t="n">
        <v>32.25</v>
      </c>
      <c r="H35" s="352"/>
      <c r="I35" s="353" t="n">
        <v>24.5</v>
      </c>
      <c r="J35" s="352"/>
      <c r="K35" s="353"/>
      <c r="L35" s="352"/>
      <c r="M35" s="353"/>
      <c r="N35" s="352"/>
      <c r="O35" s="353"/>
      <c r="Q35" s="352"/>
      <c r="R35" s="353" t="n">
        <v>43.5404625490044</v>
      </c>
      <c r="S35" s="354"/>
      <c r="T35" s="353"/>
      <c r="U35" s="355"/>
      <c r="V35" s="356"/>
      <c r="W35" s="355"/>
      <c r="X35" s="353"/>
      <c r="Y35" s="354"/>
      <c r="Z35" s="357"/>
      <c r="AB35" s="354"/>
      <c r="AC35" s="353"/>
      <c r="AD35" s="354"/>
      <c r="AE35" s="353"/>
      <c r="AF35" s="354"/>
      <c r="AG35" s="353"/>
      <c r="AI35" s="1"/>
      <c r="AJ35" s="15"/>
    </row>
    <row r="36" customFormat="false" ht="12.75" hidden="false" customHeight="false" outlineLevel="0" collapsed="false">
      <c r="A36" s="1" t="n">
        <v>37956</v>
      </c>
      <c r="B36" s="352" t="n">
        <v>32.25</v>
      </c>
      <c r="C36" s="353" t="n">
        <v>36.5</v>
      </c>
      <c r="D36" s="352" t="n">
        <v>37</v>
      </c>
      <c r="E36" s="353" t="n">
        <v>37.5</v>
      </c>
      <c r="F36" s="352" t="n">
        <v>38.5</v>
      </c>
      <c r="G36" s="353" t="n">
        <v>32.25</v>
      </c>
      <c r="H36" s="352"/>
      <c r="I36" s="353" t="n">
        <v>27.5</v>
      </c>
      <c r="J36" s="352"/>
      <c r="K36" s="353"/>
      <c r="L36" s="352"/>
      <c r="M36" s="353"/>
      <c r="N36" s="352"/>
      <c r="O36" s="353"/>
      <c r="Q36" s="352"/>
      <c r="R36" s="353" t="n">
        <v>46.0508017279654</v>
      </c>
      <c r="S36" s="354"/>
      <c r="T36" s="353"/>
      <c r="U36" s="355"/>
      <c r="V36" s="356"/>
      <c r="W36" s="355"/>
      <c r="X36" s="353"/>
      <c r="Y36" s="354"/>
      <c r="Z36" s="357"/>
      <c r="AB36" s="354"/>
      <c r="AC36" s="353"/>
      <c r="AD36" s="354"/>
      <c r="AE36" s="353"/>
      <c r="AF36" s="354"/>
      <c r="AG36" s="353"/>
      <c r="AI36" s="1"/>
      <c r="AJ36" s="15"/>
    </row>
    <row r="37" customFormat="false" ht="12.75" hidden="false" customHeight="false" outlineLevel="0" collapsed="false">
      <c r="A37" s="1" t="n">
        <v>37987</v>
      </c>
      <c r="B37" s="352" t="n">
        <v>34.43</v>
      </c>
      <c r="C37" s="353" t="n">
        <v>36.37</v>
      </c>
      <c r="D37" s="352" t="n">
        <v>36.7</v>
      </c>
      <c r="E37" s="353" t="n">
        <v>38.79</v>
      </c>
      <c r="F37" s="352" t="n">
        <v>39.5</v>
      </c>
      <c r="G37" s="353" t="n">
        <v>34.43</v>
      </c>
      <c r="H37" s="352"/>
      <c r="I37" s="353" t="n">
        <v>18.5</v>
      </c>
      <c r="J37" s="352"/>
      <c r="K37" s="353"/>
      <c r="L37" s="352"/>
      <c r="M37" s="353"/>
      <c r="N37" s="352"/>
      <c r="O37" s="353"/>
      <c r="Q37" s="352"/>
      <c r="R37" s="353" t="n">
        <v>43.3620387800972</v>
      </c>
      <c r="S37" s="354"/>
      <c r="T37" s="353"/>
      <c r="U37" s="355"/>
      <c r="V37" s="356"/>
      <c r="W37" s="355"/>
      <c r="X37" s="353"/>
      <c r="Y37" s="354"/>
      <c r="Z37" s="357"/>
      <c r="AB37" s="354"/>
      <c r="AC37" s="353"/>
      <c r="AD37" s="354"/>
      <c r="AE37" s="353"/>
      <c r="AF37" s="354"/>
      <c r="AG37" s="353"/>
      <c r="AI37" s="1"/>
      <c r="AJ37" s="15"/>
    </row>
    <row r="38" customFormat="false" ht="12.75" hidden="false" customHeight="false" outlineLevel="0" collapsed="false">
      <c r="A38" s="1" t="n">
        <v>38018</v>
      </c>
      <c r="B38" s="352" t="n">
        <v>34</v>
      </c>
      <c r="C38" s="353" t="n">
        <v>34.26</v>
      </c>
      <c r="D38" s="352" t="n">
        <v>34.62</v>
      </c>
      <c r="E38" s="353" t="n">
        <v>38.26</v>
      </c>
      <c r="F38" s="352" t="n">
        <v>37.5</v>
      </c>
      <c r="G38" s="353" t="n">
        <v>34</v>
      </c>
      <c r="H38" s="352"/>
      <c r="I38" s="353" t="n">
        <v>20.75</v>
      </c>
      <c r="J38" s="352"/>
      <c r="K38" s="353"/>
      <c r="L38" s="352"/>
      <c r="M38" s="353"/>
      <c r="N38" s="352"/>
      <c r="O38" s="353"/>
      <c r="Q38" s="352"/>
      <c r="R38" s="353" t="n">
        <v>41.7776063815753</v>
      </c>
      <c r="S38" s="354"/>
      <c r="T38" s="353"/>
      <c r="U38" s="355"/>
      <c r="V38" s="356"/>
      <c r="W38" s="355"/>
      <c r="X38" s="353"/>
      <c r="Y38" s="354"/>
      <c r="Z38" s="357"/>
      <c r="AB38" s="354"/>
      <c r="AC38" s="353"/>
      <c r="AD38" s="354"/>
      <c r="AE38" s="353"/>
      <c r="AF38" s="354"/>
      <c r="AG38" s="353"/>
      <c r="AI38" s="1"/>
      <c r="AJ38" s="15"/>
    </row>
    <row r="39" customFormat="false" ht="12.75" hidden="false" customHeight="false" outlineLevel="0" collapsed="false">
      <c r="A39" s="1" t="n">
        <v>38047</v>
      </c>
      <c r="B39" s="352" t="n">
        <v>34.01</v>
      </c>
      <c r="C39" s="353" t="n">
        <v>31.74</v>
      </c>
      <c r="D39" s="352" t="n">
        <v>31.28</v>
      </c>
      <c r="E39" s="353" t="n">
        <v>36.73</v>
      </c>
      <c r="F39" s="352" t="n">
        <v>35.75</v>
      </c>
      <c r="G39" s="353" t="n">
        <v>34.01</v>
      </c>
      <c r="H39" s="352"/>
      <c r="I39" s="353" t="n">
        <v>18.25</v>
      </c>
      <c r="J39" s="352"/>
      <c r="K39" s="353"/>
      <c r="L39" s="352"/>
      <c r="M39" s="353"/>
      <c r="N39" s="352"/>
      <c r="O39" s="353"/>
      <c r="Q39" s="352"/>
      <c r="R39" s="353" t="n">
        <v>39.9422548182409</v>
      </c>
      <c r="S39" s="354"/>
      <c r="T39" s="353"/>
      <c r="U39" s="355"/>
      <c r="V39" s="356"/>
      <c r="W39" s="355"/>
      <c r="X39" s="353"/>
      <c r="Y39" s="354"/>
      <c r="Z39" s="357"/>
      <c r="AB39" s="354"/>
      <c r="AC39" s="353"/>
      <c r="AD39" s="354"/>
      <c r="AE39" s="353"/>
      <c r="AF39" s="354"/>
      <c r="AG39" s="353"/>
      <c r="AI39" s="1"/>
      <c r="AJ39" s="15"/>
    </row>
    <row r="40" customFormat="false" ht="12.75" hidden="false" customHeight="false" outlineLevel="0" collapsed="false">
      <c r="A40" s="1" t="n">
        <v>38078</v>
      </c>
      <c r="B40" s="352" t="n">
        <v>33.58</v>
      </c>
      <c r="C40" s="353" t="n">
        <v>33.43</v>
      </c>
      <c r="D40" s="352" t="n">
        <v>30.45</v>
      </c>
      <c r="E40" s="353" t="n">
        <v>35.01</v>
      </c>
      <c r="F40" s="352" t="n">
        <v>34</v>
      </c>
      <c r="G40" s="353" t="n">
        <v>33.58</v>
      </c>
      <c r="H40" s="352"/>
      <c r="I40" s="353" t="n">
        <v>25.25</v>
      </c>
      <c r="J40" s="352"/>
      <c r="K40" s="353"/>
      <c r="L40" s="352"/>
      <c r="M40" s="353"/>
      <c r="N40" s="352"/>
      <c r="O40" s="353"/>
      <c r="Q40" s="352"/>
      <c r="R40" s="353" t="n">
        <v>37.0248033181779</v>
      </c>
      <c r="S40" s="354"/>
      <c r="T40" s="353"/>
      <c r="U40" s="355"/>
      <c r="V40" s="356"/>
      <c r="W40" s="355"/>
      <c r="X40" s="353"/>
      <c r="Y40" s="354"/>
      <c r="Z40" s="357"/>
      <c r="AB40" s="354"/>
      <c r="AC40" s="353"/>
      <c r="AD40" s="354"/>
      <c r="AE40" s="353"/>
      <c r="AF40" s="354"/>
      <c r="AG40" s="353"/>
      <c r="AI40" s="1"/>
      <c r="AJ40" s="15"/>
    </row>
    <row r="41" customFormat="false" ht="12.75" hidden="false" customHeight="false" outlineLevel="0" collapsed="false">
      <c r="A41" s="1" t="n">
        <v>38108</v>
      </c>
      <c r="B41" s="352" t="n">
        <v>33.58</v>
      </c>
      <c r="C41" s="353" t="n">
        <v>29.43</v>
      </c>
      <c r="D41" s="352" t="n">
        <v>26.27</v>
      </c>
      <c r="E41" s="353" t="n">
        <v>36.67</v>
      </c>
      <c r="F41" s="352" t="n">
        <v>34.75</v>
      </c>
      <c r="G41" s="353" t="n">
        <v>33.58</v>
      </c>
      <c r="H41" s="352"/>
      <c r="I41" s="353" t="n">
        <v>25.25</v>
      </c>
      <c r="J41" s="352"/>
      <c r="K41" s="353"/>
      <c r="L41" s="352"/>
      <c r="M41" s="353"/>
      <c r="N41" s="352"/>
      <c r="O41" s="353"/>
      <c r="Q41" s="352"/>
      <c r="R41" s="353" t="n">
        <v>37.0309427737966</v>
      </c>
      <c r="S41" s="354"/>
      <c r="T41" s="353"/>
      <c r="U41" s="355"/>
      <c r="V41" s="356"/>
      <c r="W41" s="355"/>
      <c r="X41" s="353"/>
      <c r="Y41" s="354"/>
      <c r="Z41" s="357"/>
      <c r="AB41" s="354"/>
      <c r="AC41" s="353"/>
      <c r="AD41" s="354"/>
      <c r="AE41" s="353"/>
      <c r="AF41" s="354"/>
      <c r="AG41" s="353"/>
      <c r="AI41" s="1"/>
      <c r="AJ41" s="15"/>
    </row>
    <row r="42" customFormat="false" ht="12.75" hidden="false" customHeight="false" outlineLevel="0" collapsed="false">
      <c r="A42" s="1" t="n">
        <v>38139</v>
      </c>
      <c r="B42" s="352" t="n">
        <v>37.42</v>
      </c>
      <c r="C42" s="353" t="n">
        <v>30.49</v>
      </c>
      <c r="D42" s="352" t="n">
        <v>27.32</v>
      </c>
      <c r="E42" s="353" t="n">
        <v>41.15</v>
      </c>
      <c r="F42" s="352" t="n">
        <v>43.25</v>
      </c>
      <c r="G42" s="353" t="n">
        <v>37.42</v>
      </c>
      <c r="H42" s="352"/>
      <c r="I42" s="353" t="n">
        <v>31.25</v>
      </c>
      <c r="J42" s="352"/>
      <c r="K42" s="353"/>
      <c r="L42" s="352"/>
      <c r="M42" s="353"/>
      <c r="N42" s="352"/>
      <c r="O42" s="353"/>
      <c r="Q42" s="352"/>
      <c r="R42" s="353" t="n">
        <v>37.4824934457005</v>
      </c>
      <c r="S42" s="354"/>
      <c r="T42" s="353"/>
      <c r="U42" s="355"/>
      <c r="V42" s="356"/>
      <c r="W42" s="355"/>
      <c r="X42" s="353"/>
      <c r="Y42" s="354"/>
      <c r="Z42" s="357"/>
      <c r="AB42" s="354"/>
      <c r="AC42" s="353"/>
      <c r="AD42" s="354"/>
      <c r="AE42" s="353"/>
      <c r="AF42" s="354"/>
      <c r="AG42" s="353"/>
      <c r="AI42" s="1"/>
      <c r="AJ42" s="15"/>
    </row>
    <row r="43" customFormat="false" ht="12.75" hidden="false" customHeight="false" outlineLevel="0" collapsed="false">
      <c r="A43" s="1" t="n">
        <v>38169</v>
      </c>
      <c r="B43" s="352" t="n">
        <v>49.14</v>
      </c>
      <c r="C43" s="353" t="n">
        <v>47.38</v>
      </c>
      <c r="D43" s="352" t="n">
        <v>43.05</v>
      </c>
      <c r="E43" s="353" t="n">
        <v>43.23</v>
      </c>
      <c r="F43" s="352" t="n">
        <v>49.25</v>
      </c>
      <c r="G43" s="353" t="n">
        <v>49.14</v>
      </c>
      <c r="H43" s="352"/>
      <c r="I43" s="353" t="n">
        <v>35.25</v>
      </c>
      <c r="J43" s="352"/>
      <c r="K43" s="353"/>
      <c r="L43" s="352"/>
      <c r="M43" s="353"/>
      <c r="N43" s="352"/>
      <c r="O43" s="353"/>
      <c r="Q43" s="352"/>
      <c r="R43" s="353" t="n">
        <v>38.1444329904891</v>
      </c>
      <c r="S43" s="354"/>
      <c r="T43" s="353"/>
      <c r="U43" s="355"/>
      <c r="V43" s="356"/>
      <c r="W43" s="355"/>
      <c r="X43" s="353"/>
      <c r="Y43" s="354"/>
      <c r="Z43" s="357"/>
      <c r="AB43" s="354"/>
      <c r="AC43" s="353"/>
      <c r="AD43" s="354"/>
      <c r="AE43" s="353"/>
      <c r="AF43" s="354"/>
      <c r="AG43" s="353"/>
      <c r="AI43" s="1"/>
      <c r="AJ43" s="15"/>
    </row>
    <row r="44" customFormat="false" ht="12.75" hidden="false" customHeight="false" outlineLevel="0" collapsed="false">
      <c r="A44" s="1" t="n">
        <v>38200</v>
      </c>
      <c r="B44" s="352" t="n">
        <v>53.41</v>
      </c>
      <c r="C44" s="353" t="n">
        <v>53.3</v>
      </c>
      <c r="D44" s="352" t="n">
        <v>49.77</v>
      </c>
      <c r="E44" s="353" t="n">
        <v>50.66</v>
      </c>
      <c r="F44" s="352" t="n">
        <v>51.75</v>
      </c>
      <c r="G44" s="353" t="n">
        <v>53.41</v>
      </c>
      <c r="H44" s="352"/>
      <c r="I44" s="353" t="n">
        <v>44.25</v>
      </c>
      <c r="J44" s="352"/>
      <c r="K44" s="353"/>
      <c r="L44" s="352"/>
      <c r="M44" s="353"/>
      <c r="N44" s="352"/>
      <c r="O44" s="353"/>
      <c r="Q44" s="352"/>
      <c r="R44" s="353" t="n">
        <v>38.600200166076</v>
      </c>
      <c r="S44" s="354"/>
      <c r="T44" s="353"/>
      <c r="U44" s="355"/>
      <c r="V44" s="356"/>
      <c r="W44" s="355"/>
      <c r="X44" s="353"/>
      <c r="Y44" s="354"/>
      <c r="Z44" s="357"/>
      <c r="AB44" s="354"/>
      <c r="AC44" s="353"/>
      <c r="AD44" s="354"/>
      <c r="AE44" s="353"/>
      <c r="AF44" s="354"/>
      <c r="AG44" s="353"/>
      <c r="AI44" s="1"/>
      <c r="AJ44" s="15"/>
    </row>
    <row r="45" customFormat="false" ht="12.75" hidden="false" customHeight="false" outlineLevel="0" collapsed="false">
      <c r="A45" s="1" t="n">
        <v>38231</v>
      </c>
      <c r="B45" s="352" t="n">
        <v>43.61</v>
      </c>
      <c r="C45" s="353" t="n">
        <v>44.02</v>
      </c>
      <c r="D45" s="352" t="n">
        <v>40.56</v>
      </c>
      <c r="E45" s="353" t="n">
        <v>46.58</v>
      </c>
      <c r="F45" s="352" t="n">
        <v>42.75</v>
      </c>
      <c r="G45" s="353" t="n">
        <v>43.61</v>
      </c>
      <c r="H45" s="352"/>
      <c r="I45" s="353" t="n">
        <v>28</v>
      </c>
      <c r="J45" s="352"/>
      <c r="K45" s="353"/>
      <c r="L45" s="352"/>
      <c r="M45" s="353"/>
      <c r="N45" s="352"/>
      <c r="O45" s="353"/>
      <c r="Q45" s="352"/>
      <c r="R45" s="353" t="n">
        <v>38.7640187979083</v>
      </c>
      <c r="S45" s="354"/>
      <c r="T45" s="353"/>
      <c r="U45" s="355"/>
      <c r="V45" s="356"/>
      <c r="W45" s="355"/>
      <c r="X45" s="353"/>
      <c r="Y45" s="354"/>
      <c r="Z45" s="357"/>
      <c r="AB45" s="354"/>
      <c r="AC45" s="353"/>
      <c r="AD45" s="354"/>
      <c r="AE45" s="353"/>
      <c r="AF45" s="354"/>
      <c r="AG45" s="353"/>
      <c r="AI45" s="1"/>
      <c r="AJ45" s="15"/>
    </row>
    <row r="46" customFormat="false" ht="12.75" hidden="false" customHeight="false" outlineLevel="0" collapsed="false">
      <c r="A46" s="1" t="n">
        <v>38261</v>
      </c>
      <c r="B46" s="352" t="n">
        <v>34.45</v>
      </c>
      <c r="C46" s="353" t="n">
        <v>36.08</v>
      </c>
      <c r="D46" s="352" t="n">
        <v>36.28</v>
      </c>
      <c r="E46" s="353" t="n">
        <v>38.28</v>
      </c>
      <c r="F46" s="352" t="n">
        <v>37</v>
      </c>
      <c r="G46" s="353" t="n">
        <v>34.45</v>
      </c>
      <c r="H46" s="352"/>
      <c r="I46" s="353" t="n">
        <v>28.25</v>
      </c>
      <c r="J46" s="352"/>
      <c r="K46" s="353"/>
      <c r="L46" s="352"/>
      <c r="M46" s="353"/>
      <c r="N46" s="352"/>
      <c r="O46" s="353"/>
      <c r="Q46" s="352"/>
      <c r="R46" s="353" t="n">
        <v>38.9143003346272</v>
      </c>
      <c r="S46" s="354"/>
      <c r="T46" s="353"/>
      <c r="U46" s="355"/>
      <c r="V46" s="356"/>
      <c r="W46" s="355"/>
      <c r="X46" s="353"/>
      <c r="Y46" s="354"/>
      <c r="Z46" s="357"/>
      <c r="AB46" s="354"/>
      <c r="AC46" s="353"/>
      <c r="AD46" s="354"/>
      <c r="AE46" s="353"/>
      <c r="AF46" s="354"/>
      <c r="AG46" s="353"/>
      <c r="AI46" s="1"/>
      <c r="AJ46" s="15"/>
    </row>
    <row r="47" customFormat="false" ht="12.75" hidden="false" customHeight="false" outlineLevel="0" collapsed="false">
      <c r="A47" s="1" t="n">
        <v>38292</v>
      </c>
      <c r="B47" s="352" t="n">
        <v>33.17</v>
      </c>
      <c r="C47" s="353" t="n">
        <v>34.1</v>
      </c>
      <c r="D47" s="352" t="n">
        <v>34.07</v>
      </c>
      <c r="E47" s="353" t="n">
        <v>36.5</v>
      </c>
      <c r="F47" s="352" t="n">
        <v>36.75</v>
      </c>
      <c r="G47" s="353" t="n">
        <v>33.17</v>
      </c>
      <c r="H47" s="352"/>
      <c r="I47" s="353" t="n">
        <v>24.75</v>
      </c>
      <c r="J47" s="352"/>
      <c r="K47" s="353"/>
      <c r="L47" s="352"/>
      <c r="M47" s="353"/>
      <c r="N47" s="352"/>
      <c r="O47" s="353"/>
      <c r="Q47" s="352"/>
      <c r="R47" s="353" t="n">
        <v>41.6586101642813</v>
      </c>
      <c r="S47" s="354"/>
      <c r="T47" s="353"/>
      <c r="U47" s="355"/>
      <c r="V47" s="356"/>
      <c r="W47" s="355"/>
      <c r="X47" s="353"/>
      <c r="Y47" s="354"/>
      <c r="Z47" s="357"/>
      <c r="AB47" s="354"/>
      <c r="AC47" s="353"/>
      <c r="AD47" s="354"/>
      <c r="AE47" s="353"/>
      <c r="AF47" s="354"/>
      <c r="AG47" s="353"/>
      <c r="AI47" s="1"/>
      <c r="AJ47" s="15"/>
    </row>
    <row r="48" customFormat="false" ht="12.75" hidden="false" customHeight="false" outlineLevel="0" collapsed="false">
      <c r="A48" s="1" t="n">
        <v>38322</v>
      </c>
      <c r="B48" s="352" t="n">
        <v>33.17</v>
      </c>
      <c r="C48" s="353" t="n">
        <v>36.43</v>
      </c>
      <c r="D48" s="352" t="n">
        <v>36.39</v>
      </c>
      <c r="E48" s="353" t="n">
        <v>38.16</v>
      </c>
      <c r="F48" s="352" t="n">
        <v>40.75</v>
      </c>
      <c r="G48" s="353" t="n">
        <v>33.17</v>
      </c>
      <c r="H48" s="352"/>
      <c r="I48" s="353" t="n">
        <v>28</v>
      </c>
      <c r="J48" s="352"/>
      <c r="K48" s="353"/>
      <c r="L48" s="352"/>
      <c r="M48" s="353"/>
      <c r="N48" s="352"/>
      <c r="O48" s="353"/>
      <c r="Q48" s="352"/>
      <c r="R48" s="353" t="n">
        <v>44.1240049160983</v>
      </c>
      <c r="S48" s="354"/>
      <c r="T48" s="353"/>
      <c r="U48" s="355"/>
      <c r="V48" s="356"/>
      <c r="W48" s="355"/>
      <c r="X48" s="353"/>
      <c r="Y48" s="354"/>
      <c r="Z48" s="357"/>
      <c r="AB48" s="354"/>
      <c r="AC48" s="353"/>
      <c r="AD48" s="354"/>
      <c r="AE48" s="353"/>
      <c r="AF48" s="354"/>
      <c r="AG48" s="353"/>
      <c r="AI48" s="1"/>
      <c r="AJ48" s="15"/>
    </row>
    <row r="49" customFormat="false" ht="12.75" hidden="false" customHeight="false" outlineLevel="0" collapsed="false">
      <c r="A49" s="1" t="n">
        <v>38353</v>
      </c>
      <c r="B49" s="352" t="n">
        <v>35.17</v>
      </c>
      <c r="C49" s="353" t="n">
        <v>36.7</v>
      </c>
      <c r="D49" s="352" t="n">
        <v>36.78</v>
      </c>
      <c r="E49" s="353" t="n">
        <v>39</v>
      </c>
      <c r="F49" s="352" t="n">
        <v>40.25</v>
      </c>
      <c r="G49" s="353" t="n">
        <v>35.17</v>
      </c>
      <c r="H49" s="352"/>
      <c r="I49" s="353" t="n">
        <v>18.5</v>
      </c>
      <c r="J49" s="352"/>
      <c r="K49" s="353"/>
      <c r="L49" s="352"/>
      <c r="M49" s="353"/>
      <c r="N49" s="352"/>
      <c r="O49" s="353"/>
      <c r="Q49" s="352"/>
      <c r="R49" s="353" t="n">
        <v>42.2009447430883</v>
      </c>
      <c r="S49" s="354"/>
      <c r="T49" s="353"/>
      <c r="U49" s="355"/>
      <c r="V49" s="356"/>
      <c r="W49" s="355"/>
      <c r="X49" s="353"/>
      <c r="Y49" s="354"/>
      <c r="Z49" s="357"/>
      <c r="AB49" s="354"/>
      <c r="AC49" s="353"/>
      <c r="AD49" s="354"/>
      <c r="AE49" s="353"/>
      <c r="AF49" s="354"/>
      <c r="AG49" s="353"/>
      <c r="AI49" s="1"/>
      <c r="AJ49" s="15"/>
    </row>
    <row r="50" customFormat="false" ht="12.75" hidden="false" customHeight="false" outlineLevel="0" collapsed="false">
      <c r="A50" s="1" t="n">
        <v>38384</v>
      </c>
      <c r="B50" s="352" t="n">
        <v>34.8</v>
      </c>
      <c r="C50" s="353" t="n">
        <v>34.91</v>
      </c>
      <c r="D50" s="352" t="n">
        <v>35</v>
      </c>
      <c r="E50" s="353" t="n">
        <v>38.75</v>
      </c>
      <c r="F50" s="352" t="n">
        <v>38.25</v>
      </c>
      <c r="G50" s="353" t="n">
        <v>34.8</v>
      </c>
      <c r="H50" s="352"/>
      <c r="I50" s="353" t="n">
        <v>20.75</v>
      </c>
      <c r="J50" s="352"/>
      <c r="K50" s="353"/>
      <c r="L50" s="352"/>
      <c r="M50" s="353"/>
      <c r="N50" s="352"/>
      <c r="O50" s="353"/>
      <c r="Q50" s="352"/>
      <c r="R50" s="353" t="n">
        <v>40.7004064006107</v>
      </c>
      <c r="S50" s="354"/>
      <c r="T50" s="353"/>
      <c r="U50" s="355"/>
      <c r="V50" s="356"/>
      <c r="W50" s="355"/>
      <c r="X50" s="353"/>
      <c r="Y50" s="354"/>
      <c r="Z50" s="357"/>
      <c r="AB50" s="354"/>
      <c r="AC50" s="353"/>
      <c r="AD50" s="354"/>
      <c r="AE50" s="353"/>
      <c r="AF50" s="354"/>
      <c r="AG50" s="353"/>
      <c r="AI50" s="1"/>
      <c r="AJ50" s="15"/>
    </row>
    <row r="51" customFormat="false" ht="12.75" hidden="false" customHeight="false" outlineLevel="0" collapsed="false">
      <c r="A51" s="1" t="n">
        <v>38412</v>
      </c>
      <c r="B51" s="352" t="n">
        <v>34.81</v>
      </c>
      <c r="C51" s="353" t="n">
        <v>32.76</v>
      </c>
      <c r="D51" s="352" t="n">
        <v>32.14</v>
      </c>
      <c r="E51" s="353" t="n">
        <v>37.5</v>
      </c>
      <c r="F51" s="352" t="n">
        <v>36.75</v>
      </c>
      <c r="G51" s="353" t="n">
        <v>34.81</v>
      </c>
      <c r="H51" s="352"/>
      <c r="I51" s="353" t="n">
        <v>18.25</v>
      </c>
      <c r="J51" s="352"/>
      <c r="K51" s="353"/>
      <c r="L51" s="352"/>
      <c r="M51" s="353"/>
      <c r="N51" s="352"/>
      <c r="O51" s="353"/>
      <c r="Q51" s="352"/>
      <c r="R51" s="353" t="n">
        <v>38.9622144057365</v>
      </c>
      <c r="S51" s="354"/>
      <c r="T51" s="353"/>
      <c r="U51" s="355"/>
      <c r="V51" s="356"/>
      <c r="W51" s="355"/>
      <c r="X51" s="353"/>
      <c r="Y51" s="354"/>
      <c r="Z51" s="357"/>
      <c r="AB51" s="354"/>
      <c r="AC51" s="353"/>
      <c r="AD51" s="354"/>
      <c r="AE51" s="353"/>
      <c r="AF51" s="354"/>
      <c r="AG51" s="353"/>
      <c r="AI51" s="1"/>
      <c r="AJ51" s="15"/>
    </row>
    <row r="52" customFormat="false" ht="12.75" hidden="false" customHeight="false" outlineLevel="0" collapsed="false">
      <c r="A52" s="1" t="n">
        <v>38443</v>
      </c>
      <c r="B52" s="352" t="n">
        <v>34.44</v>
      </c>
      <c r="C52" s="353" t="n">
        <v>34.21</v>
      </c>
      <c r="D52" s="352" t="n">
        <v>31.43</v>
      </c>
      <c r="E52" s="353" t="n">
        <v>36.5</v>
      </c>
      <c r="F52" s="352" t="n">
        <v>35.5</v>
      </c>
      <c r="G52" s="353" t="n">
        <v>34.44</v>
      </c>
      <c r="H52" s="352"/>
      <c r="I52" s="353" t="n">
        <v>24.25</v>
      </c>
      <c r="J52" s="352"/>
      <c r="K52" s="353"/>
      <c r="L52" s="352"/>
      <c r="M52" s="353"/>
      <c r="N52" s="352"/>
      <c r="O52" s="353"/>
      <c r="Q52" s="352"/>
      <c r="R52" s="353" t="n">
        <v>36.1330820941757</v>
      </c>
      <c r="S52" s="354"/>
      <c r="T52" s="353"/>
      <c r="U52" s="355"/>
      <c r="V52" s="356"/>
      <c r="W52" s="355"/>
      <c r="X52" s="353"/>
      <c r="Y52" s="354"/>
      <c r="Z52" s="357"/>
      <c r="AB52" s="354"/>
      <c r="AC52" s="353"/>
      <c r="AD52" s="354"/>
      <c r="AE52" s="353"/>
      <c r="AF52" s="354"/>
      <c r="AG52" s="353"/>
      <c r="AI52" s="1"/>
      <c r="AJ52" s="15"/>
    </row>
    <row r="53" customFormat="false" ht="12.75" hidden="false" customHeight="false" outlineLevel="0" collapsed="false">
      <c r="A53" s="1" t="n">
        <v>38473</v>
      </c>
      <c r="B53" s="352" t="n">
        <v>34.45</v>
      </c>
      <c r="C53" s="353" t="n">
        <v>30.79</v>
      </c>
      <c r="D53" s="352" t="n">
        <v>27.85</v>
      </c>
      <c r="E53" s="353" t="n">
        <v>38</v>
      </c>
      <c r="F53" s="352" t="n">
        <v>36</v>
      </c>
      <c r="G53" s="353" t="n">
        <v>34.45</v>
      </c>
      <c r="H53" s="352"/>
      <c r="I53" s="353" t="n">
        <v>24.25</v>
      </c>
      <c r="J53" s="352"/>
      <c r="K53" s="353"/>
      <c r="L53" s="352"/>
      <c r="M53" s="353"/>
      <c r="N53" s="352"/>
      <c r="O53" s="353"/>
      <c r="Q53" s="352"/>
      <c r="R53" s="353" t="n">
        <v>36.1392574431966</v>
      </c>
      <c r="S53" s="354"/>
      <c r="T53" s="353"/>
      <c r="U53" s="355"/>
      <c r="V53" s="356"/>
      <c r="W53" s="355"/>
      <c r="X53" s="353"/>
      <c r="Y53" s="354"/>
      <c r="Z53" s="357"/>
      <c r="AB53" s="354"/>
      <c r="AC53" s="353"/>
      <c r="AD53" s="354"/>
      <c r="AE53" s="353"/>
      <c r="AF53" s="354"/>
      <c r="AG53" s="353"/>
      <c r="AI53" s="1"/>
      <c r="AJ53" s="15"/>
    </row>
    <row r="54" customFormat="false" ht="12.75" hidden="false" customHeight="false" outlineLevel="0" collapsed="false">
      <c r="A54" s="1" t="n">
        <v>38504</v>
      </c>
      <c r="B54" s="352" t="n">
        <v>37.73</v>
      </c>
      <c r="C54" s="353" t="n">
        <v>31.71</v>
      </c>
      <c r="D54" s="352" t="n">
        <v>28.75</v>
      </c>
      <c r="E54" s="353" t="n">
        <v>42.25</v>
      </c>
      <c r="F54" s="352" t="n">
        <v>43.5</v>
      </c>
      <c r="G54" s="353" t="n">
        <v>37.73</v>
      </c>
      <c r="H54" s="352"/>
      <c r="I54" s="353" t="n">
        <v>29.25</v>
      </c>
      <c r="J54" s="352"/>
      <c r="K54" s="353"/>
      <c r="L54" s="352"/>
      <c r="M54" s="353"/>
      <c r="N54" s="352"/>
      <c r="O54" s="353"/>
      <c r="Q54" s="352"/>
      <c r="R54" s="353" t="n">
        <v>36.5674868064779</v>
      </c>
      <c r="S54" s="354"/>
      <c r="T54" s="353"/>
      <c r="U54" s="355"/>
      <c r="V54" s="356"/>
      <c r="W54" s="355"/>
      <c r="X54" s="353"/>
      <c r="Y54" s="354"/>
      <c r="Z54" s="357"/>
      <c r="AB54" s="354"/>
      <c r="AC54" s="353"/>
      <c r="AD54" s="354"/>
      <c r="AE54" s="353"/>
      <c r="AF54" s="354"/>
      <c r="AG54" s="353"/>
      <c r="AI54" s="1"/>
      <c r="AJ54" s="15"/>
    </row>
    <row r="55" customFormat="false" ht="12.75" hidden="false" customHeight="false" outlineLevel="0" collapsed="false">
      <c r="A55" s="1" t="n">
        <v>38534</v>
      </c>
      <c r="B55" s="352" t="n">
        <v>47.76</v>
      </c>
      <c r="C55" s="353" t="n">
        <v>46.17</v>
      </c>
      <c r="D55" s="352" t="n">
        <v>42.21</v>
      </c>
      <c r="E55" s="353" t="n">
        <v>41.75</v>
      </c>
      <c r="F55" s="352" t="n">
        <v>47.25</v>
      </c>
      <c r="G55" s="353" t="n">
        <v>47.76</v>
      </c>
      <c r="H55" s="352"/>
      <c r="I55" s="353" t="n">
        <v>26.25</v>
      </c>
      <c r="J55" s="352"/>
      <c r="K55" s="353"/>
      <c r="L55" s="352"/>
      <c r="M55" s="353"/>
      <c r="N55" s="352"/>
      <c r="O55" s="353"/>
      <c r="Q55" s="352"/>
      <c r="R55" s="353" t="n">
        <v>37.1949589677886</v>
      </c>
      <c r="S55" s="354"/>
      <c r="T55" s="353"/>
      <c r="U55" s="355"/>
      <c r="V55" s="356"/>
      <c r="W55" s="355"/>
      <c r="X55" s="353"/>
      <c r="Y55" s="354"/>
      <c r="Z55" s="357"/>
      <c r="AB55" s="354"/>
      <c r="AC55" s="353"/>
      <c r="AD55" s="354"/>
      <c r="AE55" s="353"/>
      <c r="AF55" s="354"/>
      <c r="AG55" s="353"/>
      <c r="AI55" s="1"/>
      <c r="AJ55" s="15"/>
    </row>
    <row r="56" customFormat="false" ht="12.75" hidden="false" customHeight="false" outlineLevel="0" collapsed="false">
      <c r="A56" s="1" t="n">
        <v>38565</v>
      </c>
      <c r="B56" s="352" t="n">
        <v>51.41</v>
      </c>
      <c r="C56" s="353" t="n">
        <v>51.25</v>
      </c>
      <c r="D56" s="352" t="n">
        <v>47.97</v>
      </c>
      <c r="E56" s="353" t="n">
        <v>48</v>
      </c>
      <c r="F56" s="352" t="n">
        <v>48.75</v>
      </c>
      <c r="G56" s="353" t="n">
        <v>51.41</v>
      </c>
      <c r="H56" s="352"/>
      <c r="I56" s="353" t="n">
        <v>35.25</v>
      </c>
      <c r="J56" s="352"/>
      <c r="K56" s="353"/>
      <c r="L56" s="352"/>
      <c r="M56" s="353"/>
      <c r="N56" s="352"/>
      <c r="O56" s="353"/>
      <c r="Q56" s="352"/>
      <c r="R56" s="353" t="n">
        <v>37.6267457136634</v>
      </c>
      <c r="S56" s="354"/>
      <c r="T56" s="353"/>
      <c r="U56" s="355"/>
      <c r="V56" s="356"/>
      <c r="W56" s="355"/>
      <c r="X56" s="353"/>
      <c r="Y56" s="354"/>
      <c r="Z56" s="357"/>
      <c r="AB56" s="354"/>
      <c r="AC56" s="353"/>
      <c r="AD56" s="354"/>
      <c r="AE56" s="353"/>
      <c r="AF56" s="354"/>
      <c r="AG56" s="353"/>
      <c r="AI56" s="1"/>
      <c r="AJ56" s="15"/>
    </row>
    <row r="57" customFormat="false" ht="12.75" hidden="false" customHeight="false" outlineLevel="0" collapsed="false">
      <c r="A57" s="1" t="n">
        <v>38596</v>
      </c>
      <c r="B57" s="352" t="n">
        <v>43.03</v>
      </c>
      <c r="C57" s="353" t="n">
        <v>43.31</v>
      </c>
      <c r="D57" s="352" t="n">
        <v>40.08</v>
      </c>
      <c r="E57" s="353" t="n">
        <v>44.5</v>
      </c>
      <c r="F57" s="352" t="n">
        <v>41.25</v>
      </c>
      <c r="G57" s="353" t="n">
        <v>43.03</v>
      </c>
      <c r="H57" s="352"/>
      <c r="I57" s="353" t="n">
        <v>22</v>
      </c>
      <c r="J57" s="352"/>
      <c r="K57" s="353"/>
      <c r="L57" s="352"/>
      <c r="M57" s="353"/>
      <c r="N57" s="352"/>
      <c r="O57" s="353"/>
      <c r="Q57" s="352"/>
      <c r="R57" s="353" t="n">
        <v>37.7818807717793</v>
      </c>
      <c r="S57" s="354"/>
      <c r="T57" s="353"/>
      <c r="U57" s="355"/>
      <c r="V57" s="356"/>
      <c r="W57" s="355"/>
      <c r="X57" s="353"/>
      <c r="Y57" s="354"/>
      <c r="Z57" s="357"/>
      <c r="AB57" s="354"/>
      <c r="AC57" s="353"/>
      <c r="AD57" s="354"/>
      <c r="AE57" s="353"/>
      <c r="AF57" s="354"/>
      <c r="AG57" s="353"/>
      <c r="AI57" s="1"/>
      <c r="AJ57" s="15"/>
    </row>
    <row r="58" customFormat="false" ht="12.75" hidden="false" customHeight="false" outlineLevel="0" collapsed="false">
      <c r="A58" s="1" t="n">
        <v>38626</v>
      </c>
      <c r="B58" s="352" t="n">
        <v>35.19</v>
      </c>
      <c r="C58" s="353" t="n">
        <v>36.59</v>
      </c>
      <c r="D58" s="352" t="n">
        <v>36.53</v>
      </c>
      <c r="E58" s="353" t="n">
        <v>40</v>
      </c>
      <c r="F58" s="352" t="n">
        <v>38.5</v>
      </c>
      <c r="G58" s="353" t="n">
        <v>35.19</v>
      </c>
      <c r="H58" s="352"/>
      <c r="I58" s="353" t="n">
        <v>25.25</v>
      </c>
      <c r="J58" s="352"/>
      <c r="K58" s="353"/>
      <c r="L58" s="352"/>
      <c r="M58" s="353"/>
      <c r="N58" s="352"/>
      <c r="O58" s="353"/>
      <c r="Q58" s="352"/>
      <c r="R58" s="353" t="n">
        <v>37.9246820756248</v>
      </c>
      <c r="S58" s="354"/>
      <c r="T58" s="353"/>
      <c r="U58" s="355"/>
      <c r="V58" s="356"/>
      <c r="W58" s="355"/>
      <c r="X58" s="353"/>
      <c r="Y58" s="354"/>
      <c r="Z58" s="357"/>
      <c r="AB58" s="354"/>
      <c r="AC58" s="353"/>
      <c r="AD58" s="354"/>
      <c r="AE58" s="353"/>
      <c r="AF58" s="354"/>
      <c r="AG58" s="353"/>
      <c r="AI58" s="1"/>
      <c r="AJ58" s="15"/>
    </row>
    <row r="59" customFormat="false" ht="12.75" hidden="false" customHeight="false" outlineLevel="0" collapsed="false">
      <c r="A59" s="1" t="n">
        <v>38657</v>
      </c>
      <c r="B59" s="352" t="n">
        <v>34.1</v>
      </c>
      <c r="C59" s="353" t="n">
        <v>34.84</v>
      </c>
      <c r="D59" s="352" t="n">
        <v>34.53</v>
      </c>
      <c r="E59" s="353" t="n">
        <v>37.75</v>
      </c>
      <c r="F59" s="352" t="n">
        <v>38</v>
      </c>
      <c r="G59" s="353" t="n">
        <v>34.1</v>
      </c>
      <c r="H59" s="352"/>
      <c r="I59" s="353" t="n">
        <v>22.25</v>
      </c>
      <c r="J59" s="352"/>
      <c r="K59" s="353"/>
      <c r="L59" s="352"/>
      <c r="M59" s="353"/>
      <c r="N59" s="352"/>
      <c r="O59" s="353"/>
      <c r="Q59" s="352"/>
      <c r="R59" s="353" t="n">
        <v>40.6050210573724</v>
      </c>
      <c r="S59" s="354"/>
      <c r="T59" s="353"/>
      <c r="U59" s="355"/>
      <c r="V59" s="356"/>
      <c r="W59" s="355"/>
      <c r="X59" s="353"/>
      <c r="Y59" s="354"/>
      <c r="Z59" s="357"/>
      <c r="AB59" s="354"/>
      <c r="AC59" s="353"/>
      <c r="AD59" s="354"/>
      <c r="AE59" s="353"/>
      <c r="AF59" s="354"/>
      <c r="AG59" s="353"/>
      <c r="AI59" s="1"/>
      <c r="AJ59" s="15"/>
    </row>
    <row r="60" customFormat="false" ht="12.75" hidden="false" customHeight="false" outlineLevel="0" collapsed="false">
      <c r="A60" s="1" t="n">
        <v>38687</v>
      </c>
      <c r="B60" s="352" t="n">
        <v>34.1</v>
      </c>
      <c r="C60" s="353" t="n">
        <v>36.84</v>
      </c>
      <c r="D60" s="352" t="n">
        <v>36.52</v>
      </c>
      <c r="E60" s="353" t="n">
        <v>39</v>
      </c>
      <c r="F60" s="352" t="n">
        <v>42</v>
      </c>
      <c r="G60" s="353" t="n">
        <v>34.1</v>
      </c>
      <c r="H60" s="352"/>
      <c r="I60" s="353" t="n">
        <v>25.5</v>
      </c>
      <c r="J60" s="352"/>
      <c r="K60" s="353"/>
      <c r="L60" s="352"/>
      <c r="M60" s="353"/>
      <c r="N60" s="352"/>
      <c r="O60" s="353"/>
      <c r="Q60" s="352"/>
      <c r="R60" s="353" t="n">
        <v>42.9569868059886</v>
      </c>
      <c r="S60" s="354"/>
      <c r="T60" s="353"/>
      <c r="U60" s="355"/>
      <c r="V60" s="356"/>
      <c r="W60" s="355"/>
      <c r="X60" s="353"/>
      <c r="Y60" s="354"/>
      <c r="Z60" s="357"/>
      <c r="AB60" s="354"/>
      <c r="AC60" s="353"/>
      <c r="AD60" s="354"/>
      <c r="AE60" s="353"/>
      <c r="AF60" s="354"/>
      <c r="AG60" s="353"/>
      <c r="AI60" s="1"/>
      <c r="AJ60" s="15"/>
    </row>
    <row r="61" customFormat="false" ht="12.75" hidden="false" customHeight="false" outlineLevel="0" collapsed="false">
      <c r="A61" s="1" t="n">
        <v>38718</v>
      </c>
      <c r="B61" s="352" t="n">
        <v>35.83</v>
      </c>
      <c r="C61" s="353" t="n">
        <v>37.5</v>
      </c>
      <c r="D61" s="352" t="n">
        <v>36.93</v>
      </c>
      <c r="E61" s="353" t="n">
        <v>39.21</v>
      </c>
      <c r="F61" s="352" t="n">
        <v>40.75</v>
      </c>
      <c r="G61" s="353" t="n">
        <v>35.83</v>
      </c>
      <c r="H61" s="352"/>
      <c r="I61" s="353" t="n">
        <v>18.75</v>
      </c>
      <c r="J61" s="352"/>
      <c r="K61" s="353"/>
      <c r="L61" s="352"/>
      <c r="M61" s="353"/>
      <c r="N61" s="352"/>
      <c r="O61" s="353"/>
      <c r="Q61" s="352"/>
      <c r="R61" s="353" t="n">
        <v>39.7426308568886</v>
      </c>
      <c r="S61" s="354"/>
      <c r="T61" s="353"/>
      <c r="U61" s="355"/>
      <c r="V61" s="356"/>
      <c r="W61" s="355"/>
      <c r="X61" s="353"/>
      <c r="Y61" s="354"/>
      <c r="Z61" s="357"/>
      <c r="AB61" s="354"/>
      <c r="AC61" s="353"/>
      <c r="AD61" s="354"/>
      <c r="AE61" s="353"/>
      <c r="AF61" s="354"/>
      <c r="AG61" s="353"/>
      <c r="AI61" s="1"/>
      <c r="AJ61" s="15"/>
    </row>
    <row r="62" customFormat="false" ht="12.75" hidden="false" customHeight="false" outlineLevel="0" collapsed="false">
      <c r="A62" s="1" t="n">
        <v>38749</v>
      </c>
      <c r="B62" s="352" t="n">
        <v>35.53</v>
      </c>
      <c r="C62" s="353" t="n">
        <v>35.86</v>
      </c>
      <c r="D62" s="352" t="n">
        <v>35.32</v>
      </c>
      <c r="E62" s="353" t="n">
        <v>39.2</v>
      </c>
      <c r="F62" s="352" t="n">
        <v>38.84</v>
      </c>
      <c r="G62" s="353" t="n">
        <v>35.53</v>
      </c>
      <c r="H62" s="352"/>
      <c r="I62" s="353" t="n">
        <v>21</v>
      </c>
      <c r="J62" s="352"/>
      <c r="K62" s="353"/>
      <c r="L62" s="352"/>
      <c r="M62" s="353"/>
      <c r="N62" s="352"/>
      <c r="O62" s="353"/>
      <c r="Q62" s="352"/>
      <c r="R62" s="353" t="n">
        <v>38.3801362781306</v>
      </c>
      <c r="S62" s="354"/>
      <c r="T62" s="353"/>
      <c r="U62" s="355"/>
      <c r="V62" s="356"/>
      <c r="W62" s="355"/>
      <c r="X62" s="353"/>
      <c r="Y62" s="354"/>
      <c r="Z62" s="357"/>
      <c r="AB62" s="354"/>
      <c r="AC62" s="353"/>
      <c r="AD62" s="354"/>
      <c r="AE62" s="353"/>
      <c r="AF62" s="354"/>
      <c r="AG62" s="353"/>
      <c r="AI62" s="1"/>
      <c r="AJ62" s="15"/>
    </row>
    <row r="63" customFormat="false" ht="12.75" hidden="false" customHeight="false" outlineLevel="0" collapsed="false">
      <c r="A63" s="1" t="n">
        <v>38777</v>
      </c>
      <c r="B63" s="352" t="n">
        <v>35.53</v>
      </c>
      <c r="C63" s="353" t="n">
        <v>33.88</v>
      </c>
      <c r="D63" s="352" t="n">
        <v>32.72</v>
      </c>
      <c r="E63" s="353" t="n">
        <v>38.2</v>
      </c>
      <c r="F63" s="352" t="n">
        <v>37.72</v>
      </c>
      <c r="G63" s="353" t="n">
        <v>35.53</v>
      </c>
      <c r="H63" s="352"/>
      <c r="I63" s="353" t="n">
        <v>18.5</v>
      </c>
      <c r="J63" s="352"/>
      <c r="K63" s="353"/>
      <c r="L63" s="352"/>
      <c r="M63" s="353"/>
      <c r="N63" s="352"/>
      <c r="O63" s="353"/>
      <c r="Q63" s="352"/>
      <c r="R63" s="353" t="n">
        <v>36.7979414310367</v>
      </c>
      <c r="S63" s="354"/>
      <c r="T63" s="353"/>
      <c r="U63" s="355"/>
      <c r="V63" s="356"/>
      <c r="W63" s="355"/>
      <c r="X63" s="353"/>
      <c r="Y63" s="354"/>
      <c r="Z63" s="357"/>
      <c r="AB63" s="354"/>
      <c r="AC63" s="353"/>
      <c r="AD63" s="354"/>
      <c r="AE63" s="353"/>
      <c r="AF63" s="354"/>
      <c r="AG63" s="353"/>
      <c r="AI63" s="1"/>
      <c r="AJ63" s="15"/>
    </row>
    <row r="64" customFormat="false" ht="12.75" hidden="false" customHeight="false" outlineLevel="0" collapsed="false">
      <c r="A64" s="1" t="n">
        <v>38808</v>
      </c>
      <c r="B64" s="352" t="n">
        <v>35.22</v>
      </c>
      <c r="C64" s="353" t="n">
        <v>35.22</v>
      </c>
      <c r="D64" s="352" t="n">
        <v>32.08</v>
      </c>
      <c r="E64" s="353" t="n">
        <v>37.88</v>
      </c>
      <c r="F64" s="352" t="n">
        <v>36.7</v>
      </c>
      <c r="G64" s="353" t="n">
        <v>35.22</v>
      </c>
      <c r="H64" s="352"/>
      <c r="I64" s="353" t="n">
        <v>24.5</v>
      </c>
      <c r="J64" s="352"/>
      <c r="K64" s="353"/>
      <c r="L64" s="352"/>
      <c r="M64" s="353"/>
      <c r="N64" s="352"/>
      <c r="O64" s="353"/>
      <c r="Q64" s="352"/>
      <c r="R64" s="353" t="n">
        <v>34.2126104529949</v>
      </c>
      <c r="S64" s="354"/>
      <c r="T64" s="353"/>
      <c r="U64" s="355"/>
      <c r="V64" s="356"/>
      <c r="W64" s="355"/>
      <c r="X64" s="353"/>
      <c r="Y64" s="354"/>
      <c r="Z64" s="357"/>
      <c r="AB64" s="354"/>
      <c r="AC64" s="353"/>
      <c r="AD64" s="354"/>
      <c r="AE64" s="353"/>
      <c r="AF64" s="354"/>
      <c r="AG64" s="353"/>
      <c r="AI64" s="1"/>
      <c r="AJ64" s="15"/>
    </row>
    <row r="65" customFormat="false" ht="12.75" hidden="false" customHeight="false" outlineLevel="0" collapsed="false">
      <c r="A65" s="1" t="n">
        <v>38838</v>
      </c>
      <c r="B65" s="352" t="n">
        <v>35.22</v>
      </c>
      <c r="C65" s="353" t="n">
        <v>32.09</v>
      </c>
      <c r="D65" s="352" t="n">
        <v>28.84</v>
      </c>
      <c r="E65" s="353" t="n">
        <v>39.19</v>
      </c>
      <c r="F65" s="352" t="n">
        <v>37.2</v>
      </c>
      <c r="G65" s="353" t="n">
        <v>35.22</v>
      </c>
      <c r="H65" s="352"/>
      <c r="I65" s="353" t="n">
        <v>24.5</v>
      </c>
      <c r="J65" s="352"/>
      <c r="K65" s="353"/>
      <c r="L65" s="352"/>
      <c r="M65" s="353"/>
      <c r="N65" s="352"/>
      <c r="O65" s="353"/>
      <c r="Q65" s="352"/>
      <c r="R65" s="353" t="n">
        <v>34.2257321557968</v>
      </c>
      <c r="S65" s="354"/>
      <c r="T65" s="353"/>
      <c r="U65" s="355"/>
      <c r="V65" s="356"/>
      <c r="W65" s="355"/>
      <c r="X65" s="353"/>
      <c r="Y65" s="354"/>
      <c r="Z65" s="357"/>
      <c r="AB65" s="354"/>
      <c r="AC65" s="353"/>
      <c r="AD65" s="354"/>
      <c r="AE65" s="353"/>
      <c r="AF65" s="354"/>
      <c r="AG65" s="353"/>
      <c r="AI65" s="1"/>
      <c r="AJ65" s="15"/>
    </row>
    <row r="66" customFormat="false" ht="12.75" hidden="false" customHeight="false" outlineLevel="0" collapsed="false">
      <c r="A66" s="1" t="n">
        <v>38869</v>
      </c>
      <c r="B66" s="352" t="n">
        <v>38.03</v>
      </c>
      <c r="C66" s="353" t="n">
        <v>32.93</v>
      </c>
      <c r="D66" s="352" t="n">
        <v>29.66</v>
      </c>
      <c r="E66" s="353" t="n">
        <v>43.13</v>
      </c>
      <c r="F66" s="352" t="n">
        <v>43.85</v>
      </c>
      <c r="G66" s="353" t="n">
        <v>38.03</v>
      </c>
      <c r="H66" s="352"/>
      <c r="I66" s="353" t="n">
        <v>29.5</v>
      </c>
      <c r="J66" s="352"/>
      <c r="K66" s="353"/>
      <c r="L66" s="352"/>
      <c r="M66" s="353"/>
      <c r="N66" s="352"/>
      <c r="O66" s="353"/>
      <c r="Q66" s="352"/>
      <c r="R66" s="353" t="n">
        <v>34.6267715014574</v>
      </c>
      <c r="S66" s="354"/>
      <c r="T66" s="353"/>
      <c r="U66" s="355"/>
      <c r="V66" s="356"/>
      <c r="W66" s="355"/>
      <c r="X66" s="353"/>
      <c r="Y66" s="354"/>
      <c r="Z66" s="357"/>
      <c r="AB66" s="354"/>
      <c r="AC66" s="353"/>
      <c r="AD66" s="354"/>
      <c r="AE66" s="353"/>
      <c r="AF66" s="354"/>
      <c r="AG66" s="353"/>
      <c r="AI66" s="1"/>
      <c r="AJ66" s="15"/>
    </row>
    <row r="67" customFormat="false" ht="12.75" hidden="false" customHeight="false" outlineLevel="0" collapsed="false">
      <c r="A67" s="1" t="n">
        <v>38899</v>
      </c>
      <c r="B67" s="352" t="n">
        <v>46.61</v>
      </c>
      <c r="C67" s="353" t="n">
        <v>46.21</v>
      </c>
      <c r="D67" s="352" t="n">
        <v>41.86</v>
      </c>
      <c r="E67" s="353" t="n">
        <v>40.47</v>
      </c>
      <c r="F67" s="352" t="n">
        <v>45.7</v>
      </c>
      <c r="G67" s="353" t="n">
        <v>46.61</v>
      </c>
      <c r="H67" s="352"/>
      <c r="I67" s="353" t="n">
        <v>26.5</v>
      </c>
      <c r="J67" s="352"/>
      <c r="K67" s="353"/>
      <c r="L67" s="352"/>
      <c r="M67" s="353"/>
      <c r="N67" s="352"/>
      <c r="O67" s="353"/>
      <c r="Q67" s="352"/>
      <c r="R67" s="353" t="n">
        <v>35.2095020534486</v>
      </c>
      <c r="S67" s="354"/>
      <c r="T67" s="353"/>
      <c r="U67" s="355"/>
      <c r="V67" s="356"/>
      <c r="W67" s="355"/>
      <c r="X67" s="353"/>
      <c r="Y67" s="354"/>
      <c r="Z67" s="357"/>
      <c r="AB67" s="354"/>
      <c r="AC67" s="353"/>
      <c r="AD67" s="354"/>
      <c r="AE67" s="353"/>
      <c r="AF67" s="354"/>
      <c r="AG67" s="353"/>
      <c r="AI67" s="1"/>
      <c r="AJ67" s="15"/>
    </row>
    <row r="68" customFormat="false" ht="12.75" hidden="false" customHeight="false" outlineLevel="0" collapsed="false">
      <c r="A68" s="1" t="n">
        <v>38930</v>
      </c>
      <c r="B68" s="352" t="n">
        <v>49.74</v>
      </c>
      <c r="C68" s="353" t="n">
        <v>50.88</v>
      </c>
      <c r="D68" s="352" t="n">
        <v>47.07</v>
      </c>
      <c r="E68" s="353" t="n">
        <v>45.83</v>
      </c>
      <c r="F68" s="352" t="n">
        <v>46.25</v>
      </c>
      <c r="G68" s="353" t="n">
        <v>49.74</v>
      </c>
      <c r="H68" s="352"/>
      <c r="I68" s="353" t="n">
        <v>35.5</v>
      </c>
      <c r="J68" s="352"/>
      <c r="K68" s="353"/>
      <c r="L68" s="352"/>
      <c r="M68" s="353"/>
      <c r="N68" s="352"/>
      <c r="O68" s="353"/>
      <c r="Q68" s="352"/>
      <c r="R68" s="353" t="n">
        <v>35.6117592104137</v>
      </c>
      <c r="S68" s="354"/>
      <c r="T68" s="353"/>
      <c r="U68" s="355"/>
      <c r="V68" s="356"/>
      <c r="W68" s="355"/>
      <c r="X68" s="353"/>
      <c r="Y68" s="354"/>
      <c r="Z68" s="357"/>
      <c r="AB68" s="354"/>
      <c r="AC68" s="353"/>
      <c r="AD68" s="354"/>
      <c r="AE68" s="353"/>
      <c r="AF68" s="354"/>
      <c r="AG68" s="353"/>
      <c r="AI68" s="1"/>
      <c r="AJ68" s="15"/>
    </row>
    <row r="69" customFormat="false" ht="12.75" hidden="false" customHeight="false" outlineLevel="0" collapsed="false">
      <c r="A69" s="1" t="n">
        <v>38961</v>
      </c>
      <c r="B69" s="352" t="n">
        <v>42.56</v>
      </c>
      <c r="C69" s="353" t="n">
        <v>43.59</v>
      </c>
      <c r="D69" s="352" t="n">
        <v>39.93</v>
      </c>
      <c r="E69" s="353" t="n">
        <v>42.83</v>
      </c>
      <c r="F69" s="352" t="n">
        <v>40.16</v>
      </c>
      <c r="G69" s="353" t="n">
        <v>42.56</v>
      </c>
      <c r="H69" s="352"/>
      <c r="I69" s="353" t="n">
        <v>22.25</v>
      </c>
      <c r="J69" s="352"/>
      <c r="K69" s="353"/>
      <c r="L69" s="352"/>
      <c r="M69" s="353"/>
      <c r="N69" s="352"/>
      <c r="O69" s="353"/>
      <c r="Q69" s="352"/>
      <c r="R69" s="353" t="n">
        <v>35.7601740865479</v>
      </c>
      <c r="S69" s="354"/>
      <c r="T69" s="353"/>
      <c r="U69" s="355"/>
      <c r="V69" s="356"/>
      <c r="W69" s="355"/>
      <c r="X69" s="353"/>
      <c r="Y69" s="354"/>
      <c r="Z69" s="357"/>
      <c r="AB69" s="354"/>
      <c r="AC69" s="353"/>
      <c r="AD69" s="354"/>
      <c r="AE69" s="353"/>
      <c r="AF69" s="354"/>
      <c r="AG69" s="353"/>
      <c r="AI69" s="1"/>
      <c r="AJ69" s="15"/>
    </row>
    <row r="70" customFormat="false" ht="12.75" hidden="false" customHeight="false" outlineLevel="0" collapsed="false">
      <c r="A70" s="1" t="n">
        <v>38991</v>
      </c>
      <c r="B70" s="352" t="n">
        <v>35.86</v>
      </c>
      <c r="C70" s="353" t="n">
        <v>37.47</v>
      </c>
      <c r="D70" s="352" t="n">
        <v>36.78</v>
      </c>
      <c r="E70" s="353" t="n">
        <v>41.47</v>
      </c>
      <c r="F70" s="352" t="n">
        <v>39.68</v>
      </c>
      <c r="G70" s="353" t="n">
        <v>35.86</v>
      </c>
      <c r="H70" s="352"/>
      <c r="I70" s="353" t="n">
        <v>25.5</v>
      </c>
      <c r="J70" s="352"/>
      <c r="K70" s="353"/>
      <c r="L70" s="352"/>
      <c r="M70" s="353"/>
      <c r="N70" s="352"/>
      <c r="O70" s="353"/>
      <c r="Q70" s="352"/>
      <c r="R70" s="353" t="n">
        <v>35.8938319630598</v>
      </c>
      <c r="S70" s="354"/>
      <c r="T70" s="353"/>
      <c r="U70" s="355"/>
      <c r="V70" s="356"/>
      <c r="W70" s="355"/>
      <c r="X70" s="353"/>
      <c r="Y70" s="354"/>
      <c r="Z70" s="357"/>
      <c r="AB70" s="354"/>
      <c r="AC70" s="353"/>
      <c r="AD70" s="354"/>
      <c r="AE70" s="353"/>
      <c r="AF70" s="354"/>
      <c r="AG70" s="353"/>
      <c r="AI70" s="1"/>
      <c r="AJ70" s="15"/>
    </row>
    <row r="71" customFormat="false" ht="12.75" hidden="false" customHeight="false" outlineLevel="0" collapsed="false">
      <c r="A71" s="1" t="n">
        <v>39022</v>
      </c>
      <c r="B71" s="352" t="n">
        <v>34.92</v>
      </c>
      <c r="C71" s="353" t="n">
        <v>35.82</v>
      </c>
      <c r="D71" s="352" t="n">
        <v>34.9</v>
      </c>
      <c r="E71" s="353" t="n">
        <v>38.78</v>
      </c>
      <c r="F71" s="352" t="n">
        <v>39.13</v>
      </c>
      <c r="G71" s="353" t="n">
        <v>34.92</v>
      </c>
      <c r="H71" s="352"/>
      <c r="I71" s="353" t="n">
        <v>22.5</v>
      </c>
      <c r="J71" s="352"/>
      <c r="K71" s="353"/>
      <c r="L71" s="352"/>
      <c r="M71" s="353"/>
      <c r="N71" s="352"/>
      <c r="O71" s="353"/>
      <c r="Q71" s="352"/>
      <c r="R71" s="353" t="n">
        <v>38.2881967787225</v>
      </c>
      <c r="S71" s="354"/>
      <c r="T71" s="353"/>
      <c r="U71" s="355"/>
      <c r="V71" s="356"/>
      <c r="W71" s="355"/>
      <c r="X71" s="353"/>
      <c r="Y71" s="354"/>
      <c r="Z71" s="357"/>
      <c r="AB71" s="354"/>
      <c r="AC71" s="353"/>
      <c r="AD71" s="354"/>
      <c r="AE71" s="353"/>
      <c r="AF71" s="354"/>
      <c r="AG71" s="353"/>
      <c r="AI71" s="1"/>
      <c r="AJ71" s="15"/>
    </row>
    <row r="72" customFormat="false" ht="12.75" hidden="false" customHeight="false" outlineLevel="0" collapsed="false">
      <c r="A72" s="1" t="n">
        <v>39052</v>
      </c>
      <c r="B72" s="352" t="n">
        <v>34.93</v>
      </c>
      <c r="C72" s="353" t="n">
        <v>37.66</v>
      </c>
      <c r="D72" s="352" t="n">
        <v>36.7</v>
      </c>
      <c r="E72" s="353" t="n">
        <v>39.83</v>
      </c>
      <c r="F72" s="352" t="n">
        <v>43.03</v>
      </c>
      <c r="G72" s="353" t="n">
        <v>34.93</v>
      </c>
      <c r="H72" s="352"/>
      <c r="I72" s="353" t="n">
        <v>25.75</v>
      </c>
      <c r="J72" s="352"/>
      <c r="K72" s="353"/>
      <c r="L72" s="352"/>
      <c r="M72" s="353"/>
      <c r="N72" s="352"/>
      <c r="O72" s="353"/>
      <c r="Q72" s="352"/>
      <c r="R72" s="353" t="n">
        <v>40.4412526387962</v>
      </c>
      <c r="S72" s="354"/>
      <c r="T72" s="353"/>
      <c r="U72" s="355"/>
      <c r="V72" s="356"/>
      <c r="W72" s="355"/>
      <c r="X72" s="353"/>
      <c r="Y72" s="354"/>
      <c r="Z72" s="357"/>
      <c r="AB72" s="354"/>
      <c r="AC72" s="353"/>
      <c r="AD72" s="354"/>
      <c r="AE72" s="353"/>
      <c r="AF72" s="354"/>
      <c r="AG72" s="353"/>
      <c r="AI72" s="1"/>
      <c r="AJ72" s="15"/>
    </row>
    <row r="73" customFormat="false" ht="12.75" hidden="false" customHeight="false" outlineLevel="0" collapsed="false">
      <c r="A73" s="1" t="n">
        <v>39083</v>
      </c>
      <c r="B73" s="352" t="n">
        <v>36.32</v>
      </c>
      <c r="C73" s="353" t="n">
        <v>38.5</v>
      </c>
      <c r="D73" s="352" t="n">
        <v>37.07</v>
      </c>
      <c r="E73" s="353" t="n">
        <v>39.44</v>
      </c>
      <c r="F73" s="352" t="n">
        <v>41.15</v>
      </c>
      <c r="G73" s="353" t="n">
        <v>36.32</v>
      </c>
      <c r="H73" s="352"/>
      <c r="I73" s="353" t="n">
        <v>28.1</v>
      </c>
      <c r="J73" s="352"/>
      <c r="K73" s="353"/>
      <c r="L73" s="352"/>
      <c r="M73" s="353"/>
      <c r="N73" s="352"/>
      <c r="O73" s="353"/>
      <c r="Q73" s="352"/>
      <c r="R73" s="353" t="n">
        <v>40.9339499354516</v>
      </c>
      <c r="S73" s="354"/>
      <c r="T73" s="353"/>
      <c r="U73" s="355"/>
      <c r="V73" s="356"/>
      <c r="W73" s="355"/>
      <c r="X73" s="353"/>
      <c r="Y73" s="354"/>
      <c r="Z73" s="357"/>
      <c r="AB73" s="354"/>
      <c r="AC73" s="353"/>
      <c r="AD73" s="354"/>
      <c r="AE73" s="353"/>
      <c r="AF73" s="354"/>
      <c r="AG73" s="353"/>
      <c r="AI73" s="1"/>
      <c r="AJ73" s="15"/>
    </row>
    <row r="74" customFormat="false" ht="12.75" hidden="false" customHeight="false" outlineLevel="0" collapsed="false">
      <c r="A74" s="1" t="n">
        <v>39114</v>
      </c>
      <c r="B74" s="352" t="n">
        <v>36.04</v>
      </c>
      <c r="C74" s="353" t="n">
        <v>36.98</v>
      </c>
      <c r="D74" s="352" t="n">
        <v>35.61</v>
      </c>
      <c r="E74" s="353" t="n">
        <v>39.56</v>
      </c>
      <c r="F74" s="352" t="n">
        <v>39.28</v>
      </c>
      <c r="G74" s="353" t="n">
        <v>36.04</v>
      </c>
      <c r="H74" s="352"/>
      <c r="I74" s="353" t="n">
        <v>30.35</v>
      </c>
      <c r="J74" s="352"/>
      <c r="K74" s="353"/>
      <c r="L74" s="352"/>
      <c r="M74" s="353"/>
      <c r="N74" s="352"/>
      <c r="O74" s="353"/>
      <c r="Q74" s="352"/>
      <c r="R74" s="353" t="n">
        <v>39.558919189763</v>
      </c>
      <c r="S74" s="354"/>
      <c r="T74" s="353"/>
      <c r="U74" s="355"/>
      <c r="V74" s="356"/>
      <c r="W74" s="355"/>
      <c r="X74" s="353"/>
      <c r="Y74" s="354"/>
      <c r="Z74" s="357"/>
      <c r="AB74" s="354"/>
      <c r="AC74" s="353"/>
      <c r="AD74" s="354"/>
      <c r="AE74" s="353"/>
      <c r="AF74" s="354"/>
      <c r="AG74" s="353"/>
      <c r="AI74" s="1"/>
      <c r="AJ74" s="15"/>
    </row>
    <row r="75" customFormat="false" ht="12.75" hidden="false" customHeight="false" outlineLevel="0" collapsed="false">
      <c r="A75" s="1" t="n">
        <v>39142</v>
      </c>
      <c r="B75" s="352" t="n">
        <v>36.04</v>
      </c>
      <c r="C75" s="353" t="n">
        <v>35.17</v>
      </c>
      <c r="D75" s="352" t="n">
        <v>33.27</v>
      </c>
      <c r="E75" s="353" t="n">
        <v>38.69</v>
      </c>
      <c r="F75" s="352" t="n">
        <v>38.37</v>
      </c>
      <c r="G75" s="353" t="n">
        <v>36.04</v>
      </c>
      <c r="H75" s="352"/>
      <c r="I75" s="353" t="n">
        <v>27.85</v>
      </c>
      <c r="J75" s="352"/>
      <c r="K75" s="353"/>
      <c r="L75" s="352"/>
      <c r="M75" s="353"/>
      <c r="N75" s="352"/>
      <c r="O75" s="353"/>
      <c r="Q75" s="352"/>
      <c r="R75" s="353" t="n">
        <v>37.9642878681198</v>
      </c>
      <c r="S75" s="354"/>
      <c r="T75" s="353"/>
      <c r="U75" s="355"/>
      <c r="V75" s="356"/>
      <c r="W75" s="355"/>
      <c r="X75" s="353"/>
      <c r="Y75" s="354"/>
      <c r="Z75" s="357"/>
      <c r="AB75" s="354"/>
      <c r="AC75" s="353"/>
      <c r="AD75" s="354"/>
      <c r="AE75" s="353"/>
      <c r="AF75" s="354"/>
      <c r="AG75" s="353"/>
      <c r="AI75" s="1"/>
      <c r="AJ75" s="15"/>
    </row>
    <row r="76" customFormat="false" ht="12.75" hidden="false" customHeight="false" outlineLevel="0" collapsed="false">
      <c r="A76" s="1" t="n">
        <v>39173</v>
      </c>
      <c r="B76" s="352" t="n">
        <v>35.76</v>
      </c>
      <c r="C76" s="353" t="n">
        <v>36.4</v>
      </c>
      <c r="D76" s="352" t="n">
        <v>32.69</v>
      </c>
      <c r="E76" s="353" t="n">
        <v>38.75</v>
      </c>
      <c r="F76" s="352" t="n">
        <v>37.47</v>
      </c>
      <c r="G76" s="353" t="n">
        <v>35.76</v>
      </c>
      <c r="H76" s="352"/>
      <c r="I76" s="353" t="n">
        <v>33.85</v>
      </c>
      <c r="J76" s="352"/>
      <c r="K76" s="353"/>
      <c r="L76" s="352"/>
      <c r="M76" s="353"/>
      <c r="N76" s="352"/>
      <c r="O76" s="353"/>
      <c r="Q76" s="352"/>
      <c r="R76" s="353" t="n">
        <v>35.3626744969969</v>
      </c>
      <c r="S76" s="354"/>
      <c r="T76" s="353"/>
      <c r="U76" s="355"/>
      <c r="V76" s="356"/>
      <c r="W76" s="355"/>
      <c r="X76" s="353"/>
      <c r="Y76" s="354"/>
      <c r="Z76" s="357"/>
      <c r="AB76" s="354"/>
      <c r="AC76" s="353"/>
      <c r="AD76" s="354"/>
      <c r="AE76" s="353"/>
      <c r="AF76" s="354"/>
      <c r="AG76" s="353"/>
      <c r="AI76" s="1"/>
      <c r="AJ76" s="15"/>
    </row>
    <row r="77" customFormat="false" ht="12.75" hidden="false" customHeight="false" outlineLevel="0" collapsed="false">
      <c r="A77" s="1" t="n">
        <v>39203</v>
      </c>
      <c r="B77" s="352" t="n">
        <v>35.76</v>
      </c>
      <c r="C77" s="353" t="n">
        <v>33.51</v>
      </c>
      <c r="D77" s="352" t="n">
        <v>29.76</v>
      </c>
      <c r="E77" s="353" t="n">
        <v>39.95</v>
      </c>
      <c r="F77" s="352" t="n">
        <v>37.97</v>
      </c>
      <c r="G77" s="353" t="n">
        <v>35.76</v>
      </c>
      <c r="H77" s="352"/>
      <c r="I77" s="353" t="n">
        <v>33.85</v>
      </c>
      <c r="J77" s="352"/>
      <c r="K77" s="353"/>
      <c r="L77" s="352"/>
      <c r="M77" s="353"/>
      <c r="N77" s="352"/>
      <c r="O77" s="353"/>
      <c r="Q77" s="352"/>
      <c r="R77" s="353" t="n">
        <v>35.3690068598983</v>
      </c>
      <c r="S77" s="354"/>
      <c r="T77" s="353"/>
      <c r="U77" s="355"/>
      <c r="V77" s="356"/>
      <c r="W77" s="355"/>
      <c r="X77" s="353"/>
      <c r="Y77" s="354"/>
      <c r="Z77" s="357"/>
      <c r="AB77" s="354"/>
      <c r="AC77" s="353"/>
      <c r="AD77" s="354"/>
      <c r="AE77" s="353"/>
      <c r="AF77" s="354"/>
      <c r="AG77" s="353"/>
      <c r="AI77" s="1"/>
      <c r="AJ77" s="15"/>
    </row>
    <row r="78" customFormat="false" ht="12.75" hidden="false" customHeight="false" outlineLevel="0" collapsed="false">
      <c r="A78" s="1" t="n">
        <v>39234</v>
      </c>
      <c r="B78" s="352" t="n">
        <v>38.31</v>
      </c>
      <c r="C78" s="353" t="n">
        <v>34.29</v>
      </c>
      <c r="D78" s="352" t="n">
        <v>30.5</v>
      </c>
      <c r="E78" s="353" t="n">
        <v>43.73</v>
      </c>
      <c r="F78" s="352" t="n">
        <v>44.15</v>
      </c>
      <c r="G78" s="353" t="n">
        <v>38.31</v>
      </c>
      <c r="H78" s="352"/>
      <c r="I78" s="353" t="n">
        <v>39.85</v>
      </c>
      <c r="J78" s="352"/>
      <c r="K78" s="353"/>
      <c r="L78" s="352"/>
      <c r="M78" s="353"/>
      <c r="N78" s="352"/>
      <c r="O78" s="353"/>
      <c r="Q78" s="352"/>
      <c r="R78" s="353" t="n">
        <v>35.7639284111419</v>
      </c>
      <c r="S78" s="354"/>
      <c r="T78" s="353"/>
      <c r="U78" s="355"/>
      <c r="V78" s="356"/>
      <c r="W78" s="355"/>
      <c r="X78" s="353"/>
      <c r="Y78" s="354"/>
      <c r="Z78" s="357"/>
      <c r="AB78" s="354"/>
      <c r="AC78" s="353"/>
      <c r="AD78" s="354"/>
      <c r="AE78" s="353"/>
      <c r="AF78" s="354"/>
      <c r="AG78" s="353"/>
      <c r="AI78" s="1"/>
      <c r="AJ78" s="15"/>
    </row>
    <row r="79" customFormat="false" ht="12.75" hidden="false" customHeight="false" outlineLevel="0" collapsed="false">
      <c r="A79" s="1" t="n">
        <v>39264</v>
      </c>
      <c r="B79" s="352" t="n">
        <v>46.08</v>
      </c>
      <c r="C79" s="353" t="n">
        <v>46.54</v>
      </c>
      <c r="D79" s="352" t="n">
        <v>41.56</v>
      </c>
      <c r="E79" s="353" t="n">
        <v>39.87</v>
      </c>
      <c r="F79" s="352" t="n">
        <v>44.96</v>
      </c>
      <c r="G79" s="353" t="n">
        <v>46.08</v>
      </c>
      <c r="H79" s="352"/>
      <c r="I79" s="353" t="n">
        <v>46.85</v>
      </c>
      <c r="J79" s="352"/>
      <c r="K79" s="353"/>
      <c r="L79" s="352"/>
      <c r="M79" s="353"/>
      <c r="N79" s="352"/>
      <c r="O79" s="353"/>
      <c r="Q79" s="352"/>
      <c r="R79" s="353" t="n">
        <v>36.3408469677672</v>
      </c>
      <c r="S79" s="354"/>
      <c r="T79" s="353"/>
      <c r="U79" s="355"/>
      <c r="V79" s="356"/>
      <c r="W79" s="355"/>
      <c r="X79" s="353"/>
      <c r="Y79" s="354"/>
      <c r="Z79" s="357"/>
      <c r="AB79" s="354"/>
      <c r="AC79" s="353"/>
      <c r="AD79" s="354"/>
      <c r="AE79" s="353"/>
      <c r="AF79" s="354"/>
      <c r="AG79" s="353"/>
      <c r="AI79" s="1"/>
      <c r="AJ79" s="15"/>
    </row>
    <row r="80" customFormat="false" ht="12.75" hidden="false" customHeight="false" outlineLevel="0" collapsed="false">
      <c r="A80" s="1" t="n">
        <v>39295</v>
      </c>
      <c r="B80" s="352" t="n">
        <v>48.91</v>
      </c>
      <c r="C80" s="353" t="n">
        <v>50.85</v>
      </c>
      <c r="D80" s="352" t="n">
        <v>46.29</v>
      </c>
      <c r="E80" s="353" t="n">
        <v>44.75</v>
      </c>
      <c r="F80" s="352" t="n">
        <v>44.99</v>
      </c>
      <c r="G80" s="353" t="n">
        <v>48.91</v>
      </c>
      <c r="H80" s="352"/>
      <c r="I80" s="353" t="n">
        <v>55.85</v>
      </c>
      <c r="J80" s="352"/>
      <c r="K80" s="353"/>
      <c r="L80" s="352"/>
      <c r="M80" s="353"/>
      <c r="N80" s="352"/>
      <c r="O80" s="353"/>
      <c r="Q80" s="352"/>
      <c r="R80" s="353" t="n">
        <v>36.7360222821815</v>
      </c>
      <c r="S80" s="354"/>
      <c r="T80" s="353"/>
      <c r="U80" s="355"/>
      <c r="V80" s="356"/>
      <c r="W80" s="355"/>
      <c r="X80" s="353"/>
      <c r="Y80" s="354"/>
      <c r="Z80" s="357"/>
      <c r="AB80" s="354"/>
      <c r="AC80" s="353"/>
      <c r="AD80" s="354"/>
      <c r="AE80" s="353"/>
      <c r="AF80" s="354"/>
      <c r="AG80" s="353"/>
      <c r="AI80" s="1"/>
      <c r="AJ80" s="15"/>
    </row>
    <row r="81" customFormat="false" ht="12.75" hidden="false" customHeight="false" outlineLevel="0" collapsed="false">
      <c r="A81" s="1" t="n">
        <v>39326</v>
      </c>
      <c r="B81" s="352" t="n">
        <v>42.42</v>
      </c>
      <c r="C81" s="353" t="n">
        <v>44.13</v>
      </c>
      <c r="D81" s="352" t="n">
        <v>39.82</v>
      </c>
      <c r="E81" s="353" t="n">
        <v>42.01</v>
      </c>
      <c r="F81" s="352" t="n">
        <v>39.67</v>
      </c>
      <c r="G81" s="353" t="n">
        <v>42.42</v>
      </c>
      <c r="H81" s="352"/>
      <c r="I81" s="353" t="n">
        <v>38.6</v>
      </c>
      <c r="J81" s="352"/>
      <c r="K81" s="353"/>
      <c r="L81" s="352"/>
      <c r="M81" s="353"/>
      <c r="N81" s="352"/>
      <c r="O81" s="353"/>
      <c r="Q81" s="352"/>
      <c r="R81" s="353" t="n">
        <v>36.8762757724868</v>
      </c>
      <c r="S81" s="354"/>
      <c r="T81" s="353"/>
      <c r="U81" s="355"/>
      <c r="V81" s="356"/>
      <c r="W81" s="355"/>
      <c r="X81" s="353"/>
      <c r="Y81" s="354"/>
      <c r="Z81" s="357"/>
      <c r="AB81" s="354"/>
      <c r="AC81" s="353"/>
      <c r="AD81" s="354"/>
      <c r="AE81" s="353"/>
      <c r="AF81" s="354"/>
      <c r="AG81" s="353"/>
      <c r="AI81" s="1"/>
      <c r="AJ81" s="15"/>
    </row>
    <row r="82" customFormat="false" ht="12.75" hidden="false" customHeight="false" outlineLevel="0" collapsed="false">
      <c r="A82" s="1" t="n">
        <v>39356</v>
      </c>
      <c r="B82" s="352" t="n">
        <v>36.34</v>
      </c>
      <c r="C82" s="353" t="n">
        <v>38.52</v>
      </c>
      <c r="D82" s="352" t="n">
        <v>37.04</v>
      </c>
      <c r="E82" s="353" t="n">
        <v>42.39</v>
      </c>
      <c r="F82" s="352" t="n">
        <v>40.44</v>
      </c>
      <c r="G82" s="353" t="n">
        <v>36.34</v>
      </c>
      <c r="H82" s="352"/>
      <c r="I82" s="353" t="n">
        <v>37.85</v>
      </c>
      <c r="J82" s="352"/>
      <c r="K82" s="353"/>
      <c r="L82" s="352"/>
      <c r="M82" s="353"/>
      <c r="N82" s="352"/>
      <c r="O82" s="353"/>
      <c r="Q82" s="352"/>
      <c r="R82" s="353" t="n">
        <v>37.004183875895</v>
      </c>
      <c r="S82" s="354"/>
      <c r="T82" s="353"/>
      <c r="U82" s="355"/>
      <c r="V82" s="356"/>
      <c r="W82" s="355"/>
      <c r="X82" s="353"/>
      <c r="Y82" s="354"/>
      <c r="Z82" s="357"/>
      <c r="AB82" s="354"/>
      <c r="AC82" s="353"/>
      <c r="AD82" s="354"/>
      <c r="AE82" s="353"/>
      <c r="AF82" s="354"/>
      <c r="AG82" s="353"/>
      <c r="AI82" s="1"/>
      <c r="AJ82" s="15"/>
    </row>
    <row r="83" customFormat="false" ht="12.75" hidden="false" customHeight="false" outlineLevel="0" collapsed="false">
      <c r="A83" s="1" t="n">
        <v>39387</v>
      </c>
      <c r="B83" s="352" t="n">
        <v>35.5</v>
      </c>
      <c r="C83" s="353" t="n">
        <v>36.96</v>
      </c>
      <c r="D83" s="352" t="n">
        <v>35.27</v>
      </c>
      <c r="E83" s="353" t="n">
        <v>39.46</v>
      </c>
      <c r="F83" s="352" t="n">
        <v>39.86</v>
      </c>
      <c r="G83" s="353" t="n">
        <v>35.5</v>
      </c>
      <c r="H83" s="352"/>
      <c r="I83" s="353" t="n">
        <v>34.85</v>
      </c>
      <c r="J83" s="352"/>
      <c r="K83" s="353"/>
      <c r="L83" s="352"/>
      <c r="M83" s="353"/>
      <c r="N83" s="352"/>
      <c r="O83" s="353"/>
      <c r="Q83" s="352"/>
      <c r="R83" s="353" t="n">
        <v>38.8574255821749</v>
      </c>
      <c r="S83" s="354"/>
      <c r="T83" s="353"/>
      <c r="U83" s="355"/>
      <c r="V83" s="356"/>
      <c r="W83" s="355"/>
      <c r="X83" s="353"/>
      <c r="Y83" s="354"/>
      <c r="Z83" s="357"/>
      <c r="AB83" s="354"/>
      <c r="AC83" s="353"/>
      <c r="AD83" s="354"/>
      <c r="AE83" s="353"/>
      <c r="AF83" s="354"/>
      <c r="AG83" s="353"/>
      <c r="AI83" s="1"/>
      <c r="AJ83" s="15"/>
    </row>
    <row r="84" customFormat="false" ht="12.75" hidden="false" customHeight="false" outlineLevel="0" collapsed="false">
      <c r="A84" s="1" t="n">
        <v>39417</v>
      </c>
      <c r="B84" s="352" t="n">
        <v>35.5</v>
      </c>
      <c r="C84" s="353" t="n">
        <v>38.66</v>
      </c>
      <c r="D84" s="352" t="n">
        <v>36.9</v>
      </c>
      <c r="E84" s="353" t="n">
        <v>40.4</v>
      </c>
      <c r="F84" s="352" t="n">
        <v>43.71</v>
      </c>
      <c r="G84" s="353" t="n">
        <v>35.5</v>
      </c>
      <c r="H84" s="352"/>
      <c r="I84" s="353" t="n">
        <v>38.1</v>
      </c>
      <c r="J84" s="352"/>
      <c r="K84" s="353"/>
      <c r="L84" s="352"/>
      <c r="M84" s="353"/>
      <c r="N84" s="352"/>
      <c r="O84" s="353"/>
      <c r="Q84" s="352"/>
      <c r="R84" s="353" t="n">
        <v>41.0148295009653</v>
      </c>
      <c r="S84" s="354"/>
      <c r="T84" s="353"/>
      <c r="U84" s="355"/>
      <c r="V84" s="356"/>
      <c r="W84" s="355"/>
      <c r="X84" s="353"/>
      <c r="Y84" s="354"/>
      <c r="Z84" s="357"/>
      <c r="AB84" s="354"/>
      <c r="AC84" s="353"/>
      <c r="AD84" s="354"/>
      <c r="AE84" s="353"/>
      <c r="AF84" s="354"/>
      <c r="AG84" s="353"/>
      <c r="AI84" s="1"/>
      <c r="AJ84" s="15"/>
    </row>
    <row r="85" customFormat="false" ht="12.75" hidden="false" customHeight="false" outlineLevel="0" collapsed="false">
      <c r="A85" s="1" t="n">
        <v>39448</v>
      </c>
      <c r="B85" s="352" t="n">
        <v>36.73</v>
      </c>
      <c r="C85" s="353" t="n">
        <v>39.47</v>
      </c>
      <c r="D85" s="352" t="n">
        <v>37.52</v>
      </c>
      <c r="E85" s="353" t="n">
        <v>39.67</v>
      </c>
      <c r="F85" s="352" t="n">
        <v>41.38</v>
      </c>
      <c r="G85" s="353" t="n">
        <v>36.73</v>
      </c>
      <c r="H85" s="352"/>
      <c r="I85" s="353" t="n">
        <v>28.45</v>
      </c>
      <c r="J85" s="352"/>
      <c r="K85" s="353"/>
      <c r="L85" s="352"/>
      <c r="M85" s="353"/>
      <c r="N85" s="352"/>
      <c r="O85" s="353"/>
      <c r="Q85" s="352"/>
      <c r="R85" s="353" t="n">
        <v>41.5386236956832</v>
      </c>
      <c r="S85" s="354"/>
      <c r="T85" s="353"/>
      <c r="U85" s="355"/>
      <c r="V85" s="356"/>
      <c r="W85" s="355"/>
      <c r="X85" s="353"/>
      <c r="Y85" s="354"/>
      <c r="Z85" s="357"/>
      <c r="AB85" s="354"/>
      <c r="AC85" s="353"/>
      <c r="AD85" s="354"/>
      <c r="AE85" s="353"/>
      <c r="AF85" s="354"/>
      <c r="AG85" s="353"/>
      <c r="AI85" s="1"/>
      <c r="AJ85" s="15"/>
    </row>
    <row r="86" customFormat="false" ht="12.75" hidden="false" customHeight="false" outlineLevel="0" collapsed="false">
      <c r="A86" s="1" t="n">
        <v>39479</v>
      </c>
      <c r="B86" s="352" t="n">
        <v>36.48</v>
      </c>
      <c r="C86" s="353" t="n">
        <v>38.05</v>
      </c>
      <c r="D86" s="352" t="n">
        <v>36.16</v>
      </c>
      <c r="E86" s="353" t="n">
        <v>39.89</v>
      </c>
      <c r="F86" s="352" t="n">
        <v>39.51</v>
      </c>
      <c r="G86" s="353" t="n">
        <v>36.48</v>
      </c>
      <c r="H86" s="352"/>
      <c r="I86" s="353" t="n">
        <v>30.7</v>
      </c>
      <c r="J86" s="352"/>
      <c r="K86" s="353"/>
      <c r="L86" s="352"/>
      <c r="M86" s="353"/>
      <c r="N86" s="352"/>
      <c r="O86" s="353"/>
      <c r="Q86" s="352"/>
      <c r="R86" s="353" t="n">
        <v>40.1602988515169</v>
      </c>
      <c r="S86" s="354"/>
      <c r="T86" s="353"/>
      <c r="U86" s="355"/>
      <c r="V86" s="356"/>
      <c r="W86" s="355"/>
      <c r="X86" s="353"/>
      <c r="Y86" s="354"/>
      <c r="Z86" s="357"/>
      <c r="AB86" s="354"/>
      <c r="AC86" s="353"/>
      <c r="AD86" s="354"/>
      <c r="AE86" s="353"/>
      <c r="AF86" s="354"/>
      <c r="AG86" s="353"/>
      <c r="AI86" s="1"/>
      <c r="AJ86" s="15"/>
    </row>
    <row r="87" customFormat="false" ht="12.75" hidden="false" customHeight="false" outlineLevel="0" collapsed="false">
      <c r="A87" s="1" t="n">
        <v>39508</v>
      </c>
      <c r="B87" s="352" t="n">
        <v>36.48</v>
      </c>
      <c r="C87" s="353" t="n">
        <v>36.34</v>
      </c>
      <c r="D87" s="352" t="n">
        <v>33.97</v>
      </c>
      <c r="E87" s="353" t="n">
        <v>39.11</v>
      </c>
      <c r="F87" s="352" t="n">
        <v>38.58</v>
      </c>
      <c r="G87" s="353" t="n">
        <v>36.48</v>
      </c>
      <c r="H87" s="352"/>
      <c r="I87" s="353" t="n">
        <v>28.2</v>
      </c>
      <c r="J87" s="352"/>
      <c r="K87" s="353"/>
      <c r="L87" s="352"/>
      <c r="M87" s="353"/>
      <c r="N87" s="352"/>
      <c r="O87" s="353"/>
      <c r="Q87" s="352"/>
      <c r="R87" s="353" t="n">
        <v>38.5621832648577</v>
      </c>
      <c r="S87" s="354"/>
      <c r="T87" s="353"/>
      <c r="U87" s="355"/>
      <c r="V87" s="356"/>
      <c r="W87" s="355"/>
      <c r="X87" s="353"/>
      <c r="Y87" s="354"/>
      <c r="Z87" s="357"/>
      <c r="AB87" s="354"/>
      <c r="AC87" s="353"/>
      <c r="AD87" s="354"/>
      <c r="AE87" s="353"/>
      <c r="AF87" s="354"/>
      <c r="AG87" s="353"/>
      <c r="AI87" s="1"/>
      <c r="AJ87" s="15"/>
    </row>
    <row r="88" customFormat="false" ht="12.75" hidden="false" customHeight="false" outlineLevel="0" collapsed="false">
      <c r="A88" s="1" t="n">
        <v>39539</v>
      </c>
      <c r="B88" s="352" t="n">
        <v>36.22</v>
      </c>
      <c r="C88" s="353" t="n">
        <v>37.51</v>
      </c>
      <c r="D88" s="352" t="n">
        <v>33.43</v>
      </c>
      <c r="E88" s="353" t="n">
        <v>39.44</v>
      </c>
      <c r="F88" s="352" t="n">
        <v>37.67</v>
      </c>
      <c r="G88" s="353" t="n">
        <v>36.22</v>
      </c>
      <c r="H88" s="352"/>
      <c r="I88" s="353" t="n">
        <v>34.2</v>
      </c>
      <c r="J88" s="352"/>
      <c r="K88" s="353"/>
      <c r="L88" s="352"/>
      <c r="M88" s="353"/>
      <c r="N88" s="352"/>
      <c r="O88" s="353"/>
      <c r="Q88" s="352"/>
      <c r="R88" s="353" t="n">
        <v>35.9547150722357</v>
      </c>
      <c r="S88" s="354"/>
      <c r="T88" s="353"/>
      <c r="U88" s="355"/>
      <c r="V88" s="356"/>
      <c r="W88" s="355"/>
      <c r="X88" s="353"/>
      <c r="Y88" s="354"/>
      <c r="Z88" s="357"/>
      <c r="AB88" s="354"/>
      <c r="AC88" s="353"/>
      <c r="AD88" s="354"/>
      <c r="AE88" s="353"/>
      <c r="AF88" s="354"/>
      <c r="AG88" s="353"/>
      <c r="AI88" s="1"/>
      <c r="AJ88" s="15"/>
    </row>
    <row r="89" customFormat="false" ht="12.75" hidden="false" customHeight="false" outlineLevel="0" collapsed="false">
      <c r="A89" s="1" t="n">
        <v>39569</v>
      </c>
      <c r="B89" s="352" t="n">
        <v>36.22</v>
      </c>
      <c r="C89" s="353" t="n">
        <v>34.78</v>
      </c>
      <c r="D89" s="352" t="n">
        <v>30.69</v>
      </c>
      <c r="E89" s="353" t="n">
        <v>40.56</v>
      </c>
      <c r="F89" s="352" t="n">
        <v>38.17</v>
      </c>
      <c r="G89" s="353" t="n">
        <v>36.22</v>
      </c>
      <c r="H89" s="352"/>
      <c r="I89" s="353" t="n">
        <v>34.2</v>
      </c>
      <c r="J89" s="352"/>
      <c r="K89" s="353"/>
      <c r="L89" s="352"/>
      <c r="M89" s="353"/>
      <c r="N89" s="352"/>
      <c r="O89" s="353"/>
      <c r="Q89" s="352"/>
      <c r="R89" s="353" t="n">
        <v>35.9607808846778</v>
      </c>
      <c r="S89" s="354"/>
      <c r="T89" s="353"/>
      <c r="U89" s="355"/>
      <c r="V89" s="356"/>
      <c r="W89" s="355"/>
      <c r="X89" s="353"/>
      <c r="Y89" s="354"/>
      <c r="Z89" s="357"/>
      <c r="AB89" s="354"/>
      <c r="AC89" s="353"/>
      <c r="AD89" s="354"/>
      <c r="AE89" s="353"/>
      <c r="AF89" s="354"/>
      <c r="AG89" s="353"/>
      <c r="AI89" s="1"/>
      <c r="AJ89" s="15"/>
    </row>
    <row r="90" customFormat="false" ht="12.75" hidden="false" customHeight="false" outlineLevel="0" collapsed="false">
      <c r="A90" s="1" t="n">
        <v>39600</v>
      </c>
      <c r="B90" s="352" t="n">
        <v>38.58</v>
      </c>
      <c r="C90" s="353" t="n">
        <v>35.52</v>
      </c>
      <c r="D90" s="352" t="n">
        <v>31.39</v>
      </c>
      <c r="E90" s="353" t="n">
        <v>44.23</v>
      </c>
      <c r="F90" s="352" t="n">
        <v>44.42</v>
      </c>
      <c r="G90" s="353" t="n">
        <v>38.58</v>
      </c>
      <c r="H90" s="352"/>
      <c r="I90" s="353" t="n">
        <v>40.2</v>
      </c>
      <c r="J90" s="352"/>
      <c r="K90" s="353"/>
      <c r="L90" s="352"/>
      <c r="M90" s="353"/>
      <c r="N90" s="352"/>
      <c r="O90" s="353"/>
      <c r="Q90" s="352"/>
      <c r="R90" s="353" t="n">
        <v>36.3562450439078</v>
      </c>
      <c r="S90" s="354"/>
      <c r="T90" s="353"/>
      <c r="U90" s="355"/>
      <c r="V90" s="356"/>
      <c r="W90" s="355"/>
      <c r="X90" s="353"/>
      <c r="Y90" s="354"/>
      <c r="Z90" s="357"/>
      <c r="AB90" s="354"/>
      <c r="AC90" s="353"/>
      <c r="AD90" s="354"/>
      <c r="AE90" s="353"/>
      <c r="AF90" s="354"/>
      <c r="AG90" s="353"/>
      <c r="AI90" s="1"/>
      <c r="AJ90" s="15"/>
    </row>
    <row r="91" customFormat="false" ht="12.75" hidden="false" customHeight="false" outlineLevel="0" collapsed="false">
      <c r="A91" s="1" t="n">
        <v>39630</v>
      </c>
      <c r="B91" s="352" t="n">
        <v>45.78</v>
      </c>
      <c r="C91" s="353" t="n">
        <v>47.07</v>
      </c>
      <c r="D91" s="352" t="n">
        <v>41.71</v>
      </c>
      <c r="E91" s="353" t="n">
        <v>39.53</v>
      </c>
      <c r="F91" s="352" t="n">
        <v>45.29</v>
      </c>
      <c r="G91" s="353" t="n">
        <v>45.78</v>
      </c>
      <c r="H91" s="352"/>
      <c r="I91" s="353" t="n">
        <v>47.2</v>
      </c>
      <c r="J91" s="352"/>
      <c r="K91" s="353"/>
      <c r="L91" s="352"/>
      <c r="M91" s="353"/>
      <c r="N91" s="352"/>
      <c r="O91" s="353"/>
      <c r="Q91" s="352"/>
      <c r="R91" s="353" t="n">
        <v>36.9340887028184</v>
      </c>
      <c r="S91" s="354"/>
      <c r="T91" s="353"/>
      <c r="U91" s="355"/>
      <c r="V91" s="356"/>
      <c r="W91" s="355"/>
      <c r="X91" s="353"/>
      <c r="Y91" s="354"/>
      <c r="Z91" s="357"/>
      <c r="AB91" s="354"/>
      <c r="AC91" s="353"/>
      <c r="AD91" s="354"/>
      <c r="AE91" s="353"/>
      <c r="AF91" s="354"/>
      <c r="AG91" s="353"/>
      <c r="AI91" s="1"/>
      <c r="AJ91" s="15"/>
    </row>
    <row r="92" customFormat="false" ht="12.75" hidden="false" customHeight="false" outlineLevel="0" collapsed="false">
      <c r="A92" s="1" t="n">
        <v>39661</v>
      </c>
      <c r="B92" s="352" t="n">
        <v>48.4</v>
      </c>
      <c r="C92" s="353" t="n">
        <v>51.13</v>
      </c>
      <c r="D92" s="352" t="n">
        <v>46.12</v>
      </c>
      <c r="E92" s="353" t="n">
        <v>44.06</v>
      </c>
      <c r="F92" s="352" t="n">
        <v>45.35</v>
      </c>
      <c r="G92" s="353" t="n">
        <v>48.4</v>
      </c>
      <c r="H92" s="352"/>
      <c r="I92" s="353" t="n">
        <v>56.2</v>
      </c>
      <c r="J92" s="352"/>
      <c r="K92" s="353"/>
      <c r="L92" s="352"/>
      <c r="M92" s="353"/>
      <c r="N92" s="352"/>
      <c r="O92" s="353"/>
      <c r="Q92" s="352"/>
      <c r="R92" s="353" t="n">
        <v>37.3297877128125</v>
      </c>
      <c r="S92" s="354"/>
      <c r="T92" s="353"/>
      <c r="U92" s="355"/>
      <c r="V92" s="356"/>
      <c r="W92" s="355"/>
      <c r="X92" s="353"/>
      <c r="Y92" s="354"/>
      <c r="Z92" s="357"/>
      <c r="AB92" s="354"/>
      <c r="AC92" s="353"/>
      <c r="AD92" s="354"/>
      <c r="AE92" s="353"/>
      <c r="AF92" s="354"/>
      <c r="AG92" s="353"/>
      <c r="AI92" s="1"/>
      <c r="AJ92" s="15"/>
    </row>
    <row r="93" customFormat="false" ht="12.75" hidden="false" customHeight="false" outlineLevel="0" collapsed="false">
      <c r="A93" s="1" t="n">
        <v>39692</v>
      </c>
      <c r="B93" s="352" t="n">
        <v>42.38</v>
      </c>
      <c r="C93" s="353" t="n">
        <v>44.8</v>
      </c>
      <c r="D93" s="352" t="n">
        <v>40.08</v>
      </c>
      <c r="E93" s="353" t="n">
        <v>41.51</v>
      </c>
      <c r="F93" s="352" t="n">
        <v>39.96</v>
      </c>
      <c r="G93" s="353" t="n">
        <v>42.38</v>
      </c>
      <c r="H93" s="352"/>
      <c r="I93" s="353" t="n">
        <v>38.95</v>
      </c>
      <c r="J93" s="352"/>
      <c r="K93" s="353"/>
      <c r="L93" s="352"/>
      <c r="M93" s="353"/>
      <c r="N93" s="352"/>
      <c r="O93" s="353"/>
      <c r="Q93" s="352"/>
      <c r="R93" s="353" t="n">
        <v>37.470026928023</v>
      </c>
      <c r="S93" s="354"/>
      <c r="T93" s="353"/>
      <c r="U93" s="355"/>
      <c r="V93" s="356"/>
      <c r="W93" s="355"/>
      <c r="X93" s="353"/>
      <c r="Y93" s="354"/>
      <c r="Z93" s="357"/>
      <c r="AB93" s="354"/>
      <c r="AC93" s="353"/>
      <c r="AD93" s="354"/>
      <c r="AE93" s="353"/>
      <c r="AF93" s="354"/>
      <c r="AG93" s="353"/>
      <c r="AI93" s="1"/>
      <c r="AJ93" s="15"/>
    </row>
    <row r="94" customFormat="false" ht="12.75" hidden="false" customHeight="false" outlineLevel="0" collapsed="false">
      <c r="A94" s="1" t="n">
        <v>39722</v>
      </c>
      <c r="B94" s="352" t="n">
        <v>36.76</v>
      </c>
      <c r="C94" s="353" t="n">
        <v>39.54</v>
      </c>
      <c r="D94" s="352" t="n">
        <v>37.54</v>
      </c>
      <c r="E94" s="353" t="n">
        <v>43.12</v>
      </c>
      <c r="F94" s="352" t="n">
        <v>40.66</v>
      </c>
      <c r="G94" s="353" t="n">
        <v>36.76</v>
      </c>
      <c r="H94" s="352"/>
      <c r="I94" s="353" t="n">
        <v>38.2</v>
      </c>
      <c r="J94" s="352"/>
      <c r="K94" s="353"/>
      <c r="L94" s="352"/>
      <c r="M94" s="353"/>
      <c r="N94" s="352"/>
      <c r="O94" s="353"/>
      <c r="Q94" s="352"/>
      <c r="R94" s="353" t="n">
        <v>37.5979018702316</v>
      </c>
      <c r="S94" s="354"/>
      <c r="T94" s="353"/>
      <c r="U94" s="355"/>
      <c r="V94" s="356"/>
      <c r="W94" s="355"/>
      <c r="X94" s="353"/>
      <c r="Y94" s="354"/>
      <c r="Z94" s="357"/>
      <c r="AB94" s="354"/>
      <c r="AC94" s="353"/>
      <c r="AD94" s="354"/>
      <c r="AE94" s="353"/>
      <c r="AF94" s="354"/>
      <c r="AG94" s="353"/>
      <c r="AI94" s="1"/>
      <c r="AJ94" s="15"/>
    </row>
    <row r="95" customFormat="false" ht="12.75" hidden="false" customHeight="false" outlineLevel="0" collapsed="false">
      <c r="A95" s="1" t="n">
        <v>39753</v>
      </c>
      <c r="B95" s="352" t="n">
        <v>35.98</v>
      </c>
      <c r="C95" s="353" t="n">
        <v>38.05</v>
      </c>
      <c r="D95" s="352" t="n">
        <v>35.84</v>
      </c>
      <c r="E95" s="353" t="n">
        <v>40.01</v>
      </c>
      <c r="F95" s="352" t="n">
        <v>40.08</v>
      </c>
      <c r="G95" s="353" t="n">
        <v>35.98</v>
      </c>
      <c r="H95" s="352"/>
      <c r="I95" s="353" t="n">
        <v>35.2</v>
      </c>
      <c r="J95" s="352"/>
      <c r="K95" s="353"/>
      <c r="L95" s="352"/>
      <c r="M95" s="353"/>
      <c r="N95" s="352"/>
      <c r="O95" s="353"/>
      <c r="Q95" s="352"/>
      <c r="R95" s="353" t="n">
        <v>40.0203458132304</v>
      </c>
      <c r="S95" s="354"/>
      <c r="T95" s="353"/>
      <c r="U95" s="355"/>
      <c r="V95" s="356"/>
      <c r="W95" s="355"/>
      <c r="X95" s="353"/>
      <c r="Y95" s="354"/>
      <c r="Z95" s="357"/>
      <c r="AB95" s="354"/>
      <c r="AC95" s="353"/>
      <c r="AD95" s="354"/>
      <c r="AE95" s="353"/>
      <c r="AF95" s="354"/>
      <c r="AG95" s="353"/>
      <c r="AI95" s="1"/>
      <c r="AJ95" s="15"/>
    </row>
    <row r="96" customFormat="false" ht="12.75" hidden="false" customHeight="false" outlineLevel="0" collapsed="false">
      <c r="A96" s="1" t="n">
        <v>39783</v>
      </c>
      <c r="B96" s="352" t="n">
        <v>35.98</v>
      </c>
      <c r="C96" s="353" t="n">
        <v>39.65</v>
      </c>
      <c r="D96" s="352" t="n">
        <v>37.36</v>
      </c>
      <c r="E96" s="353" t="n">
        <v>40.87</v>
      </c>
      <c r="F96" s="352" t="n">
        <v>43.95</v>
      </c>
      <c r="G96" s="353" t="n">
        <v>35.98</v>
      </c>
      <c r="H96" s="352"/>
      <c r="I96" s="353" t="n">
        <v>38.45</v>
      </c>
      <c r="J96" s="352"/>
      <c r="K96" s="353"/>
      <c r="L96" s="352"/>
      <c r="M96" s="353"/>
      <c r="N96" s="352"/>
      <c r="O96" s="353"/>
      <c r="Q96" s="352"/>
      <c r="R96" s="353" t="n">
        <v>42.2021984429739</v>
      </c>
      <c r="S96" s="354"/>
      <c r="T96" s="353"/>
      <c r="U96" s="355"/>
      <c r="V96" s="356"/>
      <c r="W96" s="355"/>
      <c r="X96" s="353"/>
      <c r="Y96" s="354"/>
      <c r="Z96" s="357"/>
      <c r="AB96" s="354"/>
      <c r="AC96" s="353"/>
      <c r="AD96" s="354"/>
      <c r="AE96" s="353"/>
      <c r="AF96" s="354"/>
      <c r="AG96" s="353"/>
      <c r="AI96" s="1"/>
      <c r="AJ96" s="15"/>
    </row>
    <row r="97" customFormat="false" ht="12.75" hidden="false" customHeight="false" outlineLevel="0" collapsed="false">
      <c r="A97" s="1" t="n">
        <v>39814</v>
      </c>
      <c r="B97" s="352" t="n">
        <v>37.14</v>
      </c>
      <c r="C97" s="353" t="n">
        <v>40.55</v>
      </c>
      <c r="D97" s="352" t="n">
        <v>37.96</v>
      </c>
      <c r="E97" s="353" t="n">
        <v>39.91</v>
      </c>
      <c r="F97" s="352" t="n">
        <v>41.62</v>
      </c>
      <c r="G97" s="353" t="n">
        <v>37.14</v>
      </c>
      <c r="H97" s="352"/>
      <c r="I97" s="353" t="n">
        <v>28.95</v>
      </c>
      <c r="J97" s="352"/>
      <c r="K97" s="353"/>
      <c r="L97" s="352"/>
      <c r="M97" s="353"/>
      <c r="N97" s="352"/>
      <c r="O97" s="353"/>
      <c r="Q97" s="352"/>
      <c r="R97" s="353" t="n">
        <v>42.778422009406</v>
      </c>
      <c r="S97" s="354"/>
      <c r="T97" s="353"/>
      <c r="U97" s="355"/>
      <c r="V97" s="356"/>
      <c r="W97" s="355"/>
      <c r="X97" s="353"/>
      <c r="Y97" s="354"/>
      <c r="Z97" s="357"/>
      <c r="AB97" s="354"/>
      <c r="AC97" s="353"/>
      <c r="AD97" s="354"/>
      <c r="AE97" s="353"/>
      <c r="AF97" s="354"/>
      <c r="AG97" s="353"/>
      <c r="AI97" s="1"/>
      <c r="AJ97" s="15"/>
    </row>
    <row r="98" customFormat="false" ht="12.75" hidden="false" customHeight="false" outlineLevel="0" collapsed="false">
      <c r="A98" s="1" t="n">
        <v>39845</v>
      </c>
      <c r="B98" s="352" t="n">
        <v>36.9</v>
      </c>
      <c r="C98" s="353" t="n">
        <v>39.21</v>
      </c>
      <c r="D98" s="352" t="n">
        <v>36.69</v>
      </c>
      <c r="E98" s="353" t="n">
        <v>40.22</v>
      </c>
      <c r="F98" s="352" t="n">
        <v>39.73</v>
      </c>
      <c r="G98" s="353" t="n">
        <v>36.9</v>
      </c>
      <c r="H98" s="352"/>
      <c r="I98" s="353" t="n">
        <v>31.2</v>
      </c>
      <c r="J98" s="352"/>
      <c r="K98" s="353"/>
      <c r="L98" s="352"/>
      <c r="M98" s="353"/>
      <c r="N98" s="352"/>
      <c r="O98" s="353"/>
      <c r="Q98" s="352"/>
      <c r="R98" s="353" t="n">
        <v>41.4156026158315</v>
      </c>
      <c r="S98" s="354"/>
      <c r="T98" s="353"/>
      <c r="U98" s="355"/>
      <c r="V98" s="356"/>
      <c r="W98" s="355"/>
      <c r="X98" s="353"/>
      <c r="Y98" s="354"/>
      <c r="Z98" s="357"/>
      <c r="AB98" s="354"/>
      <c r="AC98" s="353"/>
      <c r="AD98" s="354"/>
      <c r="AE98" s="353"/>
      <c r="AF98" s="354"/>
      <c r="AG98" s="353"/>
      <c r="AI98" s="1"/>
      <c r="AJ98" s="15"/>
    </row>
    <row r="99" customFormat="false" ht="12.75" hidden="false" customHeight="false" outlineLevel="0" collapsed="false">
      <c r="A99" s="1" t="n">
        <v>39873</v>
      </c>
      <c r="B99" s="352" t="n">
        <v>36.9</v>
      </c>
      <c r="C99" s="353" t="n">
        <v>37.6</v>
      </c>
      <c r="D99" s="352" t="n">
        <v>34.66</v>
      </c>
      <c r="E99" s="353" t="n">
        <v>39.53</v>
      </c>
      <c r="F99" s="352" t="n">
        <v>38.8</v>
      </c>
      <c r="G99" s="353" t="n">
        <v>36.9</v>
      </c>
      <c r="H99" s="352"/>
      <c r="I99" s="353" t="n">
        <v>28.7</v>
      </c>
      <c r="J99" s="352"/>
      <c r="K99" s="353"/>
      <c r="L99" s="352"/>
      <c r="M99" s="353"/>
      <c r="N99" s="352"/>
      <c r="O99" s="353"/>
      <c r="Q99" s="352"/>
      <c r="R99" s="353" t="n">
        <v>39.8289691880532</v>
      </c>
      <c r="S99" s="354"/>
      <c r="T99" s="353"/>
      <c r="U99" s="355"/>
      <c r="V99" s="356"/>
      <c r="W99" s="355"/>
      <c r="X99" s="353"/>
      <c r="Y99" s="354"/>
      <c r="Z99" s="357"/>
      <c r="AB99" s="354"/>
      <c r="AC99" s="353"/>
      <c r="AD99" s="354"/>
      <c r="AE99" s="353"/>
      <c r="AF99" s="354"/>
      <c r="AG99" s="353"/>
      <c r="AI99" s="1"/>
      <c r="AJ99" s="15"/>
    </row>
    <row r="100" customFormat="false" ht="12.75" hidden="false" customHeight="false" outlineLevel="0" collapsed="false">
      <c r="A100" s="1" t="n">
        <v>39904</v>
      </c>
      <c r="B100" s="352" t="n">
        <v>36.66</v>
      </c>
      <c r="C100" s="353" t="n">
        <v>38.7</v>
      </c>
      <c r="D100" s="352" t="n">
        <v>34.15</v>
      </c>
      <c r="E100" s="353" t="n">
        <v>40.1</v>
      </c>
      <c r="F100" s="352" t="n">
        <v>37.87</v>
      </c>
      <c r="G100" s="353" t="n">
        <v>36.66</v>
      </c>
      <c r="H100" s="352"/>
      <c r="I100" s="353" t="n">
        <v>34.75</v>
      </c>
      <c r="J100" s="352"/>
      <c r="K100" s="353"/>
      <c r="L100" s="352"/>
      <c r="M100" s="353"/>
      <c r="N100" s="352"/>
      <c r="O100" s="353"/>
      <c r="Q100" s="352"/>
      <c r="R100" s="353" t="n">
        <v>36.3738480027987</v>
      </c>
      <c r="S100" s="354"/>
      <c r="T100" s="353"/>
      <c r="U100" s="355"/>
      <c r="V100" s="356"/>
      <c r="W100" s="355"/>
      <c r="X100" s="353"/>
      <c r="Y100" s="354"/>
      <c r="Z100" s="357"/>
      <c r="AB100" s="354"/>
      <c r="AC100" s="353"/>
      <c r="AD100" s="354"/>
      <c r="AE100" s="353"/>
      <c r="AF100" s="354"/>
      <c r="AG100" s="353"/>
      <c r="AI100" s="1"/>
      <c r="AJ100" s="15"/>
    </row>
    <row r="101" customFormat="false" ht="12.75" hidden="false" customHeight="false" outlineLevel="0" collapsed="false">
      <c r="A101" s="1" t="n">
        <v>39934</v>
      </c>
      <c r="B101" s="352" t="n">
        <v>36.66</v>
      </c>
      <c r="C101" s="353" t="n">
        <v>36.13</v>
      </c>
      <c r="D101" s="352" t="n">
        <v>31.6</v>
      </c>
      <c r="E101" s="353" t="n">
        <v>41.15</v>
      </c>
      <c r="F101" s="352" t="n">
        <v>38.38</v>
      </c>
      <c r="G101" s="353" t="n">
        <v>36.66</v>
      </c>
      <c r="H101" s="352"/>
      <c r="I101" s="353" t="n">
        <v>34.75</v>
      </c>
      <c r="J101" s="352"/>
      <c r="K101" s="353"/>
      <c r="L101" s="352"/>
      <c r="M101" s="353"/>
      <c r="N101" s="352"/>
      <c r="O101" s="353"/>
      <c r="Q101" s="352"/>
      <c r="R101" s="353" t="n">
        <v>36.3981400656067</v>
      </c>
      <c r="S101" s="354"/>
      <c r="T101" s="353"/>
      <c r="U101" s="355"/>
      <c r="V101" s="356"/>
      <c r="W101" s="355"/>
      <c r="X101" s="353"/>
      <c r="Y101" s="354"/>
      <c r="Z101" s="357"/>
      <c r="AB101" s="354"/>
      <c r="AC101" s="353"/>
      <c r="AD101" s="354"/>
      <c r="AE101" s="353"/>
      <c r="AF101" s="354"/>
      <c r="AG101" s="353"/>
      <c r="AI101" s="1"/>
      <c r="AJ101" s="15"/>
    </row>
    <row r="102" customFormat="false" ht="12.75" hidden="false" customHeight="false" outlineLevel="0" collapsed="false">
      <c r="A102" s="1" t="n">
        <v>39965</v>
      </c>
      <c r="B102" s="352" t="n">
        <v>38.85</v>
      </c>
      <c r="C102" s="353" t="n">
        <v>36.83</v>
      </c>
      <c r="D102" s="352" t="n">
        <v>32.25</v>
      </c>
      <c r="E102" s="353" t="n">
        <v>44.71</v>
      </c>
      <c r="F102" s="352" t="n">
        <v>44.69</v>
      </c>
      <c r="G102" s="353" t="n">
        <v>38.85</v>
      </c>
      <c r="H102" s="352"/>
      <c r="I102" s="353" t="n">
        <v>40.75</v>
      </c>
      <c r="J102" s="352"/>
      <c r="K102" s="353"/>
      <c r="L102" s="352"/>
      <c r="M102" s="353"/>
      <c r="N102" s="352"/>
      <c r="O102" s="353"/>
      <c r="Q102" s="352"/>
      <c r="R102" s="353" t="n">
        <v>36.8151402318572</v>
      </c>
      <c r="S102" s="354"/>
      <c r="T102" s="353"/>
      <c r="U102" s="355"/>
      <c r="V102" s="356"/>
      <c r="W102" s="355"/>
      <c r="X102" s="353"/>
      <c r="Y102" s="354"/>
      <c r="Z102" s="357"/>
      <c r="AB102" s="354"/>
      <c r="AC102" s="353"/>
      <c r="AD102" s="354"/>
      <c r="AE102" s="353"/>
      <c r="AF102" s="354"/>
      <c r="AG102" s="353"/>
      <c r="AI102" s="1"/>
      <c r="AJ102" s="15"/>
    </row>
    <row r="103" customFormat="false" ht="12.75" hidden="false" customHeight="false" outlineLevel="0" collapsed="false">
      <c r="A103" s="1" t="n">
        <v>39995</v>
      </c>
      <c r="B103" s="352" t="n">
        <v>45.51</v>
      </c>
      <c r="C103" s="353" t="n">
        <v>47.73</v>
      </c>
      <c r="D103" s="352" t="n">
        <v>41.87</v>
      </c>
      <c r="E103" s="353" t="n">
        <v>39.23</v>
      </c>
      <c r="F103" s="352" t="n">
        <v>45.62</v>
      </c>
      <c r="G103" s="353" t="n">
        <v>45.51</v>
      </c>
      <c r="H103" s="352"/>
      <c r="I103" s="353" t="n">
        <v>47.75</v>
      </c>
      <c r="J103" s="352"/>
      <c r="K103" s="353"/>
      <c r="L103" s="352"/>
      <c r="M103" s="353"/>
      <c r="N103" s="352"/>
      <c r="O103" s="353"/>
      <c r="Q103" s="352"/>
      <c r="R103" s="353" t="n">
        <v>37.4158742238302</v>
      </c>
      <c r="S103" s="354"/>
      <c r="T103" s="353"/>
      <c r="U103" s="355"/>
      <c r="V103" s="356"/>
      <c r="W103" s="355"/>
      <c r="X103" s="353"/>
      <c r="Y103" s="354"/>
      <c r="Z103" s="357"/>
      <c r="AB103" s="354"/>
      <c r="AC103" s="353"/>
      <c r="AD103" s="354"/>
      <c r="AE103" s="353"/>
      <c r="AF103" s="354"/>
      <c r="AG103" s="353"/>
      <c r="AI103" s="1"/>
      <c r="AJ103" s="15"/>
    </row>
    <row r="104" customFormat="false" ht="12.75" hidden="false" customHeight="false" outlineLevel="0" collapsed="false">
      <c r="A104" s="1" t="n">
        <v>40026</v>
      </c>
      <c r="B104" s="352" t="n">
        <v>47.94</v>
      </c>
      <c r="C104" s="353" t="n">
        <v>51.56</v>
      </c>
      <c r="D104" s="352" t="n">
        <v>45.99</v>
      </c>
      <c r="E104" s="353" t="n">
        <v>43.43</v>
      </c>
      <c r="F104" s="352" t="n">
        <v>45.72</v>
      </c>
      <c r="G104" s="353" t="n">
        <v>47.94</v>
      </c>
      <c r="H104" s="352"/>
      <c r="I104" s="353" t="n">
        <v>56.75</v>
      </c>
      <c r="J104" s="352"/>
      <c r="K104" s="353"/>
      <c r="L104" s="352"/>
      <c r="M104" s="353"/>
      <c r="N104" s="352"/>
      <c r="O104" s="353"/>
      <c r="Q104" s="352"/>
      <c r="R104" s="353" t="n">
        <v>37.8348799534584</v>
      </c>
      <c r="S104" s="354"/>
      <c r="T104" s="353"/>
      <c r="U104" s="355"/>
      <c r="V104" s="356"/>
      <c r="W104" s="355"/>
      <c r="X104" s="353"/>
      <c r="Y104" s="354"/>
      <c r="Z104" s="357"/>
      <c r="AB104" s="354"/>
      <c r="AC104" s="353"/>
      <c r="AD104" s="354"/>
      <c r="AE104" s="353"/>
      <c r="AF104" s="354"/>
      <c r="AG104" s="353"/>
      <c r="AI104" s="1"/>
      <c r="AJ104" s="15"/>
    </row>
    <row r="105" customFormat="false" ht="12.75" hidden="false" customHeight="false" outlineLevel="0" collapsed="false">
      <c r="A105" s="1" t="n">
        <v>40057</v>
      </c>
      <c r="B105" s="352" t="n">
        <v>42.37</v>
      </c>
      <c r="C105" s="353" t="n">
        <v>45.59</v>
      </c>
      <c r="D105" s="352" t="n">
        <v>40.36</v>
      </c>
      <c r="E105" s="353" t="n">
        <v>41.07</v>
      </c>
      <c r="F105" s="352" t="n">
        <v>40.26</v>
      </c>
      <c r="G105" s="353" t="n">
        <v>42.37</v>
      </c>
      <c r="H105" s="352"/>
      <c r="I105" s="353" t="n">
        <v>39.45</v>
      </c>
      <c r="J105" s="352"/>
      <c r="K105" s="353"/>
      <c r="L105" s="352"/>
      <c r="M105" s="353"/>
      <c r="N105" s="352"/>
      <c r="O105" s="353"/>
      <c r="Q105" s="352"/>
      <c r="R105" s="353" t="n">
        <v>37.9973701417756</v>
      </c>
      <c r="S105" s="354"/>
      <c r="T105" s="353"/>
      <c r="U105" s="355"/>
      <c r="V105" s="356"/>
      <c r="W105" s="355"/>
      <c r="X105" s="353"/>
      <c r="Y105" s="354"/>
      <c r="Z105" s="357"/>
      <c r="AB105" s="354"/>
      <c r="AC105" s="353"/>
      <c r="AD105" s="354"/>
      <c r="AE105" s="353"/>
      <c r="AF105" s="354"/>
      <c r="AG105" s="353"/>
      <c r="AI105" s="1"/>
      <c r="AJ105" s="15"/>
    </row>
    <row r="106" customFormat="false" ht="12.75" hidden="false" customHeight="false" outlineLevel="0" collapsed="false">
      <c r="A106" s="1" t="n">
        <v>40087</v>
      </c>
      <c r="B106" s="352" t="n">
        <v>37.16</v>
      </c>
      <c r="C106" s="353" t="n">
        <v>40.66</v>
      </c>
      <c r="D106" s="352" t="n">
        <v>38.04</v>
      </c>
      <c r="E106" s="353" t="n">
        <v>43.81</v>
      </c>
      <c r="F106" s="352" t="n">
        <v>40.88</v>
      </c>
      <c r="G106" s="353" t="n">
        <v>37.16</v>
      </c>
      <c r="H106" s="352"/>
      <c r="I106" s="353" t="n">
        <v>38.75</v>
      </c>
      <c r="J106" s="352"/>
      <c r="K106" s="353"/>
      <c r="L106" s="352"/>
      <c r="M106" s="353"/>
      <c r="N106" s="352"/>
      <c r="O106" s="353"/>
      <c r="Q106" s="352"/>
      <c r="R106" s="353" t="n">
        <v>38.1472750031612</v>
      </c>
      <c r="S106" s="354"/>
      <c r="T106" s="353"/>
      <c r="U106" s="355"/>
      <c r="V106" s="356"/>
      <c r="W106" s="355"/>
      <c r="X106" s="353"/>
      <c r="Y106" s="354"/>
      <c r="Z106" s="357"/>
      <c r="AB106" s="354"/>
      <c r="AC106" s="353"/>
      <c r="AD106" s="354"/>
      <c r="AE106" s="353"/>
      <c r="AF106" s="354"/>
      <c r="AG106" s="353"/>
      <c r="AI106" s="1"/>
      <c r="AJ106" s="15"/>
    </row>
    <row r="107" customFormat="false" ht="12.75" hidden="false" customHeight="false" outlineLevel="0" collapsed="false">
      <c r="A107" s="1" t="n">
        <v>40118</v>
      </c>
      <c r="B107" s="352" t="n">
        <v>36.44</v>
      </c>
      <c r="C107" s="353" t="n">
        <v>39.22</v>
      </c>
      <c r="D107" s="352" t="n">
        <v>36.4</v>
      </c>
      <c r="E107" s="353" t="n">
        <v>40.54</v>
      </c>
      <c r="F107" s="352" t="n">
        <v>40.29</v>
      </c>
      <c r="G107" s="353" t="n">
        <v>36.44</v>
      </c>
      <c r="H107" s="352"/>
      <c r="I107" s="353" t="n">
        <v>35.75</v>
      </c>
      <c r="J107" s="352"/>
      <c r="K107" s="353"/>
      <c r="L107" s="352"/>
      <c r="M107" s="353"/>
      <c r="N107" s="352"/>
      <c r="O107" s="353"/>
      <c r="Q107" s="352"/>
      <c r="R107" s="353" t="n">
        <v>41.5158052184797</v>
      </c>
      <c r="S107" s="354"/>
      <c r="T107" s="353"/>
      <c r="U107" s="355"/>
      <c r="V107" s="356"/>
      <c r="W107" s="355"/>
      <c r="X107" s="353"/>
      <c r="Y107" s="354"/>
      <c r="Z107" s="357"/>
      <c r="AB107" s="354"/>
      <c r="AC107" s="353"/>
      <c r="AD107" s="354"/>
      <c r="AE107" s="353"/>
      <c r="AF107" s="354"/>
      <c r="AG107" s="353"/>
      <c r="AI107" s="1"/>
      <c r="AJ107" s="15"/>
    </row>
    <row r="108" customFormat="false" ht="12.75" hidden="false" customHeight="false" outlineLevel="0" collapsed="false">
      <c r="A108" s="1" t="n">
        <v>40148</v>
      </c>
      <c r="B108" s="352" t="n">
        <v>36.44</v>
      </c>
      <c r="C108" s="353" t="n">
        <v>40.73</v>
      </c>
      <c r="D108" s="352" t="n">
        <v>37.82</v>
      </c>
      <c r="E108" s="353" t="n">
        <v>41.33</v>
      </c>
      <c r="F108" s="352" t="n">
        <v>44.19</v>
      </c>
      <c r="G108" s="353" t="n">
        <v>36.44</v>
      </c>
      <c r="H108" s="352"/>
      <c r="I108" s="353" t="n">
        <v>38.95</v>
      </c>
      <c r="J108" s="352"/>
      <c r="K108" s="353"/>
      <c r="L108" s="352"/>
      <c r="M108" s="353"/>
      <c r="N108" s="352"/>
      <c r="O108" s="353"/>
      <c r="Q108" s="352"/>
      <c r="R108" s="353" t="n">
        <v>43.7213332189194</v>
      </c>
      <c r="S108" s="354"/>
      <c r="T108" s="353"/>
      <c r="U108" s="355"/>
      <c r="V108" s="356"/>
      <c r="W108" s="355"/>
      <c r="X108" s="353"/>
      <c r="Y108" s="354"/>
      <c r="Z108" s="357"/>
      <c r="AB108" s="354"/>
      <c r="AC108" s="353"/>
      <c r="AD108" s="354"/>
      <c r="AE108" s="353"/>
      <c r="AF108" s="354"/>
      <c r="AG108" s="353"/>
      <c r="AI108" s="1"/>
      <c r="AJ108" s="15"/>
    </row>
    <row r="109" customFormat="false" ht="12.75" hidden="false" customHeight="false" outlineLevel="0" collapsed="false">
      <c r="A109" s="1" t="n">
        <v>40179</v>
      </c>
      <c r="B109" s="352" t="n">
        <v>37.53</v>
      </c>
      <c r="C109" s="353" t="n">
        <v>41.63</v>
      </c>
      <c r="D109" s="352" t="n">
        <v>38.41</v>
      </c>
      <c r="E109" s="353" t="n">
        <v>40.39</v>
      </c>
      <c r="F109" s="352" t="n">
        <v>41.85</v>
      </c>
      <c r="G109" s="353" t="n">
        <v>37.53</v>
      </c>
      <c r="H109" s="352"/>
      <c r="I109" s="353" t="n">
        <v>29.45</v>
      </c>
      <c r="J109" s="352"/>
      <c r="K109" s="353"/>
      <c r="L109" s="352"/>
      <c r="M109" s="353"/>
      <c r="N109" s="352"/>
      <c r="O109" s="353"/>
      <c r="Q109" s="352"/>
      <c r="R109" s="353" t="n">
        <v>44.3391178499854</v>
      </c>
      <c r="S109" s="354"/>
      <c r="T109" s="353"/>
      <c r="U109" s="355"/>
      <c r="V109" s="356"/>
      <c r="W109" s="355"/>
      <c r="X109" s="353"/>
      <c r="Y109" s="354"/>
      <c r="Z109" s="357"/>
      <c r="AB109" s="354"/>
      <c r="AC109" s="353"/>
      <c r="AD109" s="354"/>
      <c r="AE109" s="353"/>
      <c r="AF109" s="354"/>
      <c r="AG109" s="353"/>
      <c r="AI109" s="1"/>
      <c r="AJ109" s="15"/>
    </row>
    <row r="110" customFormat="false" ht="12.75" hidden="false" customHeight="false" outlineLevel="0" collapsed="false">
      <c r="A110" s="1" t="n">
        <v>40210</v>
      </c>
      <c r="B110" s="352" t="n">
        <v>37.31</v>
      </c>
      <c r="C110" s="353" t="n">
        <v>40.37</v>
      </c>
      <c r="D110" s="352" t="n">
        <v>37.23</v>
      </c>
      <c r="E110" s="353" t="n">
        <v>40.78</v>
      </c>
      <c r="F110" s="352" t="n">
        <v>39.96</v>
      </c>
      <c r="G110" s="353" t="n">
        <v>37.31</v>
      </c>
      <c r="H110" s="352"/>
      <c r="I110" s="353" t="n">
        <v>31.7</v>
      </c>
      <c r="J110" s="352"/>
      <c r="K110" s="353"/>
      <c r="L110" s="352"/>
      <c r="M110" s="353"/>
      <c r="N110" s="352"/>
      <c r="O110" s="353"/>
      <c r="Q110" s="352"/>
      <c r="R110" s="353" t="n">
        <v>42.9706634323303</v>
      </c>
      <c r="S110" s="354"/>
      <c r="T110" s="353"/>
      <c r="U110" s="355"/>
      <c r="V110" s="356"/>
      <c r="W110" s="355"/>
      <c r="X110" s="353"/>
      <c r="Y110" s="354"/>
      <c r="Z110" s="357"/>
      <c r="AB110" s="354"/>
      <c r="AC110" s="353"/>
      <c r="AD110" s="354"/>
      <c r="AE110" s="353"/>
      <c r="AF110" s="354"/>
      <c r="AG110" s="353"/>
      <c r="AI110" s="1"/>
      <c r="AJ110" s="15"/>
    </row>
    <row r="111" customFormat="false" ht="12.75" hidden="false" customHeight="false" outlineLevel="0" collapsed="false">
      <c r="A111" s="1" t="n">
        <v>40238</v>
      </c>
      <c r="B111" s="352" t="n">
        <v>37.31</v>
      </c>
      <c r="C111" s="353" t="n">
        <v>38.85</v>
      </c>
      <c r="D111" s="352" t="n">
        <v>35.33</v>
      </c>
      <c r="E111" s="353" t="n">
        <v>40.18</v>
      </c>
      <c r="F111" s="352" t="n">
        <v>39.01</v>
      </c>
      <c r="G111" s="353" t="n">
        <v>37.31</v>
      </c>
      <c r="H111" s="352"/>
      <c r="I111" s="353" t="n">
        <v>29.2</v>
      </c>
      <c r="J111" s="352"/>
      <c r="K111" s="353"/>
      <c r="L111" s="352"/>
      <c r="M111" s="353"/>
      <c r="N111" s="352"/>
      <c r="O111" s="353"/>
      <c r="Q111" s="352"/>
      <c r="R111" s="353" t="n">
        <v>41.3755825510467</v>
      </c>
      <c r="S111" s="354"/>
      <c r="T111" s="353"/>
      <c r="U111" s="355"/>
      <c r="V111" s="356"/>
      <c r="W111" s="355"/>
      <c r="X111" s="353"/>
      <c r="Y111" s="354"/>
      <c r="Z111" s="357"/>
      <c r="AB111" s="354"/>
      <c r="AC111" s="353"/>
      <c r="AD111" s="354"/>
      <c r="AE111" s="353"/>
      <c r="AF111" s="354"/>
      <c r="AG111" s="353"/>
      <c r="AI111" s="1"/>
      <c r="AJ111" s="15"/>
    </row>
    <row r="112" customFormat="false" ht="12.75" hidden="false" customHeight="false" outlineLevel="0" collapsed="false">
      <c r="A112" s="1" t="n">
        <v>40269</v>
      </c>
      <c r="B112" s="352" t="n">
        <v>37.09</v>
      </c>
      <c r="C112" s="353" t="n">
        <v>39.89</v>
      </c>
      <c r="D112" s="352" t="n">
        <v>34.86</v>
      </c>
      <c r="E112" s="353" t="n">
        <v>40.98</v>
      </c>
      <c r="F112" s="352" t="n">
        <v>38.06</v>
      </c>
      <c r="G112" s="353" t="n">
        <v>37.09</v>
      </c>
      <c r="H112" s="352"/>
      <c r="I112" s="353" t="n">
        <v>35.5</v>
      </c>
      <c r="J112" s="352"/>
      <c r="K112" s="353"/>
      <c r="L112" s="352"/>
      <c r="M112" s="353"/>
      <c r="N112" s="352"/>
      <c r="O112" s="353"/>
      <c r="Q112" s="352"/>
      <c r="R112" s="353" t="n">
        <v>37.7725128533155</v>
      </c>
      <c r="S112" s="354"/>
      <c r="T112" s="353"/>
      <c r="U112" s="355"/>
      <c r="V112" s="356"/>
      <c r="W112" s="355"/>
      <c r="X112" s="353"/>
      <c r="Y112" s="354"/>
      <c r="Z112" s="357"/>
      <c r="AB112" s="354"/>
      <c r="AC112" s="353"/>
      <c r="AD112" s="354"/>
      <c r="AE112" s="353"/>
      <c r="AF112" s="354"/>
      <c r="AG112" s="353"/>
      <c r="AI112" s="1"/>
      <c r="AJ112" s="15"/>
    </row>
    <row r="113" customFormat="false" ht="12.75" hidden="false" customHeight="false" outlineLevel="0" collapsed="false">
      <c r="A113" s="1" t="n">
        <v>40299</v>
      </c>
      <c r="B113" s="352" t="n">
        <v>37.09</v>
      </c>
      <c r="C113" s="353" t="n">
        <v>37.46</v>
      </c>
      <c r="D113" s="352" t="n">
        <v>32.48</v>
      </c>
      <c r="E113" s="353" t="n">
        <v>41.96</v>
      </c>
      <c r="F113" s="352" t="n">
        <v>38.58</v>
      </c>
      <c r="G113" s="353" t="n">
        <v>37.09</v>
      </c>
      <c r="H113" s="352"/>
      <c r="I113" s="353" t="n">
        <v>35.5</v>
      </c>
      <c r="J113" s="352"/>
      <c r="K113" s="353"/>
      <c r="L113" s="352"/>
      <c r="M113" s="353"/>
      <c r="N113" s="352"/>
      <c r="O113" s="353"/>
      <c r="Q113" s="352"/>
      <c r="R113" s="353" t="n">
        <v>37.8020736715725</v>
      </c>
      <c r="S113" s="354"/>
      <c r="T113" s="353"/>
      <c r="U113" s="355"/>
      <c r="V113" s="356"/>
      <c r="W113" s="355"/>
      <c r="X113" s="353"/>
      <c r="Y113" s="354"/>
      <c r="Z113" s="357"/>
      <c r="AB113" s="354"/>
      <c r="AC113" s="353"/>
      <c r="AD113" s="354"/>
      <c r="AE113" s="353"/>
      <c r="AF113" s="354"/>
      <c r="AG113" s="353"/>
      <c r="AI113" s="1"/>
      <c r="AJ113" s="15"/>
    </row>
    <row r="114" customFormat="false" ht="12.75" hidden="false" customHeight="false" outlineLevel="0" collapsed="false">
      <c r="A114" s="1" t="n">
        <v>40330</v>
      </c>
      <c r="B114" s="352" t="n">
        <v>39.11</v>
      </c>
      <c r="C114" s="353" t="n">
        <v>38.12</v>
      </c>
      <c r="D114" s="352" t="n">
        <v>33.09</v>
      </c>
      <c r="E114" s="353" t="n">
        <v>45.42</v>
      </c>
      <c r="F114" s="352" t="n">
        <v>44.95</v>
      </c>
      <c r="G114" s="353" t="n">
        <v>39.11</v>
      </c>
      <c r="H114" s="352"/>
      <c r="I114" s="353" t="n">
        <v>41.5</v>
      </c>
      <c r="J114" s="352"/>
      <c r="K114" s="353"/>
      <c r="L114" s="352"/>
      <c r="M114" s="353"/>
      <c r="N114" s="352"/>
      <c r="O114" s="353"/>
      <c r="Q114" s="352"/>
      <c r="R114" s="353" t="n">
        <v>38.2280767133644</v>
      </c>
      <c r="S114" s="354"/>
      <c r="T114" s="353"/>
      <c r="U114" s="355"/>
      <c r="V114" s="356"/>
      <c r="W114" s="355"/>
      <c r="X114" s="353"/>
      <c r="Y114" s="354"/>
      <c r="Z114" s="357"/>
      <c r="AB114" s="354"/>
      <c r="AC114" s="353"/>
      <c r="AD114" s="354"/>
      <c r="AE114" s="353"/>
      <c r="AF114" s="354"/>
      <c r="AG114" s="353"/>
      <c r="AI114" s="1"/>
      <c r="AJ114" s="15"/>
    </row>
    <row r="115" customFormat="false" ht="12.75" hidden="false" customHeight="false" outlineLevel="0" collapsed="false">
      <c r="A115" s="1" t="n">
        <v>40360</v>
      </c>
      <c r="B115" s="352" t="n">
        <v>45.29</v>
      </c>
      <c r="C115" s="353" t="n">
        <v>48.41</v>
      </c>
      <c r="D115" s="352" t="n">
        <v>42.06</v>
      </c>
      <c r="E115" s="353" t="n">
        <v>39.21</v>
      </c>
      <c r="F115" s="352" t="n">
        <v>45.95</v>
      </c>
      <c r="G115" s="353" t="n">
        <v>45.29</v>
      </c>
      <c r="H115" s="352"/>
      <c r="I115" s="353" t="n">
        <v>48.5</v>
      </c>
      <c r="J115" s="352"/>
      <c r="K115" s="353"/>
      <c r="L115" s="352"/>
      <c r="M115" s="353"/>
      <c r="N115" s="352"/>
      <c r="O115" s="353"/>
      <c r="Q115" s="352"/>
      <c r="R115" s="353" t="n">
        <v>38.839433524174</v>
      </c>
      <c r="S115" s="354"/>
      <c r="T115" s="353"/>
      <c r="U115" s="355"/>
      <c r="V115" s="356"/>
      <c r="W115" s="355"/>
      <c r="X115" s="353"/>
      <c r="Y115" s="354"/>
      <c r="Z115" s="357"/>
      <c r="AB115" s="354"/>
      <c r="AC115" s="353"/>
      <c r="AD115" s="354"/>
      <c r="AE115" s="353"/>
      <c r="AF115" s="354"/>
      <c r="AG115" s="353"/>
      <c r="AI115" s="1"/>
      <c r="AJ115" s="15"/>
    </row>
    <row r="116" customFormat="false" ht="12.75" hidden="false" customHeight="false" outlineLevel="0" collapsed="false">
      <c r="A116" s="1" t="n">
        <v>40391</v>
      </c>
      <c r="B116" s="352" t="n">
        <v>47.53</v>
      </c>
      <c r="C116" s="353" t="n">
        <v>52.03</v>
      </c>
      <c r="D116" s="352" t="n">
        <v>45.9</v>
      </c>
      <c r="E116" s="353" t="n">
        <v>43.12</v>
      </c>
      <c r="F116" s="352" t="n">
        <v>46.08</v>
      </c>
      <c r="G116" s="353" t="n">
        <v>47.53</v>
      </c>
      <c r="H116" s="352"/>
      <c r="I116" s="353" t="n">
        <v>57.5</v>
      </c>
      <c r="J116" s="352"/>
      <c r="K116" s="353"/>
      <c r="L116" s="352"/>
      <c r="M116" s="353"/>
      <c r="N116" s="352"/>
      <c r="O116" s="353"/>
      <c r="Q116" s="352"/>
      <c r="R116" s="353" t="n">
        <v>39.2677025121154</v>
      </c>
      <c r="S116" s="354"/>
      <c r="T116" s="353"/>
      <c r="U116" s="355"/>
      <c r="V116" s="356"/>
      <c r="W116" s="355"/>
      <c r="X116" s="353"/>
      <c r="Y116" s="354"/>
      <c r="Z116" s="357"/>
      <c r="AB116" s="354"/>
      <c r="AC116" s="353"/>
      <c r="AD116" s="354"/>
      <c r="AE116" s="353"/>
      <c r="AF116" s="354"/>
      <c r="AG116" s="353"/>
      <c r="AI116" s="1"/>
      <c r="AJ116" s="15"/>
    </row>
    <row r="117" customFormat="false" ht="12.75" hidden="false" customHeight="false" outlineLevel="0" collapsed="false">
      <c r="A117" s="1" t="n">
        <v>40422</v>
      </c>
      <c r="B117" s="352" t="n">
        <v>42.38</v>
      </c>
      <c r="C117" s="353" t="n">
        <v>46.39</v>
      </c>
      <c r="D117" s="352" t="n">
        <v>40.65</v>
      </c>
      <c r="E117" s="353" t="n">
        <v>40.92</v>
      </c>
      <c r="F117" s="352" t="n">
        <v>40.56</v>
      </c>
      <c r="G117" s="353" t="n">
        <v>42.38</v>
      </c>
      <c r="H117" s="352"/>
      <c r="I117" s="353" t="n">
        <v>39.95</v>
      </c>
      <c r="J117" s="352"/>
      <c r="K117" s="353"/>
      <c r="L117" s="352"/>
      <c r="M117" s="353"/>
      <c r="N117" s="352"/>
      <c r="O117" s="353"/>
      <c r="Q117" s="352"/>
      <c r="R117" s="353" t="n">
        <v>39.4371582377979</v>
      </c>
      <c r="S117" s="354"/>
      <c r="T117" s="353"/>
      <c r="U117" s="355"/>
      <c r="V117" s="356"/>
      <c r="W117" s="355"/>
      <c r="X117" s="353"/>
      <c r="Y117" s="354"/>
      <c r="Z117" s="357"/>
      <c r="AB117" s="354"/>
      <c r="AC117" s="353"/>
      <c r="AD117" s="354"/>
      <c r="AE117" s="353"/>
      <c r="AF117" s="354"/>
      <c r="AG117" s="353"/>
      <c r="AI117" s="1"/>
      <c r="AJ117" s="15"/>
    </row>
    <row r="118" customFormat="false" ht="12.75" hidden="false" customHeight="false" outlineLevel="0" collapsed="false">
      <c r="A118" s="1" t="n">
        <v>40452</v>
      </c>
      <c r="B118" s="352" t="n">
        <v>37.56</v>
      </c>
      <c r="C118" s="353" t="n">
        <v>41.77</v>
      </c>
      <c r="D118" s="352" t="n">
        <v>38.54</v>
      </c>
      <c r="E118" s="353" t="n">
        <v>44.72</v>
      </c>
      <c r="F118" s="352" t="n">
        <v>41.09</v>
      </c>
      <c r="G118" s="353" t="n">
        <v>37.56</v>
      </c>
      <c r="H118" s="352"/>
      <c r="I118" s="353" t="n">
        <v>39.5</v>
      </c>
      <c r="J118" s="352"/>
      <c r="K118" s="353"/>
      <c r="L118" s="352"/>
      <c r="M118" s="353"/>
      <c r="N118" s="352"/>
      <c r="O118" s="353"/>
      <c r="Q118" s="352"/>
      <c r="R118" s="353" t="n">
        <v>39.593781827377</v>
      </c>
      <c r="S118" s="354"/>
      <c r="T118" s="353"/>
      <c r="U118" s="355"/>
      <c r="V118" s="356"/>
      <c r="W118" s="355"/>
      <c r="X118" s="353"/>
      <c r="Y118" s="354"/>
      <c r="Z118" s="357"/>
      <c r="AB118" s="354"/>
      <c r="AC118" s="353"/>
      <c r="AD118" s="354"/>
      <c r="AE118" s="353"/>
      <c r="AF118" s="354"/>
      <c r="AG118" s="353"/>
      <c r="AI118" s="1"/>
      <c r="AJ118" s="15"/>
    </row>
    <row r="119" customFormat="false" ht="12.75" hidden="false" customHeight="false" outlineLevel="0" collapsed="false">
      <c r="A119" s="1" t="n">
        <v>40483</v>
      </c>
      <c r="B119" s="352" t="n">
        <v>36.88</v>
      </c>
      <c r="C119" s="353" t="n">
        <v>40.38</v>
      </c>
      <c r="D119" s="352" t="n">
        <v>36.96</v>
      </c>
      <c r="E119" s="353" t="n">
        <v>41.3</v>
      </c>
      <c r="F119" s="352" t="n">
        <v>40.5</v>
      </c>
      <c r="G119" s="353" t="n">
        <v>36.88</v>
      </c>
      <c r="H119" s="352"/>
      <c r="I119" s="353" t="n">
        <v>36.5</v>
      </c>
      <c r="J119" s="352"/>
      <c r="K119" s="353"/>
      <c r="L119" s="352"/>
      <c r="M119" s="353"/>
      <c r="N119" s="352"/>
      <c r="O119" s="353"/>
      <c r="Q119" s="352"/>
      <c r="R119" s="353" t="n">
        <v>42.0704373653845</v>
      </c>
      <c r="S119" s="354"/>
      <c r="T119" s="353"/>
      <c r="U119" s="355"/>
      <c r="V119" s="356"/>
      <c r="W119" s="355"/>
      <c r="X119" s="353"/>
      <c r="Y119" s="354"/>
      <c r="Z119" s="357"/>
      <c r="AB119" s="354"/>
      <c r="AC119" s="353"/>
      <c r="AD119" s="354"/>
      <c r="AE119" s="353"/>
      <c r="AF119" s="354"/>
      <c r="AG119" s="353"/>
      <c r="AI119" s="1"/>
      <c r="AJ119" s="15"/>
    </row>
    <row r="120" customFormat="false" ht="12.75" hidden="false" customHeight="false" outlineLevel="0" collapsed="false">
      <c r="A120" s="1" t="n">
        <v>40513</v>
      </c>
      <c r="B120" s="352" t="n">
        <v>36.89</v>
      </c>
      <c r="C120" s="353" t="n">
        <v>41.81</v>
      </c>
      <c r="D120" s="352" t="n">
        <v>38.29</v>
      </c>
      <c r="E120" s="353" t="n">
        <v>42.02</v>
      </c>
      <c r="F120" s="352" t="n">
        <v>44.43</v>
      </c>
      <c r="G120" s="353" t="n">
        <v>36.89</v>
      </c>
      <c r="H120" s="352"/>
      <c r="I120" s="353" t="n">
        <v>39.45</v>
      </c>
      <c r="J120" s="352"/>
      <c r="K120" s="353"/>
      <c r="L120" s="352"/>
      <c r="M120" s="353"/>
      <c r="N120" s="352"/>
      <c r="O120" s="353"/>
      <c r="Q120" s="352"/>
      <c r="R120" s="353" t="n">
        <v>44.3023843474117</v>
      </c>
      <c r="S120" s="354"/>
      <c r="T120" s="353"/>
      <c r="U120" s="355"/>
      <c r="V120" s="356"/>
      <c r="W120" s="355"/>
      <c r="X120" s="353"/>
      <c r="Y120" s="354"/>
      <c r="Z120" s="357"/>
      <c r="AB120" s="354"/>
      <c r="AC120" s="353"/>
      <c r="AD120" s="354"/>
      <c r="AE120" s="353"/>
      <c r="AF120" s="354"/>
      <c r="AG120" s="353"/>
      <c r="AI120" s="1"/>
      <c r="AJ120" s="15"/>
    </row>
    <row r="121" customFormat="false" ht="12.75" hidden="false" customHeight="false" outlineLevel="0" collapsed="false">
      <c r="A121" s="1" t="n">
        <v>40544</v>
      </c>
      <c r="B121" s="352" t="n">
        <v>37.91</v>
      </c>
      <c r="C121" s="353" t="n">
        <v>42.71</v>
      </c>
      <c r="D121" s="352" t="n">
        <v>38.86</v>
      </c>
      <c r="E121" s="353" t="n">
        <v>40.88</v>
      </c>
      <c r="F121" s="352" t="n">
        <v>42.08</v>
      </c>
      <c r="G121" s="353" t="n">
        <v>37.91</v>
      </c>
      <c r="H121" s="352"/>
      <c r="I121" s="353" t="n">
        <v>29.95</v>
      </c>
      <c r="J121" s="352"/>
      <c r="K121" s="353"/>
      <c r="L121" s="352"/>
      <c r="M121" s="353"/>
      <c r="N121" s="352"/>
      <c r="O121" s="353"/>
      <c r="Q121" s="352"/>
      <c r="R121" s="353" t="n">
        <v>40.9642192735782</v>
      </c>
      <c r="S121" s="354"/>
      <c r="T121" s="353"/>
      <c r="U121" s="355"/>
      <c r="V121" s="356"/>
      <c r="W121" s="355"/>
      <c r="X121" s="353"/>
      <c r="Y121" s="354"/>
      <c r="Z121" s="357"/>
      <c r="AB121" s="354"/>
      <c r="AC121" s="353"/>
      <c r="AD121" s="354"/>
      <c r="AE121" s="353"/>
      <c r="AF121" s="354"/>
      <c r="AG121" s="353"/>
      <c r="AI121" s="1"/>
      <c r="AJ121" s="15"/>
    </row>
    <row r="122" customFormat="false" ht="12.75" hidden="false" customHeight="false" outlineLevel="0" collapsed="false">
      <c r="A122" s="1" t="n">
        <v>40575</v>
      </c>
      <c r="B122" s="352" t="n">
        <v>37.71</v>
      </c>
      <c r="C122" s="353" t="n">
        <v>41.52</v>
      </c>
      <c r="D122" s="352" t="n">
        <v>37.76</v>
      </c>
      <c r="E122" s="353" t="n">
        <v>41.35</v>
      </c>
      <c r="F122" s="352" t="n">
        <v>40.18</v>
      </c>
      <c r="G122" s="353" t="n">
        <v>37.71</v>
      </c>
      <c r="H122" s="352"/>
      <c r="I122" s="353" t="n">
        <v>32.2</v>
      </c>
      <c r="J122" s="352"/>
      <c r="K122" s="353"/>
      <c r="L122" s="352"/>
      <c r="M122" s="353"/>
      <c r="N122" s="352"/>
      <c r="O122" s="353"/>
      <c r="Q122" s="352"/>
      <c r="R122" s="353" t="n">
        <v>39.6591960902454</v>
      </c>
      <c r="S122" s="354"/>
      <c r="T122" s="353"/>
      <c r="U122" s="355"/>
      <c r="V122" s="356"/>
      <c r="W122" s="355"/>
      <c r="X122" s="353"/>
      <c r="Y122" s="354"/>
      <c r="Z122" s="357"/>
      <c r="AB122" s="354"/>
      <c r="AC122" s="353"/>
      <c r="AD122" s="354"/>
      <c r="AE122" s="353"/>
      <c r="AF122" s="354"/>
      <c r="AG122" s="353"/>
      <c r="AI122" s="1"/>
      <c r="AJ122" s="15"/>
    </row>
    <row r="123" customFormat="false" ht="12.75" hidden="false" customHeight="false" outlineLevel="0" collapsed="false">
      <c r="A123" s="1" t="n">
        <v>40603</v>
      </c>
      <c r="B123" s="352" t="n">
        <v>37.71</v>
      </c>
      <c r="C123" s="353" t="n">
        <v>40.08</v>
      </c>
      <c r="D123" s="352" t="n">
        <v>35.99</v>
      </c>
      <c r="E123" s="353" t="n">
        <v>40.81</v>
      </c>
      <c r="F123" s="352" t="n">
        <v>39.22</v>
      </c>
      <c r="G123" s="353" t="n">
        <v>37.71</v>
      </c>
      <c r="H123" s="352"/>
      <c r="I123" s="353" t="n">
        <v>29.7</v>
      </c>
      <c r="J123" s="352"/>
      <c r="K123" s="353"/>
      <c r="L123" s="352"/>
      <c r="M123" s="353"/>
      <c r="N123" s="352"/>
      <c r="O123" s="353"/>
      <c r="Q123" s="352"/>
      <c r="R123" s="353" t="n">
        <v>38.1398506682004</v>
      </c>
      <c r="S123" s="354"/>
      <c r="T123" s="353"/>
      <c r="U123" s="355"/>
      <c r="V123" s="356"/>
      <c r="W123" s="355"/>
      <c r="X123" s="353"/>
      <c r="Y123" s="354"/>
      <c r="Z123" s="357"/>
      <c r="AB123" s="354"/>
      <c r="AC123" s="353"/>
      <c r="AD123" s="354"/>
      <c r="AE123" s="353"/>
      <c r="AF123" s="354"/>
      <c r="AG123" s="353"/>
      <c r="AI123" s="1"/>
      <c r="AJ123" s="15"/>
    </row>
    <row r="124" customFormat="false" ht="12.75" hidden="false" customHeight="false" outlineLevel="0" collapsed="false">
      <c r="A124" s="1" t="n">
        <v>40634</v>
      </c>
      <c r="B124" s="352" t="n">
        <v>37.51</v>
      </c>
      <c r="C124" s="353" t="n">
        <v>41.07</v>
      </c>
      <c r="D124" s="352" t="n">
        <v>35.56</v>
      </c>
      <c r="E124" s="353" t="n">
        <v>41.83</v>
      </c>
      <c r="F124" s="352" t="n">
        <v>38.26</v>
      </c>
      <c r="G124" s="353" t="n">
        <v>37.51</v>
      </c>
      <c r="H124" s="352"/>
      <c r="I124" s="353" t="n">
        <v>36</v>
      </c>
      <c r="J124" s="352"/>
      <c r="K124" s="353"/>
      <c r="L124" s="352"/>
      <c r="M124" s="353"/>
      <c r="N124" s="352"/>
      <c r="O124" s="353"/>
      <c r="Q124" s="352"/>
      <c r="R124" s="353" t="n">
        <v>34.831258737941</v>
      </c>
      <c r="S124" s="354"/>
      <c r="T124" s="353"/>
      <c r="U124" s="355"/>
      <c r="V124" s="356"/>
      <c r="W124" s="355"/>
      <c r="X124" s="353"/>
      <c r="Y124" s="354"/>
      <c r="Z124" s="357"/>
      <c r="AB124" s="354"/>
      <c r="AC124" s="353"/>
      <c r="AD124" s="354"/>
      <c r="AE124" s="353"/>
      <c r="AF124" s="354"/>
      <c r="AG124" s="353"/>
      <c r="AI124" s="1"/>
      <c r="AJ124" s="15"/>
    </row>
    <row r="125" customFormat="false" ht="12.75" hidden="false" customHeight="false" outlineLevel="0" collapsed="false">
      <c r="A125" s="1" t="n">
        <v>40664</v>
      </c>
      <c r="B125" s="352" t="n">
        <v>37.51</v>
      </c>
      <c r="C125" s="353" t="n">
        <v>38.78</v>
      </c>
      <c r="D125" s="352" t="n">
        <v>33.34</v>
      </c>
      <c r="E125" s="353" t="n">
        <v>42.76</v>
      </c>
      <c r="F125" s="352" t="n">
        <v>38.79</v>
      </c>
      <c r="G125" s="353" t="n">
        <v>37.51</v>
      </c>
      <c r="H125" s="352"/>
      <c r="I125" s="353" t="n">
        <v>36</v>
      </c>
      <c r="J125" s="352"/>
      <c r="K125" s="353"/>
      <c r="L125" s="352"/>
      <c r="M125" s="353"/>
      <c r="N125" s="352"/>
      <c r="O125" s="353"/>
      <c r="Q125" s="352"/>
      <c r="R125" s="353" t="n">
        <v>34.8545205914815</v>
      </c>
      <c r="S125" s="354"/>
      <c r="T125" s="353"/>
      <c r="U125" s="355"/>
      <c r="V125" s="356"/>
      <c r="W125" s="355"/>
      <c r="X125" s="353"/>
      <c r="Y125" s="354"/>
      <c r="Z125" s="357"/>
      <c r="AB125" s="354"/>
      <c r="AC125" s="353"/>
      <c r="AD125" s="354"/>
      <c r="AE125" s="353"/>
      <c r="AF125" s="354"/>
      <c r="AG125" s="353"/>
      <c r="AI125" s="1"/>
      <c r="AJ125" s="15"/>
    </row>
    <row r="126" customFormat="false" ht="12.75" hidden="false" customHeight="false" outlineLevel="0" collapsed="false">
      <c r="A126" s="1" t="n">
        <v>40695</v>
      </c>
      <c r="B126" s="352" t="n">
        <v>39.38</v>
      </c>
      <c r="C126" s="353" t="n">
        <v>39.4</v>
      </c>
      <c r="D126" s="352" t="n">
        <v>33.91</v>
      </c>
      <c r="E126" s="353" t="n">
        <v>46.12</v>
      </c>
      <c r="F126" s="352" t="n">
        <v>45.22</v>
      </c>
      <c r="G126" s="353" t="n">
        <v>39.38</v>
      </c>
      <c r="H126" s="352"/>
      <c r="I126" s="353" t="n">
        <v>42</v>
      </c>
      <c r="J126" s="352"/>
      <c r="K126" s="353"/>
      <c r="L126" s="352"/>
      <c r="M126" s="353"/>
      <c r="N126" s="352"/>
      <c r="O126" s="353"/>
      <c r="Q126" s="352"/>
      <c r="R126" s="353" t="n">
        <v>35.2538360744988</v>
      </c>
      <c r="S126" s="354"/>
      <c r="T126" s="353"/>
      <c r="U126" s="355"/>
      <c r="V126" s="356"/>
      <c r="W126" s="355"/>
      <c r="X126" s="353"/>
      <c r="Y126" s="354"/>
      <c r="Z126" s="357"/>
      <c r="AB126" s="354"/>
      <c r="AC126" s="353"/>
      <c r="AD126" s="354"/>
      <c r="AE126" s="353"/>
      <c r="AF126" s="354"/>
      <c r="AG126" s="353"/>
      <c r="AI126" s="1"/>
      <c r="AJ126" s="15"/>
    </row>
    <row r="127" customFormat="false" ht="12.75" hidden="false" customHeight="false" outlineLevel="0" collapsed="false">
      <c r="A127" s="1" t="n">
        <v>40725</v>
      </c>
      <c r="B127" s="352" t="n">
        <v>45.1</v>
      </c>
      <c r="C127" s="353" t="n">
        <v>49.11</v>
      </c>
      <c r="D127" s="352" t="n">
        <v>42.27</v>
      </c>
      <c r="E127" s="353" t="n">
        <v>39.23</v>
      </c>
      <c r="F127" s="352" t="n">
        <v>46.28</v>
      </c>
      <c r="G127" s="353" t="n">
        <v>45.1</v>
      </c>
      <c r="H127" s="352"/>
      <c r="I127" s="353" t="n">
        <v>49</v>
      </c>
      <c r="J127" s="352"/>
      <c r="K127" s="353"/>
      <c r="L127" s="352"/>
      <c r="M127" s="353"/>
      <c r="N127" s="352"/>
      <c r="O127" s="353"/>
      <c r="Q127" s="352"/>
      <c r="R127" s="353" t="n">
        <v>35.8290933611482</v>
      </c>
      <c r="S127" s="354"/>
      <c r="T127" s="353"/>
      <c r="U127" s="355"/>
      <c r="V127" s="356"/>
      <c r="W127" s="355"/>
      <c r="X127" s="353"/>
      <c r="Y127" s="354"/>
      <c r="Z127" s="357"/>
      <c r="AB127" s="354"/>
      <c r="AC127" s="353"/>
      <c r="AD127" s="354"/>
      <c r="AE127" s="353"/>
      <c r="AF127" s="354"/>
      <c r="AG127" s="353"/>
      <c r="AI127" s="1"/>
      <c r="AJ127" s="15"/>
    </row>
    <row r="128" customFormat="false" ht="12.75" hidden="false" customHeight="false" outlineLevel="0" collapsed="false">
      <c r="A128" s="1" t="n">
        <v>40756</v>
      </c>
      <c r="B128" s="352" t="n">
        <v>47.18</v>
      </c>
      <c r="C128" s="353" t="n">
        <v>52.52</v>
      </c>
      <c r="D128" s="352" t="n">
        <v>45.85</v>
      </c>
      <c r="E128" s="353" t="n">
        <v>42.86</v>
      </c>
      <c r="F128" s="352" t="n">
        <v>46.44</v>
      </c>
      <c r="G128" s="353" t="n">
        <v>47.18</v>
      </c>
      <c r="H128" s="352"/>
      <c r="I128" s="353" t="n">
        <v>58</v>
      </c>
      <c r="J128" s="352"/>
      <c r="K128" s="353"/>
      <c r="L128" s="352"/>
      <c r="M128" s="353"/>
      <c r="N128" s="352"/>
      <c r="O128" s="353"/>
      <c r="Q128" s="352"/>
      <c r="R128" s="353" t="n">
        <v>36.2303293530135</v>
      </c>
      <c r="S128" s="354"/>
      <c r="T128" s="353"/>
      <c r="U128" s="355"/>
      <c r="V128" s="356"/>
      <c r="W128" s="355"/>
      <c r="X128" s="353"/>
      <c r="Y128" s="354"/>
      <c r="Z128" s="357"/>
      <c r="AB128" s="354"/>
      <c r="AC128" s="353"/>
      <c r="AD128" s="354"/>
      <c r="AE128" s="353"/>
      <c r="AF128" s="354"/>
      <c r="AG128" s="353"/>
      <c r="AI128" s="1"/>
      <c r="AJ128" s="15"/>
    </row>
    <row r="129" customFormat="false" ht="12.75" hidden="false" customHeight="false" outlineLevel="0" collapsed="false">
      <c r="A129" s="1" t="n">
        <v>40787</v>
      </c>
      <c r="B129" s="352" t="n">
        <v>42.4</v>
      </c>
      <c r="C129" s="353" t="n">
        <v>47.21</v>
      </c>
      <c r="D129" s="352" t="n">
        <v>40.95</v>
      </c>
      <c r="E129" s="353" t="n">
        <v>40.81</v>
      </c>
      <c r="F129" s="352" t="n">
        <v>40.85</v>
      </c>
      <c r="G129" s="353" t="n">
        <v>42.4</v>
      </c>
      <c r="H129" s="352"/>
      <c r="I129" s="353" t="n">
        <v>40.45</v>
      </c>
      <c r="J129" s="352"/>
      <c r="K129" s="353"/>
      <c r="L129" s="352"/>
      <c r="M129" s="353"/>
      <c r="N129" s="352"/>
      <c r="O129" s="353"/>
      <c r="Q129" s="352"/>
      <c r="R129" s="353" t="n">
        <v>36.3859284469344</v>
      </c>
      <c r="S129" s="354"/>
      <c r="T129" s="353"/>
      <c r="U129" s="355"/>
      <c r="V129" s="356"/>
      <c r="W129" s="355"/>
      <c r="X129" s="353"/>
      <c r="Y129" s="354"/>
      <c r="Z129" s="357"/>
      <c r="AB129" s="354"/>
      <c r="AC129" s="353"/>
      <c r="AD129" s="354"/>
      <c r="AE129" s="353"/>
      <c r="AF129" s="354"/>
      <c r="AG129" s="353"/>
      <c r="AI129" s="1"/>
      <c r="AJ129" s="15"/>
    </row>
    <row r="130" customFormat="false" ht="12.75" hidden="false" customHeight="false" outlineLevel="0" collapsed="false">
      <c r="A130" s="1" t="n">
        <v>40817</v>
      </c>
      <c r="B130" s="352" t="n">
        <v>37.94</v>
      </c>
      <c r="C130" s="353" t="n">
        <v>42.88</v>
      </c>
      <c r="D130" s="352" t="n">
        <v>39.04</v>
      </c>
      <c r="E130" s="353" t="n">
        <v>45.6</v>
      </c>
      <c r="F130" s="352" t="n">
        <v>41.31</v>
      </c>
      <c r="G130" s="353" t="n">
        <v>37.94</v>
      </c>
      <c r="H130" s="352"/>
      <c r="I130" s="353" t="n">
        <v>40</v>
      </c>
      <c r="J130" s="352"/>
      <c r="K130" s="353"/>
      <c r="L130" s="352"/>
      <c r="M130" s="353"/>
      <c r="N130" s="352"/>
      <c r="O130" s="353"/>
      <c r="Q130" s="352"/>
      <c r="R130" s="353" t="n">
        <v>36.5294759487713</v>
      </c>
      <c r="S130" s="354"/>
      <c r="T130" s="353"/>
      <c r="U130" s="355"/>
      <c r="V130" s="356"/>
      <c r="W130" s="355"/>
      <c r="X130" s="353"/>
      <c r="Y130" s="354"/>
      <c r="Z130" s="357"/>
      <c r="AB130" s="354"/>
      <c r="AC130" s="353"/>
      <c r="AD130" s="354"/>
      <c r="AE130" s="353"/>
      <c r="AF130" s="354"/>
      <c r="AG130" s="353"/>
      <c r="AI130" s="1"/>
      <c r="AJ130" s="15"/>
    </row>
    <row r="131" customFormat="false" ht="12.75" hidden="false" customHeight="false" outlineLevel="0" collapsed="false">
      <c r="A131" s="1" t="n">
        <v>40848</v>
      </c>
      <c r="B131" s="352" t="n">
        <v>37.32</v>
      </c>
      <c r="C131" s="353" t="n">
        <v>41.54</v>
      </c>
      <c r="D131" s="352" t="n">
        <v>37.52</v>
      </c>
      <c r="E131" s="353" t="n">
        <v>42.04</v>
      </c>
      <c r="F131" s="352" t="n">
        <v>40.71</v>
      </c>
      <c r="G131" s="353" t="n">
        <v>37.32</v>
      </c>
      <c r="H131" s="352"/>
      <c r="I131" s="353" t="n">
        <v>37</v>
      </c>
      <c r="J131" s="352"/>
      <c r="K131" s="353"/>
      <c r="L131" s="352"/>
      <c r="M131" s="353"/>
      <c r="N131" s="352"/>
      <c r="O131" s="353"/>
      <c r="Q131" s="352"/>
      <c r="R131" s="353" t="n">
        <v>39.7551491711178</v>
      </c>
      <c r="S131" s="354"/>
      <c r="T131" s="353"/>
      <c r="U131" s="355"/>
      <c r="V131" s="356"/>
      <c r="W131" s="355"/>
      <c r="X131" s="353"/>
      <c r="Y131" s="354"/>
      <c r="Z131" s="357"/>
      <c r="AB131" s="354"/>
      <c r="AC131" s="353"/>
      <c r="AD131" s="354"/>
      <c r="AE131" s="353"/>
      <c r="AF131" s="354"/>
      <c r="AG131" s="353"/>
      <c r="AI131" s="1"/>
      <c r="AJ131" s="15"/>
    </row>
    <row r="132" customFormat="false" ht="12.75" hidden="false" customHeight="false" outlineLevel="0" collapsed="false">
      <c r="A132" s="1" t="n">
        <v>40878</v>
      </c>
      <c r="B132" s="352" t="n">
        <v>37.32</v>
      </c>
      <c r="C132" s="353" t="n">
        <v>42.89</v>
      </c>
      <c r="D132" s="352" t="n">
        <v>38.75</v>
      </c>
      <c r="E132" s="353" t="n">
        <v>42.7</v>
      </c>
      <c r="F132" s="352" t="n">
        <v>44.67</v>
      </c>
      <c r="G132" s="353" t="n">
        <v>37.32</v>
      </c>
      <c r="H132" s="352"/>
      <c r="I132" s="353" t="n">
        <v>39.95</v>
      </c>
      <c r="J132" s="352"/>
      <c r="K132" s="353"/>
      <c r="L132" s="352"/>
      <c r="M132" s="353"/>
      <c r="N132" s="352"/>
      <c r="O132" s="353"/>
      <c r="Q132" s="352"/>
      <c r="R132" s="353" t="n">
        <v>41.8671422830695</v>
      </c>
      <c r="S132" s="354"/>
      <c r="T132" s="353"/>
      <c r="U132" s="355"/>
      <c r="V132" s="356"/>
      <c r="W132" s="355"/>
      <c r="X132" s="353"/>
      <c r="Y132" s="354"/>
      <c r="Z132" s="357"/>
      <c r="AB132" s="354"/>
      <c r="AC132" s="353"/>
      <c r="AD132" s="354"/>
      <c r="AE132" s="353"/>
      <c r="AF132" s="354"/>
      <c r="AG132" s="353"/>
      <c r="AI132" s="1"/>
      <c r="AJ132" s="15"/>
    </row>
    <row r="133" customFormat="false" ht="12.75" hidden="false" customHeight="false" outlineLevel="0" collapsed="false">
      <c r="A133" s="1" t="n">
        <v>40909</v>
      </c>
      <c r="B133" s="352" t="n">
        <v>38.28</v>
      </c>
      <c r="C133" s="353" t="n">
        <v>43.84</v>
      </c>
      <c r="D133" s="352" t="n">
        <v>39.32</v>
      </c>
      <c r="E133" s="353" t="n">
        <v>41.37</v>
      </c>
      <c r="F133" s="352" t="n">
        <v>42.31</v>
      </c>
      <c r="G133" s="353" t="n">
        <v>38.28</v>
      </c>
      <c r="H133" s="352"/>
      <c r="I133" s="353" t="n">
        <v>30.2</v>
      </c>
      <c r="J133" s="352"/>
      <c r="K133" s="353"/>
      <c r="L133" s="352"/>
      <c r="M133" s="353"/>
      <c r="N133" s="352"/>
      <c r="O133" s="353"/>
      <c r="Q133" s="352"/>
      <c r="R133" s="353" t="n">
        <v>40.9642192735782</v>
      </c>
      <c r="S133" s="354"/>
      <c r="T133" s="353"/>
      <c r="U133" s="355"/>
      <c r="V133" s="356"/>
      <c r="W133" s="355"/>
      <c r="X133" s="353"/>
      <c r="Y133" s="354"/>
      <c r="Z133" s="357"/>
      <c r="AB133" s="354"/>
      <c r="AC133" s="353"/>
      <c r="AD133" s="354"/>
      <c r="AE133" s="353"/>
      <c r="AF133" s="354"/>
      <c r="AG133" s="353"/>
      <c r="AI133" s="1"/>
      <c r="AJ133" s="15"/>
    </row>
    <row r="134" customFormat="false" ht="12.75" hidden="false" customHeight="false" outlineLevel="0" collapsed="false">
      <c r="A134" s="1" t="n">
        <v>40940</v>
      </c>
      <c r="B134" s="352" t="n">
        <v>38.1</v>
      </c>
      <c r="C134" s="353" t="n">
        <v>42.71</v>
      </c>
      <c r="D134" s="352" t="n">
        <v>38.29</v>
      </c>
      <c r="E134" s="353" t="n">
        <v>41.91</v>
      </c>
      <c r="F134" s="352" t="n">
        <v>40.41</v>
      </c>
      <c r="G134" s="353" t="n">
        <v>38.1</v>
      </c>
      <c r="H134" s="352"/>
      <c r="I134" s="353" t="n">
        <v>32.45</v>
      </c>
      <c r="J134" s="352"/>
      <c r="K134" s="353"/>
      <c r="L134" s="352"/>
      <c r="M134" s="353"/>
      <c r="N134" s="352"/>
      <c r="O134" s="353"/>
      <c r="Q134" s="352"/>
      <c r="R134" s="353" t="n">
        <v>39.6591960902454</v>
      </c>
      <c r="S134" s="354"/>
      <c r="T134" s="353"/>
      <c r="U134" s="355"/>
      <c r="V134" s="356"/>
      <c r="W134" s="355"/>
      <c r="X134" s="353"/>
      <c r="Y134" s="354"/>
      <c r="Z134" s="357"/>
      <c r="AB134" s="354"/>
      <c r="AC134" s="353"/>
      <c r="AD134" s="354"/>
      <c r="AE134" s="353"/>
      <c r="AF134" s="354"/>
      <c r="AG134" s="353"/>
      <c r="AI134" s="1"/>
      <c r="AJ134" s="15"/>
    </row>
    <row r="135" customFormat="false" ht="12.75" hidden="false" customHeight="false" outlineLevel="0" collapsed="false">
      <c r="A135" s="1" t="n">
        <v>40969</v>
      </c>
      <c r="B135" s="352" t="n">
        <v>38.1</v>
      </c>
      <c r="C135" s="353" t="n">
        <v>41.36</v>
      </c>
      <c r="D135" s="352" t="n">
        <v>36.65</v>
      </c>
      <c r="E135" s="353" t="n">
        <v>41.45</v>
      </c>
      <c r="F135" s="352" t="n">
        <v>39.43</v>
      </c>
      <c r="G135" s="353" t="n">
        <v>38.1</v>
      </c>
      <c r="H135" s="352"/>
      <c r="I135" s="353" t="n">
        <v>29.95</v>
      </c>
      <c r="J135" s="352"/>
      <c r="K135" s="353"/>
      <c r="L135" s="352"/>
      <c r="M135" s="353"/>
      <c r="N135" s="352"/>
      <c r="O135" s="353"/>
      <c r="Q135" s="352"/>
      <c r="R135" s="353" t="n">
        <v>38.1398506682004</v>
      </c>
      <c r="S135" s="354"/>
      <c r="T135" s="353"/>
      <c r="U135" s="355"/>
      <c r="V135" s="356"/>
      <c r="W135" s="355"/>
      <c r="X135" s="353"/>
      <c r="Y135" s="354"/>
      <c r="Z135" s="357"/>
      <c r="AB135" s="354"/>
      <c r="AC135" s="353"/>
      <c r="AD135" s="354"/>
      <c r="AE135" s="353"/>
      <c r="AF135" s="354"/>
      <c r="AG135" s="353"/>
      <c r="AI135" s="1"/>
      <c r="AJ135" s="15"/>
    </row>
    <row r="136" customFormat="false" ht="12.75" hidden="false" customHeight="false" outlineLevel="0" collapsed="false">
      <c r="A136" s="1" t="n">
        <v>41000</v>
      </c>
      <c r="B136" s="352" t="n">
        <v>37.91</v>
      </c>
      <c r="C136" s="353" t="n">
        <v>42.29</v>
      </c>
      <c r="D136" s="352" t="n">
        <v>36.24</v>
      </c>
      <c r="E136" s="353" t="n">
        <v>42.66</v>
      </c>
      <c r="F136" s="352" t="n">
        <v>38.46</v>
      </c>
      <c r="G136" s="353" t="n">
        <v>37.91</v>
      </c>
      <c r="H136" s="352"/>
      <c r="I136" s="353" t="n">
        <v>36.25</v>
      </c>
      <c r="J136" s="352"/>
      <c r="K136" s="353"/>
      <c r="L136" s="352"/>
      <c r="M136" s="353"/>
      <c r="N136" s="352"/>
      <c r="O136" s="353"/>
      <c r="Q136" s="352"/>
      <c r="R136" s="353" t="n">
        <v>34.831258737941</v>
      </c>
      <c r="S136" s="354"/>
      <c r="T136" s="353"/>
      <c r="U136" s="355"/>
      <c r="V136" s="356"/>
      <c r="W136" s="355"/>
      <c r="X136" s="353"/>
      <c r="Y136" s="354"/>
      <c r="Z136" s="357"/>
      <c r="AB136" s="354"/>
      <c r="AC136" s="353"/>
      <c r="AD136" s="354"/>
      <c r="AE136" s="353"/>
      <c r="AF136" s="354"/>
      <c r="AG136" s="353"/>
      <c r="AI136" s="1"/>
      <c r="AJ136" s="15"/>
    </row>
    <row r="137" customFormat="false" ht="12.75" hidden="false" customHeight="false" outlineLevel="0" collapsed="false">
      <c r="A137" s="1" t="n">
        <v>41030</v>
      </c>
      <c r="B137" s="352" t="n">
        <v>37.91</v>
      </c>
      <c r="C137" s="353" t="n">
        <v>40.14</v>
      </c>
      <c r="D137" s="352" t="n">
        <v>34.17</v>
      </c>
      <c r="E137" s="353" t="n">
        <v>43.53</v>
      </c>
      <c r="F137" s="352" t="n">
        <v>38.99</v>
      </c>
      <c r="G137" s="353" t="n">
        <v>37.91</v>
      </c>
      <c r="H137" s="352"/>
      <c r="I137" s="353" t="n">
        <v>36.25</v>
      </c>
      <c r="J137" s="352"/>
      <c r="K137" s="353"/>
      <c r="L137" s="352"/>
      <c r="M137" s="353"/>
      <c r="N137" s="352"/>
      <c r="O137" s="353"/>
      <c r="Q137" s="352"/>
      <c r="R137" s="353" t="n">
        <v>34.8545205914815</v>
      </c>
      <c r="S137" s="354"/>
      <c r="T137" s="353"/>
      <c r="U137" s="355"/>
      <c r="V137" s="356"/>
      <c r="W137" s="355"/>
      <c r="X137" s="353"/>
      <c r="Y137" s="354"/>
      <c r="Z137" s="357"/>
      <c r="AB137" s="354"/>
      <c r="AC137" s="353"/>
      <c r="AD137" s="354"/>
      <c r="AE137" s="353"/>
      <c r="AF137" s="354"/>
      <c r="AG137" s="353"/>
      <c r="AI137" s="1"/>
      <c r="AJ137" s="15"/>
    </row>
    <row r="138" customFormat="false" ht="12.75" hidden="false" customHeight="false" outlineLevel="0" collapsed="false">
      <c r="A138" s="1" t="n">
        <v>41061</v>
      </c>
      <c r="B138" s="352" t="n">
        <v>39.65</v>
      </c>
      <c r="C138" s="353" t="n">
        <v>40.72</v>
      </c>
      <c r="D138" s="352" t="n">
        <v>34.7</v>
      </c>
      <c r="E138" s="353" t="n">
        <v>46.81</v>
      </c>
      <c r="F138" s="352" t="n">
        <v>45.49</v>
      </c>
      <c r="G138" s="353" t="n">
        <v>39.65</v>
      </c>
      <c r="H138" s="352"/>
      <c r="I138" s="353" t="n">
        <v>42.25</v>
      </c>
      <c r="J138" s="352"/>
      <c r="K138" s="353"/>
      <c r="L138" s="352"/>
      <c r="M138" s="353"/>
      <c r="N138" s="352"/>
      <c r="O138" s="353"/>
      <c r="Q138" s="352"/>
      <c r="R138" s="353" t="n">
        <v>35.2538360744988</v>
      </c>
      <c r="S138" s="354"/>
      <c r="T138" s="353"/>
      <c r="U138" s="355"/>
      <c r="V138" s="356"/>
      <c r="W138" s="355"/>
      <c r="X138" s="353"/>
      <c r="Y138" s="354"/>
      <c r="Z138" s="357"/>
      <c r="AB138" s="354"/>
      <c r="AC138" s="353"/>
      <c r="AD138" s="354"/>
      <c r="AE138" s="353"/>
      <c r="AF138" s="354"/>
      <c r="AG138" s="353"/>
      <c r="AI138" s="1"/>
      <c r="AJ138" s="15"/>
    </row>
    <row r="139" customFormat="false" ht="12.75" hidden="false" customHeight="false" outlineLevel="0" collapsed="false">
      <c r="A139" s="1" t="n">
        <v>41091</v>
      </c>
      <c r="B139" s="352" t="n">
        <v>44.94</v>
      </c>
      <c r="C139" s="353" t="n">
        <v>49.88</v>
      </c>
      <c r="D139" s="352" t="n">
        <v>42.5</v>
      </c>
      <c r="E139" s="353" t="n">
        <v>39.28</v>
      </c>
      <c r="F139" s="352" t="n">
        <v>46.61</v>
      </c>
      <c r="G139" s="353" t="n">
        <v>44.94</v>
      </c>
      <c r="H139" s="352"/>
      <c r="I139" s="353" t="n">
        <v>49.25</v>
      </c>
      <c r="J139" s="352"/>
      <c r="K139" s="353"/>
      <c r="L139" s="352"/>
      <c r="M139" s="353"/>
      <c r="N139" s="352"/>
      <c r="O139" s="353"/>
      <c r="Q139" s="352"/>
      <c r="R139" s="353" t="n">
        <v>35.8290933611482</v>
      </c>
      <c r="S139" s="354"/>
      <c r="T139" s="353"/>
      <c r="U139" s="355"/>
      <c r="V139" s="356"/>
      <c r="W139" s="355"/>
      <c r="X139" s="353"/>
      <c r="Y139" s="354"/>
      <c r="Z139" s="357"/>
      <c r="AB139" s="354"/>
      <c r="AC139" s="353"/>
      <c r="AD139" s="354"/>
      <c r="AE139" s="353"/>
      <c r="AF139" s="354"/>
      <c r="AG139" s="353"/>
      <c r="AI139" s="1"/>
      <c r="AJ139" s="15"/>
    </row>
    <row r="140" customFormat="false" ht="12.75" hidden="false" customHeight="false" outlineLevel="0" collapsed="false">
      <c r="A140" s="1" t="n">
        <v>41122</v>
      </c>
      <c r="B140" s="352" t="n">
        <v>46.86</v>
      </c>
      <c r="C140" s="353" t="n">
        <v>53.1</v>
      </c>
      <c r="D140" s="352" t="n">
        <v>45.83</v>
      </c>
      <c r="E140" s="353" t="n">
        <v>42.65</v>
      </c>
      <c r="F140" s="352" t="n">
        <v>46.81</v>
      </c>
      <c r="G140" s="353" t="n">
        <v>46.86</v>
      </c>
      <c r="H140" s="352"/>
      <c r="I140" s="353" t="n">
        <v>58.25</v>
      </c>
      <c r="J140" s="352"/>
      <c r="K140" s="353"/>
      <c r="L140" s="352"/>
      <c r="M140" s="353"/>
      <c r="N140" s="352"/>
      <c r="O140" s="353"/>
      <c r="Q140" s="352"/>
      <c r="R140" s="353" t="n">
        <v>36.2303293530135</v>
      </c>
      <c r="S140" s="354"/>
      <c r="T140" s="353"/>
      <c r="U140" s="355"/>
      <c r="V140" s="356"/>
      <c r="W140" s="355"/>
      <c r="X140" s="353"/>
      <c r="Y140" s="354"/>
      <c r="Z140" s="357"/>
      <c r="AB140" s="354"/>
      <c r="AC140" s="353"/>
      <c r="AD140" s="354"/>
      <c r="AE140" s="353"/>
      <c r="AF140" s="354"/>
      <c r="AG140" s="353"/>
      <c r="AI140" s="1"/>
      <c r="AJ140" s="15"/>
    </row>
    <row r="141" customFormat="false" ht="12.75" hidden="false" customHeight="false" outlineLevel="0" collapsed="false">
      <c r="A141" s="1" t="n">
        <v>41153</v>
      </c>
      <c r="B141" s="352" t="n">
        <v>42.44</v>
      </c>
      <c r="C141" s="353" t="n">
        <v>48.09</v>
      </c>
      <c r="D141" s="352" t="n">
        <v>41.27</v>
      </c>
      <c r="E141" s="353" t="n">
        <v>40.74</v>
      </c>
      <c r="F141" s="352" t="n">
        <v>41.15</v>
      </c>
      <c r="G141" s="353" t="n">
        <v>42.44</v>
      </c>
      <c r="H141" s="352"/>
      <c r="I141" s="353" t="n">
        <v>40.7</v>
      </c>
      <c r="J141" s="352"/>
      <c r="K141" s="353"/>
      <c r="L141" s="352"/>
      <c r="M141" s="353"/>
      <c r="N141" s="352"/>
      <c r="O141" s="353"/>
      <c r="Q141" s="352"/>
      <c r="R141" s="353" t="n">
        <v>36.3859284469344</v>
      </c>
      <c r="S141" s="354"/>
      <c r="T141" s="353"/>
      <c r="U141" s="355"/>
      <c r="V141" s="356"/>
      <c r="W141" s="355"/>
      <c r="X141" s="353"/>
      <c r="Y141" s="354"/>
      <c r="Z141" s="357"/>
      <c r="AB141" s="354"/>
      <c r="AC141" s="353"/>
      <c r="AD141" s="354"/>
      <c r="AE141" s="353"/>
      <c r="AF141" s="354"/>
      <c r="AG141" s="353"/>
      <c r="AI141" s="1"/>
      <c r="AJ141" s="15"/>
    </row>
    <row r="142" customFormat="false" ht="12.75" hidden="false" customHeight="false" outlineLevel="0" collapsed="false">
      <c r="A142" s="1" t="n">
        <v>41183</v>
      </c>
      <c r="B142" s="352" t="n">
        <v>38.31</v>
      </c>
      <c r="C142" s="353" t="n">
        <v>44.03</v>
      </c>
      <c r="D142" s="352" t="n">
        <v>39.54</v>
      </c>
      <c r="E142" s="353" t="n">
        <v>46.46</v>
      </c>
      <c r="F142" s="352" t="n">
        <v>41.53</v>
      </c>
      <c r="G142" s="353" t="n">
        <v>38.31</v>
      </c>
      <c r="H142" s="352"/>
      <c r="I142" s="353" t="n">
        <v>40.25</v>
      </c>
      <c r="J142" s="352"/>
      <c r="K142" s="353"/>
      <c r="L142" s="352"/>
      <c r="M142" s="353"/>
      <c r="N142" s="352"/>
      <c r="O142" s="353"/>
      <c r="Q142" s="352"/>
      <c r="R142" s="353" t="n">
        <v>36.5294759487713</v>
      </c>
      <c r="S142" s="354"/>
      <c r="T142" s="353"/>
      <c r="U142" s="355"/>
      <c r="V142" s="356"/>
      <c r="W142" s="355"/>
      <c r="X142" s="353"/>
      <c r="Y142" s="354"/>
      <c r="Z142" s="357"/>
      <c r="AB142" s="354"/>
      <c r="AC142" s="353"/>
      <c r="AD142" s="354"/>
      <c r="AE142" s="353"/>
      <c r="AF142" s="354"/>
      <c r="AG142" s="353"/>
      <c r="AI142" s="1"/>
      <c r="AJ142" s="15"/>
    </row>
    <row r="143" customFormat="false" ht="12.75" hidden="false" customHeight="false" outlineLevel="0" collapsed="false">
      <c r="A143" s="1" t="n">
        <v>41214</v>
      </c>
      <c r="B143" s="352" t="n">
        <v>37.74</v>
      </c>
      <c r="C143" s="353" t="n">
        <v>42.74</v>
      </c>
      <c r="D143" s="352" t="n">
        <v>38.07</v>
      </c>
      <c r="E143" s="353" t="n">
        <v>42.77</v>
      </c>
      <c r="F143" s="352" t="n">
        <v>40.92</v>
      </c>
      <c r="G143" s="353" t="n">
        <v>37.74</v>
      </c>
      <c r="H143" s="352"/>
      <c r="I143" s="353" t="n">
        <v>37.25</v>
      </c>
      <c r="J143" s="352"/>
      <c r="K143" s="353"/>
      <c r="L143" s="352"/>
      <c r="M143" s="353"/>
      <c r="N143" s="352"/>
      <c r="O143" s="353"/>
      <c r="Q143" s="352"/>
      <c r="R143" s="353" t="n">
        <v>39.7551491711178</v>
      </c>
      <c r="S143" s="354"/>
      <c r="T143" s="353"/>
      <c r="U143" s="355"/>
      <c r="V143" s="356"/>
      <c r="W143" s="355"/>
      <c r="X143" s="353"/>
      <c r="Y143" s="354"/>
      <c r="Z143" s="357"/>
      <c r="AB143" s="354"/>
      <c r="AC143" s="353"/>
      <c r="AD143" s="354"/>
      <c r="AE143" s="353"/>
      <c r="AF143" s="354"/>
      <c r="AG143" s="353"/>
      <c r="AI143" s="1"/>
      <c r="AJ143" s="15"/>
    </row>
    <row r="144" customFormat="false" ht="12.75" hidden="false" customHeight="false" outlineLevel="0" collapsed="false">
      <c r="A144" s="1" t="n">
        <v>41244</v>
      </c>
      <c r="B144" s="352" t="n">
        <v>37.74</v>
      </c>
      <c r="C144" s="353" t="n">
        <v>44.02</v>
      </c>
      <c r="D144" s="352" t="n">
        <v>39.22</v>
      </c>
      <c r="E144" s="353" t="n">
        <v>43.37</v>
      </c>
      <c r="F144" s="352" t="n">
        <v>44.91</v>
      </c>
      <c r="G144" s="353" t="n">
        <v>37.74</v>
      </c>
      <c r="H144" s="352"/>
      <c r="I144" s="353" t="n">
        <v>40.2</v>
      </c>
      <c r="J144" s="352"/>
      <c r="K144" s="353"/>
      <c r="L144" s="352"/>
      <c r="M144" s="353"/>
      <c r="N144" s="352"/>
      <c r="O144" s="353"/>
      <c r="Q144" s="352"/>
      <c r="R144" s="353" t="n">
        <v>41.8671422830695</v>
      </c>
      <c r="S144" s="354"/>
      <c r="T144" s="353"/>
      <c r="U144" s="355"/>
      <c r="V144" s="356"/>
      <c r="W144" s="355"/>
      <c r="X144" s="353"/>
      <c r="Y144" s="354"/>
      <c r="Z144" s="357"/>
      <c r="AB144" s="354"/>
      <c r="AC144" s="353"/>
      <c r="AD144" s="354"/>
      <c r="AE144" s="353"/>
      <c r="AF144" s="354"/>
      <c r="AG144" s="353"/>
      <c r="AI144" s="1"/>
      <c r="AJ144" s="15"/>
    </row>
    <row r="145" customFormat="false" ht="12.75" hidden="false" customHeight="false" outlineLevel="0" collapsed="false">
      <c r="A145" s="1" t="n">
        <v>41275</v>
      </c>
      <c r="B145" s="352" t="n">
        <v>38.53</v>
      </c>
      <c r="C145" s="353" t="n">
        <v>44.93</v>
      </c>
      <c r="D145" s="352" t="n">
        <v>39.83</v>
      </c>
      <c r="E145" s="353" t="n">
        <v>41.87</v>
      </c>
      <c r="F145" s="352" t="n">
        <v>42.55</v>
      </c>
      <c r="G145" s="353" t="n">
        <v>38.53</v>
      </c>
      <c r="H145" s="352"/>
      <c r="I145" s="353" t="n">
        <v>30.95</v>
      </c>
      <c r="J145" s="352"/>
      <c r="K145" s="353"/>
      <c r="L145" s="352"/>
      <c r="M145" s="353"/>
      <c r="N145" s="352"/>
      <c r="O145" s="353"/>
      <c r="Q145" s="352"/>
      <c r="R145" s="353" t="n">
        <v>40.9642192735782</v>
      </c>
      <c r="S145" s="354"/>
      <c r="T145" s="353"/>
      <c r="U145" s="355"/>
      <c r="V145" s="356"/>
      <c r="W145" s="355"/>
      <c r="X145" s="353"/>
      <c r="Y145" s="354"/>
      <c r="Z145" s="357"/>
      <c r="AB145" s="354"/>
      <c r="AC145" s="353"/>
      <c r="AD145" s="354"/>
      <c r="AE145" s="353"/>
      <c r="AF145" s="354"/>
      <c r="AG145" s="353"/>
      <c r="AI145" s="1"/>
      <c r="AJ145" s="15"/>
    </row>
    <row r="146" customFormat="false" ht="12.75" hidden="false" customHeight="false" outlineLevel="0" collapsed="false">
      <c r="A146" s="1" t="n">
        <v>41306</v>
      </c>
      <c r="B146" s="352" t="n">
        <v>38.33</v>
      </c>
      <c r="C146" s="353" t="n">
        <v>43.77</v>
      </c>
      <c r="D146" s="352" t="n">
        <v>38.79</v>
      </c>
      <c r="E146" s="353" t="n">
        <v>42.4</v>
      </c>
      <c r="F146" s="352" t="n">
        <v>40.64</v>
      </c>
      <c r="G146" s="353" t="n">
        <v>38.33</v>
      </c>
      <c r="H146" s="352"/>
      <c r="I146" s="353" t="n">
        <v>33.2</v>
      </c>
      <c r="J146" s="352"/>
      <c r="K146" s="353"/>
      <c r="L146" s="352"/>
      <c r="M146" s="353"/>
      <c r="N146" s="352"/>
      <c r="O146" s="353"/>
      <c r="Q146" s="352"/>
      <c r="R146" s="353" t="n">
        <v>39.6591960902454</v>
      </c>
      <c r="S146" s="354"/>
      <c r="T146" s="353"/>
      <c r="U146" s="355"/>
      <c r="V146" s="356"/>
      <c r="W146" s="355"/>
      <c r="X146" s="353"/>
      <c r="Y146" s="354"/>
      <c r="Z146" s="357"/>
      <c r="AB146" s="354"/>
      <c r="AC146" s="353"/>
      <c r="AD146" s="354"/>
      <c r="AE146" s="353"/>
      <c r="AF146" s="354"/>
      <c r="AG146" s="353"/>
      <c r="AI146" s="1"/>
      <c r="AJ146" s="15"/>
    </row>
    <row r="147" customFormat="false" ht="12.75" hidden="false" customHeight="false" outlineLevel="0" collapsed="false">
      <c r="A147" s="1" t="n">
        <v>41334</v>
      </c>
      <c r="B147" s="352" t="n">
        <v>38.34</v>
      </c>
      <c r="C147" s="353" t="n">
        <v>42.39</v>
      </c>
      <c r="D147" s="352" t="n">
        <v>37.12</v>
      </c>
      <c r="E147" s="353" t="n">
        <v>41.93</v>
      </c>
      <c r="F147" s="352" t="n">
        <v>39.64</v>
      </c>
      <c r="G147" s="353" t="n">
        <v>38.34</v>
      </c>
      <c r="H147" s="352"/>
      <c r="I147" s="353" t="n">
        <v>30.7</v>
      </c>
      <c r="J147" s="352"/>
      <c r="K147" s="353"/>
      <c r="L147" s="352"/>
      <c r="M147" s="353"/>
      <c r="N147" s="352"/>
      <c r="O147" s="353"/>
      <c r="Q147" s="352"/>
      <c r="R147" s="353" t="n">
        <v>38.1398506682004</v>
      </c>
      <c r="S147" s="354"/>
      <c r="T147" s="353"/>
      <c r="U147" s="355"/>
      <c r="V147" s="356"/>
      <c r="W147" s="355"/>
      <c r="X147" s="353"/>
      <c r="Y147" s="354"/>
      <c r="Z147" s="357"/>
      <c r="AB147" s="354"/>
      <c r="AC147" s="353"/>
      <c r="AD147" s="354"/>
      <c r="AE147" s="353"/>
      <c r="AF147" s="354"/>
      <c r="AG147" s="353"/>
      <c r="AI147" s="1"/>
      <c r="AJ147" s="15"/>
    </row>
    <row r="148" customFormat="false" ht="12.75" hidden="false" customHeight="false" outlineLevel="0" collapsed="false">
      <c r="A148" s="1" t="n">
        <v>41365</v>
      </c>
      <c r="B148" s="352" t="n">
        <v>38.15</v>
      </c>
      <c r="C148" s="353" t="n">
        <v>43.34</v>
      </c>
      <c r="D148" s="352" t="n">
        <v>36.71</v>
      </c>
      <c r="E148" s="353" t="n">
        <v>43.11</v>
      </c>
      <c r="F148" s="352" t="n">
        <v>38.66</v>
      </c>
      <c r="G148" s="353" t="n">
        <v>38.15</v>
      </c>
      <c r="H148" s="352"/>
      <c r="I148" s="353" t="n">
        <v>37</v>
      </c>
      <c r="J148" s="352"/>
      <c r="K148" s="353"/>
      <c r="L148" s="352"/>
      <c r="M148" s="353"/>
      <c r="N148" s="352"/>
      <c r="O148" s="353"/>
      <c r="Q148" s="352"/>
      <c r="R148" s="353" t="n">
        <v>34.831258737941</v>
      </c>
      <c r="S148" s="354"/>
      <c r="T148" s="353"/>
      <c r="U148" s="355"/>
      <c r="V148" s="356"/>
      <c r="W148" s="355"/>
      <c r="X148" s="353"/>
      <c r="Y148" s="354"/>
      <c r="Z148" s="357"/>
      <c r="AB148" s="354"/>
      <c r="AC148" s="353"/>
      <c r="AD148" s="354"/>
      <c r="AE148" s="353"/>
      <c r="AF148" s="354"/>
      <c r="AG148" s="353"/>
      <c r="AI148" s="1"/>
      <c r="AJ148" s="15"/>
    </row>
    <row r="149" customFormat="false" ht="12.75" hidden="false" customHeight="false" outlineLevel="0" collapsed="false">
      <c r="A149" s="1" t="n">
        <v>41395</v>
      </c>
      <c r="B149" s="352" t="n">
        <v>38.15</v>
      </c>
      <c r="C149" s="353" t="n">
        <v>41.13</v>
      </c>
      <c r="D149" s="352" t="n">
        <v>34.61</v>
      </c>
      <c r="E149" s="353" t="n">
        <v>43.99</v>
      </c>
      <c r="F149" s="352" t="n">
        <v>39.2</v>
      </c>
      <c r="G149" s="353" t="n">
        <v>38.15</v>
      </c>
      <c r="H149" s="352"/>
      <c r="I149" s="353" t="n">
        <v>37</v>
      </c>
      <c r="J149" s="352"/>
      <c r="K149" s="353"/>
      <c r="L149" s="352"/>
      <c r="M149" s="353"/>
      <c r="N149" s="352"/>
      <c r="O149" s="353"/>
      <c r="Q149" s="352"/>
      <c r="R149" s="353" t="n">
        <v>34.8545205914815</v>
      </c>
      <c r="S149" s="354"/>
      <c r="T149" s="353"/>
      <c r="U149" s="355"/>
      <c r="V149" s="356"/>
      <c r="W149" s="355"/>
      <c r="X149" s="353"/>
      <c r="Y149" s="354"/>
      <c r="Z149" s="357"/>
      <c r="AB149" s="354"/>
      <c r="AC149" s="353"/>
      <c r="AD149" s="354"/>
      <c r="AE149" s="353"/>
      <c r="AF149" s="354"/>
      <c r="AG149" s="353"/>
      <c r="AI149" s="1"/>
      <c r="AJ149" s="15"/>
    </row>
    <row r="150" customFormat="false" ht="12.75" hidden="false" customHeight="false" outlineLevel="0" collapsed="false">
      <c r="A150" s="1" t="n">
        <v>41426</v>
      </c>
      <c r="B150" s="352" t="n">
        <v>39.89</v>
      </c>
      <c r="C150" s="353" t="n">
        <v>41.73</v>
      </c>
      <c r="D150" s="352" t="n">
        <v>35.15</v>
      </c>
      <c r="E150" s="353" t="n">
        <v>47.28</v>
      </c>
      <c r="F150" s="352" t="n">
        <v>45.76</v>
      </c>
      <c r="G150" s="353" t="n">
        <v>39.89</v>
      </c>
      <c r="H150" s="352"/>
      <c r="I150" s="353" t="n">
        <v>43</v>
      </c>
      <c r="J150" s="352"/>
      <c r="K150" s="353"/>
      <c r="L150" s="352"/>
      <c r="M150" s="353"/>
      <c r="N150" s="352"/>
      <c r="O150" s="353"/>
      <c r="Q150" s="352"/>
      <c r="R150" s="353" t="n">
        <v>35.2538360744988</v>
      </c>
      <c r="S150" s="354"/>
      <c r="T150" s="353"/>
      <c r="U150" s="355"/>
      <c r="V150" s="356"/>
      <c r="W150" s="355"/>
      <c r="X150" s="353"/>
      <c r="Y150" s="354"/>
      <c r="Z150" s="357"/>
      <c r="AB150" s="354"/>
      <c r="AC150" s="353"/>
      <c r="AD150" s="354"/>
      <c r="AE150" s="353"/>
      <c r="AF150" s="354"/>
      <c r="AG150" s="353"/>
      <c r="AI150" s="1"/>
      <c r="AJ150" s="15"/>
    </row>
    <row r="151" customFormat="false" ht="12.75" hidden="false" customHeight="false" outlineLevel="0" collapsed="false">
      <c r="A151" s="1" t="n">
        <v>41456</v>
      </c>
      <c r="B151" s="352" t="n">
        <v>45.22</v>
      </c>
      <c r="C151" s="353" t="n">
        <v>51.11</v>
      </c>
      <c r="D151" s="352" t="n">
        <v>43.04</v>
      </c>
      <c r="E151" s="353" t="n">
        <v>39.85</v>
      </c>
      <c r="F151" s="352" t="n">
        <v>46.94</v>
      </c>
      <c r="G151" s="353" t="n">
        <v>45.22</v>
      </c>
      <c r="H151" s="352"/>
      <c r="I151" s="353" t="n">
        <v>50</v>
      </c>
      <c r="J151" s="352"/>
      <c r="K151" s="353"/>
      <c r="L151" s="352"/>
      <c r="M151" s="353"/>
      <c r="N151" s="352"/>
      <c r="O151" s="353"/>
      <c r="Q151" s="352"/>
      <c r="R151" s="353" t="n">
        <v>35.8290933611482</v>
      </c>
      <c r="S151" s="354"/>
      <c r="T151" s="353"/>
      <c r="U151" s="355"/>
      <c r="V151" s="356"/>
      <c r="W151" s="355"/>
      <c r="X151" s="353"/>
      <c r="Y151" s="354"/>
      <c r="Z151" s="357"/>
      <c r="AB151" s="354"/>
      <c r="AC151" s="353"/>
      <c r="AD151" s="354"/>
      <c r="AE151" s="353"/>
      <c r="AF151" s="354"/>
      <c r="AG151" s="353"/>
      <c r="AI151" s="1"/>
      <c r="AJ151" s="15"/>
    </row>
    <row r="152" customFormat="false" ht="12.75" hidden="false" customHeight="false" outlineLevel="0" collapsed="false">
      <c r="A152" s="1" t="n">
        <v>41487</v>
      </c>
      <c r="B152" s="352" t="n">
        <v>47.16</v>
      </c>
      <c r="C152" s="353" t="n">
        <v>54.41</v>
      </c>
      <c r="D152" s="352" t="n">
        <v>46.42</v>
      </c>
      <c r="E152" s="353" t="n">
        <v>43.25</v>
      </c>
      <c r="F152" s="352" t="n">
        <v>47.17</v>
      </c>
      <c r="G152" s="353" t="n">
        <v>47.16</v>
      </c>
      <c r="H152" s="352"/>
      <c r="I152" s="353" t="n">
        <v>59</v>
      </c>
      <c r="J152" s="352"/>
      <c r="K152" s="353"/>
      <c r="L152" s="352"/>
      <c r="M152" s="353"/>
      <c r="N152" s="352"/>
      <c r="O152" s="353"/>
      <c r="Q152" s="352"/>
      <c r="R152" s="353" t="n">
        <v>36.2303293530135</v>
      </c>
      <c r="S152" s="354"/>
      <c r="T152" s="353"/>
      <c r="U152" s="355"/>
      <c r="V152" s="356"/>
      <c r="W152" s="355"/>
      <c r="X152" s="353"/>
      <c r="Y152" s="354"/>
      <c r="Z152" s="357"/>
      <c r="AB152" s="354"/>
      <c r="AC152" s="353"/>
      <c r="AD152" s="354"/>
      <c r="AE152" s="353"/>
      <c r="AF152" s="354"/>
      <c r="AG152" s="353"/>
      <c r="AI152" s="1"/>
      <c r="AJ152" s="15"/>
    </row>
    <row r="153" customFormat="false" ht="12.75" hidden="false" customHeight="false" outlineLevel="0" collapsed="false">
      <c r="A153" s="1" t="n">
        <v>41518</v>
      </c>
      <c r="B153" s="352" t="n">
        <v>42.71</v>
      </c>
      <c r="C153" s="353" t="n">
        <v>49.28</v>
      </c>
      <c r="D153" s="352" t="n">
        <v>41.8</v>
      </c>
      <c r="E153" s="353" t="n">
        <v>41.32</v>
      </c>
      <c r="F153" s="352" t="n">
        <v>41.44</v>
      </c>
      <c r="G153" s="353" t="n">
        <v>42.71</v>
      </c>
      <c r="H153" s="352"/>
      <c r="I153" s="353" t="n">
        <v>40.95</v>
      </c>
      <c r="J153" s="352"/>
      <c r="K153" s="353"/>
      <c r="L153" s="352"/>
      <c r="M153" s="353"/>
      <c r="N153" s="352"/>
      <c r="O153" s="353"/>
      <c r="Q153" s="352"/>
      <c r="R153" s="353" t="n">
        <v>36.3859284469344</v>
      </c>
      <c r="S153" s="354"/>
      <c r="T153" s="353"/>
      <c r="U153" s="355"/>
      <c r="V153" s="356"/>
      <c r="W153" s="355"/>
      <c r="X153" s="353"/>
      <c r="Y153" s="354"/>
      <c r="Z153" s="357"/>
      <c r="AB153" s="354"/>
      <c r="AC153" s="353"/>
      <c r="AD153" s="354"/>
      <c r="AE153" s="353"/>
      <c r="AF153" s="354"/>
      <c r="AG153" s="353"/>
      <c r="AI153" s="1"/>
      <c r="AJ153" s="15"/>
    </row>
    <row r="154" customFormat="false" ht="12.75" hidden="false" customHeight="false" outlineLevel="0" collapsed="false">
      <c r="A154" s="1" t="n">
        <v>41548</v>
      </c>
      <c r="B154" s="352" t="n">
        <v>38.55</v>
      </c>
      <c r="C154" s="353" t="n">
        <v>45.11</v>
      </c>
      <c r="D154" s="352" t="n">
        <v>40.04</v>
      </c>
      <c r="E154" s="353" t="n">
        <v>46.91</v>
      </c>
      <c r="F154" s="352" t="n">
        <v>41.75</v>
      </c>
      <c r="G154" s="353" t="n">
        <v>38.55</v>
      </c>
      <c r="H154" s="352"/>
      <c r="I154" s="353" t="n">
        <v>41</v>
      </c>
      <c r="J154" s="352"/>
      <c r="K154" s="353"/>
      <c r="L154" s="352"/>
      <c r="M154" s="353"/>
      <c r="N154" s="352"/>
      <c r="O154" s="353"/>
      <c r="Q154" s="352"/>
      <c r="R154" s="353" t="n">
        <v>36.5294759487713</v>
      </c>
      <c r="S154" s="354"/>
      <c r="T154" s="353"/>
      <c r="U154" s="355"/>
      <c r="V154" s="356"/>
      <c r="W154" s="355"/>
      <c r="X154" s="353"/>
      <c r="Y154" s="354"/>
      <c r="Z154" s="357"/>
      <c r="AB154" s="354"/>
      <c r="AC154" s="353"/>
      <c r="AD154" s="354"/>
      <c r="AE154" s="353"/>
      <c r="AF154" s="354"/>
      <c r="AG154" s="353"/>
      <c r="AI154" s="1"/>
      <c r="AJ154" s="15"/>
    </row>
    <row r="155" customFormat="false" ht="12.75" hidden="false" customHeight="false" outlineLevel="0" collapsed="false">
      <c r="A155" s="1" t="n">
        <v>41579</v>
      </c>
      <c r="B155" s="352" t="n">
        <v>37.97</v>
      </c>
      <c r="C155" s="353" t="n">
        <v>43.8</v>
      </c>
      <c r="D155" s="352" t="n">
        <v>38.56</v>
      </c>
      <c r="E155" s="353" t="n">
        <v>43.24</v>
      </c>
      <c r="F155" s="352" t="n">
        <v>41.13</v>
      </c>
      <c r="G155" s="353" t="n">
        <v>37.97</v>
      </c>
      <c r="H155" s="352"/>
      <c r="I155" s="353" t="n">
        <v>38</v>
      </c>
      <c r="J155" s="352"/>
      <c r="K155" s="353"/>
      <c r="L155" s="352"/>
      <c r="M155" s="353"/>
      <c r="N155" s="352"/>
      <c r="O155" s="353"/>
      <c r="Q155" s="352"/>
      <c r="R155" s="353" t="n">
        <v>39.7551491711178</v>
      </c>
      <c r="S155" s="354"/>
      <c r="T155" s="353"/>
      <c r="U155" s="355"/>
      <c r="V155" s="356"/>
      <c r="W155" s="355"/>
      <c r="X155" s="353"/>
      <c r="Y155" s="354"/>
      <c r="Z155" s="357"/>
      <c r="AB155" s="354"/>
      <c r="AC155" s="353"/>
      <c r="AD155" s="354"/>
      <c r="AE155" s="353"/>
      <c r="AF155" s="354"/>
      <c r="AG155" s="353"/>
      <c r="AI155" s="1"/>
      <c r="AJ155" s="15"/>
    </row>
    <row r="156" customFormat="false" ht="12.75" hidden="false" customHeight="false" outlineLevel="0" collapsed="false">
      <c r="A156" s="1" t="n">
        <v>41609</v>
      </c>
      <c r="B156" s="352" t="n">
        <v>37.98</v>
      </c>
      <c r="C156" s="353" t="n">
        <v>45.11</v>
      </c>
      <c r="D156" s="352" t="n">
        <v>39.73</v>
      </c>
      <c r="E156" s="353" t="n">
        <v>43.85</v>
      </c>
      <c r="F156" s="352" t="n">
        <v>45.15</v>
      </c>
      <c r="G156" s="353" t="n">
        <v>37.98</v>
      </c>
      <c r="H156" s="352"/>
      <c r="I156" s="353" t="n">
        <v>40.45</v>
      </c>
      <c r="J156" s="352"/>
      <c r="K156" s="353"/>
      <c r="L156" s="352"/>
      <c r="M156" s="353"/>
      <c r="N156" s="352"/>
      <c r="O156" s="353"/>
      <c r="Q156" s="352"/>
      <c r="R156" s="353" t="n">
        <v>41.8671422830695</v>
      </c>
      <c r="S156" s="354"/>
      <c r="T156" s="353"/>
      <c r="U156" s="355"/>
      <c r="V156" s="356"/>
      <c r="W156" s="355"/>
      <c r="X156" s="353"/>
      <c r="Y156" s="354"/>
      <c r="Z156" s="357"/>
      <c r="AB156" s="354"/>
      <c r="AC156" s="353"/>
      <c r="AD156" s="354"/>
      <c r="AE156" s="353"/>
      <c r="AF156" s="354"/>
      <c r="AG156" s="353"/>
      <c r="AI156" s="1"/>
      <c r="AJ156" s="15"/>
    </row>
    <row r="157" customFormat="false" ht="12.75" hidden="false" customHeight="false" outlineLevel="0" collapsed="false">
      <c r="A157" s="1" t="n">
        <v>41640</v>
      </c>
      <c r="B157" s="352" t="n">
        <v>38.77</v>
      </c>
      <c r="C157" s="353" t="n">
        <v>46.01</v>
      </c>
      <c r="D157" s="352" t="n">
        <v>40.34</v>
      </c>
      <c r="E157" s="353" t="n">
        <v>42.37</v>
      </c>
      <c r="F157" s="352" t="n">
        <v>42.78</v>
      </c>
      <c r="G157" s="353" t="n">
        <v>38.77</v>
      </c>
      <c r="H157" s="352"/>
      <c r="I157" s="353" t="n">
        <v>31.7</v>
      </c>
      <c r="J157" s="352"/>
      <c r="K157" s="353"/>
      <c r="L157" s="352"/>
      <c r="M157" s="353"/>
      <c r="N157" s="352"/>
      <c r="O157" s="353"/>
      <c r="Q157" s="352"/>
      <c r="R157" s="353" t="n">
        <v>40.9642192735782</v>
      </c>
      <c r="S157" s="354"/>
      <c r="T157" s="353"/>
      <c r="U157" s="355"/>
      <c r="V157" s="356"/>
      <c r="W157" s="355"/>
      <c r="X157" s="353"/>
      <c r="Y157" s="354"/>
      <c r="Z157" s="357"/>
      <c r="AB157" s="354"/>
      <c r="AC157" s="353"/>
      <c r="AD157" s="354"/>
      <c r="AE157" s="353"/>
      <c r="AF157" s="354"/>
      <c r="AG157" s="353"/>
      <c r="AI157" s="1"/>
      <c r="AJ157" s="15"/>
    </row>
    <row r="158" customFormat="false" ht="12.75" hidden="false" customHeight="false" outlineLevel="0" collapsed="false">
      <c r="A158" s="1" t="n">
        <v>41671</v>
      </c>
      <c r="B158" s="352" t="n">
        <v>38.57</v>
      </c>
      <c r="C158" s="353" t="n">
        <v>44.83</v>
      </c>
      <c r="D158" s="352" t="n">
        <v>39.28</v>
      </c>
      <c r="E158" s="353" t="n">
        <v>42.89</v>
      </c>
      <c r="F158" s="352" t="n">
        <v>40.86</v>
      </c>
      <c r="G158" s="353" t="n">
        <v>38.57</v>
      </c>
      <c r="H158" s="352"/>
      <c r="I158" s="353" t="n">
        <v>33.95</v>
      </c>
      <c r="J158" s="352"/>
      <c r="K158" s="353"/>
      <c r="L158" s="352"/>
      <c r="M158" s="353"/>
      <c r="N158" s="352"/>
      <c r="O158" s="353"/>
      <c r="Q158" s="352"/>
      <c r="R158" s="353" t="n">
        <v>39.6591960902454</v>
      </c>
      <c r="S158" s="354"/>
      <c r="T158" s="353"/>
      <c r="U158" s="355"/>
      <c r="V158" s="356"/>
      <c r="W158" s="355"/>
      <c r="X158" s="353"/>
      <c r="Y158" s="354"/>
      <c r="Z158" s="357"/>
      <c r="AB158" s="354"/>
      <c r="AC158" s="353"/>
      <c r="AD158" s="354"/>
      <c r="AE158" s="353"/>
      <c r="AF158" s="354"/>
      <c r="AG158" s="353"/>
      <c r="AI158" s="1"/>
      <c r="AJ158" s="15"/>
    </row>
    <row r="159" customFormat="false" ht="12.75" hidden="false" customHeight="false" outlineLevel="0" collapsed="false">
      <c r="A159" s="1" t="n">
        <v>41699</v>
      </c>
      <c r="B159" s="352" t="n">
        <v>38.58</v>
      </c>
      <c r="C159" s="353" t="n">
        <v>43.41</v>
      </c>
      <c r="D159" s="352" t="n">
        <v>37.59</v>
      </c>
      <c r="E159" s="353" t="n">
        <v>42.41</v>
      </c>
      <c r="F159" s="352" t="n">
        <v>39.85</v>
      </c>
      <c r="G159" s="353" t="n">
        <v>38.58</v>
      </c>
      <c r="H159" s="352"/>
      <c r="I159" s="353" t="n">
        <v>31.45</v>
      </c>
      <c r="J159" s="352"/>
      <c r="K159" s="353"/>
      <c r="L159" s="352"/>
      <c r="M159" s="353"/>
      <c r="N159" s="352"/>
      <c r="O159" s="353"/>
      <c r="Q159" s="352"/>
      <c r="R159" s="353" t="n">
        <v>38.1398506682004</v>
      </c>
      <c r="S159" s="354"/>
      <c r="T159" s="353"/>
      <c r="U159" s="355"/>
      <c r="V159" s="356"/>
      <c r="W159" s="355"/>
      <c r="X159" s="353"/>
      <c r="Y159" s="354"/>
      <c r="Z159" s="357"/>
      <c r="AB159" s="354"/>
      <c r="AC159" s="353"/>
      <c r="AD159" s="354"/>
      <c r="AE159" s="353"/>
      <c r="AF159" s="354"/>
      <c r="AG159" s="353"/>
      <c r="AI159" s="1"/>
      <c r="AJ159" s="15"/>
    </row>
    <row r="160" customFormat="false" ht="12.75" hidden="false" customHeight="false" outlineLevel="0" collapsed="false">
      <c r="A160" s="1" t="n">
        <v>41730</v>
      </c>
      <c r="B160" s="352" t="n">
        <v>38.38</v>
      </c>
      <c r="C160" s="353" t="n">
        <v>44.39</v>
      </c>
      <c r="D160" s="352" t="n">
        <v>37.17</v>
      </c>
      <c r="E160" s="353" t="n">
        <v>43.57</v>
      </c>
      <c r="F160" s="352" t="n">
        <v>38.85</v>
      </c>
      <c r="G160" s="353" t="n">
        <v>38.38</v>
      </c>
      <c r="H160" s="352"/>
      <c r="I160" s="353" t="n">
        <v>37.75</v>
      </c>
      <c r="J160" s="352"/>
      <c r="K160" s="353"/>
      <c r="L160" s="352"/>
      <c r="M160" s="353"/>
      <c r="N160" s="352"/>
      <c r="O160" s="353"/>
      <c r="Q160" s="352"/>
      <c r="R160" s="353" t="n">
        <v>34.831258737941</v>
      </c>
      <c r="S160" s="354"/>
      <c r="T160" s="353"/>
      <c r="U160" s="355"/>
      <c r="V160" s="356"/>
      <c r="W160" s="355"/>
      <c r="X160" s="353"/>
      <c r="Y160" s="354"/>
      <c r="Z160" s="357"/>
      <c r="AB160" s="354"/>
      <c r="AC160" s="353"/>
      <c r="AD160" s="354"/>
      <c r="AE160" s="353"/>
      <c r="AF160" s="354"/>
      <c r="AG160" s="353"/>
      <c r="AI160" s="1"/>
      <c r="AJ160" s="15"/>
    </row>
    <row r="161" customFormat="false" ht="12" hidden="false" customHeight="true" outlineLevel="0" collapsed="false">
      <c r="A161" s="1" t="n">
        <v>41760</v>
      </c>
      <c r="B161" s="352" t="n">
        <v>38.39</v>
      </c>
      <c r="C161" s="353" t="n">
        <v>42.13</v>
      </c>
      <c r="D161" s="352" t="n">
        <v>35.06</v>
      </c>
      <c r="E161" s="353" t="n">
        <v>44.45</v>
      </c>
      <c r="F161" s="352" t="n">
        <v>39.4</v>
      </c>
      <c r="G161" s="353" t="n">
        <v>38.39</v>
      </c>
      <c r="H161" s="352"/>
      <c r="I161" s="353" t="n">
        <v>37.75</v>
      </c>
      <c r="J161" s="352"/>
      <c r="K161" s="353"/>
      <c r="L161" s="352"/>
      <c r="M161" s="353"/>
      <c r="N161" s="352"/>
      <c r="O161" s="353"/>
      <c r="Q161" s="352"/>
      <c r="R161" s="353" t="n">
        <v>34.8545205914815</v>
      </c>
      <c r="S161" s="354"/>
      <c r="T161" s="353"/>
      <c r="U161" s="355"/>
      <c r="V161" s="356"/>
      <c r="W161" s="355"/>
      <c r="X161" s="353"/>
      <c r="Y161" s="354"/>
      <c r="Z161" s="357"/>
      <c r="AB161" s="354"/>
      <c r="AC161" s="353"/>
      <c r="AD161" s="354"/>
      <c r="AE161" s="353"/>
      <c r="AF161" s="354"/>
      <c r="AG161" s="353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40.14</v>
      </c>
      <c r="C162" s="2" t="n">
        <v>42.74</v>
      </c>
      <c r="D162" s="2" t="n">
        <v>35.6</v>
      </c>
      <c r="E162" s="2" t="n">
        <v>47.76</v>
      </c>
      <c r="F162" s="2" t="n">
        <v>46.02</v>
      </c>
      <c r="G162" s="2" t="n">
        <v>40.14</v>
      </c>
      <c r="I162" s="2" t="n">
        <v>43.75</v>
      </c>
      <c r="R162" s="2" t="n">
        <v>35.2538360744988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59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37171</v>
      </c>
      <c r="B7" s="360" t="n">
        <v>17.25</v>
      </c>
      <c r="C7" s="361" t="n">
        <v>19</v>
      </c>
      <c r="D7" s="360" t="n">
        <v>18.5</v>
      </c>
      <c r="E7" s="361" t="n">
        <v>20.8</v>
      </c>
      <c r="F7" s="360" t="n">
        <v>18.5</v>
      </c>
      <c r="G7" s="361" t="n">
        <v>18.25</v>
      </c>
      <c r="H7" s="360"/>
      <c r="I7" s="361" t="n">
        <v>27.1875</v>
      </c>
      <c r="J7" s="360"/>
      <c r="K7" s="361"/>
      <c r="L7" s="360"/>
      <c r="M7" s="361"/>
      <c r="N7" s="360"/>
      <c r="O7" s="361"/>
      <c r="Q7" s="360"/>
      <c r="R7" s="361" t="n">
        <v>28.7499974822998</v>
      </c>
      <c r="S7" s="362"/>
      <c r="T7" s="361"/>
      <c r="U7" s="363"/>
      <c r="V7" s="364"/>
      <c r="W7" s="363"/>
      <c r="X7" s="361"/>
      <c r="Y7" s="362"/>
      <c r="Z7" s="365"/>
      <c r="AB7" s="362"/>
      <c r="AC7" s="361"/>
      <c r="AD7" s="362"/>
      <c r="AE7" s="361"/>
      <c r="AF7" s="362"/>
      <c r="AG7" s="361"/>
      <c r="AI7" s="1"/>
      <c r="AJ7" s="15"/>
    </row>
    <row r="8" customFormat="false" ht="12.75" hidden="false" customHeight="false" outlineLevel="0" collapsed="false">
      <c r="A8" s="1" t="n">
        <v>37178</v>
      </c>
      <c r="B8" s="352" t="n">
        <v>17.25</v>
      </c>
      <c r="C8" s="353" t="n">
        <v>19</v>
      </c>
      <c r="D8" s="352" t="n">
        <v>18.5</v>
      </c>
      <c r="E8" s="353" t="n">
        <v>20.8</v>
      </c>
      <c r="F8" s="352" t="n">
        <v>18.5</v>
      </c>
      <c r="G8" s="353" t="n">
        <v>18.25</v>
      </c>
      <c r="H8" s="352"/>
      <c r="I8" s="353" t="n">
        <v>27.1875</v>
      </c>
      <c r="J8" s="352"/>
      <c r="K8" s="353"/>
      <c r="L8" s="352"/>
      <c r="M8" s="353"/>
      <c r="N8" s="352"/>
      <c r="O8" s="353"/>
      <c r="Q8" s="352"/>
      <c r="R8" s="353" t="n">
        <v>28.7499955749512</v>
      </c>
      <c r="S8" s="354"/>
      <c r="T8" s="353"/>
      <c r="U8" s="355"/>
      <c r="V8" s="356"/>
      <c r="W8" s="355"/>
      <c r="X8" s="353"/>
      <c r="Y8" s="354"/>
      <c r="Z8" s="357"/>
      <c r="AB8" s="354"/>
      <c r="AC8" s="353"/>
      <c r="AD8" s="354"/>
      <c r="AE8" s="353"/>
      <c r="AF8" s="354"/>
      <c r="AG8" s="353"/>
      <c r="AI8" s="1"/>
      <c r="AJ8" s="15"/>
    </row>
    <row r="9" customFormat="false" ht="12.75" hidden="false" customHeight="false" outlineLevel="0" collapsed="false">
      <c r="A9" s="1" t="n">
        <v>37185</v>
      </c>
      <c r="B9" s="352" t="n">
        <v>17.25</v>
      </c>
      <c r="C9" s="353" t="n">
        <v>19</v>
      </c>
      <c r="D9" s="352" t="n">
        <v>18.5</v>
      </c>
      <c r="E9" s="353" t="n">
        <v>20.8</v>
      </c>
      <c r="F9" s="352" t="n">
        <v>18.5</v>
      </c>
      <c r="G9" s="353" t="n">
        <v>18.25</v>
      </c>
      <c r="H9" s="352"/>
      <c r="I9" s="353" t="n">
        <v>27.1875</v>
      </c>
      <c r="J9" s="352"/>
      <c r="K9" s="353"/>
      <c r="L9" s="352"/>
      <c r="M9" s="353"/>
      <c r="N9" s="352"/>
      <c r="O9" s="353"/>
      <c r="Q9" s="352"/>
      <c r="R9" s="353" t="n">
        <v>28.7499993896484</v>
      </c>
      <c r="S9" s="354"/>
      <c r="T9" s="353"/>
      <c r="U9" s="355"/>
      <c r="V9" s="356"/>
      <c r="W9" s="355"/>
      <c r="X9" s="353"/>
      <c r="Y9" s="354"/>
      <c r="Z9" s="357"/>
      <c r="AB9" s="354"/>
      <c r="AC9" s="353"/>
      <c r="AD9" s="354"/>
      <c r="AE9" s="353"/>
      <c r="AF9" s="354"/>
      <c r="AG9" s="353"/>
      <c r="AI9" s="1"/>
      <c r="AJ9" s="15"/>
    </row>
    <row r="10" customFormat="false" ht="12.75" hidden="false" customHeight="false" outlineLevel="0" collapsed="false">
      <c r="A10" s="1" t="n">
        <v>37192</v>
      </c>
      <c r="B10" s="352" t="n">
        <v>17.25</v>
      </c>
      <c r="C10" s="353" t="n">
        <v>25.75</v>
      </c>
      <c r="D10" s="352" t="n">
        <v>18.5</v>
      </c>
      <c r="E10" s="353" t="n">
        <v>26.25</v>
      </c>
      <c r="F10" s="352" t="n">
        <v>18.5</v>
      </c>
      <c r="G10" s="353" t="n">
        <v>18.25</v>
      </c>
      <c r="H10" s="352"/>
      <c r="I10" s="353" t="n">
        <v>27.1875</v>
      </c>
      <c r="J10" s="352"/>
      <c r="K10" s="353"/>
      <c r="L10" s="352"/>
      <c r="M10" s="353"/>
      <c r="N10" s="352"/>
      <c r="O10" s="353"/>
      <c r="Q10" s="352"/>
      <c r="R10" s="353" t="n">
        <v>28.7499993896484</v>
      </c>
      <c r="S10" s="354"/>
      <c r="T10" s="353"/>
      <c r="U10" s="355"/>
      <c r="V10" s="356"/>
      <c r="W10" s="355"/>
      <c r="X10" s="353"/>
      <c r="Y10" s="354"/>
      <c r="Z10" s="357"/>
      <c r="AB10" s="354"/>
      <c r="AC10" s="353"/>
      <c r="AD10" s="354"/>
      <c r="AE10" s="353"/>
      <c r="AF10" s="354"/>
      <c r="AG10" s="353"/>
      <c r="AI10" s="1"/>
      <c r="AJ10" s="15"/>
    </row>
    <row r="11" customFormat="false" ht="12.75" hidden="false" customHeight="false" outlineLevel="0" collapsed="false">
      <c r="A11" s="1" t="n">
        <v>37196</v>
      </c>
      <c r="B11" s="352" t="n">
        <v>19.5</v>
      </c>
      <c r="C11" s="353" t="n">
        <v>21</v>
      </c>
      <c r="D11" s="352" t="n">
        <v>20.4375</v>
      </c>
      <c r="E11" s="353" t="n">
        <v>20.438</v>
      </c>
      <c r="F11" s="352" t="n">
        <v>20.175</v>
      </c>
      <c r="G11" s="353" t="n">
        <v>19.5</v>
      </c>
      <c r="H11" s="352"/>
      <c r="I11" s="353" t="n">
        <v>20.175</v>
      </c>
      <c r="J11" s="352"/>
      <c r="K11" s="353"/>
      <c r="L11" s="352"/>
      <c r="M11" s="353"/>
      <c r="N11" s="352"/>
      <c r="O11" s="353"/>
      <c r="Q11" s="352"/>
      <c r="R11" s="353" t="n">
        <v>28.348579671698</v>
      </c>
      <c r="S11" s="354"/>
      <c r="T11" s="353"/>
      <c r="U11" s="355"/>
      <c r="V11" s="356"/>
      <c r="W11" s="355"/>
      <c r="X11" s="353"/>
      <c r="Y11" s="354"/>
      <c r="Z11" s="357"/>
      <c r="AB11" s="354"/>
      <c r="AC11" s="353"/>
      <c r="AD11" s="354"/>
      <c r="AE11" s="353"/>
      <c r="AF11" s="354"/>
      <c r="AG11" s="353"/>
      <c r="AI11" s="1"/>
      <c r="AJ11" s="15"/>
    </row>
    <row r="12" customFormat="false" ht="12.75" hidden="false" customHeight="false" outlineLevel="0" collapsed="false">
      <c r="A12" s="1" t="n">
        <v>37226</v>
      </c>
      <c r="B12" s="352" t="n">
        <v>22.875</v>
      </c>
      <c r="C12" s="353" t="n">
        <v>26.0625</v>
      </c>
      <c r="D12" s="352" t="n">
        <v>25.875</v>
      </c>
      <c r="E12" s="353" t="n">
        <v>26.4375</v>
      </c>
      <c r="F12" s="352" t="n">
        <v>24.188</v>
      </c>
      <c r="G12" s="353" t="n">
        <v>22.875</v>
      </c>
      <c r="H12" s="352"/>
      <c r="I12" s="353" t="n">
        <v>24.188</v>
      </c>
      <c r="J12" s="352"/>
      <c r="K12" s="353"/>
      <c r="L12" s="352"/>
      <c r="M12" s="353"/>
      <c r="N12" s="352"/>
      <c r="O12" s="353"/>
      <c r="Q12" s="352"/>
      <c r="R12" s="353" t="n">
        <v>34.5404875762868</v>
      </c>
      <c r="S12" s="354"/>
      <c r="T12" s="353"/>
      <c r="U12" s="355"/>
      <c r="V12" s="356"/>
      <c r="W12" s="355"/>
      <c r="X12" s="353"/>
      <c r="Y12" s="354"/>
      <c r="Z12" s="357"/>
      <c r="AB12" s="354"/>
      <c r="AC12" s="353"/>
      <c r="AD12" s="354"/>
      <c r="AE12" s="353"/>
      <c r="AF12" s="354"/>
      <c r="AG12" s="353"/>
      <c r="AI12" s="1"/>
      <c r="AJ12" s="15"/>
    </row>
    <row r="13" customFormat="false" ht="12.75" hidden="false" customHeight="false" outlineLevel="0" collapsed="false">
      <c r="A13" s="1" t="n">
        <v>37257</v>
      </c>
      <c r="B13" s="352" t="n">
        <v>22.6875</v>
      </c>
      <c r="C13" s="353" t="n">
        <v>25.313</v>
      </c>
      <c r="D13" s="352" t="n">
        <v>25.5</v>
      </c>
      <c r="E13" s="353" t="n">
        <v>26.625</v>
      </c>
      <c r="F13" s="352" t="n">
        <v>24.375</v>
      </c>
      <c r="G13" s="353" t="n">
        <v>22.6875</v>
      </c>
      <c r="H13" s="352"/>
      <c r="I13" s="353" t="n">
        <v>24.375</v>
      </c>
      <c r="J13" s="352"/>
      <c r="K13" s="353"/>
      <c r="L13" s="352"/>
      <c r="M13" s="353"/>
      <c r="N13" s="352"/>
      <c r="O13" s="353"/>
      <c r="Q13" s="352"/>
      <c r="R13" s="353" t="n">
        <v>35.1486337676514</v>
      </c>
      <c r="S13" s="354"/>
      <c r="T13" s="353"/>
      <c r="U13" s="355"/>
      <c r="V13" s="356"/>
      <c r="W13" s="355"/>
      <c r="X13" s="353"/>
      <c r="Y13" s="354"/>
      <c r="Z13" s="357"/>
      <c r="AB13" s="354"/>
      <c r="AC13" s="353"/>
      <c r="AD13" s="354"/>
      <c r="AE13" s="353"/>
      <c r="AF13" s="354"/>
      <c r="AG13" s="353"/>
      <c r="AI13" s="1"/>
      <c r="AJ13" s="15"/>
    </row>
    <row r="14" customFormat="false" ht="12.75" hidden="false" customHeight="false" outlineLevel="0" collapsed="false">
      <c r="A14" s="1" t="n">
        <v>37288</v>
      </c>
      <c r="B14" s="352" t="n">
        <v>22.125</v>
      </c>
      <c r="C14" s="353" t="n">
        <v>23.175</v>
      </c>
      <c r="D14" s="352" t="n">
        <v>23.25</v>
      </c>
      <c r="E14" s="353" t="n">
        <v>25.688</v>
      </c>
      <c r="F14" s="352" t="n">
        <v>24.375</v>
      </c>
      <c r="G14" s="353" t="n">
        <v>22.125</v>
      </c>
      <c r="H14" s="352"/>
      <c r="I14" s="353" t="n">
        <v>24.375</v>
      </c>
      <c r="J14" s="352"/>
      <c r="K14" s="353"/>
      <c r="L14" s="352"/>
      <c r="M14" s="353"/>
      <c r="N14" s="352"/>
      <c r="O14" s="353"/>
      <c r="Q14" s="352"/>
      <c r="R14" s="353" t="n">
        <v>34.9430818617655</v>
      </c>
      <c r="S14" s="354"/>
      <c r="T14" s="353"/>
      <c r="U14" s="355"/>
      <c r="V14" s="356"/>
      <c r="W14" s="355"/>
      <c r="X14" s="353"/>
      <c r="Y14" s="354"/>
      <c r="Z14" s="357"/>
      <c r="AB14" s="354"/>
      <c r="AC14" s="353"/>
      <c r="AD14" s="354"/>
      <c r="AE14" s="353"/>
      <c r="AF14" s="354"/>
      <c r="AG14" s="353"/>
      <c r="AI14" s="1"/>
      <c r="AJ14" s="15"/>
    </row>
    <row r="15" customFormat="false" ht="12.75" hidden="false" customHeight="false" outlineLevel="0" collapsed="false">
      <c r="A15" s="1" t="n">
        <v>37316</v>
      </c>
      <c r="B15" s="352" t="n">
        <v>22.125</v>
      </c>
      <c r="C15" s="353" t="n">
        <v>21</v>
      </c>
      <c r="D15" s="352" t="n">
        <v>21</v>
      </c>
      <c r="E15" s="353" t="n">
        <v>23.625</v>
      </c>
      <c r="F15" s="352" t="n">
        <v>23.8125</v>
      </c>
      <c r="G15" s="353" t="n">
        <v>22.125</v>
      </c>
      <c r="H15" s="352"/>
      <c r="I15" s="353" t="n">
        <v>23.625</v>
      </c>
      <c r="J15" s="352"/>
      <c r="K15" s="353"/>
      <c r="L15" s="352"/>
      <c r="M15" s="353"/>
      <c r="N15" s="352"/>
      <c r="O15" s="353"/>
      <c r="Q15" s="352"/>
      <c r="R15" s="353" t="n">
        <v>34.2236872861187</v>
      </c>
      <c r="S15" s="354"/>
      <c r="T15" s="353"/>
      <c r="U15" s="355"/>
      <c r="V15" s="356"/>
      <c r="W15" s="355"/>
      <c r="X15" s="353"/>
      <c r="Y15" s="354"/>
      <c r="Z15" s="357"/>
      <c r="AB15" s="354"/>
      <c r="AC15" s="353"/>
      <c r="AD15" s="354"/>
      <c r="AE15" s="353"/>
      <c r="AF15" s="354"/>
      <c r="AG15" s="353"/>
      <c r="AI15" s="1"/>
      <c r="AJ15" s="15"/>
    </row>
    <row r="16" customFormat="false" ht="12.75" hidden="false" customHeight="false" outlineLevel="0" collapsed="false">
      <c r="A16" s="1" t="n">
        <v>37347</v>
      </c>
      <c r="B16" s="352" t="n">
        <v>22.875</v>
      </c>
      <c r="C16" s="353" t="n">
        <v>22.5</v>
      </c>
      <c r="D16" s="352" t="n">
        <v>21</v>
      </c>
      <c r="E16" s="353" t="n">
        <v>22.688</v>
      </c>
      <c r="F16" s="352" t="n">
        <v>23.438</v>
      </c>
      <c r="G16" s="353" t="n">
        <v>22.875</v>
      </c>
      <c r="H16" s="352"/>
      <c r="I16" s="353" t="n">
        <v>22.688</v>
      </c>
      <c r="J16" s="352"/>
      <c r="K16" s="353"/>
      <c r="L16" s="352"/>
      <c r="M16" s="353"/>
      <c r="N16" s="352"/>
      <c r="O16" s="353"/>
      <c r="Q16" s="352"/>
      <c r="R16" s="353" t="n">
        <v>32.2888389544725</v>
      </c>
      <c r="S16" s="354"/>
      <c r="T16" s="353"/>
      <c r="U16" s="355"/>
      <c r="V16" s="356"/>
      <c r="W16" s="355"/>
      <c r="X16" s="353"/>
      <c r="Y16" s="354"/>
      <c r="Z16" s="357"/>
      <c r="AB16" s="354"/>
      <c r="AC16" s="353"/>
      <c r="AD16" s="354"/>
      <c r="AE16" s="353"/>
      <c r="AF16" s="354"/>
      <c r="AG16" s="353"/>
      <c r="AI16" s="1"/>
      <c r="AJ16" s="15"/>
    </row>
    <row r="17" customFormat="false" ht="12.75" hidden="false" customHeight="false" outlineLevel="0" collapsed="false">
      <c r="A17" s="1" t="n">
        <v>37377</v>
      </c>
      <c r="B17" s="352" t="n">
        <v>24.375</v>
      </c>
      <c r="C17" s="353" t="n">
        <v>21.938</v>
      </c>
      <c r="D17" s="352" t="n">
        <v>20.063</v>
      </c>
      <c r="E17" s="353" t="n">
        <v>22.688</v>
      </c>
      <c r="F17" s="352" t="n">
        <v>24.75</v>
      </c>
      <c r="G17" s="353" t="n">
        <v>24.375</v>
      </c>
      <c r="H17" s="352"/>
      <c r="I17" s="353" t="n">
        <v>22.688</v>
      </c>
      <c r="J17" s="352"/>
      <c r="K17" s="353"/>
      <c r="L17" s="352"/>
      <c r="M17" s="353"/>
      <c r="N17" s="352"/>
      <c r="O17" s="353"/>
      <c r="Q17" s="352"/>
      <c r="R17" s="353" t="n">
        <v>32.7250598704692</v>
      </c>
      <c r="S17" s="354"/>
      <c r="T17" s="353"/>
      <c r="U17" s="355"/>
      <c r="V17" s="356"/>
      <c r="W17" s="355"/>
      <c r="X17" s="353"/>
      <c r="Y17" s="354"/>
      <c r="Z17" s="357"/>
      <c r="AB17" s="354"/>
      <c r="AC17" s="353"/>
      <c r="AD17" s="354"/>
      <c r="AE17" s="353"/>
      <c r="AF17" s="354"/>
      <c r="AG17" s="353"/>
      <c r="AI17" s="1"/>
      <c r="AJ17" s="15"/>
    </row>
    <row r="18" customFormat="false" ht="12.75" hidden="false" customHeight="false" outlineLevel="0" collapsed="false">
      <c r="A18" s="1" t="n">
        <v>37408</v>
      </c>
      <c r="B18" s="352" t="n">
        <v>31.125</v>
      </c>
      <c r="C18" s="353" t="n">
        <v>22.875</v>
      </c>
      <c r="D18" s="352" t="n">
        <v>21</v>
      </c>
      <c r="E18" s="353" t="n">
        <v>27.75</v>
      </c>
      <c r="F18" s="352" t="n">
        <v>29.438</v>
      </c>
      <c r="G18" s="353" t="n">
        <v>31.125</v>
      </c>
      <c r="H18" s="352"/>
      <c r="I18" s="353" t="n">
        <v>27.75</v>
      </c>
      <c r="J18" s="352"/>
      <c r="K18" s="353"/>
      <c r="L18" s="352"/>
      <c r="M18" s="353"/>
      <c r="N18" s="352"/>
      <c r="O18" s="353"/>
      <c r="Q18" s="352"/>
      <c r="R18" s="353" t="n">
        <v>33.4456831661598</v>
      </c>
      <c r="S18" s="354"/>
      <c r="T18" s="353"/>
      <c r="U18" s="355"/>
      <c r="V18" s="356"/>
      <c r="W18" s="355"/>
      <c r="X18" s="353"/>
      <c r="Y18" s="354"/>
      <c r="Z18" s="357"/>
      <c r="AB18" s="354"/>
      <c r="AC18" s="353"/>
      <c r="AD18" s="354"/>
      <c r="AE18" s="353"/>
      <c r="AF18" s="354"/>
      <c r="AG18" s="353"/>
      <c r="AI18" s="1"/>
      <c r="AJ18" s="15"/>
    </row>
    <row r="19" customFormat="false" ht="12.75" hidden="false" customHeight="false" outlineLevel="0" collapsed="false">
      <c r="A19" s="1" t="n">
        <v>37438</v>
      </c>
      <c r="B19" s="352" t="n">
        <v>38.25</v>
      </c>
      <c r="C19" s="353" t="n">
        <v>32.438</v>
      </c>
      <c r="D19" s="352" t="n">
        <v>30.188</v>
      </c>
      <c r="E19" s="353" t="n">
        <v>33.1875</v>
      </c>
      <c r="F19" s="352" t="n">
        <v>35.25</v>
      </c>
      <c r="G19" s="353" t="n">
        <v>38.25</v>
      </c>
      <c r="H19" s="352"/>
      <c r="I19" s="353" t="n">
        <v>33.188</v>
      </c>
      <c r="J19" s="352"/>
      <c r="K19" s="353"/>
      <c r="L19" s="352"/>
      <c r="M19" s="353"/>
      <c r="N19" s="352"/>
      <c r="O19" s="353"/>
      <c r="Q19" s="352"/>
      <c r="R19" s="353" t="n">
        <v>36.8167874395345</v>
      </c>
      <c r="S19" s="354"/>
      <c r="T19" s="353"/>
      <c r="U19" s="355"/>
      <c r="V19" s="356"/>
      <c r="W19" s="355"/>
      <c r="X19" s="353"/>
      <c r="Y19" s="354"/>
      <c r="Z19" s="357"/>
      <c r="AB19" s="354"/>
      <c r="AC19" s="353"/>
      <c r="AD19" s="354"/>
      <c r="AE19" s="353"/>
      <c r="AF19" s="354"/>
      <c r="AG19" s="353"/>
      <c r="AI19" s="1"/>
      <c r="AJ19" s="15"/>
    </row>
    <row r="20" customFormat="false" ht="12.75" hidden="false" customHeight="false" outlineLevel="0" collapsed="false">
      <c r="A20" s="1" t="n">
        <v>37469</v>
      </c>
      <c r="B20" s="352" t="n">
        <v>42.75</v>
      </c>
      <c r="C20" s="353" t="n">
        <v>38.813</v>
      </c>
      <c r="D20" s="352" t="n">
        <v>36.938</v>
      </c>
      <c r="E20" s="353" t="n">
        <v>38.4375</v>
      </c>
      <c r="F20" s="352" t="n">
        <v>39.75</v>
      </c>
      <c r="G20" s="353" t="n">
        <v>42.75</v>
      </c>
      <c r="H20" s="352"/>
      <c r="I20" s="353" t="n">
        <v>38.438</v>
      </c>
      <c r="J20" s="352"/>
      <c r="K20" s="353"/>
      <c r="L20" s="352"/>
      <c r="M20" s="353"/>
      <c r="N20" s="352"/>
      <c r="O20" s="353"/>
      <c r="Q20" s="352"/>
      <c r="R20" s="353" t="n">
        <v>37.4077708215841</v>
      </c>
      <c r="S20" s="354"/>
      <c r="T20" s="353"/>
      <c r="U20" s="355"/>
      <c r="V20" s="356"/>
      <c r="W20" s="355"/>
      <c r="X20" s="353"/>
      <c r="Y20" s="354"/>
      <c r="Z20" s="357"/>
      <c r="AB20" s="354"/>
      <c r="AC20" s="353"/>
      <c r="AD20" s="354"/>
      <c r="AE20" s="353"/>
      <c r="AF20" s="354"/>
      <c r="AG20" s="353"/>
      <c r="AI20" s="1"/>
      <c r="AJ20" s="15"/>
    </row>
    <row r="21" customFormat="false" ht="12.75" hidden="false" customHeight="false" outlineLevel="0" collapsed="false">
      <c r="A21" s="1" t="n">
        <v>37500</v>
      </c>
      <c r="B21" s="352" t="n">
        <v>33.75</v>
      </c>
      <c r="C21" s="353" t="n">
        <v>32.625</v>
      </c>
      <c r="D21" s="352" t="n">
        <v>30</v>
      </c>
      <c r="E21" s="353" t="n">
        <v>32.4375</v>
      </c>
      <c r="F21" s="352" t="n">
        <v>29.625</v>
      </c>
      <c r="G21" s="353" t="n">
        <v>33.75</v>
      </c>
      <c r="H21" s="352"/>
      <c r="I21" s="353" t="n">
        <v>29.625</v>
      </c>
      <c r="J21" s="352"/>
      <c r="K21" s="353"/>
      <c r="L21" s="352"/>
      <c r="M21" s="353"/>
      <c r="N21" s="352"/>
      <c r="O21" s="353"/>
      <c r="Q21" s="352"/>
      <c r="R21" s="353" t="n">
        <v>37.4130243492601</v>
      </c>
      <c r="S21" s="354"/>
      <c r="T21" s="353"/>
      <c r="U21" s="355"/>
      <c r="V21" s="356"/>
      <c r="W21" s="355"/>
      <c r="X21" s="353"/>
      <c r="Y21" s="354"/>
      <c r="Z21" s="357"/>
      <c r="AB21" s="354"/>
      <c r="AC21" s="353"/>
      <c r="AD21" s="354"/>
      <c r="AE21" s="353"/>
      <c r="AF21" s="354"/>
      <c r="AG21" s="353"/>
      <c r="AI21" s="1"/>
      <c r="AJ21" s="15"/>
    </row>
    <row r="22" customFormat="false" ht="12.75" hidden="false" customHeight="false" outlineLevel="0" collapsed="false">
      <c r="A22" s="1" t="n">
        <v>37530</v>
      </c>
      <c r="B22" s="352" t="n">
        <v>25.125</v>
      </c>
      <c r="C22" s="353" t="n">
        <v>26.063</v>
      </c>
      <c r="D22" s="352" t="n">
        <v>27.188</v>
      </c>
      <c r="E22" s="353" t="n">
        <v>27.75</v>
      </c>
      <c r="F22" s="352" t="n">
        <v>26.438</v>
      </c>
      <c r="G22" s="353" t="n">
        <v>25.125</v>
      </c>
      <c r="H22" s="352"/>
      <c r="I22" s="353" t="n">
        <v>26.438</v>
      </c>
      <c r="J22" s="352"/>
      <c r="K22" s="353"/>
      <c r="L22" s="352"/>
      <c r="M22" s="353"/>
      <c r="N22" s="352"/>
      <c r="O22" s="353"/>
      <c r="Q22" s="352"/>
      <c r="R22" s="353" t="n">
        <v>34.9650502969283</v>
      </c>
      <c r="S22" s="354"/>
      <c r="T22" s="353"/>
      <c r="U22" s="355"/>
      <c r="V22" s="356"/>
      <c r="W22" s="355"/>
      <c r="X22" s="353"/>
      <c r="Y22" s="354"/>
      <c r="Z22" s="357"/>
      <c r="AB22" s="354"/>
      <c r="AC22" s="353"/>
      <c r="AD22" s="354"/>
      <c r="AE22" s="353"/>
      <c r="AF22" s="354"/>
      <c r="AG22" s="353"/>
      <c r="AI22" s="1"/>
      <c r="AJ22" s="15"/>
    </row>
    <row r="23" customFormat="false" ht="12.75" hidden="false" customHeight="false" outlineLevel="0" collapsed="false">
      <c r="A23" s="1" t="n">
        <v>37561</v>
      </c>
      <c r="B23" s="352" t="n">
        <v>23.25</v>
      </c>
      <c r="C23" s="353" t="n">
        <v>24</v>
      </c>
      <c r="D23" s="352" t="n">
        <v>24.75</v>
      </c>
      <c r="E23" s="353" t="n">
        <v>26.063</v>
      </c>
      <c r="F23" s="352" t="n">
        <v>25.875</v>
      </c>
      <c r="G23" s="353" t="n">
        <v>23.25</v>
      </c>
      <c r="H23" s="352"/>
      <c r="I23" s="353" t="n">
        <v>25.875</v>
      </c>
      <c r="J23" s="352"/>
      <c r="K23" s="353"/>
      <c r="L23" s="352"/>
      <c r="M23" s="353"/>
      <c r="N23" s="352"/>
      <c r="O23" s="353"/>
      <c r="Q23" s="352"/>
      <c r="R23" s="353" t="n">
        <v>38.1773082704339</v>
      </c>
      <c r="S23" s="354"/>
      <c r="T23" s="353"/>
      <c r="U23" s="355"/>
      <c r="V23" s="356"/>
      <c r="W23" s="355"/>
      <c r="X23" s="353"/>
      <c r="Y23" s="354"/>
      <c r="Z23" s="357"/>
      <c r="AB23" s="354"/>
      <c r="AC23" s="353"/>
      <c r="AD23" s="354"/>
      <c r="AE23" s="353"/>
      <c r="AF23" s="354"/>
      <c r="AG23" s="353"/>
      <c r="AI23" s="1"/>
      <c r="AJ23" s="15"/>
    </row>
    <row r="24" customFormat="false" ht="12.75" hidden="false" customHeight="false" outlineLevel="0" collapsed="false">
      <c r="A24" s="1" t="n">
        <v>37591</v>
      </c>
      <c r="B24" s="352" t="n">
        <v>24.375</v>
      </c>
      <c r="C24" s="353" t="n">
        <v>25.5</v>
      </c>
      <c r="D24" s="352" t="n">
        <v>26.25</v>
      </c>
      <c r="E24" s="353" t="n">
        <v>27.75</v>
      </c>
      <c r="F24" s="352" t="n">
        <v>27.5625</v>
      </c>
      <c r="G24" s="353" t="n">
        <v>24.375</v>
      </c>
      <c r="H24" s="352"/>
      <c r="I24" s="353" t="n">
        <v>27.563</v>
      </c>
      <c r="J24" s="352"/>
      <c r="K24" s="353"/>
      <c r="L24" s="352"/>
      <c r="M24" s="353"/>
      <c r="N24" s="352"/>
      <c r="O24" s="353"/>
      <c r="Q24" s="352"/>
      <c r="R24" s="353" t="n">
        <v>41.0322800090105</v>
      </c>
      <c r="S24" s="354"/>
      <c r="T24" s="353"/>
      <c r="U24" s="355"/>
      <c r="V24" s="356"/>
      <c r="W24" s="355"/>
      <c r="X24" s="353"/>
      <c r="Y24" s="354"/>
      <c r="Z24" s="357"/>
      <c r="AB24" s="354"/>
      <c r="AC24" s="353"/>
      <c r="AD24" s="354"/>
      <c r="AE24" s="353"/>
      <c r="AF24" s="354"/>
      <c r="AG24" s="353"/>
      <c r="AI24" s="1"/>
      <c r="AJ24" s="15"/>
    </row>
    <row r="25" customFormat="false" ht="12.75" hidden="false" customHeight="false" outlineLevel="0" collapsed="false">
      <c r="A25" s="1" t="n">
        <v>37622</v>
      </c>
      <c r="B25" s="352" t="n">
        <v>25.3125</v>
      </c>
      <c r="C25" s="353" t="n">
        <v>27.375</v>
      </c>
      <c r="D25" s="352" t="n">
        <v>28.125</v>
      </c>
      <c r="E25" s="353" t="n">
        <v>28.875</v>
      </c>
      <c r="F25" s="352" t="n">
        <v>28.125</v>
      </c>
      <c r="G25" s="353" t="n">
        <v>25.3125</v>
      </c>
      <c r="H25" s="352"/>
      <c r="I25" s="353" t="n">
        <v>20.625</v>
      </c>
      <c r="J25" s="352"/>
      <c r="K25" s="353"/>
      <c r="L25" s="352"/>
      <c r="M25" s="353"/>
      <c r="N25" s="352"/>
      <c r="O25" s="353"/>
      <c r="Q25" s="352"/>
      <c r="R25" s="353" t="n">
        <v>41.3463255018077</v>
      </c>
      <c r="S25" s="354"/>
      <c r="T25" s="353"/>
      <c r="U25" s="355"/>
      <c r="V25" s="356"/>
      <c r="W25" s="355"/>
      <c r="X25" s="353"/>
      <c r="Y25" s="354"/>
      <c r="Z25" s="357"/>
      <c r="AB25" s="354"/>
      <c r="AC25" s="353"/>
      <c r="AD25" s="354"/>
      <c r="AE25" s="353"/>
      <c r="AF25" s="354"/>
      <c r="AG25" s="353"/>
      <c r="AI25" s="1"/>
      <c r="AJ25" s="15"/>
    </row>
    <row r="26" customFormat="false" ht="12.75" hidden="false" customHeight="false" outlineLevel="0" collapsed="false">
      <c r="A26" s="1" t="n">
        <v>37653</v>
      </c>
      <c r="B26" s="352" t="n">
        <v>24.9375</v>
      </c>
      <c r="C26" s="353" t="n">
        <v>25.5</v>
      </c>
      <c r="D26" s="352" t="n">
        <v>26.25</v>
      </c>
      <c r="E26" s="353" t="n">
        <v>28.125</v>
      </c>
      <c r="F26" s="352" t="n">
        <v>27.375</v>
      </c>
      <c r="G26" s="353" t="n">
        <v>24.9375</v>
      </c>
      <c r="H26" s="352"/>
      <c r="I26" s="353" t="n">
        <v>19.875</v>
      </c>
      <c r="J26" s="352"/>
      <c r="K26" s="353"/>
      <c r="L26" s="352"/>
      <c r="M26" s="353"/>
      <c r="N26" s="352"/>
      <c r="O26" s="353"/>
      <c r="Q26" s="352"/>
      <c r="R26" s="353" t="n">
        <v>40.0337939333787</v>
      </c>
      <c r="S26" s="354"/>
      <c r="T26" s="353"/>
      <c r="U26" s="355"/>
      <c r="V26" s="356"/>
      <c r="W26" s="355"/>
      <c r="X26" s="353"/>
      <c r="Y26" s="354"/>
      <c r="Z26" s="357"/>
      <c r="AB26" s="354"/>
      <c r="AC26" s="353"/>
      <c r="AD26" s="354"/>
      <c r="AE26" s="353"/>
      <c r="AF26" s="354"/>
      <c r="AG26" s="353"/>
      <c r="AI26" s="1"/>
      <c r="AJ26" s="15"/>
    </row>
    <row r="27" customFormat="false" ht="12.75" hidden="false" customHeight="false" outlineLevel="0" collapsed="false">
      <c r="A27" s="1" t="n">
        <v>37681</v>
      </c>
      <c r="B27" s="352" t="n">
        <v>24.9375</v>
      </c>
      <c r="C27" s="353" t="n">
        <v>23.25</v>
      </c>
      <c r="D27" s="352" t="n">
        <v>23.25</v>
      </c>
      <c r="E27" s="353" t="n">
        <v>26.625</v>
      </c>
      <c r="F27" s="352" t="n">
        <v>25.875</v>
      </c>
      <c r="G27" s="353" t="n">
        <v>24.9375</v>
      </c>
      <c r="H27" s="352"/>
      <c r="I27" s="353" t="n">
        <v>18.375</v>
      </c>
      <c r="J27" s="352"/>
      <c r="K27" s="353"/>
      <c r="L27" s="352"/>
      <c r="M27" s="353"/>
      <c r="N27" s="352"/>
      <c r="O27" s="353"/>
      <c r="Q27" s="352"/>
      <c r="R27" s="353" t="n">
        <v>38.4419310044301</v>
      </c>
      <c r="S27" s="354"/>
      <c r="T27" s="353"/>
      <c r="U27" s="355"/>
      <c r="V27" s="356"/>
      <c r="W27" s="355"/>
      <c r="X27" s="353"/>
      <c r="Y27" s="354"/>
      <c r="Z27" s="357"/>
      <c r="AB27" s="354"/>
      <c r="AC27" s="353"/>
      <c r="AD27" s="354"/>
      <c r="AE27" s="353"/>
      <c r="AF27" s="354"/>
      <c r="AG27" s="353"/>
      <c r="AI27" s="1"/>
      <c r="AJ27" s="15"/>
    </row>
    <row r="28" customFormat="false" ht="12.75" hidden="false" customHeight="false" outlineLevel="0" collapsed="false">
      <c r="A28" s="1" t="n">
        <v>37712</v>
      </c>
      <c r="B28" s="352" t="n">
        <v>24.5625</v>
      </c>
      <c r="C28" s="353" t="n">
        <v>24.75</v>
      </c>
      <c r="D28" s="352" t="n">
        <v>22.5</v>
      </c>
      <c r="E28" s="353" t="n">
        <v>24.375</v>
      </c>
      <c r="F28" s="352" t="n">
        <v>24.375</v>
      </c>
      <c r="G28" s="353" t="n">
        <v>24.5625</v>
      </c>
      <c r="H28" s="352"/>
      <c r="I28" s="353" t="n">
        <v>16.875</v>
      </c>
      <c r="J28" s="352"/>
      <c r="K28" s="353"/>
      <c r="L28" s="352"/>
      <c r="M28" s="353"/>
      <c r="N28" s="352"/>
      <c r="O28" s="353"/>
      <c r="Q28" s="352"/>
      <c r="R28" s="353" t="n">
        <v>35.8771038607113</v>
      </c>
      <c r="S28" s="354"/>
      <c r="T28" s="353"/>
      <c r="U28" s="355"/>
      <c r="V28" s="356"/>
      <c r="W28" s="355"/>
      <c r="X28" s="353"/>
      <c r="Y28" s="354"/>
      <c r="Z28" s="357"/>
      <c r="AB28" s="354"/>
      <c r="AC28" s="353"/>
      <c r="AD28" s="354"/>
      <c r="AE28" s="353"/>
      <c r="AF28" s="354"/>
      <c r="AG28" s="353"/>
      <c r="AI28" s="1"/>
      <c r="AJ28" s="15"/>
    </row>
    <row r="29" customFormat="false" ht="12.75" hidden="false" customHeight="false" outlineLevel="0" collapsed="false">
      <c r="A29" s="1" t="n">
        <v>37742</v>
      </c>
      <c r="B29" s="352" t="n">
        <v>24.5625</v>
      </c>
      <c r="C29" s="353" t="n">
        <v>21.1875</v>
      </c>
      <c r="D29" s="352" t="n">
        <v>18.75</v>
      </c>
      <c r="E29" s="353" t="n">
        <v>25.125</v>
      </c>
      <c r="F29" s="352" t="n">
        <v>25.125</v>
      </c>
      <c r="G29" s="353" t="n">
        <v>24.5625</v>
      </c>
      <c r="H29" s="352"/>
      <c r="I29" s="353" t="n">
        <v>17.625</v>
      </c>
      <c r="J29" s="352"/>
      <c r="K29" s="353"/>
      <c r="L29" s="352"/>
      <c r="M29" s="353"/>
      <c r="N29" s="352"/>
      <c r="O29" s="353"/>
      <c r="Q29" s="352"/>
      <c r="R29" s="353" t="n">
        <v>36.0630004767278</v>
      </c>
      <c r="S29" s="354"/>
      <c r="T29" s="353"/>
      <c r="U29" s="355"/>
      <c r="V29" s="356"/>
      <c r="W29" s="355"/>
      <c r="X29" s="353"/>
      <c r="Y29" s="354"/>
      <c r="Z29" s="357"/>
      <c r="AB29" s="354"/>
      <c r="AC29" s="353"/>
      <c r="AD29" s="354"/>
      <c r="AE29" s="353"/>
      <c r="AF29" s="354"/>
      <c r="AG29" s="353"/>
      <c r="AI29" s="1"/>
      <c r="AJ29" s="15"/>
    </row>
    <row r="30" customFormat="false" ht="12.75" hidden="false" customHeight="false" outlineLevel="0" collapsed="false">
      <c r="A30" s="1" t="n">
        <v>37773</v>
      </c>
      <c r="B30" s="352" t="n">
        <v>27.9375</v>
      </c>
      <c r="C30" s="353" t="n">
        <v>22.125</v>
      </c>
      <c r="D30" s="352" t="n">
        <v>19.688</v>
      </c>
      <c r="E30" s="353" t="n">
        <v>28.125</v>
      </c>
      <c r="F30" s="352" t="n">
        <v>31.875</v>
      </c>
      <c r="G30" s="353" t="n">
        <v>27.9375</v>
      </c>
      <c r="H30" s="352"/>
      <c r="I30" s="353" t="n">
        <v>20.625</v>
      </c>
      <c r="J30" s="352"/>
      <c r="K30" s="353"/>
      <c r="L30" s="352"/>
      <c r="M30" s="353"/>
      <c r="N30" s="352"/>
      <c r="O30" s="353"/>
      <c r="Q30" s="352"/>
      <c r="R30" s="353" t="n">
        <v>36.4989526294711</v>
      </c>
      <c r="S30" s="354"/>
      <c r="T30" s="353"/>
      <c r="U30" s="355"/>
      <c r="V30" s="356"/>
      <c r="W30" s="355"/>
      <c r="X30" s="353"/>
      <c r="Y30" s="354"/>
      <c r="Z30" s="357"/>
      <c r="AB30" s="354"/>
      <c r="AC30" s="353"/>
      <c r="AD30" s="354"/>
      <c r="AE30" s="353"/>
      <c r="AF30" s="354"/>
      <c r="AG30" s="353"/>
      <c r="AI30" s="1"/>
      <c r="AJ30" s="15"/>
    </row>
    <row r="31" customFormat="false" ht="12.75" hidden="false" customHeight="false" outlineLevel="0" collapsed="false">
      <c r="A31" s="1" t="n">
        <v>37803</v>
      </c>
      <c r="B31" s="352" t="n">
        <v>38.25</v>
      </c>
      <c r="C31" s="353" t="n">
        <v>37.125</v>
      </c>
      <c r="D31" s="352" t="n">
        <v>33.75</v>
      </c>
      <c r="E31" s="353" t="n">
        <v>34.875</v>
      </c>
      <c r="F31" s="352" t="n">
        <v>39.375</v>
      </c>
      <c r="G31" s="353" t="n">
        <v>38.25</v>
      </c>
      <c r="H31" s="352"/>
      <c r="I31" s="353" t="n">
        <v>27.375</v>
      </c>
      <c r="J31" s="352"/>
      <c r="K31" s="353"/>
      <c r="L31" s="352"/>
      <c r="M31" s="353"/>
      <c r="N31" s="352"/>
      <c r="O31" s="353"/>
      <c r="Q31" s="352"/>
      <c r="R31" s="353" t="n">
        <v>36.8653595730942</v>
      </c>
      <c r="S31" s="354"/>
      <c r="T31" s="353"/>
      <c r="U31" s="355"/>
      <c r="V31" s="356"/>
      <c r="W31" s="355"/>
      <c r="X31" s="353"/>
      <c r="Y31" s="354"/>
      <c r="Z31" s="357"/>
      <c r="AB31" s="354"/>
      <c r="AC31" s="353"/>
      <c r="AD31" s="354"/>
      <c r="AE31" s="353"/>
      <c r="AF31" s="354"/>
      <c r="AG31" s="353"/>
      <c r="AI31" s="1"/>
      <c r="AJ31" s="15"/>
    </row>
    <row r="32" customFormat="false" ht="12.75" hidden="false" customHeight="false" outlineLevel="0" collapsed="false">
      <c r="A32" s="1" t="n">
        <v>37834</v>
      </c>
      <c r="B32" s="352" t="n">
        <v>42</v>
      </c>
      <c r="C32" s="353" t="n">
        <v>42.375</v>
      </c>
      <c r="D32" s="352" t="n">
        <v>39.75</v>
      </c>
      <c r="E32" s="353" t="n">
        <v>41.625</v>
      </c>
      <c r="F32" s="352" t="n">
        <v>42.375</v>
      </c>
      <c r="G32" s="353" t="n">
        <v>42</v>
      </c>
      <c r="H32" s="352"/>
      <c r="I32" s="353" t="n">
        <v>34.125</v>
      </c>
      <c r="J32" s="352"/>
      <c r="K32" s="353"/>
      <c r="L32" s="352"/>
      <c r="M32" s="353"/>
      <c r="N32" s="352"/>
      <c r="O32" s="353"/>
      <c r="Q32" s="352"/>
      <c r="R32" s="353" t="n">
        <v>37.1766320096011</v>
      </c>
      <c r="S32" s="354"/>
      <c r="T32" s="353"/>
      <c r="U32" s="355"/>
      <c r="V32" s="356"/>
      <c r="W32" s="355"/>
      <c r="X32" s="353"/>
      <c r="Y32" s="354"/>
      <c r="Z32" s="357"/>
      <c r="AB32" s="354"/>
      <c r="AC32" s="353"/>
      <c r="AD32" s="354"/>
      <c r="AE32" s="353"/>
      <c r="AF32" s="354"/>
      <c r="AG32" s="353"/>
      <c r="AI32" s="1"/>
      <c r="AJ32" s="15"/>
    </row>
    <row r="33" customFormat="false" ht="12.75" hidden="false" customHeight="false" outlineLevel="0" collapsed="false">
      <c r="A33" s="1" t="n">
        <v>37865</v>
      </c>
      <c r="B33" s="352" t="n">
        <v>33.375</v>
      </c>
      <c r="C33" s="353" t="n">
        <v>34.125</v>
      </c>
      <c r="D33" s="352" t="n">
        <v>31.5</v>
      </c>
      <c r="E33" s="353" t="n">
        <v>37.875</v>
      </c>
      <c r="F33" s="352" t="n">
        <v>34.125</v>
      </c>
      <c r="G33" s="353" t="n">
        <v>33.375</v>
      </c>
      <c r="H33" s="352"/>
      <c r="I33" s="353" t="n">
        <v>26.625</v>
      </c>
      <c r="J33" s="352"/>
      <c r="K33" s="353"/>
      <c r="L33" s="352"/>
      <c r="M33" s="353"/>
      <c r="N33" s="352"/>
      <c r="O33" s="353"/>
      <c r="Q33" s="352"/>
      <c r="R33" s="353" t="n">
        <v>37.2513221142888</v>
      </c>
      <c r="S33" s="354"/>
      <c r="T33" s="353"/>
      <c r="U33" s="355"/>
      <c r="V33" s="356"/>
      <c r="W33" s="355"/>
      <c r="X33" s="353"/>
      <c r="Y33" s="354"/>
      <c r="Z33" s="357"/>
      <c r="AB33" s="354"/>
      <c r="AC33" s="353"/>
      <c r="AD33" s="354"/>
      <c r="AE33" s="353"/>
      <c r="AF33" s="354"/>
      <c r="AG33" s="353"/>
      <c r="AI33" s="1"/>
      <c r="AJ33" s="15"/>
    </row>
    <row r="34" customFormat="false" ht="12.75" hidden="false" customHeight="false" outlineLevel="0" collapsed="false">
      <c r="A34" s="1" t="n">
        <v>37895</v>
      </c>
      <c r="B34" s="352" t="n">
        <v>25.313</v>
      </c>
      <c r="C34" s="353" t="n">
        <v>27</v>
      </c>
      <c r="D34" s="352" t="n">
        <v>27.563</v>
      </c>
      <c r="E34" s="353" t="n">
        <v>27.375</v>
      </c>
      <c r="F34" s="352" t="n">
        <v>26.625</v>
      </c>
      <c r="G34" s="353" t="n">
        <v>25.313</v>
      </c>
      <c r="H34" s="352"/>
      <c r="I34" s="353" t="n">
        <v>19.125</v>
      </c>
      <c r="J34" s="352"/>
      <c r="K34" s="353"/>
      <c r="L34" s="352"/>
      <c r="M34" s="353"/>
      <c r="N34" s="352"/>
      <c r="O34" s="353"/>
      <c r="Q34" s="352"/>
      <c r="R34" s="353" t="n">
        <v>37.3959085243629</v>
      </c>
      <c r="S34" s="354"/>
      <c r="T34" s="353"/>
      <c r="U34" s="355"/>
      <c r="V34" s="356"/>
      <c r="W34" s="355"/>
      <c r="X34" s="353"/>
      <c r="Y34" s="354"/>
      <c r="Z34" s="357"/>
      <c r="AB34" s="354"/>
      <c r="AC34" s="353"/>
      <c r="AD34" s="354"/>
      <c r="AE34" s="353"/>
      <c r="AF34" s="354"/>
      <c r="AG34" s="353"/>
      <c r="AI34" s="1"/>
      <c r="AJ34" s="15"/>
    </row>
    <row r="35" customFormat="false" ht="12.75" hidden="false" customHeight="false" outlineLevel="0" collapsed="false">
      <c r="A35" s="1" t="n">
        <v>37926</v>
      </c>
      <c r="B35" s="352" t="n">
        <v>24.1875</v>
      </c>
      <c r="C35" s="353" t="n">
        <v>25.3125</v>
      </c>
      <c r="D35" s="352" t="n">
        <v>25.6875</v>
      </c>
      <c r="E35" s="353" t="n">
        <v>26.625</v>
      </c>
      <c r="F35" s="352" t="n">
        <v>25.875</v>
      </c>
      <c r="G35" s="353" t="n">
        <v>24.1875</v>
      </c>
      <c r="H35" s="352"/>
      <c r="I35" s="353" t="n">
        <v>18.375</v>
      </c>
      <c r="J35" s="352"/>
      <c r="K35" s="353"/>
      <c r="L35" s="352"/>
      <c r="M35" s="353"/>
      <c r="N35" s="352"/>
      <c r="O35" s="353"/>
      <c r="Q35" s="352"/>
      <c r="R35" s="353" t="n">
        <v>40.274927857829</v>
      </c>
      <c r="S35" s="354"/>
      <c r="T35" s="353"/>
      <c r="U35" s="355"/>
      <c r="V35" s="356"/>
      <c r="W35" s="355"/>
      <c r="X35" s="353"/>
      <c r="Y35" s="354"/>
      <c r="Z35" s="357"/>
      <c r="AB35" s="354"/>
      <c r="AC35" s="353"/>
      <c r="AD35" s="354"/>
      <c r="AE35" s="353"/>
      <c r="AF35" s="354"/>
      <c r="AG35" s="353"/>
      <c r="AI35" s="1"/>
      <c r="AJ35" s="15"/>
    </row>
    <row r="36" customFormat="false" ht="12.75" hidden="false" customHeight="false" outlineLevel="0" collapsed="false">
      <c r="A36" s="1" t="n">
        <v>37956</v>
      </c>
      <c r="B36" s="352" t="n">
        <v>24.1875</v>
      </c>
      <c r="C36" s="353" t="n">
        <v>27.375</v>
      </c>
      <c r="D36" s="352" t="n">
        <v>27.75</v>
      </c>
      <c r="E36" s="353" t="n">
        <v>28.125</v>
      </c>
      <c r="F36" s="352" t="n">
        <v>28.875</v>
      </c>
      <c r="G36" s="353" t="n">
        <v>24.1875</v>
      </c>
      <c r="H36" s="352"/>
      <c r="I36" s="353" t="n">
        <v>20.625</v>
      </c>
      <c r="J36" s="352"/>
      <c r="K36" s="353"/>
      <c r="L36" s="352"/>
      <c r="M36" s="353"/>
      <c r="N36" s="352"/>
      <c r="O36" s="353"/>
      <c r="Q36" s="352"/>
      <c r="R36" s="353" t="n">
        <v>42.596991598368</v>
      </c>
      <c r="S36" s="354"/>
      <c r="T36" s="353"/>
      <c r="U36" s="355"/>
      <c r="V36" s="356"/>
      <c r="W36" s="355"/>
      <c r="X36" s="353"/>
      <c r="Y36" s="354"/>
      <c r="Z36" s="357"/>
      <c r="AB36" s="354"/>
      <c r="AC36" s="353"/>
      <c r="AD36" s="354"/>
      <c r="AE36" s="353"/>
      <c r="AF36" s="354"/>
      <c r="AG36" s="353"/>
      <c r="AI36" s="1"/>
      <c r="AJ36" s="15"/>
    </row>
    <row r="37" customFormat="false" ht="12.75" hidden="false" customHeight="false" outlineLevel="0" collapsed="false">
      <c r="A37" s="1" t="n">
        <v>37987</v>
      </c>
      <c r="B37" s="352" t="n">
        <v>25.8225</v>
      </c>
      <c r="C37" s="353" t="n">
        <v>27.278</v>
      </c>
      <c r="D37" s="352" t="n">
        <v>27.525</v>
      </c>
      <c r="E37" s="353" t="n">
        <v>29.0925</v>
      </c>
      <c r="F37" s="352" t="n">
        <v>29.625</v>
      </c>
      <c r="G37" s="353" t="n">
        <v>25.8225</v>
      </c>
      <c r="H37" s="352"/>
      <c r="I37" s="353" t="n">
        <v>13.875</v>
      </c>
      <c r="J37" s="352"/>
      <c r="K37" s="353"/>
      <c r="L37" s="352"/>
      <c r="M37" s="353"/>
      <c r="N37" s="352"/>
      <c r="O37" s="353"/>
      <c r="Q37" s="352"/>
      <c r="R37" s="353" t="n">
        <v>41.0181447919839</v>
      </c>
      <c r="S37" s="354"/>
      <c r="T37" s="353"/>
      <c r="U37" s="355"/>
      <c r="V37" s="356"/>
      <c r="W37" s="355"/>
      <c r="X37" s="353"/>
      <c r="Y37" s="354"/>
      <c r="Z37" s="357"/>
      <c r="AB37" s="354"/>
      <c r="AC37" s="353"/>
      <c r="AD37" s="354"/>
      <c r="AE37" s="353"/>
      <c r="AF37" s="354"/>
      <c r="AG37" s="353"/>
      <c r="AI37" s="1"/>
      <c r="AJ37" s="15"/>
    </row>
    <row r="38" customFormat="false" ht="12.75" hidden="false" customHeight="false" outlineLevel="0" collapsed="false">
      <c r="A38" s="1" t="n">
        <v>38018</v>
      </c>
      <c r="B38" s="352" t="n">
        <v>25.5</v>
      </c>
      <c r="C38" s="353" t="n">
        <v>25.695</v>
      </c>
      <c r="D38" s="352" t="n">
        <v>25.965</v>
      </c>
      <c r="E38" s="353" t="n">
        <v>28.695</v>
      </c>
      <c r="F38" s="352" t="n">
        <v>28.125</v>
      </c>
      <c r="G38" s="353" t="n">
        <v>25.5</v>
      </c>
      <c r="H38" s="352"/>
      <c r="I38" s="353" t="n">
        <v>15.563</v>
      </c>
      <c r="J38" s="352"/>
      <c r="K38" s="353"/>
      <c r="L38" s="352"/>
      <c r="M38" s="353"/>
      <c r="N38" s="352"/>
      <c r="O38" s="353"/>
      <c r="Q38" s="352"/>
      <c r="R38" s="353" t="n">
        <v>39.5193573879766</v>
      </c>
      <c r="S38" s="354"/>
      <c r="T38" s="353"/>
      <c r="U38" s="355"/>
      <c r="V38" s="356"/>
      <c r="W38" s="355"/>
      <c r="X38" s="353"/>
      <c r="Y38" s="354"/>
      <c r="Z38" s="357"/>
      <c r="AB38" s="354"/>
      <c r="AC38" s="353"/>
      <c r="AD38" s="354"/>
      <c r="AE38" s="353"/>
      <c r="AF38" s="354"/>
      <c r="AG38" s="353"/>
      <c r="AI38" s="1"/>
      <c r="AJ38" s="15"/>
    </row>
    <row r="39" customFormat="false" ht="12.75" hidden="false" customHeight="false" outlineLevel="0" collapsed="false">
      <c r="A39" s="1" t="n">
        <v>38047</v>
      </c>
      <c r="B39" s="352" t="n">
        <v>25.5075</v>
      </c>
      <c r="C39" s="353" t="n">
        <v>23.805</v>
      </c>
      <c r="D39" s="352" t="n">
        <v>23.46</v>
      </c>
      <c r="E39" s="353" t="n">
        <v>27.5475</v>
      </c>
      <c r="F39" s="352" t="n">
        <v>26.8125</v>
      </c>
      <c r="G39" s="353" t="n">
        <v>25.5075</v>
      </c>
      <c r="H39" s="352"/>
      <c r="I39" s="353" t="n">
        <v>13.688</v>
      </c>
      <c r="J39" s="352"/>
      <c r="K39" s="353"/>
      <c r="L39" s="352"/>
      <c r="M39" s="353"/>
      <c r="N39" s="352"/>
      <c r="O39" s="353"/>
      <c r="Q39" s="352"/>
      <c r="R39" s="353" t="n">
        <v>37.7832140172549</v>
      </c>
      <c r="S39" s="354"/>
      <c r="T39" s="353"/>
      <c r="U39" s="355"/>
      <c r="V39" s="356"/>
      <c r="W39" s="355"/>
      <c r="X39" s="353"/>
      <c r="Y39" s="354"/>
      <c r="Z39" s="357"/>
      <c r="AB39" s="354"/>
      <c r="AC39" s="353"/>
      <c r="AD39" s="354"/>
      <c r="AE39" s="353"/>
      <c r="AF39" s="354"/>
      <c r="AG39" s="353"/>
      <c r="AI39" s="1"/>
      <c r="AJ39" s="15"/>
    </row>
    <row r="40" customFormat="false" ht="12.75" hidden="false" customHeight="false" outlineLevel="0" collapsed="false">
      <c r="A40" s="1" t="n">
        <v>38078</v>
      </c>
      <c r="B40" s="352" t="n">
        <v>25.185</v>
      </c>
      <c r="C40" s="353" t="n">
        <v>25.073</v>
      </c>
      <c r="D40" s="352" t="n">
        <v>22.838</v>
      </c>
      <c r="E40" s="353" t="n">
        <v>26.2575</v>
      </c>
      <c r="F40" s="352" t="n">
        <v>25.5</v>
      </c>
      <c r="G40" s="353" t="n">
        <v>25.185</v>
      </c>
      <c r="H40" s="352"/>
      <c r="I40" s="353" t="n">
        <v>18.938</v>
      </c>
      <c r="J40" s="352"/>
      <c r="K40" s="353"/>
      <c r="L40" s="352"/>
      <c r="M40" s="353"/>
      <c r="N40" s="352"/>
      <c r="O40" s="353"/>
      <c r="Q40" s="352"/>
      <c r="R40" s="353" t="n">
        <v>35.0234625982764</v>
      </c>
      <c r="S40" s="354"/>
      <c r="T40" s="353"/>
      <c r="U40" s="355"/>
      <c r="V40" s="356"/>
      <c r="W40" s="355"/>
      <c r="X40" s="353"/>
      <c r="Y40" s="354"/>
      <c r="Z40" s="357"/>
      <c r="AB40" s="354"/>
      <c r="AC40" s="353"/>
      <c r="AD40" s="354"/>
      <c r="AE40" s="353"/>
      <c r="AF40" s="354"/>
      <c r="AG40" s="353"/>
      <c r="AI40" s="1"/>
      <c r="AJ40" s="15"/>
    </row>
    <row r="41" customFormat="false" ht="12.75" hidden="false" customHeight="false" outlineLevel="0" collapsed="false">
      <c r="A41" s="1" t="n">
        <v>38108</v>
      </c>
      <c r="B41" s="352" t="n">
        <v>25.185</v>
      </c>
      <c r="C41" s="353" t="n">
        <v>22.073</v>
      </c>
      <c r="D41" s="352" t="n">
        <v>19.703</v>
      </c>
      <c r="E41" s="353" t="n">
        <v>27.5025</v>
      </c>
      <c r="F41" s="352" t="n">
        <v>26.0625</v>
      </c>
      <c r="G41" s="353" t="n">
        <v>25.185</v>
      </c>
      <c r="H41" s="352"/>
      <c r="I41" s="353" t="n">
        <v>18.938</v>
      </c>
      <c r="J41" s="352"/>
      <c r="K41" s="353"/>
      <c r="L41" s="352"/>
      <c r="M41" s="353"/>
      <c r="N41" s="352"/>
      <c r="O41" s="353"/>
      <c r="Q41" s="352"/>
      <c r="R41" s="353" t="n">
        <v>35.0292701914292</v>
      </c>
      <c r="S41" s="354"/>
      <c r="T41" s="353"/>
      <c r="U41" s="355"/>
      <c r="V41" s="356"/>
      <c r="W41" s="355"/>
      <c r="X41" s="353"/>
      <c r="Y41" s="354"/>
      <c r="Z41" s="357"/>
      <c r="AB41" s="354"/>
      <c r="AC41" s="353"/>
      <c r="AD41" s="354"/>
      <c r="AE41" s="353"/>
      <c r="AF41" s="354"/>
      <c r="AG41" s="353"/>
      <c r="AI41" s="1"/>
      <c r="AJ41" s="15"/>
    </row>
    <row r="42" customFormat="false" ht="12.75" hidden="false" customHeight="false" outlineLevel="0" collapsed="false">
      <c r="A42" s="1" t="n">
        <v>38139</v>
      </c>
      <c r="B42" s="352" t="n">
        <v>28.065</v>
      </c>
      <c r="C42" s="353" t="n">
        <v>22.868</v>
      </c>
      <c r="D42" s="352" t="n">
        <v>20.49</v>
      </c>
      <c r="E42" s="353" t="n">
        <v>30.8625</v>
      </c>
      <c r="F42" s="352" t="n">
        <v>32.4375</v>
      </c>
      <c r="G42" s="353" t="n">
        <v>28.065</v>
      </c>
      <c r="H42" s="352"/>
      <c r="I42" s="353" t="n">
        <v>23.438</v>
      </c>
      <c r="J42" s="352"/>
      <c r="K42" s="353"/>
      <c r="L42" s="352"/>
      <c r="M42" s="353"/>
      <c r="N42" s="352"/>
      <c r="O42" s="353"/>
      <c r="Q42" s="352"/>
      <c r="R42" s="353" t="n">
        <v>35.4564127189059</v>
      </c>
      <c r="S42" s="354"/>
      <c r="T42" s="353"/>
      <c r="U42" s="355"/>
      <c r="V42" s="356"/>
      <c r="W42" s="355"/>
      <c r="X42" s="353"/>
      <c r="Y42" s="354"/>
      <c r="Z42" s="357"/>
      <c r="AB42" s="354"/>
      <c r="AC42" s="353"/>
      <c r="AD42" s="354"/>
      <c r="AE42" s="353"/>
      <c r="AF42" s="354"/>
      <c r="AG42" s="353"/>
      <c r="AI42" s="1"/>
      <c r="AJ42" s="15"/>
    </row>
    <row r="43" customFormat="false" ht="12.75" hidden="false" customHeight="false" outlineLevel="0" collapsed="false">
      <c r="A43" s="1" t="n">
        <v>38169</v>
      </c>
      <c r="B43" s="352" t="n">
        <v>36.855</v>
      </c>
      <c r="C43" s="353" t="n">
        <v>35.535</v>
      </c>
      <c r="D43" s="352" t="n">
        <v>32.288</v>
      </c>
      <c r="E43" s="353" t="n">
        <v>32.4225</v>
      </c>
      <c r="F43" s="352" t="n">
        <v>36.9375</v>
      </c>
      <c r="G43" s="353" t="n">
        <v>36.855</v>
      </c>
      <c r="H43" s="352"/>
      <c r="I43" s="353" t="n">
        <v>26.438</v>
      </c>
      <c r="J43" s="352"/>
      <c r="K43" s="353"/>
      <c r="L43" s="352"/>
      <c r="M43" s="353"/>
      <c r="N43" s="352"/>
      <c r="O43" s="353"/>
      <c r="Q43" s="352"/>
      <c r="R43" s="353" t="n">
        <v>36.0825717477599</v>
      </c>
      <c r="S43" s="354"/>
      <c r="T43" s="353"/>
      <c r="U43" s="355"/>
      <c r="V43" s="356"/>
      <c r="W43" s="355"/>
      <c r="X43" s="353"/>
      <c r="Y43" s="354"/>
      <c r="Z43" s="357"/>
      <c r="AB43" s="354"/>
      <c r="AC43" s="353"/>
      <c r="AD43" s="354"/>
      <c r="AE43" s="353"/>
      <c r="AF43" s="354"/>
      <c r="AG43" s="353"/>
      <c r="AI43" s="1"/>
      <c r="AJ43" s="15"/>
    </row>
    <row r="44" customFormat="false" ht="12.75" hidden="false" customHeight="false" outlineLevel="0" collapsed="false">
      <c r="A44" s="1" t="n">
        <v>38200</v>
      </c>
      <c r="B44" s="352" t="n">
        <v>40.0575</v>
      </c>
      <c r="C44" s="353" t="n">
        <v>39.975</v>
      </c>
      <c r="D44" s="352" t="n">
        <v>37.328</v>
      </c>
      <c r="E44" s="353" t="n">
        <v>37.995</v>
      </c>
      <c r="F44" s="352" t="n">
        <v>38.8125</v>
      </c>
      <c r="G44" s="353" t="n">
        <v>40.0575</v>
      </c>
      <c r="H44" s="352"/>
      <c r="I44" s="353" t="n">
        <v>33.188</v>
      </c>
      <c r="J44" s="352"/>
      <c r="K44" s="353"/>
      <c r="L44" s="352"/>
      <c r="M44" s="353"/>
      <c r="N44" s="352"/>
      <c r="O44" s="353"/>
      <c r="Q44" s="352"/>
      <c r="R44" s="353" t="n">
        <v>36.5137028598016</v>
      </c>
      <c r="S44" s="354"/>
      <c r="T44" s="353"/>
      <c r="U44" s="355"/>
      <c r="V44" s="356"/>
      <c r="W44" s="355"/>
      <c r="X44" s="353"/>
      <c r="Y44" s="354"/>
      <c r="Z44" s="357"/>
      <c r="AB44" s="354"/>
      <c r="AC44" s="353"/>
      <c r="AD44" s="354"/>
      <c r="AE44" s="353"/>
      <c r="AF44" s="354"/>
      <c r="AG44" s="353"/>
      <c r="AI44" s="1"/>
      <c r="AJ44" s="15"/>
    </row>
    <row r="45" customFormat="false" ht="12.75" hidden="false" customHeight="false" outlineLevel="0" collapsed="false">
      <c r="A45" s="1" t="n">
        <v>38231</v>
      </c>
      <c r="B45" s="352" t="n">
        <v>32.7075</v>
      </c>
      <c r="C45" s="353" t="n">
        <v>33.015</v>
      </c>
      <c r="D45" s="352" t="n">
        <v>30.42</v>
      </c>
      <c r="E45" s="353" t="n">
        <v>34.935</v>
      </c>
      <c r="F45" s="352" t="n">
        <v>32.0625</v>
      </c>
      <c r="G45" s="353" t="n">
        <v>32.7075</v>
      </c>
      <c r="H45" s="352"/>
      <c r="I45" s="353" t="n">
        <v>21</v>
      </c>
      <c r="J45" s="352"/>
      <c r="K45" s="353"/>
      <c r="L45" s="352"/>
      <c r="M45" s="353"/>
      <c r="N45" s="352"/>
      <c r="O45" s="353"/>
      <c r="Q45" s="352"/>
      <c r="R45" s="353" t="n">
        <v>36.6686664304538</v>
      </c>
      <c r="S45" s="354"/>
      <c r="T45" s="353"/>
      <c r="U45" s="355"/>
      <c r="V45" s="356"/>
      <c r="W45" s="355"/>
      <c r="X45" s="353"/>
      <c r="Y45" s="354"/>
      <c r="Z45" s="357"/>
      <c r="AB45" s="354"/>
      <c r="AC45" s="353"/>
      <c r="AD45" s="354"/>
      <c r="AE45" s="353"/>
      <c r="AF45" s="354"/>
      <c r="AG45" s="353"/>
      <c r="AI45" s="1"/>
      <c r="AJ45" s="15"/>
    </row>
    <row r="46" customFormat="false" ht="12.75" hidden="false" customHeight="false" outlineLevel="0" collapsed="false">
      <c r="A46" s="1" t="n">
        <v>38261</v>
      </c>
      <c r="B46" s="352" t="n">
        <v>25.838</v>
      </c>
      <c r="C46" s="353" t="n">
        <v>27.06</v>
      </c>
      <c r="D46" s="352" t="n">
        <v>27.21</v>
      </c>
      <c r="E46" s="353" t="n">
        <v>28.71</v>
      </c>
      <c r="F46" s="352" t="n">
        <v>27.75</v>
      </c>
      <c r="G46" s="353" t="n">
        <v>25.838</v>
      </c>
      <c r="H46" s="352"/>
      <c r="I46" s="353" t="n">
        <v>21.188</v>
      </c>
      <c r="J46" s="352"/>
      <c r="K46" s="353"/>
      <c r="L46" s="352"/>
      <c r="M46" s="353"/>
      <c r="N46" s="352"/>
      <c r="O46" s="353"/>
      <c r="Q46" s="352"/>
      <c r="R46" s="353" t="n">
        <v>36.8108246408636</v>
      </c>
      <c r="S46" s="354"/>
      <c r="T46" s="353"/>
      <c r="U46" s="355"/>
      <c r="V46" s="356"/>
      <c r="W46" s="355"/>
      <c r="X46" s="353"/>
      <c r="Y46" s="354"/>
      <c r="Z46" s="357"/>
      <c r="AB46" s="354"/>
      <c r="AC46" s="353"/>
      <c r="AD46" s="354"/>
      <c r="AE46" s="353"/>
      <c r="AF46" s="354"/>
      <c r="AG46" s="353"/>
      <c r="AI46" s="1"/>
      <c r="AJ46" s="15"/>
    </row>
    <row r="47" customFormat="false" ht="12.75" hidden="false" customHeight="false" outlineLevel="0" collapsed="false">
      <c r="A47" s="1" t="n">
        <v>38292</v>
      </c>
      <c r="B47" s="352" t="n">
        <v>24.8775</v>
      </c>
      <c r="C47" s="353" t="n">
        <v>25.575</v>
      </c>
      <c r="D47" s="352" t="n">
        <v>25.553</v>
      </c>
      <c r="E47" s="353" t="n">
        <v>27.375</v>
      </c>
      <c r="F47" s="352" t="n">
        <v>27.5625</v>
      </c>
      <c r="G47" s="353" t="n">
        <v>24.8775</v>
      </c>
      <c r="H47" s="352"/>
      <c r="I47" s="353" t="n">
        <v>18.563</v>
      </c>
      <c r="J47" s="352"/>
      <c r="K47" s="353"/>
      <c r="L47" s="352"/>
      <c r="M47" s="353"/>
      <c r="N47" s="352"/>
      <c r="O47" s="353"/>
      <c r="Q47" s="352"/>
      <c r="R47" s="353" t="n">
        <v>39.4067933986445</v>
      </c>
      <c r="S47" s="354"/>
      <c r="T47" s="353"/>
      <c r="U47" s="355"/>
      <c r="V47" s="356"/>
      <c r="W47" s="355"/>
      <c r="X47" s="353"/>
      <c r="Y47" s="354"/>
      <c r="Z47" s="357"/>
      <c r="AB47" s="354"/>
      <c r="AC47" s="353"/>
      <c r="AD47" s="354"/>
      <c r="AE47" s="353"/>
      <c r="AF47" s="354"/>
      <c r="AG47" s="353"/>
      <c r="AI47" s="1"/>
      <c r="AJ47" s="15"/>
    </row>
    <row r="48" customFormat="false" ht="12.75" hidden="false" customHeight="false" outlineLevel="0" collapsed="false">
      <c r="A48" s="1" t="n">
        <v>38322</v>
      </c>
      <c r="B48" s="352" t="n">
        <v>24.8775</v>
      </c>
      <c r="C48" s="353" t="n">
        <v>27.323</v>
      </c>
      <c r="D48" s="352" t="n">
        <v>27.293</v>
      </c>
      <c r="E48" s="353" t="n">
        <v>28.62</v>
      </c>
      <c r="F48" s="352" t="n">
        <v>30.5625</v>
      </c>
      <c r="G48" s="353" t="n">
        <v>24.8775</v>
      </c>
      <c r="H48" s="352"/>
      <c r="I48" s="353" t="n">
        <v>21</v>
      </c>
      <c r="J48" s="352"/>
      <c r="K48" s="353"/>
      <c r="L48" s="352"/>
      <c r="M48" s="353"/>
      <c r="N48" s="352"/>
      <c r="O48" s="353"/>
      <c r="Q48" s="352"/>
      <c r="R48" s="353" t="n">
        <v>41.7389235692822</v>
      </c>
      <c r="S48" s="354"/>
      <c r="T48" s="353"/>
      <c r="U48" s="355"/>
      <c r="V48" s="356"/>
      <c r="W48" s="355"/>
      <c r="X48" s="353"/>
      <c r="Y48" s="354"/>
      <c r="Z48" s="357"/>
      <c r="AB48" s="354"/>
      <c r="AC48" s="353"/>
      <c r="AD48" s="354"/>
      <c r="AE48" s="353"/>
      <c r="AF48" s="354"/>
      <c r="AG48" s="353"/>
      <c r="AI48" s="1"/>
      <c r="AJ48" s="15"/>
    </row>
    <row r="49" customFormat="false" ht="12.75" hidden="false" customHeight="false" outlineLevel="0" collapsed="false">
      <c r="A49" s="1" t="n">
        <v>38353</v>
      </c>
      <c r="B49" s="352" t="n">
        <v>26.3775</v>
      </c>
      <c r="C49" s="353" t="n">
        <v>27.525</v>
      </c>
      <c r="D49" s="352" t="n">
        <v>27.585</v>
      </c>
      <c r="E49" s="353" t="n">
        <v>29.25</v>
      </c>
      <c r="F49" s="352" t="n">
        <v>30.188</v>
      </c>
      <c r="G49" s="353" t="n">
        <v>26.3775</v>
      </c>
      <c r="H49" s="352"/>
      <c r="I49" s="353" t="n">
        <v>13.875</v>
      </c>
      <c r="J49" s="352"/>
      <c r="K49" s="353"/>
      <c r="L49" s="352"/>
      <c r="M49" s="353"/>
      <c r="N49" s="352"/>
      <c r="O49" s="353"/>
      <c r="Q49" s="352"/>
      <c r="R49" s="353" t="n">
        <v>40.9952034647144</v>
      </c>
      <c r="S49" s="354"/>
      <c r="T49" s="353"/>
      <c r="U49" s="355"/>
      <c r="V49" s="356"/>
      <c r="W49" s="355"/>
      <c r="X49" s="353"/>
      <c r="Y49" s="354"/>
      <c r="Z49" s="357"/>
      <c r="AB49" s="354"/>
      <c r="AC49" s="353"/>
      <c r="AD49" s="354"/>
      <c r="AE49" s="353"/>
      <c r="AF49" s="354"/>
      <c r="AG49" s="353"/>
      <c r="AI49" s="1"/>
      <c r="AJ49" s="15"/>
    </row>
    <row r="50" customFormat="false" ht="12.75" hidden="false" customHeight="false" outlineLevel="0" collapsed="false">
      <c r="A50" s="1" t="n">
        <v>38384</v>
      </c>
      <c r="B50" s="352" t="n">
        <v>26.1</v>
      </c>
      <c r="C50" s="353" t="n">
        <v>26.183</v>
      </c>
      <c r="D50" s="352" t="n">
        <v>26.25</v>
      </c>
      <c r="E50" s="353" t="n">
        <v>29.0625</v>
      </c>
      <c r="F50" s="352" t="n">
        <v>28.6875</v>
      </c>
      <c r="G50" s="353" t="n">
        <v>26.1</v>
      </c>
      <c r="H50" s="352"/>
      <c r="I50" s="353" t="n">
        <v>15.563</v>
      </c>
      <c r="J50" s="352"/>
      <c r="K50" s="353"/>
      <c r="L50" s="352"/>
      <c r="M50" s="353"/>
      <c r="N50" s="352"/>
      <c r="O50" s="353"/>
      <c r="Q50" s="352"/>
      <c r="R50" s="353" t="n">
        <v>39.5375376463075</v>
      </c>
      <c r="S50" s="354"/>
      <c r="T50" s="353"/>
      <c r="U50" s="355"/>
      <c r="V50" s="356"/>
      <c r="W50" s="355"/>
      <c r="X50" s="353"/>
      <c r="Y50" s="354"/>
      <c r="Z50" s="357"/>
      <c r="AB50" s="354"/>
      <c r="AC50" s="353"/>
      <c r="AD50" s="354"/>
      <c r="AE50" s="353"/>
      <c r="AF50" s="354"/>
      <c r="AG50" s="353"/>
      <c r="AI50" s="1"/>
      <c r="AJ50" s="15"/>
    </row>
    <row r="51" customFormat="false" ht="12.75" hidden="false" customHeight="false" outlineLevel="0" collapsed="false">
      <c r="A51" s="1" t="n">
        <v>38412</v>
      </c>
      <c r="B51" s="352" t="n">
        <v>26.1075</v>
      </c>
      <c r="C51" s="353" t="n">
        <v>24.57</v>
      </c>
      <c r="D51" s="352" t="n">
        <v>24.105</v>
      </c>
      <c r="E51" s="353" t="n">
        <v>28.125</v>
      </c>
      <c r="F51" s="352" t="n">
        <v>27.5625</v>
      </c>
      <c r="G51" s="353" t="n">
        <v>26.1075</v>
      </c>
      <c r="H51" s="352"/>
      <c r="I51" s="353" t="n">
        <v>13.688</v>
      </c>
      <c r="J51" s="352"/>
      <c r="K51" s="353"/>
      <c r="L51" s="352"/>
      <c r="M51" s="353"/>
      <c r="N51" s="352"/>
      <c r="O51" s="353"/>
      <c r="Q51" s="352"/>
      <c r="R51" s="353" t="n">
        <v>37.8490082798583</v>
      </c>
      <c r="S51" s="354"/>
      <c r="T51" s="353"/>
      <c r="U51" s="355"/>
      <c r="V51" s="356"/>
      <c r="W51" s="355"/>
      <c r="X51" s="353"/>
      <c r="Y51" s="354"/>
      <c r="Z51" s="357"/>
      <c r="AB51" s="354"/>
      <c r="AC51" s="353"/>
      <c r="AD51" s="354"/>
      <c r="AE51" s="353"/>
      <c r="AF51" s="354"/>
      <c r="AG51" s="353"/>
      <c r="AI51" s="1"/>
      <c r="AJ51" s="15"/>
    </row>
    <row r="52" customFormat="false" ht="12.75" hidden="false" customHeight="false" outlineLevel="0" collapsed="false">
      <c r="A52" s="1" t="n">
        <v>38443</v>
      </c>
      <c r="B52" s="352" t="n">
        <v>25.83</v>
      </c>
      <c r="C52" s="353" t="n">
        <v>25.658</v>
      </c>
      <c r="D52" s="352" t="n">
        <v>23.573</v>
      </c>
      <c r="E52" s="353" t="n">
        <v>27.375</v>
      </c>
      <c r="F52" s="352" t="n">
        <v>26.625</v>
      </c>
      <c r="G52" s="353" t="n">
        <v>25.83</v>
      </c>
      <c r="H52" s="352"/>
      <c r="I52" s="353" t="n">
        <v>18.188</v>
      </c>
      <c r="J52" s="352"/>
      <c r="K52" s="353"/>
      <c r="L52" s="352"/>
      <c r="M52" s="353"/>
      <c r="N52" s="352"/>
      <c r="O52" s="353"/>
      <c r="Q52" s="352"/>
      <c r="R52" s="353" t="n">
        <v>35.1007083200564</v>
      </c>
      <c r="S52" s="354"/>
      <c r="T52" s="353"/>
      <c r="U52" s="355"/>
      <c r="V52" s="356"/>
      <c r="W52" s="355"/>
      <c r="X52" s="353"/>
      <c r="Y52" s="354"/>
      <c r="Z52" s="357"/>
      <c r="AB52" s="354"/>
      <c r="AC52" s="353"/>
      <c r="AD52" s="354"/>
      <c r="AE52" s="353"/>
      <c r="AF52" s="354"/>
      <c r="AG52" s="353"/>
      <c r="AI52" s="1"/>
      <c r="AJ52" s="15"/>
    </row>
    <row r="53" customFormat="false" ht="12.75" hidden="false" customHeight="false" outlineLevel="0" collapsed="false">
      <c r="A53" s="1" t="n">
        <v>38473</v>
      </c>
      <c r="B53" s="352" t="n">
        <v>25.8375</v>
      </c>
      <c r="C53" s="353" t="n">
        <v>23.093</v>
      </c>
      <c r="D53" s="352" t="n">
        <v>20.888</v>
      </c>
      <c r="E53" s="353" t="n">
        <v>28.5</v>
      </c>
      <c r="F53" s="352" t="n">
        <v>27</v>
      </c>
      <c r="G53" s="353" t="n">
        <v>25.8375</v>
      </c>
      <c r="H53" s="352"/>
      <c r="I53" s="353" t="n">
        <v>18.188</v>
      </c>
      <c r="J53" s="352"/>
      <c r="K53" s="353"/>
      <c r="L53" s="352"/>
      <c r="M53" s="353"/>
      <c r="N53" s="352"/>
      <c r="O53" s="353"/>
      <c r="Q53" s="352"/>
      <c r="R53" s="353" t="n">
        <v>35.1067072305338</v>
      </c>
      <c r="S53" s="354"/>
      <c r="T53" s="353"/>
      <c r="U53" s="355"/>
      <c r="V53" s="356"/>
      <c r="W53" s="355"/>
      <c r="X53" s="353"/>
      <c r="Y53" s="354"/>
      <c r="Z53" s="357"/>
      <c r="AB53" s="354"/>
      <c r="AC53" s="353"/>
      <c r="AD53" s="354"/>
      <c r="AE53" s="353"/>
      <c r="AF53" s="354"/>
      <c r="AG53" s="353"/>
      <c r="AI53" s="1"/>
      <c r="AJ53" s="15"/>
    </row>
    <row r="54" customFormat="false" ht="12.75" hidden="false" customHeight="false" outlineLevel="0" collapsed="false">
      <c r="A54" s="1" t="n">
        <v>38504</v>
      </c>
      <c r="B54" s="352" t="n">
        <v>28.2975</v>
      </c>
      <c r="C54" s="353" t="n">
        <v>23.783</v>
      </c>
      <c r="D54" s="352" t="n">
        <v>21.563</v>
      </c>
      <c r="E54" s="353" t="n">
        <v>31.6875</v>
      </c>
      <c r="F54" s="352" t="n">
        <v>32.625</v>
      </c>
      <c r="G54" s="353" t="n">
        <v>28.2975</v>
      </c>
      <c r="H54" s="352"/>
      <c r="I54" s="353" t="n">
        <v>21.938</v>
      </c>
      <c r="J54" s="352"/>
      <c r="K54" s="353"/>
      <c r="L54" s="352"/>
      <c r="M54" s="353"/>
      <c r="N54" s="352"/>
      <c r="O54" s="353"/>
      <c r="Q54" s="352"/>
      <c r="R54" s="353" t="n">
        <v>35.52270146915</v>
      </c>
      <c r="S54" s="354"/>
      <c r="T54" s="353"/>
      <c r="U54" s="355"/>
      <c r="V54" s="356"/>
      <c r="W54" s="355"/>
      <c r="X54" s="353"/>
      <c r="Y54" s="354"/>
      <c r="Z54" s="357"/>
      <c r="AB54" s="354"/>
      <c r="AC54" s="353"/>
      <c r="AD54" s="354"/>
      <c r="AE54" s="353"/>
      <c r="AF54" s="354"/>
      <c r="AG54" s="353"/>
      <c r="AI54" s="1"/>
      <c r="AJ54" s="15"/>
    </row>
    <row r="55" customFormat="false" ht="12.75" hidden="false" customHeight="false" outlineLevel="0" collapsed="false">
      <c r="A55" s="1" t="n">
        <v>38534</v>
      </c>
      <c r="B55" s="352" t="n">
        <v>35.82</v>
      </c>
      <c r="C55" s="353" t="n">
        <v>34.628</v>
      </c>
      <c r="D55" s="352" t="n">
        <v>31.658</v>
      </c>
      <c r="E55" s="353" t="n">
        <v>31.3125</v>
      </c>
      <c r="F55" s="352" t="n">
        <v>35.4375</v>
      </c>
      <c r="G55" s="353" t="n">
        <v>35.82</v>
      </c>
      <c r="H55" s="352"/>
      <c r="I55" s="353" t="n">
        <v>19.688</v>
      </c>
      <c r="J55" s="352"/>
      <c r="K55" s="353"/>
      <c r="L55" s="352"/>
      <c r="M55" s="353"/>
      <c r="N55" s="352"/>
      <c r="O55" s="353"/>
      <c r="Q55" s="352"/>
      <c r="R55" s="353" t="n">
        <v>36.1322458544232</v>
      </c>
      <c r="S55" s="354"/>
      <c r="T55" s="353"/>
      <c r="U55" s="355"/>
      <c r="V55" s="356"/>
      <c r="W55" s="355"/>
      <c r="X55" s="353"/>
      <c r="Y55" s="354"/>
      <c r="Z55" s="357"/>
      <c r="AB55" s="354"/>
      <c r="AC55" s="353"/>
      <c r="AD55" s="354"/>
      <c r="AE55" s="353"/>
      <c r="AF55" s="354"/>
      <c r="AG55" s="353"/>
      <c r="AI55" s="1"/>
      <c r="AJ55" s="15"/>
    </row>
    <row r="56" customFormat="false" ht="12.75" hidden="false" customHeight="false" outlineLevel="0" collapsed="false">
      <c r="A56" s="1" t="n">
        <v>38565</v>
      </c>
      <c r="B56" s="352" t="n">
        <v>38.5575</v>
      </c>
      <c r="C56" s="353" t="n">
        <v>38.438</v>
      </c>
      <c r="D56" s="352" t="n">
        <v>35.978</v>
      </c>
      <c r="E56" s="353" t="n">
        <v>36</v>
      </c>
      <c r="F56" s="352" t="n">
        <v>36.5625</v>
      </c>
      <c r="G56" s="353" t="n">
        <v>38.5575</v>
      </c>
      <c r="H56" s="352"/>
      <c r="I56" s="353" t="n">
        <v>26.438</v>
      </c>
      <c r="J56" s="352"/>
      <c r="K56" s="353"/>
      <c r="L56" s="352"/>
      <c r="M56" s="353"/>
      <c r="N56" s="352"/>
      <c r="O56" s="353"/>
      <c r="Q56" s="352"/>
      <c r="R56" s="353" t="n">
        <v>36.5516958361302</v>
      </c>
      <c r="S56" s="354"/>
      <c r="T56" s="353"/>
      <c r="U56" s="355"/>
      <c r="V56" s="356"/>
      <c r="W56" s="355"/>
      <c r="X56" s="353"/>
      <c r="Y56" s="354"/>
      <c r="Z56" s="357"/>
      <c r="AB56" s="354"/>
      <c r="AC56" s="353"/>
      <c r="AD56" s="354"/>
      <c r="AE56" s="353"/>
      <c r="AF56" s="354"/>
      <c r="AG56" s="353"/>
      <c r="AI56" s="1"/>
      <c r="AJ56" s="15"/>
    </row>
    <row r="57" customFormat="false" ht="12.75" hidden="false" customHeight="false" outlineLevel="0" collapsed="false">
      <c r="A57" s="1" t="n">
        <v>38596</v>
      </c>
      <c r="B57" s="352" t="n">
        <v>32.2725</v>
      </c>
      <c r="C57" s="353" t="n">
        <v>32.483</v>
      </c>
      <c r="D57" s="352" t="n">
        <v>30.06</v>
      </c>
      <c r="E57" s="353" t="n">
        <v>33.375</v>
      </c>
      <c r="F57" s="352" t="n">
        <v>30.9375</v>
      </c>
      <c r="G57" s="353" t="n">
        <v>32.2725</v>
      </c>
      <c r="H57" s="352"/>
      <c r="I57" s="353" t="n">
        <v>16.5</v>
      </c>
      <c r="J57" s="352"/>
      <c r="K57" s="353"/>
      <c r="L57" s="352"/>
      <c r="M57" s="353"/>
      <c r="N57" s="352"/>
      <c r="O57" s="353"/>
      <c r="Q57" s="352"/>
      <c r="R57" s="353" t="n">
        <v>36.7023984640142</v>
      </c>
      <c r="S57" s="354"/>
      <c r="T57" s="353"/>
      <c r="U57" s="355"/>
      <c r="V57" s="356"/>
      <c r="W57" s="355"/>
      <c r="X57" s="353"/>
      <c r="Y57" s="354"/>
      <c r="Z57" s="357"/>
      <c r="AB57" s="354"/>
      <c r="AC57" s="353"/>
      <c r="AD57" s="354"/>
      <c r="AE57" s="353"/>
      <c r="AF57" s="354"/>
      <c r="AG57" s="353"/>
      <c r="AI57" s="1"/>
      <c r="AJ57" s="15"/>
    </row>
    <row r="58" customFormat="false" ht="12.75" hidden="false" customHeight="false" outlineLevel="0" collapsed="false">
      <c r="A58" s="1" t="n">
        <v>38626</v>
      </c>
      <c r="B58" s="352" t="n">
        <v>26.392</v>
      </c>
      <c r="C58" s="353" t="n">
        <v>27.443</v>
      </c>
      <c r="D58" s="352" t="n">
        <v>27.398</v>
      </c>
      <c r="E58" s="353" t="n">
        <v>30</v>
      </c>
      <c r="F58" s="352" t="n">
        <v>28.875</v>
      </c>
      <c r="G58" s="353" t="n">
        <v>26.392</v>
      </c>
      <c r="H58" s="352"/>
      <c r="I58" s="353" t="n">
        <v>18.938</v>
      </c>
      <c r="J58" s="352"/>
      <c r="K58" s="353"/>
      <c r="L58" s="352"/>
      <c r="M58" s="353"/>
      <c r="N58" s="352"/>
      <c r="O58" s="353"/>
      <c r="Q58" s="352"/>
      <c r="R58" s="353" t="n">
        <v>36.8411197306069</v>
      </c>
      <c r="S58" s="354"/>
      <c r="T58" s="353"/>
      <c r="U58" s="355"/>
      <c r="V58" s="356"/>
      <c r="W58" s="355"/>
      <c r="X58" s="353"/>
      <c r="Y58" s="354"/>
      <c r="Z58" s="357"/>
      <c r="AB58" s="354"/>
      <c r="AC58" s="353"/>
      <c r="AD58" s="354"/>
      <c r="AE58" s="353"/>
      <c r="AF58" s="354"/>
      <c r="AG58" s="353"/>
      <c r="AI58" s="1"/>
      <c r="AJ58" s="15"/>
    </row>
    <row r="59" customFormat="false" ht="12.75" hidden="false" customHeight="false" outlineLevel="0" collapsed="false">
      <c r="A59" s="1" t="n">
        <v>38657</v>
      </c>
      <c r="B59" s="352" t="n">
        <v>25.575</v>
      </c>
      <c r="C59" s="353" t="n">
        <v>26.13</v>
      </c>
      <c r="D59" s="352" t="n">
        <v>25.898</v>
      </c>
      <c r="E59" s="353" t="n">
        <v>28.313</v>
      </c>
      <c r="F59" s="352" t="n">
        <v>28.5</v>
      </c>
      <c r="G59" s="353" t="n">
        <v>25.575</v>
      </c>
      <c r="H59" s="352"/>
      <c r="I59" s="353" t="n">
        <v>16.688</v>
      </c>
      <c r="J59" s="352"/>
      <c r="K59" s="353"/>
      <c r="L59" s="352"/>
      <c r="M59" s="353"/>
      <c r="N59" s="352"/>
      <c r="O59" s="353"/>
      <c r="Q59" s="352"/>
      <c r="R59" s="353" t="n">
        <v>39.4448775985903</v>
      </c>
      <c r="S59" s="354"/>
      <c r="T59" s="353"/>
      <c r="U59" s="355"/>
      <c r="V59" s="356"/>
      <c r="W59" s="355"/>
      <c r="X59" s="353"/>
      <c r="Y59" s="354"/>
      <c r="Z59" s="357"/>
      <c r="AB59" s="354"/>
      <c r="AC59" s="353"/>
      <c r="AD59" s="354"/>
      <c r="AE59" s="353"/>
      <c r="AF59" s="354"/>
      <c r="AG59" s="353"/>
      <c r="AI59" s="1"/>
      <c r="AJ59" s="15"/>
    </row>
    <row r="60" customFormat="false" ht="12.75" hidden="false" customHeight="false" outlineLevel="0" collapsed="false">
      <c r="A60" s="1" t="n">
        <v>38687</v>
      </c>
      <c r="B60" s="352" t="n">
        <v>25.575</v>
      </c>
      <c r="C60" s="353" t="n">
        <v>27.63</v>
      </c>
      <c r="D60" s="352" t="n">
        <v>27.39</v>
      </c>
      <c r="E60" s="353" t="n">
        <v>29.25</v>
      </c>
      <c r="F60" s="352" t="n">
        <v>31.5</v>
      </c>
      <c r="G60" s="353" t="n">
        <v>25.575</v>
      </c>
      <c r="H60" s="352"/>
      <c r="I60" s="353" t="n">
        <v>19.125</v>
      </c>
      <c r="J60" s="352"/>
      <c r="K60" s="353"/>
      <c r="L60" s="352"/>
      <c r="M60" s="353"/>
      <c r="N60" s="352"/>
      <c r="O60" s="353"/>
      <c r="Q60" s="352"/>
      <c r="R60" s="353" t="n">
        <v>41.7296443258175</v>
      </c>
      <c r="S60" s="354"/>
      <c r="T60" s="353"/>
      <c r="U60" s="355"/>
      <c r="V60" s="356"/>
      <c r="W60" s="355"/>
      <c r="X60" s="353"/>
      <c r="Y60" s="354"/>
      <c r="Z60" s="357"/>
      <c r="AB60" s="354"/>
      <c r="AC60" s="353"/>
      <c r="AD60" s="354"/>
      <c r="AE60" s="353"/>
      <c r="AF60" s="354"/>
      <c r="AG60" s="353"/>
      <c r="AI60" s="1"/>
      <c r="AJ60" s="15"/>
    </row>
    <row r="61" customFormat="false" ht="12.75" hidden="false" customHeight="false" outlineLevel="0" collapsed="false">
      <c r="A61" s="1" t="n">
        <v>38718</v>
      </c>
      <c r="B61" s="352" t="n">
        <v>26.8725</v>
      </c>
      <c r="C61" s="353" t="n">
        <v>28.125</v>
      </c>
      <c r="D61" s="352" t="n">
        <v>27.698</v>
      </c>
      <c r="E61" s="353" t="n">
        <v>29.4075</v>
      </c>
      <c r="F61" s="352" t="n">
        <v>30.563</v>
      </c>
      <c r="G61" s="353" t="n">
        <v>26.8725</v>
      </c>
      <c r="H61" s="352"/>
      <c r="I61" s="353" t="n">
        <v>14.063</v>
      </c>
      <c r="J61" s="352"/>
      <c r="K61" s="353"/>
      <c r="L61" s="352"/>
      <c r="M61" s="353"/>
      <c r="N61" s="352"/>
      <c r="O61" s="353"/>
      <c r="Q61" s="352"/>
      <c r="R61" s="353" t="n">
        <v>38.5006736426108</v>
      </c>
      <c r="S61" s="354"/>
      <c r="T61" s="353"/>
      <c r="U61" s="355"/>
      <c r="V61" s="356"/>
      <c r="W61" s="355"/>
      <c r="X61" s="353"/>
      <c r="Y61" s="354"/>
      <c r="Z61" s="357"/>
      <c r="AB61" s="354"/>
      <c r="AC61" s="353"/>
      <c r="AD61" s="354"/>
      <c r="AE61" s="353"/>
      <c r="AF61" s="354"/>
      <c r="AG61" s="353"/>
      <c r="AI61" s="1"/>
      <c r="AJ61" s="15"/>
    </row>
    <row r="62" customFormat="false" ht="12.75" hidden="false" customHeight="false" outlineLevel="0" collapsed="false">
      <c r="A62" s="1" t="n">
        <v>38749</v>
      </c>
      <c r="B62" s="352" t="n">
        <v>26.6475</v>
      </c>
      <c r="C62" s="353" t="n">
        <v>26.895</v>
      </c>
      <c r="D62" s="352" t="n">
        <v>26.49</v>
      </c>
      <c r="E62" s="353" t="n">
        <v>29.4</v>
      </c>
      <c r="F62" s="352" t="n">
        <v>29.13</v>
      </c>
      <c r="G62" s="353" t="n">
        <v>26.6475</v>
      </c>
      <c r="H62" s="352"/>
      <c r="I62" s="353" t="n">
        <v>15.75</v>
      </c>
      <c r="J62" s="352"/>
      <c r="K62" s="353"/>
      <c r="L62" s="352"/>
      <c r="M62" s="353"/>
      <c r="N62" s="352"/>
      <c r="O62" s="353"/>
      <c r="Q62" s="352"/>
      <c r="R62" s="353" t="n">
        <v>37.180757019439</v>
      </c>
      <c r="S62" s="354"/>
      <c r="T62" s="353"/>
      <c r="U62" s="355"/>
      <c r="V62" s="356"/>
      <c r="W62" s="355"/>
      <c r="X62" s="353"/>
      <c r="Y62" s="354"/>
      <c r="Z62" s="357"/>
      <c r="AB62" s="354"/>
      <c r="AC62" s="353"/>
      <c r="AD62" s="354"/>
      <c r="AE62" s="353"/>
      <c r="AF62" s="354"/>
      <c r="AG62" s="353"/>
      <c r="AI62" s="1"/>
      <c r="AJ62" s="15"/>
    </row>
    <row r="63" customFormat="false" ht="12.75" hidden="false" customHeight="false" outlineLevel="0" collapsed="false">
      <c r="A63" s="1" t="n">
        <v>38777</v>
      </c>
      <c r="B63" s="352" t="n">
        <v>26.6475</v>
      </c>
      <c r="C63" s="353" t="n">
        <v>25.41</v>
      </c>
      <c r="D63" s="352" t="n">
        <v>24.54</v>
      </c>
      <c r="E63" s="353" t="n">
        <v>28.65</v>
      </c>
      <c r="F63" s="352" t="n">
        <v>28.29</v>
      </c>
      <c r="G63" s="353" t="n">
        <v>26.6475</v>
      </c>
      <c r="H63" s="352"/>
      <c r="I63" s="353" t="n">
        <v>13.875</v>
      </c>
      <c r="J63" s="352"/>
      <c r="K63" s="353"/>
      <c r="L63" s="352"/>
      <c r="M63" s="353"/>
      <c r="N63" s="352"/>
      <c r="O63" s="353"/>
      <c r="Q63" s="352"/>
      <c r="R63" s="353" t="n">
        <v>35.6480057613168</v>
      </c>
      <c r="S63" s="354"/>
      <c r="T63" s="353"/>
      <c r="U63" s="355"/>
      <c r="V63" s="356"/>
      <c r="W63" s="355"/>
      <c r="X63" s="353"/>
      <c r="Y63" s="354"/>
      <c r="Z63" s="357"/>
      <c r="AB63" s="354"/>
      <c r="AC63" s="353"/>
      <c r="AD63" s="354"/>
      <c r="AE63" s="353"/>
      <c r="AF63" s="354"/>
      <c r="AG63" s="353"/>
      <c r="AI63" s="1"/>
      <c r="AJ63" s="15"/>
    </row>
    <row r="64" customFormat="false" ht="12.75" hidden="false" customHeight="false" outlineLevel="0" collapsed="false">
      <c r="A64" s="1" t="n">
        <v>38808</v>
      </c>
      <c r="B64" s="352" t="n">
        <v>26.415</v>
      </c>
      <c r="C64" s="353" t="n">
        <v>26.415</v>
      </c>
      <c r="D64" s="352" t="n">
        <v>24.06</v>
      </c>
      <c r="E64" s="353" t="n">
        <v>28.41</v>
      </c>
      <c r="F64" s="352" t="n">
        <v>27.525</v>
      </c>
      <c r="G64" s="353" t="n">
        <v>26.415</v>
      </c>
      <c r="H64" s="352"/>
      <c r="I64" s="353" t="n">
        <v>18.375</v>
      </c>
      <c r="J64" s="352"/>
      <c r="K64" s="353"/>
      <c r="L64" s="352"/>
      <c r="M64" s="353"/>
      <c r="N64" s="352"/>
      <c r="O64" s="353"/>
      <c r="Q64" s="352"/>
      <c r="R64" s="353" t="n">
        <v>33.1434663763388</v>
      </c>
      <c r="S64" s="354"/>
      <c r="T64" s="353"/>
      <c r="U64" s="355"/>
      <c r="V64" s="356"/>
      <c r="W64" s="355"/>
      <c r="X64" s="353"/>
      <c r="Y64" s="354"/>
      <c r="Z64" s="357"/>
      <c r="AB64" s="354"/>
      <c r="AC64" s="353"/>
      <c r="AD64" s="354"/>
      <c r="AE64" s="353"/>
      <c r="AF64" s="354"/>
      <c r="AG64" s="353"/>
      <c r="AI64" s="1"/>
      <c r="AJ64" s="15"/>
    </row>
    <row r="65" customFormat="false" ht="12.75" hidden="false" customHeight="false" outlineLevel="0" collapsed="false">
      <c r="A65" s="1" t="n">
        <v>38838</v>
      </c>
      <c r="B65" s="352" t="n">
        <v>26.415</v>
      </c>
      <c r="C65" s="353" t="n">
        <v>24.068</v>
      </c>
      <c r="D65" s="352" t="n">
        <v>21.63</v>
      </c>
      <c r="E65" s="353" t="n">
        <v>29.3925</v>
      </c>
      <c r="F65" s="352" t="n">
        <v>27.9</v>
      </c>
      <c r="G65" s="353" t="n">
        <v>26.415</v>
      </c>
      <c r="H65" s="352"/>
      <c r="I65" s="353" t="n">
        <v>18.375</v>
      </c>
      <c r="J65" s="352"/>
      <c r="K65" s="353"/>
      <c r="L65" s="352"/>
      <c r="M65" s="353"/>
      <c r="N65" s="352"/>
      <c r="O65" s="353"/>
      <c r="Q65" s="352"/>
      <c r="R65" s="353" t="n">
        <v>33.1561780259282</v>
      </c>
      <c r="S65" s="354"/>
      <c r="T65" s="353"/>
      <c r="U65" s="355"/>
      <c r="V65" s="356"/>
      <c r="W65" s="355"/>
      <c r="X65" s="353"/>
      <c r="Y65" s="354"/>
      <c r="Z65" s="357"/>
      <c r="AB65" s="354"/>
      <c r="AC65" s="353"/>
      <c r="AD65" s="354"/>
      <c r="AE65" s="353"/>
      <c r="AF65" s="354"/>
      <c r="AG65" s="353"/>
      <c r="AI65" s="1"/>
      <c r="AJ65" s="15"/>
    </row>
    <row r="66" customFormat="false" ht="12.75" hidden="false" customHeight="false" outlineLevel="0" collapsed="false">
      <c r="A66" s="1" t="n">
        <v>38869</v>
      </c>
      <c r="B66" s="352" t="n">
        <v>28.5225</v>
      </c>
      <c r="C66" s="353" t="n">
        <v>24.698</v>
      </c>
      <c r="D66" s="352" t="n">
        <v>22.245</v>
      </c>
      <c r="E66" s="353" t="n">
        <v>32.3475</v>
      </c>
      <c r="F66" s="352" t="n">
        <v>32.8875</v>
      </c>
      <c r="G66" s="353" t="n">
        <v>28.5225</v>
      </c>
      <c r="H66" s="352"/>
      <c r="I66" s="353" t="n">
        <v>22.125</v>
      </c>
      <c r="J66" s="352"/>
      <c r="K66" s="353"/>
      <c r="L66" s="352"/>
      <c r="M66" s="353"/>
      <c r="N66" s="352"/>
      <c r="O66" s="353"/>
      <c r="Q66" s="352"/>
      <c r="R66" s="353" t="n">
        <v>33.5446848920369</v>
      </c>
      <c r="S66" s="354"/>
      <c r="T66" s="353"/>
      <c r="U66" s="355"/>
      <c r="V66" s="356"/>
      <c r="W66" s="355"/>
      <c r="X66" s="353"/>
      <c r="Y66" s="354"/>
      <c r="Z66" s="357"/>
      <c r="AB66" s="354"/>
      <c r="AC66" s="353"/>
      <c r="AD66" s="354"/>
      <c r="AE66" s="353"/>
      <c r="AF66" s="354"/>
      <c r="AG66" s="353"/>
      <c r="AI66" s="1"/>
      <c r="AJ66" s="15"/>
    </row>
    <row r="67" customFormat="false" ht="12.75" hidden="false" customHeight="false" outlineLevel="0" collapsed="false">
      <c r="A67" s="1" t="n">
        <v>38899</v>
      </c>
      <c r="B67" s="352" t="n">
        <v>34.9575</v>
      </c>
      <c r="C67" s="353" t="n">
        <v>34.658</v>
      </c>
      <c r="D67" s="352" t="n">
        <v>31.395</v>
      </c>
      <c r="E67" s="353" t="n">
        <v>30.3525</v>
      </c>
      <c r="F67" s="352" t="n">
        <v>34.275</v>
      </c>
      <c r="G67" s="353" t="n">
        <v>34.9575</v>
      </c>
      <c r="H67" s="352"/>
      <c r="I67" s="353" t="n">
        <v>19.875</v>
      </c>
      <c r="J67" s="352"/>
      <c r="K67" s="353"/>
      <c r="L67" s="352"/>
      <c r="M67" s="353"/>
      <c r="N67" s="352"/>
      <c r="O67" s="353"/>
      <c r="Q67" s="352"/>
      <c r="R67" s="353" t="n">
        <v>34.1092051142783</v>
      </c>
      <c r="S67" s="354"/>
      <c r="T67" s="353"/>
      <c r="U67" s="355"/>
      <c r="V67" s="356"/>
      <c r="W67" s="355"/>
      <c r="X67" s="353"/>
      <c r="Y67" s="354"/>
      <c r="Z67" s="357"/>
      <c r="AB67" s="354"/>
      <c r="AC67" s="353"/>
      <c r="AD67" s="354"/>
      <c r="AE67" s="353"/>
      <c r="AF67" s="354"/>
      <c r="AG67" s="353"/>
      <c r="AI67" s="1"/>
      <c r="AJ67" s="15"/>
    </row>
    <row r="68" customFormat="false" ht="12.75" hidden="false" customHeight="false" outlineLevel="0" collapsed="false">
      <c r="A68" s="1" t="n">
        <v>38930</v>
      </c>
      <c r="B68" s="352" t="n">
        <v>37.305</v>
      </c>
      <c r="C68" s="353" t="n">
        <v>38.16</v>
      </c>
      <c r="D68" s="352" t="n">
        <v>35.303</v>
      </c>
      <c r="E68" s="353" t="n">
        <v>34.3725</v>
      </c>
      <c r="F68" s="352" t="n">
        <v>34.6875</v>
      </c>
      <c r="G68" s="353" t="n">
        <v>37.305</v>
      </c>
      <c r="H68" s="352"/>
      <c r="I68" s="353" t="n">
        <v>26.625</v>
      </c>
      <c r="J68" s="352"/>
      <c r="K68" s="353"/>
      <c r="L68" s="352"/>
      <c r="M68" s="353"/>
      <c r="N68" s="352"/>
      <c r="O68" s="353"/>
      <c r="Q68" s="352"/>
      <c r="R68" s="353" t="n">
        <v>34.4988917350883</v>
      </c>
      <c r="S68" s="354"/>
      <c r="T68" s="353"/>
      <c r="U68" s="355"/>
      <c r="V68" s="356"/>
      <c r="W68" s="355"/>
      <c r="X68" s="353"/>
      <c r="Y68" s="354"/>
      <c r="Z68" s="357"/>
      <c r="AB68" s="354"/>
      <c r="AC68" s="353"/>
      <c r="AD68" s="354"/>
      <c r="AE68" s="353"/>
      <c r="AF68" s="354"/>
      <c r="AG68" s="353"/>
      <c r="AI68" s="1"/>
      <c r="AJ68" s="15"/>
    </row>
    <row r="69" customFormat="false" ht="12.75" hidden="false" customHeight="false" outlineLevel="0" collapsed="false">
      <c r="A69" s="1" t="n">
        <v>38961</v>
      </c>
      <c r="B69" s="352" t="n">
        <v>31.92</v>
      </c>
      <c r="C69" s="353" t="n">
        <v>32.693</v>
      </c>
      <c r="D69" s="352" t="n">
        <v>29.948</v>
      </c>
      <c r="E69" s="353" t="n">
        <v>32.1225</v>
      </c>
      <c r="F69" s="352" t="n">
        <v>30.12</v>
      </c>
      <c r="G69" s="353" t="n">
        <v>31.92</v>
      </c>
      <c r="H69" s="352"/>
      <c r="I69" s="353" t="n">
        <v>16.688</v>
      </c>
      <c r="J69" s="352"/>
      <c r="K69" s="353"/>
      <c r="L69" s="352"/>
      <c r="M69" s="353"/>
      <c r="N69" s="352"/>
      <c r="O69" s="353"/>
      <c r="Q69" s="352"/>
      <c r="R69" s="353" t="n">
        <v>34.6426686463433</v>
      </c>
      <c r="S69" s="354"/>
      <c r="T69" s="353"/>
      <c r="U69" s="355"/>
      <c r="V69" s="356"/>
      <c r="W69" s="355"/>
      <c r="X69" s="353"/>
      <c r="Y69" s="354"/>
      <c r="Z69" s="357"/>
      <c r="AB69" s="354"/>
      <c r="AC69" s="353"/>
      <c r="AD69" s="354"/>
      <c r="AE69" s="353"/>
      <c r="AF69" s="354"/>
      <c r="AG69" s="353"/>
      <c r="AI69" s="1"/>
      <c r="AJ69" s="15"/>
    </row>
    <row r="70" customFormat="false" ht="12.75" hidden="false" customHeight="false" outlineLevel="0" collapsed="false">
      <c r="A70" s="1" t="n">
        <v>38991</v>
      </c>
      <c r="B70" s="352" t="n">
        <v>26.895</v>
      </c>
      <c r="C70" s="353" t="n">
        <v>28.103</v>
      </c>
      <c r="D70" s="352" t="n">
        <v>27.585</v>
      </c>
      <c r="E70" s="353" t="n">
        <v>31.102</v>
      </c>
      <c r="F70" s="352" t="n">
        <v>29.76</v>
      </c>
      <c r="G70" s="353" t="n">
        <v>26.895</v>
      </c>
      <c r="H70" s="352"/>
      <c r="I70" s="353" t="n">
        <v>19.125</v>
      </c>
      <c r="J70" s="352"/>
      <c r="K70" s="353"/>
      <c r="L70" s="352"/>
      <c r="M70" s="353"/>
      <c r="N70" s="352"/>
      <c r="O70" s="353"/>
      <c r="Q70" s="352"/>
      <c r="R70" s="353" t="n">
        <v>34.7721497142142</v>
      </c>
      <c r="S70" s="354"/>
      <c r="T70" s="353"/>
      <c r="U70" s="355"/>
      <c r="V70" s="356"/>
      <c r="W70" s="355"/>
      <c r="X70" s="353"/>
      <c r="Y70" s="354"/>
      <c r="Z70" s="357"/>
      <c r="AB70" s="354"/>
      <c r="AC70" s="353"/>
      <c r="AD70" s="354"/>
      <c r="AE70" s="353"/>
      <c r="AF70" s="354"/>
      <c r="AG70" s="353"/>
      <c r="AI70" s="1"/>
      <c r="AJ70" s="15"/>
    </row>
    <row r="71" customFormat="false" ht="12.75" hidden="false" customHeight="false" outlineLevel="0" collapsed="false">
      <c r="A71" s="1" t="n">
        <v>39022</v>
      </c>
      <c r="B71" s="352" t="n">
        <v>26.19</v>
      </c>
      <c r="C71" s="353" t="n">
        <v>26.865</v>
      </c>
      <c r="D71" s="352" t="n">
        <v>26.175</v>
      </c>
      <c r="E71" s="353" t="n">
        <v>29.085</v>
      </c>
      <c r="F71" s="352" t="n">
        <v>29.3475</v>
      </c>
      <c r="G71" s="353" t="n">
        <v>26.19</v>
      </c>
      <c r="H71" s="352"/>
      <c r="I71" s="353" t="n">
        <v>16.875</v>
      </c>
      <c r="J71" s="352"/>
      <c r="K71" s="353"/>
      <c r="L71" s="352"/>
      <c r="M71" s="353"/>
      <c r="N71" s="352"/>
      <c r="O71" s="353"/>
      <c r="Q71" s="352"/>
      <c r="R71" s="353" t="n">
        <v>37.0916906293874</v>
      </c>
      <c r="S71" s="354"/>
      <c r="T71" s="353"/>
      <c r="U71" s="355"/>
      <c r="V71" s="356"/>
      <c r="W71" s="355"/>
      <c r="X71" s="353"/>
      <c r="Y71" s="354"/>
      <c r="Z71" s="357"/>
      <c r="AB71" s="354"/>
      <c r="AC71" s="353"/>
      <c r="AD71" s="354"/>
      <c r="AE71" s="353"/>
      <c r="AF71" s="354"/>
      <c r="AG71" s="353"/>
      <c r="AI71" s="1"/>
      <c r="AJ71" s="15"/>
    </row>
    <row r="72" customFormat="false" ht="12.75" hidden="false" customHeight="false" outlineLevel="0" collapsed="false">
      <c r="A72" s="1" t="n">
        <v>39052</v>
      </c>
      <c r="B72" s="352" t="n">
        <v>26.1975</v>
      </c>
      <c r="C72" s="353" t="n">
        <v>28.245</v>
      </c>
      <c r="D72" s="352" t="n">
        <v>27.525</v>
      </c>
      <c r="E72" s="353" t="n">
        <v>29.8725</v>
      </c>
      <c r="F72" s="352" t="n">
        <v>32.2725</v>
      </c>
      <c r="G72" s="353" t="n">
        <v>26.1975</v>
      </c>
      <c r="H72" s="352"/>
      <c r="I72" s="353" t="n">
        <v>19.313</v>
      </c>
      <c r="J72" s="352"/>
      <c r="K72" s="353"/>
      <c r="L72" s="352"/>
      <c r="M72" s="353"/>
      <c r="N72" s="352"/>
      <c r="O72" s="353"/>
      <c r="Q72" s="352"/>
      <c r="R72" s="353" t="n">
        <v>39.1774634938339</v>
      </c>
      <c r="S72" s="354"/>
      <c r="T72" s="353"/>
      <c r="U72" s="355"/>
      <c r="V72" s="356"/>
      <c r="W72" s="355"/>
      <c r="X72" s="353"/>
      <c r="Y72" s="354"/>
      <c r="Z72" s="357"/>
      <c r="AB72" s="354"/>
      <c r="AC72" s="353"/>
      <c r="AD72" s="354"/>
      <c r="AE72" s="353"/>
      <c r="AF72" s="354"/>
      <c r="AG72" s="353"/>
      <c r="AI72" s="1"/>
      <c r="AJ72" s="15"/>
    </row>
    <row r="73" customFormat="false" ht="12.75" hidden="false" customHeight="false" outlineLevel="0" collapsed="false">
      <c r="A73" s="1" t="n">
        <v>39083</v>
      </c>
      <c r="B73" s="352" t="n">
        <v>27.24</v>
      </c>
      <c r="C73" s="353" t="n">
        <v>28.875</v>
      </c>
      <c r="D73" s="352" t="n">
        <v>27.803</v>
      </c>
      <c r="E73" s="353" t="n">
        <v>29.58</v>
      </c>
      <c r="F73" s="352" t="n">
        <v>30.863</v>
      </c>
      <c r="G73" s="353" t="n">
        <v>27.24</v>
      </c>
      <c r="H73" s="352"/>
      <c r="I73" s="353" t="n">
        <v>21.075</v>
      </c>
      <c r="J73" s="352"/>
      <c r="K73" s="353"/>
      <c r="L73" s="352"/>
      <c r="M73" s="353"/>
      <c r="N73" s="352"/>
      <c r="O73" s="353"/>
      <c r="Q73" s="352"/>
      <c r="R73" s="353" t="n">
        <v>39.6547639999687</v>
      </c>
      <c r="S73" s="354"/>
      <c r="T73" s="353"/>
      <c r="U73" s="355"/>
      <c r="V73" s="356"/>
      <c r="W73" s="355"/>
      <c r="X73" s="353"/>
      <c r="Y73" s="354"/>
      <c r="Z73" s="357"/>
      <c r="AB73" s="354"/>
      <c r="AC73" s="353"/>
      <c r="AD73" s="354"/>
      <c r="AE73" s="353"/>
      <c r="AF73" s="354"/>
      <c r="AG73" s="353"/>
      <c r="AI73" s="1"/>
      <c r="AJ73" s="15"/>
    </row>
    <row r="74" customFormat="false" ht="12.75" hidden="false" customHeight="false" outlineLevel="0" collapsed="false">
      <c r="A74" s="1" t="n">
        <v>39114</v>
      </c>
      <c r="B74" s="352" t="n">
        <v>27.03</v>
      </c>
      <c r="C74" s="353" t="n">
        <v>27.735</v>
      </c>
      <c r="D74" s="352" t="n">
        <v>26.708</v>
      </c>
      <c r="E74" s="353" t="n">
        <v>29.67</v>
      </c>
      <c r="F74" s="352" t="n">
        <v>29.46</v>
      </c>
      <c r="G74" s="353" t="n">
        <v>27.03</v>
      </c>
      <c r="H74" s="352"/>
      <c r="I74" s="353" t="n">
        <v>22.762</v>
      </c>
      <c r="J74" s="352"/>
      <c r="K74" s="353"/>
      <c r="L74" s="352"/>
      <c r="M74" s="353"/>
      <c r="N74" s="352"/>
      <c r="O74" s="353"/>
      <c r="Q74" s="352"/>
      <c r="R74" s="353" t="n">
        <v>38.3227029650829</v>
      </c>
      <c r="S74" s="354"/>
      <c r="T74" s="353"/>
      <c r="U74" s="355"/>
      <c r="V74" s="356"/>
      <c r="W74" s="355"/>
      <c r="X74" s="353"/>
      <c r="Y74" s="354"/>
      <c r="Z74" s="357"/>
      <c r="AB74" s="354"/>
      <c r="AC74" s="353"/>
      <c r="AD74" s="354"/>
      <c r="AE74" s="353"/>
      <c r="AF74" s="354"/>
      <c r="AG74" s="353"/>
      <c r="AI74" s="1"/>
      <c r="AJ74" s="15"/>
    </row>
    <row r="75" customFormat="false" ht="12.75" hidden="false" customHeight="false" outlineLevel="0" collapsed="false">
      <c r="A75" s="1" t="n">
        <v>39142</v>
      </c>
      <c r="B75" s="352" t="n">
        <v>27.03</v>
      </c>
      <c r="C75" s="353" t="n">
        <v>26.378</v>
      </c>
      <c r="D75" s="352" t="n">
        <v>24.953</v>
      </c>
      <c r="E75" s="353" t="n">
        <v>29.0175</v>
      </c>
      <c r="F75" s="352" t="n">
        <v>28.7775</v>
      </c>
      <c r="G75" s="353" t="n">
        <v>27.03</v>
      </c>
      <c r="H75" s="352"/>
      <c r="I75" s="353" t="n">
        <v>20.887</v>
      </c>
      <c r="J75" s="352"/>
      <c r="K75" s="353"/>
      <c r="L75" s="352"/>
      <c r="M75" s="353"/>
      <c r="N75" s="352"/>
      <c r="O75" s="353"/>
      <c r="Q75" s="352"/>
      <c r="R75" s="353" t="n">
        <v>36.7779038722411</v>
      </c>
      <c r="S75" s="354"/>
      <c r="T75" s="353"/>
      <c r="U75" s="355"/>
      <c r="V75" s="356"/>
      <c r="W75" s="355"/>
      <c r="X75" s="353"/>
      <c r="Y75" s="354"/>
      <c r="Z75" s="357"/>
      <c r="AB75" s="354"/>
      <c r="AC75" s="353"/>
      <c r="AD75" s="354"/>
      <c r="AE75" s="353"/>
      <c r="AF75" s="354"/>
      <c r="AG75" s="353"/>
      <c r="AI75" s="1"/>
      <c r="AJ75" s="15"/>
    </row>
    <row r="76" customFormat="false" ht="12.75" hidden="false" customHeight="false" outlineLevel="0" collapsed="false">
      <c r="A76" s="1" t="n">
        <v>39173</v>
      </c>
      <c r="B76" s="352" t="n">
        <v>26.82</v>
      </c>
      <c r="C76" s="353" t="n">
        <v>27.3</v>
      </c>
      <c r="D76" s="352" t="n">
        <v>24.517</v>
      </c>
      <c r="E76" s="353" t="n">
        <v>29.0625</v>
      </c>
      <c r="F76" s="352" t="n">
        <v>28.1025</v>
      </c>
      <c r="G76" s="353" t="n">
        <v>26.82</v>
      </c>
      <c r="H76" s="352"/>
      <c r="I76" s="353" t="n">
        <v>25.387</v>
      </c>
      <c r="J76" s="352"/>
      <c r="K76" s="353"/>
      <c r="L76" s="352"/>
      <c r="M76" s="353"/>
      <c r="N76" s="352"/>
      <c r="O76" s="353"/>
      <c r="Q76" s="352"/>
      <c r="R76" s="353" t="n">
        <v>34.2575909189657</v>
      </c>
      <c r="S76" s="354"/>
      <c r="T76" s="353"/>
      <c r="U76" s="355"/>
      <c r="V76" s="356"/>
      <c r="W76" s="355"/>
      <c r="X76" s="353"/>
      <c r="Y76" s="354"/>
      <c r="Z76" s="357"/>
      <c r="AB76" s="354"/>
      <c r="AC76" s="353"/>
      <c r="AD76" s="354"/>
      <c r="AE76" s="353"/>
      <c r="AF76" s="354"/>
      <c r="AG76" s="353"/>
      <c r="AI76" s="1"/>
      <c r="AJ76" s="15"/>
    </row>
    <row r="77" customFormat="false" ht="12.75" hidden="false" customHeight="false" outlineLevel="0" collapsed="false">
      <c r="A77" s="1" t="n">
        <v>39203</v>
      </c>
      <c r="B77" s="352" t="n">
        <v>26.82</v>
      </c>
      <c r="C77" s="353" t="n">
        <v>25.133</v>
      </c>
      <c r="D77" s="352" t="n">
        <v>22.32</v>
      </c>
      <c r="E77" s="353" t="n">
        <v>29.9625</v>
      </c>
      <c r="F77" s="352" t="n">
        <v>28.4775</v>
      </c>
      <c r="G77" s="353" t="n">
        <v>26.82</v>
      </c>
      <c r="H77" s="352"/>
      <c r="I77" s="353" t="n">
        <v>25.387</v>
      </c>
      <c r="J77" s="352"/>
      <c r="K77" s="353"/>
      <c r="L77" s="352"/>
      <c r="M77" s="353"/>
      <c r="N77" s="352"/>
      <c r="O77" s="353"/>
      <c r="Q77" s="352"/>
      <c r="R77" s="353" t="n">
        <v>34.2637253955265</v>
      </c>
      <c r="S77" s="354"/>
      <c r="T77" s="353"/>
      <c r="U77" s="355"/>
      <c r="V77" s="356"/>
      <c r="W77" s="355"/>
      <c r="X77" s="353"/>
      <c r="Y77" s="354"/>
      <c r="Z77" s="357"/>
      <c r="AB77" s="354"/>
      <c r="AC77" s="353"/>
      <c r="AD77" s="354"/>
      <c r="AE77" s="353"/>
      <c r="AF77" s="354"/>
      <c r="AG77" s="353"/>
      <c r="AI77" s="1"/>
      <c r="AJ77" s="15"/>
    </row>
    <row r="78" customFormat="false" ht="12.75" hidden="false" customHeight="false" outlineLevel="0" collapsed="false">
      <c r="A78" s="1" t="n">
        <v>39234</v>
      </c>
      <c r="B78" s="352" t="n">
        <v>28.7325</v>
      </c>
      <c r="C78" s="353" t="n">
        <v>25.718</v>
      </c>
      <c r="D78" s="352" t="n">
        <v>22.875</v>
      </c>
      <c r="E78" s="353" t="n">
        <v>32.7975</v>
      </c>
      <c r="F78" s="352" t="n">
        <v>33.1125</v>
      </c>
      <c r="G78" s="353" t="n">
        <v>28.7325</v>
      </c>
      <c r="H78" s="352"/>
      <c r="I78" s="353" t="n">
        <v>29.887</v>
      </c>
      <c r="J78" s="352"/>
      <c r="K78" s="353"/>
      <c r="L78" s="352"/>
      <c r="M78" s="353"/>
      <c r="N78" s="352"/>
      <c r="O78" s="353"/>
      <c r="Q78" s="352"/>
      <c r="R78" s="353" t="n">
        <v>34.6463056482937</v>
      </c>
      <c r="S78" s="354"/>
      <c r="T78" s="353"/>
      <c r="U78" s="355"/>
      <c r="V78" s="356"/>
      <c r="W78" s="355"/>
      <c r="X78" s="353"/>
      <c r="Y78" s="354"/>
      <c r="Z78" s="357"/>
      <c r="AB78" s="354"/>
      <c r="AC78" s="353"/>
      <c r="AD78" s="354"/>
      <c r="AE78" s="353"/>
      <c r="AF78" s="354"/>
      <c r="AG78" s="353"/>
      <c r="AI78" s="1"/>
      <c r="AJ78" s="15"/>
    </row>
    <row r="79" customFormat="false" ht="12.75" hidden="false" customHeight="false" outlineLevel="0" collapsed="false">
      <c r="A79" s="1" t="n">
        <v>39264</v>
      </c>
      <c r="B79" s="352" t="n">
        <v>34.56</v>
      </c>
      <c r="C79" s="353" t="n">
        <v>34.905</v>
      </c>
      <c r="D79" s="352" t="n">
        <v>31.17</v>
      </c>
      <c r="E79" s="353" t="n">
        <v>29.9025</v>
      </c>
      <c r="F79" s="352" t="n">
        <v>33.72</v>
      </c>
      <c r="G79" s="353" t="n">
        <v>34.56</v>
      </c>
      <c r="H79" s="352"/>
      <c r="I79" s="353" t="n">
        <v>35.138</v>
      </c>
      <c r="J79" s="352"/>
      <c r="K79" s="353"/>
      <c r="L79" s="352"/>
      <c r="M79" s="353"/>
      <c r="N79" s="352"/>
      <c r="O79" s="353"/>
      <c r="Q79" s="352"/>
      <c r="R79" s="353" t="n">
        <v>35.2051955000245</v>
      </c>
      <c r="S79" s="354"/>
      <c r="T79" s="353"/>
      <c r="U79" s="355"/>
      <c r="V79" s="356"/>
      <c r="W79" s="355"/>
      <c r="X79" s="353"/>
      <c r="Y79" s="354"/>
      <c r="Z79" s="357"/>
      <c r="AB79" s="354"/>
      <c r="AC79" s="353"/>
      <c r="AD79" s="354"/>
      <c r="AE79" s="353"/>
      <c r="AF79" s="354"/>
      <c r="AG79" s="353"/>
      <c r="AI79" s="1"/>
      <c r="AJ79" s="15"/>
    </row>
    <row r="80" customFormat="false" ht="12.75" hidden="false" customHeight="false" outlineLevel="0" collapsed="false">
      <c r="A80" s="1" t="n">
        <v>39295</v>
      </c>
      <c r="B80" s="352" t="n">
        <v>36.6825</v>
      </c>
      <c r="C80" s="353" t="n">
        <v>38.138</v>
      </c>
      <c r="D80" s="352" t="n">
        <v>34.718</v>
      </c>
      <c r="E80" s="353" t="n">
        <v>33.5625</v>
      </c>
      <c r="F80" s="352" t="n">
        <v>33.7425</v>
      </c>
      <c r="G80" s="353" t="n">
        <v>36.6825</v>
      </c>
      <c r="H80" s="352"/>
      <c r="I80" s="353" t="n">
        <v>41.888</v>
      </c>
      <c r="J80" s="352"/>
      <c r="K80" s="353"/>
      <c r="L80" s="352"/>
      <c r="M80" s="353"/>
      <c r="N80" s="352"/>
      <c r="O80" s="353"/>
      <c r="Q80" s="352"/>
      <c r="R80" s="353" t="n">
        <v>35.5880215858633</v>
      </c>
      <c r="S80" s="354"/>
      <c r="T80" s="353"/>
      <c r="U80" s="355"/>
      <c r="V80" s="356"/>
      <c r="W80" s="355"/>
      <c r="X80" s="353"/>
      <c r="Y80" s="354"/>
      <c r="Z80" s="357"/>
      <c r="AB80" s="354"/>
      <c r="AC80" s="353"/>
      <c r="AD80" s="354"/>
      <c r="AE80" s="353"/>
      <c r="AF80" s="354"/>
      <c r="AG80" s="353"/>
      <c r="AI80" s="1"/>
      <c r="AJ80" s="15"/>
    </row>
    <row r="81" customFormat="false" ht="12.75" hidden="false" customHeight="false" outlineLevel="0" collapsed="false">
      <c r="A81" s="1" t="n">
        <v>39326</v>
      </c>
      <c r="B81" s="352" t="n">
        <v>31.815</v>
      </c>
      <c r="C81" s="353" t="n">
        <v>33.097</v>
      </c>
      <c r="D81" s="352" t="n">
        <v>29.865</v>
      </c>
      <c r="E81" s="353" t="n">
        <v>31.5075</v>
      </c>
      <c r="F81" s="352" t="n">
        <v>29.7525</v>
      </c>
      <c r="G81" s="353" t="n">
        <v>31.815</v>
      </c>
      <c r="H81" s="352"/>
      <c r="I81" s="353" t="n">
        <v>28.95</v>
      </c>
      <c r="J81" s="352"/>
      <c r="K81" s="353"/>
      <c r="L81" s="352"/>
      <c r="M81" s="353"/>
      <c r="N81" s="352"/>
      <c r="O81" s="353"/>
      <c r="Q81" s="352"/>
      <c r="R81" s="353" t="n">
        <v>35.7238921545966</v>
      </c>
      <c r="S81" s="354"/>
      <c r="T81" s="353"/>
      <c r="U81" s="355"/>
      <c r="V81" s="356"/>
      <c r="W81" s="355"/>
      <c r="X81" s="353"/>
      <c r="Y81" s="354"/>
      <c r="Z81" s="357"/>
      <c r="AB81" s="354"/>
      <c r="AC81" s="353"/>
      <c r="AD81" s="354"/>
      <c r="AE81" s="353"/>
      <c r="AF81" s="354"/>
      <c r="AG81" s="353"/>
      <c r="AI81" s="1"/>
      <c r="AJ81" s="15"/>
    </row>
    <row r="82" customFormat="false" ht="12.75" hidden="false" customHeight="false" outlineLevel="0" collapsed="false">
      <c r="A82" s="1" t="n">
        <v>39356</v>
      </c>
      <c r="B82" s="352" t="n">
        <v>27.255</v>
      </c>
      <c r="C82" s="353" t="n">
        <v>28.89</v>
      </c>
      <c r="D82" s="352" t="n">
        <v>27.78</v>
      </c>
      <c r="E82" s="353" t="n">
        <v>31.793</v>
      </c>
      <c r="F82" s="352" t="n">
        <v>30.33</v>
      </c>
      <c r="G82" s="353" t="n">
        <v>27.255</v>
      </c>
      <c r="H82" s="352"/>
      <c r="I82" s="353" t="n">
        <v>28.387</v>
      </c>
      <c r="J82" s="352"/>
      <c r="K82" s="353"/>
      <c r="L82" s="352"/>
      <c r="M82" s="353"/>
      <c r="N82" s="352"/>
      <c r="O82" s="353"/>
      <c r="Q82" s="352"/>
      <c r="R82" s="353" t="n">
        <v>35.8478031297733</v>
      </c>
      <c r="S82" s="354"/>
      <c r="T82" s="353"/>
      <c r="U82" s="355"/>
      <c r="V82" s="356"/>
      <c r="W82" s="355"/>
      <c r="X82" s="353"/>
      <c r="Y82" s="354"/>
      <c r="Z82" s="357"/>
      <c r="AB82" s="354"/>
      <c r="AC82" s="353"/>
      <c r="AD82" s="354"/>
      <c r="AE82" s="353"/>
      <c r="AF82" s="354"/>
      <c r="AG82" s="353"/>
      <c r="AI82" s="1"/>
      <c r="AJ82" s="15"/>
    </row>
    <row r="83" customFormat="false" ht="12.75" hidden="false" customHeight="false" outlineLevel="0" collapsed="false">
      <c r="A83" s="1" t="n">
        <v>39387</v>
      </c>
      <c r="B83" s="352" t="n">
        <v>26.625</v>
      </c>
      <c r="C83" s="353" t="n">
        <v>27.72</v>
      </c>
      <c r="D83" s="352" t="n">
        <v>26.453</v>
      </c>
      <c r="E83" s="353" t="n">
        <v>29.595</v>
      </c>
      <c r="F83" s="352" t="n">
        <v>29.895</v>
      </c>
      <c r="G83" s="353" t="n">
        <v>26.625</v>
      </c>
      <c r="H83" s="352"/>
      <c r="I83" s="353" t="n">
        <v>26.137</v>
      </c>
      <c r="J83" s="352"/>
      <c r="K83" s="353"/>
      <c r="L83" s="352"/>
      <c r="M83" s="353"/>
      <c r="N83" s="352"/>
      <c r="O83" s="353"/>
      <c r="Q83" s="352"/>
      <c r="R83" s="353" t="n">
        <v>37.6431310327319</v>
      </c>
      <c r="S83" s="354"/>
      <c r="T83" s="353"/>
      <c r="U83" s="355"/>
      <c r="V83" s="356"/>
      <c r="W83" s="355"/>
      <c r="X83" s="353"/>
      <c r="Y83" s="354"/>
      <c r="Z83" s="357"/>
      <c r="AB83" s="354"/>
      <c r="AC83" s="353"/>
      <c r="AD83" s="354"/>
      <c r="AE83" s="353"/>
      <c r="AF83" s="354"/>
      <c r="AG83" s="353"/>
      <c r="AI83" s="1"/>
      <c r="AJ83" s="15"/>
    </row>
    <row r="84" customFormat="false" ht="12.75" hidden="false" customHeight="false" outlineLevel="0" collapsed="false">
      <c r="A84" s="1" t="n">
        <v>39417</v>
      </c>
      <c r="B84" s="352" t="n">
        <v>26.625</v>
      </c>
      <c r="C84" s="353" t="n">
        <v>28.995</v>
      </c>
      <c r="D84" s="352" t="n">
        <v>27.675</v>
      </c>
      <c r="E84" s="353" t="n">
        <v>30.3</v>
      </c>
      <c r="F84" s="352" t="n">
        <v>32.7825</v>
      </c>
      <c r="G84" s="353" t="n">
        <v>26.625</v>
      </c>
      <c r="H84" s="352"/>
      <c r="I84" s="353" t="n">
        <v>28.575</v>
      </c>
      <c r="J84" s="352"/>
      <c r="K84" s="353"/>
      <c r="L84" s="352"/>
      <c r="M84" s="353"/>
      <c r="N84" s="352"/>
      <c r="O84" s="353"/>
      <c r="Q84" s="352"/>
      <c r="R84" s="353" t="n">
        <v>39.7331160790601</v>
      </c>
      <c r="S84" s="354"/>
      <c r="T84" s="353"/>
      <c r="U84" s="355"/>
      <c r="V84" s="356"/>
      <c r="W84" s="355"/>
      <c r="X84" s="353"/>
      <c r="Y84" s="354"/>
      <c r="Z84" s="357"/>
      <c r="AB84" s="354"/>
      <c r="AC84" s="353"/>
      <c r="AD84" s="354"/>
      <c r="AE84" s="353"/>
      <c r="AF84" s="354"/>
      <c r="AG84" s="353"/>
      <c r="AI84" s="1"/>
      <c r="AJ84" s="15"/>
    </row>
    <row r="85" customFormat="false" ht="12.75" hidden="false" customHeight="false" outlineLevel="0" collapsed="false">
      <c r="A85" s="1" t="n">
        <v>39448</v>
      </c>
      <c r="B85" s="352" t="n">
        <v>27.5475</v>
      </c>
      <c r="C85" s="353" t="n">
        <v>29.603</v>
      </c>
      <c r="D85" s="352" t="n">
        <v>28.14</v>
      </c>
      <c r="E85" s="353" t="n">
        <v>29.7525</v>
      </c>
      <c r="F85" s="352" t="n">
        <v>31.035</v>
      </c>
      <c r="G85" s="353" t="n">
        <v>27.5475</v>
      </c>
      <c r="H85" s="352"/>
      <c r="I85" s="353" t="n">
        <v>21.337</v>
      </c>
      <c r="J85" s="352"/>
      <c r="K85" s="353"/>
      <c r="L85" s="352"/>
      <c r="M85" s="353"/>
      <c r="N85" s="352"/>
      <c r="O85" s="353"/>
      <c r="Q85" s="352"/>
      <c r="R85" s="353" t="n">
        <v>40.2405417051931</v>
      </c>
      <c r="S85" s="354"/>
      <c r="T85" s="353"/>
      <c r="U85" s="355"/>
      <c r="V85" s="356"/>
      <c r="W85" s="355"/>
      <c r="X85" s="353"/>
      <c r="Y85" s="354"/>
      <c r="Z85" s="357"/>
      <c r="AB85" s="354"/>
      <c r="AC85" s="353"/>
      <c r="AD85" s="354"/>
      <c r="AE85" s="353"/>
      <c r="AF85" s="354"/>
      <c r="AG85" s="353"/>
      <c r="AI85" s="1"/>
      <c r="AJ85" s="15"/>
    </row>
    <row r="86" customFormat="false" ht="12.75" hidden="false" customHeight="false" outlineLevel="0" collapsed="false">
      <c r="A86" s="1" t="n">
        <v>39479</v>
      </c>
      <c r="B86" s="352" t="n">
        <v>27.36</v>
      </c>
      <c r="C86" s="353" t="n">
        <v>28.538</v>
      </c>
      <c r="D86" s="352" t="n">
        <v>27.12</v>
      </c>
      <c r="E86" s="353" t="n">
        <v>29.9175</v>
      </c>
      <c r="F86" s="352" t="n">
        <v>29.6325</v>
      </c>
      <c r="G86" s="353" t="n">
        <v>27.36</v>
      </c>
      <c r="H86" s="352"/>
      <c r="I86" s="353" t="n">
        <v>23.025</v>
      </c>
      <c r="J86" s="352"/>
      <c r="K86" s="353"/>
      <c r="L86" s="352"/>
      <c r="M86" s="353"/>
      <c r="N86" s="352"/>
      <c r="O86" s="353"/>
      <c r="Q86" s="352"/>
      <c r="R86" s="353" t="n">
        <v>38.905289512407</v>
      </c>
      <c r="S86" s="354"/>
      <c r="T86" s="353"/>
      <c r="U86" s="355"/>
      <c r="V86" s="356"/>
      <c r="W86" s="355"/>
      <c r="X86" s="353"/>
      <c r="Y86" s="354"/>
      <c r="Z86" s="357"/>
      <c r="AB86" s="354"/>
      <c r="AC86" s="353"/>
      <c r="AD86" s="354"/>
      <c r="AE86" s="353"/>
      <c r="AF86" s="354"/>
      <c r="AG86" s="353"/>
      <c r="AI86" s="1"/>
      <c r="AJ86" s="15"/>
    </row>
    <row r="87" customFormat="false" ht="12.75" hidden="false" customHeight="false" outlineLevel="0" collapsed="false">
      <c r="A87" s="1" t="n">
        <v>39508</v>
      </c>
      <c r="B87" s="352" t="n">
        <v>27.36</v>
      </c>
      <c r="C87" s="353" t="n">
        <v>27.255</v>
      </c>
      <c r="D87" s="352" t="n">
        <v>25.478</v>
      </c>
      <c r="E87" s="353" t="n">
        <v>29.3325</v>
      </c>
      <c r="F87" s="352" t="n">
        <v>28.935</v>
      </c>
      <c r="G87" s="353" t="n">
        <v>27.36</v>
      </c>
      <c r="H87" s="352"/>
      <c r="I87" s="353" t="n">
        <v>21.15</v>
      </c>
      <c r="J87" s="352"/>
      <c r="K87" s="353"/>
      <c r="L87" s="352"/>
      <c r="M87" s="353"/>
      <c r="N87" s="352"/>
      <c r="O87" s="353"/>
      <c r="Q87" s="352"/>
      <c r="R87" s="353" t="n">
        <v>37.3571150378309</v>
      </c>
      <c r="S87" s="354"/>
      <c r="T87" s="353"/>
      <c r="U87" s="355"/>
      <c r="V87" s="356"/>
      <c r="W87" s="355"/>
      <c r="X87" s="353"/>
      <c r="Y87" s="354"/>
      <c r="Z87" s="357"/>
      <c r="AB87" s="354"/>
      <c r="AC87" s="353"/>
      <c r="AD87" s="354"/>
      <c r="AE87" s="353"/>
      <c r="AF87" s="354"/>
      <c r="AG87" s="353"/>
      <c r="AI87" s="1"/>
      <c r="AJ87" s="15"/>
    </row>
    <row r="88" customFormat="false" ht="12.75" hidden="false" customHeight="false" outlineLevel="0" collapsed="false">
      <c r="A88" s="1" t="n">
        <v>39539</v>
      </c>
      <c r="B88" s="352" t="n">
        <v>27.165</v>
      </c>
      <c r="C88" s="353" t="n">
        <v>28.133</v>
      </c>
      <c r="D88" s="352" t="n">
        <v>25.073</v>
      </c>
      <c r="E88" s="353" t="n">
        <v>29.58</v>
      </c>
      <c r="F88" s="352" t="n">
        <v>28.2525</v>
      </c>
      <c r="G88" s="353" t="n">
        <v>27.165</v>
      </c>
      <c r="H88" s="352"/>
      <c r="I88" s="353" t="n">
        <v>25.65</v>
      </c>
      <c r="J88" s="352"/>
      <c r="K88" s="353"/>
      <c r="L88" s="352"/>
      <c r="M88" s="353"/>
      <c r="N88" s="352"/>
      <c r="O88" s="353"/>
      <c r="Q88" s="352"/>
      <c r="R88" s="353" t="n">
        <v>34.8311302262283</v>
      </c>
      <c r="S88" s="354"/>
      <c r="T88" s="353"/>
      <c r="U88" s="355"/>
      <c r="V88" s="356"/>
      <c r="W88" s="355"/>
      <c r="X88" s="353"/>
      <c r="Y88" s="354"/>
      <c r="Z88" s="357"/>
      <c r="AB88" s="354"/>
      <c r="AC88" s="353"/>
      <c r="AD88" s="354"/>
      <c r="AE88" s="353"/>
      <c r="AF88" s="354"/>
      <c r="AG88" s="353"/>
      <c r="AI88" s="1"/>
      <c r="AJ88" s="15"/>
    </row>
    <row r="89" customFormat="false" ht="12.75" hidden="false" customHeight="false" outlineLevel="0" collapsed="false">
      <c r="A89" s="1" t="n">
        <v>39569</v>
      </c>
      <c r="B89" s="352" t="n">
        <v>27.165</v>
      </c>
      <c r="C89" s="353" t="n">
        <v>26.085</v>
      </c>
      <c r="D89" s="352" t="n">
        <v>23.017</v>
      </c>
      <c r="E89" s="353" t="n">
        <v>30.42</v>
      </c>
      <c r="F89" s="352" t="n">
        <v>28.6275</v>
      </c>
      <c r="G89" s="353" t="n">
        <v>27.165</v>
      </c>
      <c r="H89" s="352"/>
      <c r="I89" s="353" t="n">
        <v>25.65</v>
      </c>
      <c r="J89" s="352"/>
      <c r="K89" s="353"/>
      <c r="L89" s="352"/>
      <c r="M89" s="353"/>
      <c r="N89" s="352"/>
      <c r="O89" s="353"/>
      <c r="Q89" s="352"/>
      <c r="R89" s="353" t="n">
        <v>34.8370064820316</v>
      </c>
      <c r="S89" s="354"/>
      <c r="T89" s="353"/>
      <c r="U89" s="355"/>
      <c r="V89" s="356"/>
      <c r="W89" s="355"/>
      <c r="X89" s="353"/>
      <c r="Y89" s="354"/>
      <c r="Z89" s="357"/>
      <c r="AB89" s="354"/>
      <c r="AC89" s="353"/>
      <c r="AD89" s="354"/>
      <c r="AE89" s="353"/>
      <c r="AF89" s="354"/>
      <c r="AG89" s="353"/>
      <c r="AI89" s="1"/>
      <c r="AJ89" s="15"/>
    </row>
    <row r="90" customFormat="false" ht="12.75" hidden="false" customHeight="false" outlineLevel="0" collapsed="false">
      <c r="A90" s="1" t="n">
        <v>39600</v>
      </c>
      <c r="B90" s="352" t="n">
        <v>28.935</v>
      </c>
      <c r="C90" s="353" t="n">
        <v>26.64</v>
      </c>
      <c r="D90" s="352" t="n">
        <v>23.543</v>
      </c>
      <c r="E90" s="353" t="n">
        <v>33.1725</v>
      </c>
      <c r="F90" s="352" t="n">
        <v>33.315</v>
      </c>
      <c r="G90" s="353" t="n">
        <v>28.935</v>
      </c>
      <c r="H90" s="352"/>
      <c r="I90" s="353" t="n">
        <v>30.15</v>
      </c>
      <c r="J90" s="352"/>
      <c r="K90" s="353"/>
      <c r="L90" s="352"/>
      <c r="M90" s="353"/>
      <c r="N90" s="352"/>
      <c r="O90" s="353"/>
      <c r="Q90" s="352"/>
      <c r="R90" s="353" t="n">
        <v>35.2201123862857</v>
      </c>
      <c r="S90" s="354"/>
      <c r="T90" s="353"/>
      <c r="U90" s="355"/>
      <c r="V90" s="356"/>
      <c r="W90" s="355"/>
      <c r="X90" s="353"/>
      <c r="Y90" s="354"/>
      <c r="Z90" s="357"/>
      <c r="AB90" s="354"/>
      <c r="AC90" s="353"/>
      <c r="AD90" s="354"/>
      <c r="AE90" s="353"/>
      <c r="AF90" s="354"/>
      <c r="AG90" s="353"/>
      <c r="AI90" s="1"/>
      <c r="AJ90" s="15"/>
    </row>
    <row r="91" customFormat="false" ht="12.75" hidden="false" customHeight="false" outlineLevel="0" collapsed="false">
      <c r="A91" s="1" t="n">
        <v>39630</v>
      </c>
      <c r="B91" s="352" t="n">
        <v>34.335</v>
      </c>
      <c r="C91" s="353" t="n">
        <v>35.303</v>
      </c>
      <c r="D91" s="352" t="n">
        <v>31.283</v>
      </c>
      <c r="E91" s="353" t="n">
        <v>29.6475</v>
      </c>
      <c r="F91" s="352" t="n">
        <v>33.9675</v>
      </c>
      <c r="G91" s="353" t="n">
        <v>34.335</v>
      </c>
      <c r="H91" s="352"/>
      <c r="I91" s="353" t="n">
        <v>35.4</v>
      </c>
      <c r="J91" s="352"/>
      <c r="K91" s="353"/>
      <c r="L91" s="352"/>
      <c r="M91" s="353"/>
      <c r="N91" s="352"/>
      <c r="O91" s="353"/>
      <c r="Q91" s="352"/>
      <c r="R91" s="353" t="n">
        <v>35.7798984308554</v>
      </c>
      <c r="S91" s="354"/>
      <c r="T91" s="353"/>
      <c r="U91" s="355"/>
      <c r="V91" s="356"/>
      <c r="W91" s="355"/>
      <c r="X91" s="353"/>
      <c r="Y91" s="354"/>
      <c r="Z91" s="357"/>
      <c r="AB91" s="354"/>
      <c r="AC91" s="353"/>
      <c r="AD91" s="354"/>
      <c r="AE91" s="353"/>
      <c r="AF91" s="354"/>
      <c r="AG91" s="353"/>
      <c r="AI91" s="1"/>
      <c r="AJ91" s="15"/>
    </row>
    <row r="92" customFormat="false" ht="12.75" hidden="false" customHeight="false" outlineLevel="0" collapsed="false">
      <c r="A92" s="1" t="n">
        <v>39661</v>
      </c>
      <c r="B92" s="352" t="n">
        <v>36.3</v>
      </c>
      <c r="C92" s="353" t="n">
        <v>38.347</v>
      </c>
      <c r="D92" s="352" t="n">
        <v>34.59</v>
      </c>
      <c r="E92" s="353" t="n">
        <v>33.045</v>
      </c>
      <c r="F92" s="352" t="n">
        <v>34.0125</v>
      </c>
      <c r="G92" s="353" t="n">
        <v>36.3</v>
      </c>
      <c r="H92" s="352"/>
      <c r="I92" s="353" t="n">
        <v>42.15</v>
      </c>
      <c r="J92" s="352"/>
      <c r="K92" s="353"/>
      <c r="L92" s="352"/>
      <c r="M92" s="353"/>
      <c r="N92" s="352"/>
      <c r="O92" s="353"/>
      <c r="Q92" s="352"/>
      <c r="R92" s="353" t="n">
        <v>36.1632318467872</v>
      </c>
      <c r="S92" s="354"/>
      <c r="T92" s="353"/>
      <c r="U92" s="355"/>
      <c r="V92" s="356"/>
      <c r="W92" s="355"/>
      <c r="X92" s="353"/>
      <c r="Y92" s="354"/>
      <c r="Z92" s="357"/>
      <c r="AB92" s="354"/>
      <c r="AC92" s="353"/>
      <c r="AD92" s="354"/>
      <c r="AE92" s="353"/>
      <c r="AF92" s="354"/>
      <c r="AG92" s="353"/>
      <c r="AI92" s="1"/>
      <c r="AJ92" s="15"/>
    </row>
    <row r="93" customFormat="false" ht="12.75" hidden="false" customHeight="false" outlineLevel="0" collapsed="false">
      <c r="A93" s="1" t="n">
        <v>39692</v>
      </c>
      <c r="B93" s="352" t="n">
        <v>31.785</v>
      </c>
      <c r="C93" s="353" t="n">
        <v>33.6</v>
      </c>
      <c r="D93" s="352" t="n">
        <v>30.06</v>
      </c>
      <c r="E93" s="353" t="n">
        <v>31.1325</v>
      </c>
      <c r="F93" s="352" t="n">
        <v>29.97</v>
      </c>
      <c r="G93" s="353" t="n">
        <v>31.785</v>
      </c>
      <c r="H93" s="352"/>
      <c r="I93" s="353" t="n">
        <v>29.212</v>
      </c>
      <c r="J93" s="352"/>
      <c r="K93" s="353"/>
      <c r="L93" s="352"/>
      <c r="M93" s="353"/>
      <c r="N93" s="352"/>
      <c r="O93" s="353"/>
      <c r="Q93" s="352"/>
      <c r="R93" s="353" t="n">
        <v>36.2990885865223</v>
      </c>
      <c r="S93" s="354"/>
      <c r="T93" s="353"/>
      <c r="U93" s="355"/>
      <c r="V93" s="356"/>
      <c r="W93" s="355"/>
      <c r="X93" s="353"/>
      <c r="Y93" s="354"/>
      <c r="Z93" s="357"/>
      <c r="AB93" s="354"/>
      <c r="AC93" s="353"/>
      <c r="AD93" s="354"/>
      <c r="AE93" s="353"/>
      <c r="AF93" s="354"/>
      <c r="AG93" s="353"/>
      <c r="AI93" s="1"/>
      <c r="AJ93" s="15"/>
    </row>
    <row r="94" customFormat="false" ht="12.75" hidden="false" customHeight="false" outlineLevel="0" collapsed="false">
      <c r="A94" s="1" t="n">
        <v>39722</v>
      </c>
      <c r="B94" s="352" t="n">
        <v>27.57</v>
      </c>
      <c r="C94" s="353" t="n">
        <v>29.655</v>
      </c>
      <c r="D94" s="352" t="n">
        <v>28.155</v>
      </c>
      <c r="E94" s="353" t="n">
        <v>32.34</v>
      </c>
      <c r="F94" s="352" t="n">
        <v>30.495</v>
      </c>
      <c r="G94" s="353" t="n">
        <v>27.57</v>
      </c>
      <c r="H94" s="352"/>
      <c r="I94" s="353" t="n">
        <v>28.65</v>
      </c>
      <c r="J94" s="352"/>
      <c r="K94" s="353"/>
      <c r="L94" s="352"/>
      <c r="M94" s="353"/>
      <c r="N94" s="352"/>
      <c r="O94" s="353"/>
      <c r="Q94" s="352"/>
      <c r="R94" s="353" t="n">
        <v>36.4229674367869</v>
      </c>
      <c r="S94" s="354"/>
      <c r="T94" s="353"/>
      <c r="U94" s="355"/>
      <c r="V94" s="356"/>
      <c r="W94" s="355"/>
      <c r="X94" s="353"/>
      <c r="Y94" s="354"/>
      <c r="Z94" s="357"/>
      <c r="AB94" s="354"/>
      <c r="AC94" s="353"/>
      <c r="AD94" s="354"/>
      <c r="AE94" s="353"/>
      <c r="AF94" s="354"/>
      <c r="AG94" s="353"/>
      <c r="AI94" s="1"/>
      <c r="AJ94" s="15"/>
    </row>
    <row r="95" customFormat="false" ht="12.75" hidden="false" customHeight="false" outlineLevel="0" collapsed="false">
      <c r="A95" s="1" t="n">
        <v>39753</v>
      </c>
      <c r="B95" s="352" t="n">
        <v>26.985</v>
      </c>
      <c r="C95" s="353" t="n">
        <v>28.538</v>
      </c>
      <c r="D95" s="352" t="n">
        <v>26.88</v>
      </c>
      <c r="E95" s="353" t="n">
        <v>30.008</v>
      </c>
      <c r="F95" s="352" t="n">
        <v>30.06</v>
      </c>
      <c r="G95" s="353" t="n">
        <v>26.985</v>
      </c>
      <c r="H95" s="352"/>
      <c r="I95" s="353" t="n">
        <v>26.4</v>
      </c>
      <c r="J95" s="352"/>
      <c r="K95" s="353"/>
      <c r="L95" s="352"/>
      <c r="M95" s="353"/>
      <c r="N95" s="352"/>
      <c r="O95" s="353"/>
      <c r="Q95" s="352"/>
      <c r="R95" s="353" t="n">
        <v>38.7697100065669</v>
      </c>
      <c r="S95" s="354"/>
      <c r="T95" s="353"/>
      <c r="U95" s="355"/>
      <c r="V95" s="356"/>
      <c r="W95" s="355"/>
      <c r="X95" s="353"/>
      <c r="Y95" s="354"/>
      <c r="Z95" s="357"/>
      <c r="AB95" s="354"/>
      <c r="AC95" s="353"/>
      <c r="AD95" s="354"/>
      <c r="AE95" s="353"/>
      <c r="AF95" s="354"/>
      <c r="AG95" s="353"/>
      <c r="AI95" s="1"/>
      <c r="AJ95" s="15"/>
    </row>
    <row r="96" customFormat="false" ht="12.75" hidden="false" customHeight="false" outlineLevel="0" collapsed="false">
      <c r="A96" s="1" t="n">
        <v>39783</v>
      </c>
      <c r="B96" s="352" t="n">
        <v>26.985</v>
      </c>
      <c r="C96" s="353" t="n">
        <v>29.738</v>
      </c>
      <c r="D96" s="352" t="n">
        <v>28.02</v>
      </c>
      <c r="E96" s="353" t="n">
        <v>30.6525</v>
      </c>
      <c r="F96" s="352" t="n">
        <v>32.9625</v>
      </c>
      <c r="G96" s="353" t="n">
        <v>26.985</v>
      </c>
      <c r="H96" s="352"/>
      <c r="I96" s="353" t="n">
        <v>28.837</v>
      </c>
      <c r="J96" s="352"/>
      <c r="K96" s="353"/>
      <c r="L96" s="352"/>
      <c r="M96" s="353"/>
      <c r="N96" s="352"/>
      <c r="O96" s="353"/>
      <c r="Q96" s="352"/>
      <c r="R96" s="353" t="n">
        <v>40.8833797416309</v>
      </c>
      <c r="S96" s="354"/>
      <c r="T96" s="353"/>
      <c r="U96" s="355"/>
      <c r="V96" s="356"/>
      <c r="W96" s="355"/>
      <c r="X96" s="353"/>
      <c r="Y96" s="354"/>
      <c r="Z96" s="357"/>
      <c r="AB96" s="354"/>
      <c r="AC96" s="353"/>
      <c r="AD96" s="354"/>
      <c r="AE96" s="353"/>
      <c r="AF96" s="354"/>
      <c r="AG96" s="353"/>
      <c r="AI96" s="1"/>
      <c r="AJ96" s="15"/>
    </row>
    <row r="97" customFormat="false" ht="12.75" hidden="false" customHeight="false" outlineLevel="0" collapsed="false">
      <c r="A97" s="1" t="n">
        <v>39814</v>
      </c>
      <c r="B97" s="352" t="n">
        <v>27.855</v>
      </c>
      <c r="C97" s="353" t="n">
        <v>30.413</v>
      </c>
      <c r="D97" s="352" t="n">
        <v>28.47</v>
      </c>
      <c r="E97" s="353" t="n">
        <v>29.9325</v>
      </c>
      <c r="F97" s="352" t="n">
        <v>31.215</v>
      </c>
      <c r="G97" s="353" t="n">
        <v>27.855</v>
      </c>
      <c r="H97" s="352"/>
      <c r="I97" s="353" t="n">
        <v>21.712</v>
      </c>
      <c r="J97" s="352"/>
      <c r="K97" s="353"/>
      <c r="L97" s="352"/>
      <c r="M97" s="353"/>
      <c r="N97" s="352"/>
      <c r="O97" s="353"/>
      <c r="Q97" s="352"/>
      <c r="R97" s="353" t="n">
        <v>41.4415963216121</v>
      </c>
      <c r="S97" s="354"/>
      <c r="T97" s="353"/>
      <c r="U97" s="355"/>
      <c r="V97" s="356"/>
      <c r="W97" s="355"/>
      <c r="X97" s="353"/>
      <c r="Y97" s="354"/>
      <c r="Z97" s="357"/>
      <c r="AB97" s="354"/>
      <c r="AC97" s="353"/>
      <c r="AD97" s="354"/>
      <c r="AE97" s="353"/>
      <c r="AF97" s="354"/>
      <c r="AG97" s="353"/>
      <c r="AI97" s="1"/>
      <c r="AJ97" s="15"/>
    </row>
    <row r="98" customFormat="false" ht="12.75" hidden="false" customHeight="false" outlineLevel="0" collapsed="false">
      <c r="A98" s="1" t="n">
        <v>39845</v>
      </c>
      <c r="B98" s="352" t="n">
        <v>27.675</v>
      </c>
      <c r="C98" s="353" t="n">
        <v>29.408</v>
      </c>
      <c r="D98" s="352" t="n">
        <v>27.517</v>
      </c>
      <c r="E98" s="353" t="n">
        <v>30.165</v>
      </c>
      <c r="F98" s="352" t="n">
        <v>29.7975</v>
      </c>
      <c r="G98" s="353" t="n">
        <v>27.675</v>
      </c>
      <c r="H98" s="352"/>
      <c r="I98" s="353" t="n">
        <v>23.4</v>
      </c>
      <c r="J98" s="352"/>
      <c r="K98" s="353"/>
      <c r="L98" s="352"/>
      <c r="M98" s="353"/>
      <c r="N98" s="352"/>
      <c r="O98" s="353"/>
      <c r="Q98" s="352"/>
      <c r="R98" s="353" t="n">
        <v>40.1213650340867</v>
      </c>
      <c r="S98" s="354"/>
      <c r="T98" s="353"/>
      <c r="U98" s="355"/>
      <c r="V98" s="356"/>
      <c r="W98" s="355"/>
      <c r="X98" s="353"/>
      <c r="Y98" s="354"/>
      <c r="Z98" s="357"/>
      <c r="AB98" s="354"/>
      <c r="AC98" s="353"/>
      <c r="AD98" s="354"/>
      <c r="AE98" s="353"/>
      <c r="AF98" s="354"/>
      <c r="AG98" s="353"/>
      <c r="AI98" s="1"/>
      <c r="AJ98" s="15"/>
    </row>
    <row r="99" customFormat="false" ht="12.75" hidden="false" customHeight="false" outlineLevel="0" collapsed="false">
      <c r="A99" s="1" t="n">
        <v>39873</v>
      </c>
      <c r="B99" s="352" t="n">
        <v>27.675</v>
      </c>
      <c r="C99" s="353" t="n">
        <v>28.2</v>
      </c>
      <c r="D99" s="352" t="n">
        <v>25.995</v>
      </c>
      <c r="E99" s="353" t="n">
        <v>29.6475</v>
      </c>
      <c r="F99" s="352" t="n">
        <v>29.1</v>
      </c>
      <c r="G99" s="353" t="n">
        <v>27.675</v>
      </c>
      <c r="H99" s="352"/>
      <c r="I99" s="353" t="n">
        <v>21.525</v>
      </c>
      <c r="J99" s="352"/>
      <c r="K99" s="353"/>
      <c r="L99" s="352"/>
      <c r="M99" s="353"/>
      <c r="N99" s="352"/>
      <c r="O99" s="353"/>
      <c r="Q99" s="352"/>
      <c r="R99" s="353" t="n">
        <v>38.5843139009265</v>
      </c>
      <c r="S99" s="354"/>
      <c r="T99" s="353"/>
      <c r="U99" s="355"/>
      <c r="V99" s="356"/>
      <c r="W99" s="355"/>
      <c r="X99" s="353"/>
      <c r="Y99" s="354"/>
      <c r="Z99" s="357"/>
      <c r="AB99" s="354"/>
      <c r="AC99" s="353"/>
      <c r="AD99" s="354"/>
      <c r="AE99" s="353"/>
      <c r="AF99" s="354"/>
      <c r="AG99" s="353"/>
      <c r="AI99" s="1"/>
      <c r="AJ99" s="15"/>
    </row>
    <row r="100" customFormat="false" ht="12.75" hidden="false" customHeight="false" outlineLevel="0" collapsed="false">
      <c r="A100" s="1" t="n">
        <v>39904</v>
      </c>
      <c r="B100" s="352" t="n">
        <v>27.495</v>
      </c>
      <c r="C100" s="353" t="n">
        <v>29.025</v>
      </c>
      <c r="D100" s="352" t="n">
        <v>25.613</v>
      </c>
      <c r="E100" s="353" t="n">
        <v>30.075</v>
      </c>
      <c r="F100" s="352" t="n">
        <v>28.4025</v>
      </c>
      <c r="G100" s="353" t="n">
        <v>27.495</v>
      </c>
      <c r="H100" s="352"/>
      <c r="I100" s="353" t="n">
        <v>26.063</v>
      </c>
      <c r="J100" s="352"/>
      <c r="K100" s="353"/>
      <c r="L100" s="352"/>
      <c r="M100" s="353"/>
      <c r="N100" s="352"/>
      <c r="O100" s="353"/>
      <c r="Q100" s="352"/>
      <c r="R100" s="353" t="n">
        <v>35.2371652527112</v>
      </c>
      <c r="S100" s="354"/>
      <c r="T100" s="353"/>
      <c r="U100" s="355"/>
      <c r="V100" s="356"/>
      <c r="W100" s="355"/>
      <c r="X100" s="353"/>
      <c r="Y100" s="354"/>
      <c r="Z100" s="357"/>
      <c r="AB100" s="354"/>
      <c r="AC100" s="353"/>
      <c r="AD100" s="354"/>
      <c r="AE100" s="353"/>
      <c r="AF100" s="354"/>
      <c r="AG100" s="353"/>
      <c r="AI100" s="1"/>
      <c r="AJ100" s="15"/>
    </row>
    <row r="101" customFormat="false" ht="12.75" hidden="false" customHeight="false" outlineLevel="0" collapsed="false">
      <c r="A101" s="1" t="n">
        <v>39934</v>
      </c>
      <c r="B101" s="352" t="n">
        <v>27.495</v>
      </c>
      <c r="C101" s="353" t="n">
        <v>27.098</v>
      </c>
      <c r="D101" s="352" t="n">
        <v>23.7</v>
      </c>
      <c r="E101" s="353" t="n">
        <v>30.8625</v>
      </c>
      <c r="F101" s="352" t="n">
        <v>28.785</v>
      </c>
      <c r="G101" s="353" t="n">
        <v>27.495</v>
      </c>
      <c r="H101" s="352"/>
      <c r="I101" s="353" t="n">
        <v>26.063</v>
      </c>
      <c r="J101" s="352"/>
      <c r="K101" s="353"/>
      <c r="L101" s="352"/>
      <c r="M101" s="353"/>
      <c r="N101" s="352"/>
      <c r="O101" s="353"/>
      <c r="Q101" s="352"/>
      <c r="R101" s="353" t="n">
        <v>35.2606981885565</v>
      </c>
      <c r="S101" s="354"/>
      <c r="T101" s="353"/>
      <c r="U101" s="355"/>
      <c r="V101" s="356"/>
      <c r="W101" s="355"/>
      <c r="X101" s="353"/>
      <c r="Y101" s="354"/>
      <c r="Z101" s="357"/>
      <c r="AB101" s="354"/>
      <c r="AC101" s="353"/>
      <c r="AD101" s="354"/>
      <c r="AE101" s="353"/>
      <c r="AF101" s="354"/>
      <c r="AG101" s="353"/>
      <c r="AI101" s="1"/>
      <c r="AJ101" s="15"/>
    </row>
    <row r="102" customFormat="false" ht="12.75" hidden="false" customHeight="false" outlineLevel="0" collapsed="false">
      <c r="A102" s="1" t="n">
        <v>39965</v>
      </c>
      <c r="B102" s="352" t="n">
        <v>29.1375</v>
      </c>
      <c r="C102" s="353" t="n">
        <v>27.623</v>
      </c>
      <c r="D102" s="352" t="n">
        <v>24.188</v>
      </c>
      <c r="E102" s="353" t="n">
        <v>33.5325</v>
      </c>
      <c r="F102" s="352" t="n">
        <v>33.5175</v>
      </c>
      <c r="G102" s="353" t="n">
        <v>29.1375</v>
      </c>
      <c r="H102" s="352"/>
      <c r="I102" s="353" t="n">
        <v>30.563</v>
      </c>
      <c r="J102" s="352"/>
      <c r="K102" s="353"/>
      <c r="L102" s="352"/>
      <c r="M102" s="353"/>
      <c r="N102" s="352"/>
      <c r="O102" s="353"/>
      <c r="Q102" s="352"/>
      <c r="R102" s="353" t="n">
        <v>35.6646670996117</v>
      </c>
      <c r="S102" s="354"/>
      <c r="T102" s="353"/>
      <c r="U102" s="355"/>
      <c r="V102" s="356"/>
      <c r="W102" s="355"/>
      <c r="X102" s="353"/>
      <c r="Y102" s="354"/>
      <c r="Z102" s="357"/>
      <c r="AB102" s="354"/>
      <c r="AC102" s="353"/>
      <c r="AD102" s="354"/>
      <c r="AE102" s="353"/>
      <c r="AF102" s="354"/>
      <c r="AG102" s="353"/>
      <c r="AI102" s="1"/>
      <c r="AJ102" s="15"/>
    </row>
    <row r="103" customFormat="false" ht="12.75" hidden="false" customHeight="false" outlineLevel="0" collapsed="false">
      <c r="A103" s="1" t="n">
        <v>39995</v>
      </c>
      <c r="B103" s="352" t="n">
        <v>34.1325</v>
      </c>
      <c r="C103" s="353" t="n">
        <v>35.798</v>
      </c>
      <c r="D103" s="352" t="n">
        <v>31.403</v>
      </c>
      <c r="E103" s="353" t="n">
        <v>29.4225</v>
      </c>
      <c r="F103" s="352" t="n">
        <v>34.215</v>
      </c>
      <c r="G103" s="353" t="n">
        <v>34.1325</v>
      </c>
      <c r="H103" s="352"/>
      <c r="I103" s="353" t="n">
        <v>35.813</v>
      </c>
      <c r="J103" s="352"/>
      <c r="K103" s="353"/>
      <c r="L103" s="352"/>
      <c r="M103" s="353"/>
      <c r="N103" s="352"/>
      <c r="O103" s="353"/>
      <c r="Q103" s="352"/>
      <c r="R103" s="353" t="n">
        <v>36.2466281543355</v>
      </c>
      <c r="S103" s="354"/>
      <c r="T103" s="353"/>
      <c r="U103" s="355"/>
      <c r="V103" s="356"/>
      <c r="W103" s="355"/>
      <c r="X103" s="353"/>
      <c r="Y103" s="354"/>
      <c r="Z103" s="357"/>
      <c r="AB103" s="354"/>
      <c r="AC103" s="353"/>
      <c r="AD103" s="354"/>
      <c r="AE103" s="353"/>
      <c r="AF103" s="354"/>
      <c r="AG103" s="353"/>
      <c r="AI103" s="1"/>
      <c r="AJ103" s="15"/>
    </row>
    <row r="104" customFormat="false" ht="12.75" hidden="false" customHeight="false" outlineLevel="0" collapsed="false">
      <c r="A104" s="1" t="n">
        <v>40026</v>
      </c>
      <c r="B104" s="352" t="n">
        <v>35.955</v>
      </c>
      <c r="C104" s="353" t="n">
        <v>38.67</v>
      </c>
      <c r="D104" s="352" t="n">
        <v>34.493</v>
      </c>
      <c r="E104" s="353" t="n">
        <v>32.5725</v>
      </c>
      <c r="F104" s="352" t="n">
        <v>34.29</v>
      </c>
      <c r="G104" s="353" t="n">
        <v>35.955</v>
      </c>
      <c r="H104" s="352"/>
      <c r="I104" s="353" t="n">
        <v>42.563</v>
      </c>
      <c r="J104" s="352"/>
      <c r="K104" s="353"/>
      <c r="L104" s="352"/>
      <c r="M104" s="353"/>
      <c r="N104" s="352"/>
      <c r="O104" s="353"/>
      <c r="Q104" s="352"/>
      <c r="R104" s="353" t="n">
        <v>36.6525399549128</v>
      </c>
      <c r="S104" s="354"/>
      <c r="T104" s="353"/>
      <c r="U104" s="355"/>
      <c r="V104" s="356"/>
      <c r="W104" s="355"/>
      <c r="X104" s="353"/>
      <c r="Y104" s="354"/>
      <c r="Z104" s="357"/>
      <c r="AB104" s="354"/>
      <c r="AC104" s="353"/>
      <c r="AD104" s="354"/>
      <c r="AE104" s="353"/>
      <c r="AF104" s="354"/>
      <c r="AG104" s="353"/>
      <c r="AI104" s="1"/>
      <c r="AJ104" s="15"/>
    </row>
    <row r="105" customFormat="false" ht="12.75" hidden="false" customHeight="false" outlineLevel="0" collapsed="false">
      <c r="A105" s="1" t="n">
        <v>40057</v>
      </c>
      <c r="B105" s="352" t="n">
        <v>31.7775</v>
      </c>
      <c r="C105" s="353" t="n">
        <v>34.193</v>
      </c>
      <c r="D105" s="352" t="n">
        <v>30.27</v>
      </c>
      <c r="E105" s="353" t="n">
        <v>30.8025</v>
      </c>
      <c r="F105" s="352" t="n">
        <v>30.195</v>
      </c>
      <c r="G105" s="353" t="n">
        <v>31.7775</v>
      </c>
      <c r="H105" s="352"/>
      <c r="I105" s="353" t="n">
        <v>29.587</v>
      </c>
      <c r="J105" s="352"/>
      <c r="K105" s="353"/>
      <c r="L105" s="352"/>
      <c r="M105" s="353"/>
      <c r="N105" s="352"/>
      <c r="O105" s="353"/>
      <c r="Q105" s="352"/>
      <c r="R105" s="353" t="n">
        <v>36.8099523248451</v>
      </c>
      <c r="S105" s="354"/>
      <c r="T105" s="353"/>
      <c r="U105" s="355"/>
      <c r="V105" s="356"/>
      <c r="W105" s="355"/>
      <c r="X105" s="353"/>
      <c r="Y105" s="354"/>
      <c r="Z105" s="357"/>
      <c r="AB105" s="354"/>
      <c r="AC105" s="353"/>
      <c r="AD105" s="354"/>
      <c r="AE105" s="353"/>
      <c r="AF105" s="354"/>
      <c r="AG105" s="353"/>
      <c r="AI105" s="1"/>
      <c r="AJ105" s="15"/>
    </row>
    <row r="106" customFormat="false" ht="12.75" hidden="false" customHeight="false" outlineLevel="0" collapsed="false">
      <c r="A106" s="1" t="n">
        <v>40087</v>
      </c>
      <c r="B106" s="352" t="n">
        <v>27.87</v>
      </c>
      <c r="C106" s="353" t="n">
        <v>30.495</v>
      </c>
      <c r="D106" s="352" t="n">
        <v>28.53</v>
      </c>
      <c r="E106" s="353" t="n">
        <v>32.858</v>
      </c>
      <c r="F106" s="352" t="n">
        <v>30.66</v>
      </c>
      <c r="G106" s="353" t="n">
        <v>27.87</v>
      </c>
      <c r="H106" s="352"/>
      <c r="I106" s="353" t="n">
        <v>29.063</v>
      </c>
      <c r="J106" s="352"/>
      <c r="K106" s="353"/>
      <c r="L106" s="352"/>
      <c r="M106" s="353"/>
      <c r="N106" s="352"/>
      <c r="O106" s="353"/>
      <c r="Q106" s="352"/>
      <c r="R106" s="353" t="n">
        <v>36.9551726593124</v>
      </c>
      <c r="S106" s="354"/>
      <c r="T106" s="353"/>
      <c r="U106" s="355"/>
      <c r="V106" s="356"/>
      <c r="W106" s="355"/>
      <c r="X106" s="353"/>
      <c r="Y106" s="354"/>
      <c r="Z106" s="357"/>
      <c r="AB106" s="354"/>
      <c r="AC106" s="353"/>
      <c r="AD106" s="354"/>
      <c r="AE106" s="353"/>
      <c r="AF106" s="354"/>
      <c r="AG106" s="353"/>
      <c r="AI106" s="1"/>
      <c r="AJ106" s="15"/>
    </row>
    <row r="107" customFormat="false" ht="12.75" hidden="false" customHeight="false" outlineLevel="0" collapsed="false">
      <c r="A107" s="1" t="n">
        <v>40118</v>
      </c>
      <c r="B107" s="352" t="n">
        <v>27.33</v>
      </c>
      <c r="C107" s="353" t="n">
        <v>29.415</v>
      </c>
      <c r="D107" s="352" t="n">
        <v>27.3</v>
      </c>
      <c r="E107" s="353" t="n">
        <v>30.405</v>
      </c>
      <c r="F107" s="352" t="n">
        <v>30.2175</v>
      </c>
      <c r="G107" s="353" t="n">
        <v>27.33</v>
      </c>
      <c r="H107" s="352"/>
      <c r="I107" s="353" t="n">
        <v>26.813</v>
      </c>
      <c r="J107" s="352"/>
      <c r="K107" s="353"/>
      <c r="L107" s="352"/>
      <c r="M107" s="353"/>
      <c r="N107" s="352"/>
      <c r="O107" s="353"/>
      <c r="Q107" s="352"/>
      <c r="R107" s="353" t="n">
        <v>40.2184363054022</v>
      </c>
      <c r="S107" s="354"/>
      <c r="T107" s="353"/>
      <c r="U107" s="355"/>
      <c r="V107" s="356"/>
      <c r="W107" s="355"/>
      <c r="X107" s="353"/>
      <c r="Y107" s="354"/>
      <c r="Z107" s="357"/>
      <c r="AB107" s="354"/>
      <c r="AC107" s="353"/>
      <c r="AD107" s="354"/>
      <c r="AE107" s="353"/>
      <c r="AF107" s="354"/>
      <c r="AG107" s="353"/>
      <c r="AI107" s="1"/>
      <c r="AJ107" s="15"/>
    </row>
    <row r="108" customFormat="false" ht="12.75" hidden="false" customHeight="false" outlineLevel="0" collapsed="false">
      <c r="A108" s="1" t="n">
        <v>40148</v>
      </c>
      <c r="B108" s="352" t="n">
        <v>27.33</v>
      </c>
      <c r="C108" s="353" t="n">
        <v>30.548</v>
      </c>
      <c r="D108" s="352" t="n">
        <v>28.365</v>
      </c>
      <c r="E108" s="353" t="n">
        <v>30.9975</v>
      </c>
      <c r="F108" s="352" t="n">
        <v>33.1425</v>
      </c>
      <c r="G108" s="353" t="n">
        <v>27.33</v>
      </c>
      <c r="H108" s="352"/>
      <c r="I108" s="353" t="n">
        <v>29.212</v>
      </c>
      <c r="J108" s="352"/>
      <c r="K108" s="353"/>
      <c r="L108" s="352"/>
      <c r="M108" s="353"/>
      <c r="N108" s="352"/>
      <c r="O108" s="353"/>
      <c r="Q108" s="352"/>
      <c r="R108" s="353" t="n">
        <v>42.3550415558282</v>
      </c>
      <c r="S108" s="354"/>
      <c r="T108" s="353"/>
      <c r="U108" s="355"/>
      <c r="V108" s="356"/>
      <c r="W108" s="355"/>
      <c r="X108" s="353"/>
      <c r="Y108" s="354"/>
      <c r="Z108" s="357"/>
      <c r="AB108" s="354"/>
      <c r="AC108" s="353"/>
      <c r="AD108" s="354"/>
      <c r="AE108" s="353"/>
      <c r="AF108" s="354"/>
      <c r="AG108" s="353"/>
      <c r="AI108" s="1"/>
      <c r="AJ108" s="15"/>
    </row>
    <row r="109" customFormat="false" ht="12.75" hidden="false" customHeight="false" outlineLevel="0" collapsed="false">
      <c r="A109" s="1" t="n">
        <v>40179</v>
      </c>
      <c r="B109" s="352" t="n">
        <v>28.1475</v>
      </c>
      <c r="C109" s="353" t="n">
        <v>31.223</v>
      </c>
      <c r="D109" s="352" t="n">
        <v>28.808</v>
      </c>
      <c r="E109" s="353" t="n">
        <v>30.2925</v>
      </c>
      <c r="F109" s="352" t="n">
        <v>31.387</v>
      </c>
      <c r="G109" s="353" t="n">
        <v>28.1475</v>
      </c>
      <c r="H109" s="352"/>
      <c r="I109" s="353" t="n">
        <v>22.087</v>
      </c>
      <c r="J109" s="352"/>
      <c r="K109" s="353"/>
      <c r="L109" s="352"/>
      <c r="M109" s="353"/>
      <c r="N109" s="352"/>
      <c r="O109" s="353"/>
      <c r="Q109" s="352"/>
      <c r="R109" s="353" t="n">
        <v>42.9535204171733</v>
      </c>
      <c r="S109" s="354"/>
      <c r="T109" s="353"/>
      <c r="U109" s="355"/>
      <c r="V109" s="356"/>
      <c r="W109" s="355"/>
      <c r="X109" s="353"/>
      <c r="Y109" s="354"/>
      <c r="Z109" s="357"/>
      <c r="AB109" s="354"/>
      <c r="AC109" s="353"/>
      <c r="AD109" s="354"/>
      <c r="AE109" s="353"/>
      <c r="AF109" s="354"/>
      <c r="AG109" s="353"/>
      <c r="AI109" s="1"/>
      <c r="AJ109" s="15"/>
    </row>
    <row r="110" customFormat="false" ht="12.75" hidden="false" customHeight="false" outlineLevel="0" collapsed="false">
      <c r="A110" s="1" t="n">
        <v>40210</v>
      </c>
      <c r="B110" s="352" t="n">
        <v>27.9825</v>
      </c>
      <c r="C110" s="353" t="n">
        <v>30.278</v>
      </c>
      <c r="D110" s="352" t="n">
        <v>27.923</v>
      </c>
      <c r="E110" s="353" t="n">
        <v>30.585</v>
      </c>
      <c r="F110" s="352" t="n">
        <v>29.97</v>
      </c>
      <c r="G110" s="353" t="n">
        <v>27.9825</v>
      </c>
      <c r="H110" s="352"/>
      <c r="I110" s="353" t="n">
        <v>23.775</v>
      </c>
      <c r="J110" s="352"/>
      <c r="K110" s="353"/>
      <c r="L110" s="352"/>
      <c r="M110" s="353"/>
      <c r="N110" s="352"/>
      <c r="O110" s="353"/>
      <c r="Q110" s="352"/>
      <c r="R110" s="353" t="n">
        <v>41.62783020007</v>
      </c>
      <c r="S110" s="354"/>
      <c r="T110" s="353"/>
      <c r="U110" s="355"/>
      <c r="V110" s="356"/>
      <c r="W110" s="355"/>
      <c r="X110" s="353"/>
      <c r="Y110" s="354"/>
      <c r="Z110" s="357"/>
      <c r="AB110" s="354"/>
      <c r="AC110" s="353"/>
      <c r="AD110" s="354"/>
      <c r="AE110" s="353"/>
      <c r="AF110" s="354"/>
      <c r="AG110" s="353"/>
      <c r="AI110" s="1"/>
      <c r="AJ110" s="15"/>
    </row>
    <row r="111" customFormat="false" ht="12.75" hidden="false" customHeight="false" outlineLevel="0" collapsed="false">
      <c r="A111" s="1" t="n">
        <v>40238</v>
      </c>
      <c r="B111" s="352" t="n">
        <v>27.9825</v>
      </c>
      <c r="C111" s="353" t="n">
        <v>29.138</v>
      </c>
      <c r="D111" s="352" t="n">
        <v>26.498</v>
      </c>
      <c r="E111" s="353" t="n">
        <v>30.135</v>
      </c>
      <c r="F111" s="352" t="n">
        <v>29.2575</v>
      </c>
      <c r="G111" s="353" t="n">
        <v>27.9825</v>
      </c>
      <c r="H111" s="352"/>
      <c r="I111" s="353" t="n">
        <v>21.9</v>
      </c>
      <c r="J111" s="352"/>
      <c r="K111" s="353"/>
      <c r="L111" s="352"/>
      <c r="M111" s="353"/>
      <c r="N111" s="352"/>
      <c r="O111" s="353"/>
      <c r="Q111" s="352"/>
      <c r="R111" s="353" t="n">
        <v>40.0825955963265</v>
      </c>
      <c r="S111" s="354"/>
      <c r="T111" s="353"/>
      <c r="U111" s="355"/>
      <c r="V111" s="356"/>
      <c r="W111" s="355"/>
      <c r="X111" s="353"/>
      <c r="Y111" s="354"/>
      <c r="Z111" s="357"/>
      <c r="AB111" s="354"/>
      <c r="AC111" s="353"/>
      <c r="AD111" s="354"/>
      <c r="AE111" s="353"/>
      <c r="AF111" s="354"/>
      <c r="AG111" s="353"/>
      <c r="AI111" s="1"/>
      <c r="AJ111" s="15"/>
    </row>
    <row r="112" customFormat="false" ht="12.75" hidden="false" customHeight="false" outlineLevel="0" collapsed="false">
      <c r="A112" s="1" t="n">
        <v>40269</v>
      </c>
      <c r="B112" s="352" t="n">
        <v>27.8175</v>
      </c>
      <c r="C112" s="353" t="n">
        <v>29.918</v>
      </c>
      <c r="D112" s="352" t="n">
        <v>26.145</v>
      </c>
      <c r="E112" s="353" t="n">
        <v>30.735</v>
      </c>
      <c r="F112" s="352" t="n">
        <v>28.545</v>
      </c>
      <c r="G112" s="353" t="n">
        <v>27.8175</v>
      </c>
      <c r="H112" s="352"/>
      <c r="I112" s="353" t="n">
        <v>26.625</v>
      </c>
      <c r="J112" s="352"/>
      <c r="K112" s="353"/>
      <c r="L112" s="352"/>
      <c r="M112" s="353"/>
      <c r="N112" s="352"/>
      <c r="O112" s="353"/>
      <c r="Q112" s="352"/>
      <c r="R112" s="353" t="n">
        <v>36.5921218266494</v>
      </c>
      <c r="S112" s="354"/>
      <c r="T112" s="353"/>
      <c r="U112" s="355"/>
      <c r="V112" s="356"/>
      <c r="W112" s="355"/>
      <c r="X112" s="353"/>
      <c r="Y112" s="354"/>
      <c r="Z112" s="357"/>
      <c r="AB112" s="354"/>
      <c r="AC112" s="353"/>
      <c r="AD112" s="354"/>
      <c r="AE112" s="353"/>
      <c r="AF112" s="354"/>
      <c r="AG112" s="353"/>
      <c r="AI112" s="1"/>
      <c r="AJ112" s="15"/>
    </row>
    <row r="113" customFormat="false" ht="12.75" hidden="false" customHeight="false" outlineLevel="0" collapsed="false">
      <c r="A113" s="1" t="n">
        <v>40299</v>
      </c>
      <c r="B113" s="352" t="n">
        <v>27.8175</v>
      </c>
      <c r="C113" s="353" t="n">
        <v>28.095</v>
      </c>
      <c r="D113" s="352" t="n">
        <v>24.36</v>
      </c>
      <c r="E113" s="353" t="n">
        <v>31.47</v>
      </c>
      <c r="F113" s="352" t="n">
        <v>28.935</v>
      </c>
      <c r="G113" s="353" t="n">
        <v>27.8175</v>
      </c>
      <c r="H113" s="352"/>
      <c r="I113" s="353" t="n">
        <v>26.625</v>
      </c>
      <c r="J113" s="352"/>
      <c r="K113" s="353"/>
      <c r="L113" s="352"/>
      <c r="M113" s="353"/>
      <c r="N113" s="352"/>
      <c r="O113" s="353"/>
      <c r="Q113" s="352"/>
      <c r="R113" s="353" t="n">
        <v>36.6207588693358</v>
      </c>
      <c r="S113" s="354"/>
      <c r="T113" s="353"/>
      <c r="U113" s="355"/>
      <c r="V113" s="356"/>
      <c r="W113" s="355"/>
      <c r="X113" s="353"/>
      <c r="Y113" s="354"/>
      <c r="Z113" s="357"/>
      <c r="AB113" s="354"/>
      <c r="AC113" s="353"/>
      <c r="AD113" s="354"/>
      <c r="AE113" s="353"/>
      <c r="AF113" s="354"/>
      <c r="AG113" s="353"/>
      <c r="AI113" s="1"/>
      <c r="AJ113" s="15"/>
    </row>
    <row r="114" customFormat="false" ht="12.75" hidden="false" customHeight="false" outlineLevel="0" collapsed="false">
      <c r="A114" s="1" t="n">
        <v>40330</v>
      </c>
      <c r="B114" s="352" t="n">
        <v>29.3325</v>
      </c>
      <c r="C114" s="353" t="n">
        <v>28.59</v>
      </c>
      <c r="D114" s="352" t="n">
        <v>24.818</v>
      </c>
      <c r="E114" s="353" t="n">
        <v>34.065</v>
      </c>
      <c r="F114" s="352" t="n">
        <v>33.7125</v>
      </c>
      <c r="G114" s="353" t="n">
        <v>29.3325</v>
      </c>
      <c r="H114" s="352"/>
      <c r="I114" s="353" t="n">
        <v>31.125</v>
      </c>
      <c r="J114" s="352"/>
      <c r="K114" s="353"/>
      <c r="L114" s="352"/>
      <c r="M114" s="353"/>
      <c r="N114" s="352"/>
      <c r="O114" s="353"/>
      <c r="Q114" s="352"/>
      <c r="R114" s="353" t="n">
        <v>37.0334493160718</v>
      </c>
      <c r="S114" s="354"/>
      <c r="T114" s="353"/>
      <c r="U114" s="355"/>
      <c r="V114" s="356"/>
      <c r="W114" s="355"/>
      <c r="X114" s="353"/>
      <c r="Y114" s="354"/>
      <c r="Z114" s="357"/>
      <c r="AB114" s="354"/>
      <c r="AC114" s="353"/>
      <c r="AD114" s="354"/>
      <c r="AE114" s="353"/>
      <c r="AF114" s="354"/>
      <c r="AG114" s="353"/>
      <c r="AI114" s="1"/>
      <c r="AJ114" s="15"/>
    </row>
    <row r="115" customFormat="false" ht="12.75" hidden="false" customHeight="false" outlineLevel="0" collapsed="false">
      <c r="A115" s="1" t="n">
        <v>40360</v>
      </c>
      <c r="B115" s="352" t="n">
        <v>33.9675</v>
      </c>
      <c r="C115" s="353" t="n">
        <v>36.308</v>
      </c>
      <c r="D115" s="352" t="n">
        <v>31.545</v>
      </c>
      <c r="E115" s="353" t="n">
        <v>29.4075</v>
      </c>
      <c r="F115" s="352" t="n">
        <v>34.4625</v>
      </c>
      <c r="G115" s="353" t="n">
        <v>33.9675</v>
      </c>
      <c r="H115" s="352"/>
      <c r="I115" s="353" t="n">
        <v>36.375</v>
      </c>
      <c r="J115" s="352"/>
      <c r="K115" s="353"/>
      <c r="L115" s="352"/>
      <c r="M115" s="353"/>
      <c r="N115" s="352"/>
      <c r="O115" s="353"/>
      <c r="Q115" s="352"/>
      <c r="R115" s="353" t="n">
        <v>37.6257012265435</v>
      </c>
      <c r="S115" s="354"/>
      <c r="T115" s="353"/>
      <c r="U115" s="355"/>
      <c r="V115" s="356"/>
      <c r="W115" s="355"/>
      <c r="X115" s="353"/>
      <c r="Y115" s="354"/>
      <c r="Z115" s="357"/>
      <c r="AB115" s="354"/>
      <c r="AC115" s="353"/>
      <c r="AD115" s="354"/>
      <c r="AE115" s="353"/>
      <c r="AF115" s="354"/>
      <c r="AG115" s="353"/>
      <c r="AI115" s="1"/>
      <c r="AJ115" s="15"/>
    </row>
    <row r="116" customFormat="false" ht="12.75" hidden="false" customHeight="false" outlineLevel="0" collapsed="false">
      <c r="A116" s="1" t="n">
        <v>40391</v>
      </c>
      <c r="B116" s="352" t="n">
        <v>35.6475</v>
      </c>
      <c r="C116" s="353" t="n">
        <v>39.023</v>
      </c>
      <c r="D116" s="352" t="n">
        <v>34.425</v>
      </c>
      <c r="E116" s="353" t="n">
        <v>32.34</v>
      </c>
      <c r="F116" s="352" t="n">
        <v>34.56</v>
      </c>
      <c r="G116" s="353" t="n">
        <v>35.6475</v>
      </c>
      <c r="H116" s="352"/>
      <c r="I116" s="353" t="n">
        <v>43.125</v>
      </c>
      <c r="J116" s="352"/>
      <c r="K116" s="353"/>
      <c r="L116" s="352"/>
      <c r="M116" s="353"/>
      <c r="N116" s="352"/>
      <c r="O116" s="353"/>
      <c r="Q116" s="352"/>
      <c r="R116" s="353" t="n">
        <v>38.0405868086118</v>
      </c>
      <c r="S116" s="354"/>
      <c r="T116" s="353"/>
      <c r="U116" s="355"/>
      <c r="V116" s="356"/>
      <c r="W116" s="355"/>
      <c r="X116" s="353"/>
      <c r="Y116" s="354"/>
      <c r="Z116" s="357"/>
      <c r="AB116" s="354"/>
      <c r="AC116" s="353"/>
      <c r="AD116" s="354"/>
      <c r="AE116" s="353"/>
      <c r="AF116" s="354"/>
      <c r="AG116" s="353"/>
      <c r="AI116" s="1"/>
      <c r="AJ116" s="15"/>
    </row>
    <row r="117" customFormat="false" ht="12.75" hidden="false" customHeight="false" outlineLevel="0" collapsed="false">
      <c r="A117" s="1" t="n">
        <v>40422</v>
      </c>
      <c r="B117" s="352" t="n">
        <v>31.785</v>
      </c>
      <c r="C117" s="353" t="n">
        <v>34.793</v>
      </c>
      <c r="D117" s="352" t="n">
        <v>30.488</v>
      </c>
      <c r="E117" s="353" t="n">
        <v>30.69</v>
      </c>
      <c r="F117" s="352" t="n">
        <v>30.42</v>
      </c>
      <c r="G117" s="353" t="n">
        <v>31.785</v>
      </c>
      <c r="H117" s="352"/>
      <c r="I117" s="353" t="n">
        <v>29.962</v>
      </c>
      <c r="J117" s="352"/>
      <c r="K117" s="353"/>
      <c r="L117" s="352"/>
      <c r="M117" s="353"/>
      <c r="N117" s="352"/>
      <c r="O117" s="353"/>
      <c r="Q117" s="352"/>
      <c r="R117" s="353" t="n">
        <v>38.2047470428667</v>
      </c>
      <c r="S117" s="354"/>
      <c r="T117" s="353"/>
      <c r="U117" s="355"/>
      <c r="V117" s="356"/>
      <c r="W117" s="355"/>
      <c r="X117" s="353"/>
      <c r="Y117" s="354"/>
      <c r="Z117" s="357"/>
      <c r="AB117" s="354"/>
      <c r="AC117" s="353"/>
      <c r="AD117" s="354"/>
      <c r="AE117" s="353"/>
      <c r="AF117" s="354"/>
      <c r="AG117" s="353"/>
      <c r="AI117" s="1"/>
      <c r="AJ117" s="15"/>
    </row>
    <row r="118" customFormat="false" ht="12.75" hidden="false" customHeight="false" outlineLevel="0" collapsed="false">
      <c r="A118" s="1" t="n">
        <v>40452</v>
      </c>
      <c r="B118" s="352" t="n">
        <v>28.17</v>
      </c>
      <c r="C118" s="353" t="n">
        <v>31.328</v>
      </c>
      <c r="D118" s="352" t="n">
        <v>28.905</v>
      </c>
      <c r="E118" s="353" t="n">
        <v>33.54</v>
      </c>
      <c r="F118" s="352" t="n">
        <v>30.817</v>
      </c>
      <c r="G118" s="353" t="n">
        <v>28.17</v>
      </c>
      <c r="H118" s="352"/>
      <c r="I118" s="353" t="n">
        <v>29.625</v>
      </c>
      <c r="J118" s="352"/>
      <c r="K118" s="353"/>
      <c r="L118" s="352"/>
      <c r="M118" s="353"/>
      <c r="N118" s="352"/>
      <c r="O118" s="353"/>
      <c r="Q118" s="352"/>
      <c r="R118" s="353" t="n">
        <v>38.3564761452715</v>
      </c>
      <c r="S118" s="354"/>
      <c r="T118" s="353"/>
      <c r="U118" s="355"/>
      <c r="V118" s="356"/>
      <c r="W118" s="355"/>
      <c r="X118" s="353"/>
      <c r="Y118" s="354"/>
      <c r="Z118" s="357"/>
      <c r="AB118" s="354"/>
      <c r="AC118" s="353"/>
      <c r="AD118" s="354"/>
      <c r="AE118" s="353"/>
      <c r="AF118" s="354"/>
      <c r="AG118" s="353"/>
      <c r="AI118" s="1"/>
      <c r="AJ118" s="15"/>
    </row>
    <row r="119" customFormat="false" ht="12.75" hidden="false" customHeight="false" outlineLevel="0" collapsed="false">
      <c r="A119" s="1" t="n">
        <v>40483</v>
      </c>
      <c r="B119" s="352" t="n">
        <v>27.66</v>
      </c>
      <c r="C119" s="353" t="n">
        <v>30.285</v>
      </c>
      <c r="D119" s="352" t="n">
        <v>27.72</v>
      </c>
      <c r="E119" s="353" t="n">
        <v>30.975</v>
      </c>
      <c r="F119" s="352" t="n">
        <v>30.375</v>
      </c>
      <c r="G119" s="353" t="n">
        <v>27.66</v>
      </c>
      <c r="H119" s="352"/>
      <c r="I119" s="353" t="n">
        <v>27.375</v>
      </c>
      <c r="J119" s="352"/>
      <c r="K119" s="353"/>
      <c r="L119" s="352"/>
      <c r="M119" s="353"/>
      <c r="N119" s="352"/>
      <c r="O119" s="353"/>
      <c r="Q119" s="352"/>
      <c r="R119" s="353" t="n">
        <v>40.7557361977162</v>
      </c>
      <c r="S119" s="354"/>
      <c r="T119" s="353"/>
      <c r="U119" s="355"/>
      <c r="V119" s="356"/>
      <c r="W119" s="355"/>
      <c r="X119" s="353"/>
      <c r="Y119" s="354"/>
      <c r="Z119" s="357"/>
      <c r="AB119" s="354"/>
      <c r="AC119" s="353"/>
      <c r="AD119" s="354"/>
      <c r="AE119" s="353"/>
      <c r="AF119" s="354"/>
      <c r="AG119" s="353"/>
      <c r="AI119" s="1"/>
      <c r="AJ119" s="15"/>
    </row>
    <row r="120" customFormat="false" ht="12.75" hidden="false" customHeight="false" outlineLevel="0" collapsed="false">
      <c r="A120" s="1" t="n">
        <v>40513</v>
      </c>
      <c r="B120" s="352" t="n">
        <v>27.6675</v>
      </c>
      <c r="C120" s="353" t="n">
        <v>31.358</v>
      </c>
      <c r="D120" s="352" t="n">
        <v>28.718</v>
      </c>
      <c r="E120" s="353" t="n">
        <v>31.515</v>
      </c>
      <c r="F120" s="352" t="n">
        <v>33.3225</v>
      </c>
      <c r="G120" s="353" t="n">
        <v>27.6675</v>
      </c>
      <c r="H120" s="352"/>
      <c r="I120" s="353" t="n">
        <v>29.587</v>
      </c>
      <c r="J120" s="352"/>
      <c r="K120" s="353"/>
      <c r="L120" s="352"/>
      <c r="M120" s="353"/>
      <c r="N120" s="352"/>
      <c r="O120" s="353"/>
      <c r="Q120" s="352"/>
      <c r="R120" s="353" t="n">
        <v>42.917934836555</v>
      </c>
      <c r="S120" s="354"/>
      <c r="T120" s="353"/>
      <c r="U120" s="355"/>
      <c r="V120" s="356"/>
      <c r="W120" s="355"/>
      <c r="X120" s="353"/>
      <c r="Y120" s="354"/>
      <c r="Z120" s="357"/>
      <c r="AB120" s="354"/>
      <c r="AC120" s="353"/>
      <c r="AD120" s="354"/>
      <c r="AE120" s="353"/>
      <c r="AF120" s="354"/>
      <c r="AG120" s="353"/>
      <c r="AI120" s="1"/>
      <c r="AJ120" s="15"/>
    </row>
    <row r="121" customFormat="false" ht="12.75" hidden="false" customHeight="false" outlineLevel="0" collapsed="false">
      <c r="A121" s="1" t="n">
        <v>40544</v>
      </c>
      <c r="B121" s="352" t="n">
        <v>28.4325</v>
      </c>
      <c r="C121" s="353" t="n">
        <v>32.033</v>
      </c>
      <c r="D121" s="352" t="n">
        <v>29.145</v>
      </c>
      <c r="E121" s="353" t="n">
        <v>30.66</v>
      </c>
      <c r="F121" s="352" t="n">
        <v>31.56</v>
      </c>
      <c r="G121" s="353" t="n">
        <v>28.4325</v>
      </c>
      <c r="H121" s="352"/>
      <c r="I121" s="353" t="n">
        <v>22.462</v>
      </c>
      <c r="J121" s="352"/>
      <c r="K121" s="353"/>
      <c r="L121" s="352"/>
      <c r="M121" s="353"/>
      <c r="N121" s="352"/>
      <c r="O121" s="353"/>
      <c r="Q121" s="352"/>
      <c r="R121" s="353" t="n">
        <v>28.1100238852669</v>
      </c>
      <c r="S121" s="354"/>
      <c r="T121" s="353"/>
      <c r="U121" s="355"/>
      <c r="V121" s="356"/>
      <c r="W121" s="355"/>
      <c r="X121" s="353"/>
      <c r="Y121" s="354"/>
      <c r="Z121" s="357"/>
      <c r="AB121" s="354"/>
      <c r="AC121" s="353"/>
      <c r="AD121" s="354"/>
      <c r="AE121" s="353"/>
      <c r="AF121" s="354"/>
      <c r="AG121" s="353"/>
      <c r="AI121" s="1"/>
      <c r="AJ121" s="15"/>
    </row>
    <row r="122" customFormat="false" ht="12.75" hidden="false" customHeight="false" outlineLevel="0" collapsed="false">
      <c r="A122" s="1" t="n">
        <v>40575</v>
      </c>
      <c r="B122" s="352" t="n">
        <v>28.2825</v>
      </c>
      <c r="C122" s="353" t="n">
        <v>31.14</v>
      </c>
      <c r="D122" s="352" t="n">
        <v>28.32</v>
      </c>
      <c r="E122" s="353" t="n">
        <v>31.0125</v>
      </c>
      <c r="F122" s="352" t="n">
        <v>30.135</v>
      </c>
      <c r="G122" s="353" t="n">
        <v>28.2825</v>
      </c>
      <c r="H122" s="352"/>
      <c r="I122" s="353" t="n">
        <v>24.15</v>
      </c>
      <c r="J122" s="352"/>
      <c r="K122" s="353"/>
      <c r="L122" s="352"/>
      <c r="M122" s="353"/>
      <c r="N122" s="352"/>
      <c r="O122" s="353"/>
      <c r="Q122" s="352"/>
      <c r="R122" s="353" t="n">
        <v>27.2145049786494</v>
      </c>
      <c r="S122" s="354"/>
      <c r="T122" s="353"/>
      <c r="U122" s="355"/>
      <c r="V122" s="356"/>
      <c r="W122" s="355"/>
      <c r="X122" s="353"/>
      <c r="Y122" s="354"/>
      <c r="Z122" s="357"/>
      <c r="AB122" s="354"/>
      <c r="AC122" s="353"/>
      <c r="AD122" s="354"/>
      <c r="AE122" s="353"/>
      <c r="AF122" s="354"/>
      <c r="AG122" s="353"/>
      <c r="AI122" s="1"/>
      <c r="AJ122" s="15"/>
    </row>
    <row r="123" customFormat="false" ht="12.75" hidden="false" customHeight="false" outlineLevel="0" collapsed="false">
      <c r="A123" s="1" t="n">
        <v>40603</v>
      </c>
      <c r="B123" s="352" t="n">
        <v>28.2825</v>
      </c>
      <c r="C123" s="353" t="n">
        <v>30.06</v>
      </c>
      <c r="D123" s="352" t="n">
        <v>26.993</v>
      </c>
      <c r="E123" s="353" t="n">
        <v>30.6075</v>
      </c>
      <c r="F123" s="352" t="n">
        <v>29.415</v>
      </c>
      <c r="G123" s="353" t="n">
        <v>28.2825</v>
      </c>
      <c r="H123" s="352"/>
      <c r="I123" s="353" t="n">
        <v>22.275</v>
      </c>
      <c r="J123" s="352"/>
      <c r="K123" s="353"/>
      <c r="L123" s="352"/>
      <c r="M123" s="353"/>
      <c r="N123" s="352"/>
      <c r="O123" s="353"/>
      <c r="Q123" s="352"/>
      <c r="R123" s="353" t="n">
        <v>26.1719161813767</v>
      </c>
      <c r="S123" s="354"/>
      <c r="T123" s="353"/>
      <c r="U123" s="355"/>
      <c r="V123" s="356"/>
      <c r="W123" s="355"/>
      <c r="X123" s="353"/>
      <c r="Y123" s="354"/>
      <c r="Z123" s="357"/>
      <c r="AB123" s="354"/>
      <c r="AC123" s="353"/>
      <c r="AD123" s="354"/>
      <c r="AE123" s="353"/>
      <c r="AF123" s="354"/>
      <c r="AG123" s="353"/>
      <c r="AI123" s="1"/>
      <c r="AJ123" s="15"/>
    </row>
    <row r="124" customFormat="false" ht="12.75" hidden="false" customHeight="false" outlineLevel="0" collapsed="false">
      <c r="A124" s="1" t="n">
        <v>40634</v>
      </c>
      <c r="B124" s="352" t="n">
        <v>28.1325</v>
      </c>
      <c r="C124" s="353" t="n">
        <v>30.803</v>
      </c>
      <c r="D124" s="352" t="n">
        <v>26.67</v>
      </c>
      <c r="E124" s="353" t="n">
        <v>31.3725</v>
      </c>
      <c r="F124" s="352" t="n">
        <v>28.695</v>
      </c>
      <c r="G124" s="353" t="n">
        <v>28.1325</v>
      </c>
      <c r="H124" s="352"/>
      <c r="I124" s="353" t="n">
        <v>27</v>
      </c>
      <c r="J124" s="352"/>
      <c r="K124" s="353"/>
      <c r="L124" s="352"/>
      <c r="M124" s="353"/>
      <c r="N124" s="352"/>
      <c r="O124" s="353"/>
      <c r="Q124" s="352"/>
      <c r="R124" s="353" t="n">
        <v>23.9015299800661</v>
      </c>
      <c r="S124" s="354"/>
      <c r="T124" s="353"/>
      <c r="U124" s="355"/>
      <c r="V124" s="356"/>
      <c r="W124" s="355"/>
      <c r="X124" s="353"/>
      <c r="Y124" s="354"/>
      <c r="Z124" s="357"/>
      <c r="AB124" s="354"/>
      <c r="AC124" s="353"/>
      <c r="AD124" s="354"/>
      <c r="AE124" s="353"/>
      <c r="AF124" s="354"/>
      <c r="AG124" s="353"/>
      <c r="AI124" s="1"/>
      <c r="AJ124" s="15"/>
    </row>
    <row r="125" customFormat="false" ht="12.75" hidden="false" customHeight="false" outlineLevel="0" collapsed="false">
      <c r="A125" s="1" t="n">
        <v>40664</v>
      </c>
      <c r="B125" s="352" t="n">
        <v>28.1325</v>
      </c>
      <c r="C125" s="353" t="n">
        <v>29.085</v>
      </c>
      <c r="D125" s="352" t="n">
        <v>25.005</v>
      </c>
      <c r="E125" s="353" t="n">
        <v>32.07</v>
      </c>
      <c r="F125" s="352" t="n">
        <v>29.0925</v>
      </c>
      <c r="G125" s="353" t="n">
        <v>28.1325</v>
      </c>
      <c r="H125" s="352"/>
      <c r="I125" s="353" t="n">
        <v>27</v>
      </c>
      <c r="J125" s="352"/>
      <c r="K125" s="353"/>
      <c r="L125" s="352"/>
      <c r="M125" s="353"/>
      <c r="N125" s="352"/>
      <c r="O125" s="353"/>
      <c r="Q125" s="352"/>
      <c r="R125" s="353" t="n">
        <v>23.9174924778321</v>
      </c>
      <c r="S125" s="354"/>
      <c r="T125" s="353"/>
      <c r="U125" s="355"/>
      <c r="V125" s="356"/>
      <c r="W125" s="355"/>
      <c r="X125" s="353"/>
      <c r="Y125" s="354"/>
      <c r="Z125" s="357"/>
      <c r="AB125" s="354"/>
      <c r="AC125" s="353"/>
      <c r="AD125" s="354"/>
      <c r="AE125" s="353"/>
      <c r="AF125" s="354"/>
      <c r="AG125" s="353"/>
      <c r="AI125" s="1"/>
      <c r="AJ125" s="15"/>
    </row>
    <row r="126" customFormat="false" ht="12.75" hidden="false" customHeight="false" outlineLevel="0" collapsed="false">
      <c r="A126" s="1" t="n">
        <v>40695</v>
      </c>
      <c r="B126" s="352" t="n">
        <v>29.535</v>
      </c>
      <c r="C126" s="353" t="n">
        <v>29.55</v>
      </c>
      <c r="D126" s="352" t="n">
        <v>25.433</v>
      </c>
      <c r="E126" s="353" t="n">
        <v>34.59</v>
      </c>
      <c r="F126" s="352" t="n">
        <v>33.915</v>
      </c>
      <c r="G126" s="353" t="n">
        <v>29.535</v>
      </c>
      <c r="H126" s="352"/>
      <c r="I126" s="353" t="n">
        <v>31.5</v>
      </c>
      <c r="J126" s="352"/>
      <c r="K126" s="353"/>
      <c r="L126" s="352"/>
      <c r="M126" s="353"/>
      <c r="N126" s="352"/>
      <c r="O126" s="353"/>
      <c r="Q126" s="352"/>
      <c r="R126" s="353" t="n">
        <v>24.1915064335335</v>
      </c>
      <c r="S126" s="354"/>
      <c r="T126" s="353"/>
      <c r="U126" s="355"/>
      <c r="V126" s="356"/>
      <c r="W126" s="355"/>
      <c r="X126" s="353"/>
      <c r="Y126" s="354"/>
      <c r="Z126" s="357"/>
      <c r="AB126" s="354"/>
      <c r="AC126" s="353"/>
      <c r="AD126" s="354"/>
      <c r="AE126" s="353"/>
      <c r="AF126" s="354"/>
      <c r="AG126" s="353"/>
      <c r="AI126" s="1"/>
      <c r="AJ126" s="15"/>
    </row>
    <row r="127" customFormat="false" ht="12.75" hidden="false" customHeight="false" outlineLevel="0" collapsed="false">
      <c r="A127" s="1" t="n">
        <v>40725</v>
      </c>
      <c r="B127" s="352" t="n">
        <v>33.825</v>
      </c>
      <c r="C127" s="353" t="n">
        <v>36.833</v>
      </c>
      <c r="D127" s="352" t="n">
        <v>31.703</v>
      </c>
      <c r="E127" s="353" t="n">
        <v>29.4225</v>
      </c>
      <c r="F127" s="352" t="n">
        <v>34.71</v>
      </c>
      <c r="G127" s="353" t="n">
        <v>33.825</v>
      </c>
      <c r="H127" s="352"/>
      <c r="I127" s="353" t="n">
        <v>36.75</v>
      </c>
      <c r="J127" s="352"/>
      <c r="K127" s="353"/>
      <c r="L127" s="352"/>
      <c r="M127" s="353"/>
      <c r="N127" s="352"/>
      <c r="O127" s="353"/>
      <c r="Q127" s="352"/>
      <c r="R127" s="353" t="n">
        <v>24.5862532724734</v>
      </c>
      <c r="S127" s="354"/>
      <c r="T127" s="353"/>
      <c r="U127" s="355"/>
      <c r="V127" s="356"/>
      <c r="W127" s="355"/>
      <c r="X127" s="353"/>
      <c r="Y127" s="354"/>
      <c r="Z127" s="357"/>
      <c r="AB127" s="354"/>
      <c r="AC127" s="353"/>
      <c r="AD127" s="354"/>
      <c r="AE127" s="353"/>
      <c r="AF127" s="354"/>
      <c r="AG127" s="353"/>
      <c r="AI127" s="1"/>
      <c r="AJ127" s="15"/>
    </row>
    <row r="128" customFormat="false" ht="12.75" hidden="false" customHeight="false" outlineLevel="0" collapsed="false">
      <c r="A128" s="1" t="n">
        <v>40756</v>
      </c>
      <c r="B128" s="352" t="n">
        <v>35.385</v>
      </c>
      <c r="C128" s="353" t="n">
        <v>39.39</v>
      </c>
      <c r="D128" s="352" t="n">
        <v>34.388</v>
      </c>
      <c r="E128" s="353" t="n">
        <v>32.145</v>
      </c>
      <c r="F128" s="352" t="n">
        <v>34.83</v>
      </c>
      <c r="G128" s="353" t="n">
        <v>35.385</v>
      </c>
      <c r="H128" s="352"/>
      <c r="I128" s="353" t="n">
        <v>43.5</v>
      </c>
      <c r="J128" s="352"/>
      <c r="K128" s="353"/>
      <c r="L128" s="352"/>
      <c r="M128" s="353"/>
      <c r="N128" s="352"/>
      <c r="O128" s="353"/>
      <c r="Q128" s="352"/>
      <c r="R128" s="353" t="n">
        <v>24.8615850990032</v>
      </c>
      <c r="S128" s="354"/>
      <c r="T128" s="353"/>
      <c r="U128" s="355"/>
      <c r="V128" s="356"/>
      <c r="W128" s="355"/>
      <c r="X128" s="353"/>
      <c r="Y128" s="354"/>
      <c r="Z128" s="357"/>
      <c r="AB128" s="354"/>
      <c r="AC128" s="353"/>
      <c r="AD128" s="354"/>
      <c r="AE128" s="353"/>
      <c r="AF128" s="354"/>
      <c r="AG128" s="353"/>
      <c r="AI128" s="1"/>
      <c r="AJ128" s="15"/>
    </row>
    <row r="129" customFormat="false" ht="12.75" hidden="false" customHeight="false" outlineLevel="0" collapsed="false">
      <c r="A129" s="1" t="n">
        <v>40787</v>
      </c>
      <c r="B129" s="352" t="n">
        <v>31.8</v>
      </c>
      <c r="C129" s="353" t="n">
        <v>35.408</v>
      </c>
      <c r="D129" s="352" t="n">
        <v>30.713</v>
      </c>
      <c r="E129" s="353" t="n">
        <v>30.6075</v>
      </c>
      <c r="F129" s="352" t="n">
        <v>30.6375</v>
      </c>
      <c r="G129" s="353" t="n">
        <v>31.8</v>
      </c>
      <c r="H129" s="352"/>
      <c r="I129" s="353" t="n">
        <v>30.337</v>
      </c>
      <c r="J129" s="352"/>
      <c r="K129" s="353"/>
      <c r="L129" s="352"/>
      <c r="M129" s="353"/>
      <c r="N129" s="352"/>
      <c r="O129" s="353"/>
      <c r="Q129" s="352"/>
      <c r="R129" s="353" t="n">
        <v>24.9683586278097</v>
      </c>
      <c r="S129" s="354"/>
      <c r="T129" s="353"/>
      <c r="U129" s="355"/>
      <c r="V129" s="356"/>
      <c r="W129" s="355"/>
      <c r="X129" s="353"/>
      <c r="Y129" s="354"/>
      <c r="Z129" s="357"/>
      <c r="AB129" s="354"/>
      <c r="AC129" s="353"/>
      <c r="AD129" s="354"/>
      <c r="AE129" s="353"/>
      <c r="AF129" s="354"/>
      <c r="AG129" s="353"/>
      <c r="AI129" s="1"/>
      <c r="AJ129" s="15"/>
    </row>
    <row r="130" customFormat="false" ht="12.75" hidden="false" customHeight="false" outlineLevel="0" collapsed="false">
      <c r="A130" s="1" t="n">
        <v>40817</v>
      </c>
      <c r="B130" s="352" t="n">
        <v>28.455</v>
      </c>
      <c r="C130" s="353" t="n">
        <v>32.16</v>
      </c>
      <c r="D130" s="352" t="n">
        <v>29.28</v>
      </c>
      <c r="E130" s="353" t="n">
        <v>34.2</v>
      </c>
      <c r="F130" s="352" t="n">
        <v>30.983</v>
      </c>
      <c r="G130" s="353" t="n">
        <v>28.455</v>
      </c>
      <c r="H130" s="352"/>
      <c r="I130" s="353" t="n">
        <v>30</v>
      </c>
      <c r="J130" s="352"/>
      <c r="K130" s="353"/>
      <c r="L130" s="352"/>
      <c r="M130" s="353"/>
      <c r="N130" s="352"/>
      <c r="O130" s="353"/>
      <c r="Q130" s="352"/>
      <c r="R130" s="353" t="n">
        <v>25.0668622433274</v>
      </c>
      <c r="S130" s="354"/>
      <c r="T130" s="353"/>
      <c r="U130" s="355"/>
      <c r="V130" s="356"/>
      <c r="W130" s="355"/>
      <c r="X130" s="353"/>
      <c r="Y130" s="354"/>
      <c r="Z130" s="357"/>
      <c r="AB130" s="354"/>
      <c r="AC130" s="353"/>
      <c r="AD130" s="354"/>
      <c r="AE130" s="353"/>
      <c r="AF130" s="354"/>
      <c r="AG130" s="353"/>
      <c r="AI130" s="1"/>
      <c r="AJ130" s="15"/>
    </row>
    <row r="131" customFormat="false" ht="12.75" hidden="false" customHeight="false" outlineLevel="0" collapsed="false">
      <c r="A131" s="1" t="n">
        <v>40848</v>
      </c>
      <c r="B131" s="352" t="n">
        <v>27.99</v>
      </c>
      <c r="C131" s="353" t="n">
        <v>31.155</v>
      </c>
      <c r="D131" s="352" t="n">
        <v>28.14</v>
      </c>
      <c r="E131" s="353" t="n">
        <v>31.53</v>
      </c>
      <c r="F131" s="352" t="n">
        <v>30.5325</v>
      </c>
      <c r="G131" s="353" t="n">
        <v>27.99</v>
      </c>
      <c r="H131" s="352"/>
      <c r="I131" s="353" t="n">
        <v>27.75</v>
      </c>
      <c r="J131" s="352"/>
      <c r="K131" s="353"/>
      <c r="L131" s="352"/>
      <c r="M131" s="353"/>
      <c r="N131" s="352"/>
      <c r="O131" s="353"/>
      <c r="Q131" s="352"/>
      <c r="R131" s="353" t="n">
        <v>27.2803488649243</v>
      </c>
      <c r="S131" s="354"/>
      <c r="T131" s="353"/>
      <c r="U131" s="355"/>
      <c r="V131" s="356"/>
      <c r="W131" s="355"/>
      <c r="X131" s="353"/>
      <c r="Y131" s="354"/>
      <c r="Z131" s="357"/>
      <c r="AB131" s="354"/>
      <c r="AC131" s="353"/>
      <c r="AD131" s="354"/>
      <c r="AE131" s="353"/>
      <c r="AF131" s="354"/>
      <c r="AG131" s="353"/>
      <c r="AI131" s="1"/>
      <c r="AJ131" s="15"/>
    </row>
    <row r="132" customFormat="false" ht="12.75" hidden="false" customHeight="false" outlineLevel="0" collapsed="false">
      <c r="A132" s="1" t="n">
        <v>40878</v>
      </c>
      <c r="B132" s="352" t="n">
        <v>27.99</v>
      </c>
      <c r="C132" s="353" t="n">
        <v>32.168</v>
      </c>
      <c r="D132" s="352" t="n">
        <v>29.063</v>
      </c>
      <c r="E132" s="353" t="n">
        <v>32.025</v>
      </c>
      <c r="F132" s="352" t="n">
        <v>33.5025</v>
      </c>
      <c r="G132" s="353" t="n">
        <v>27.99</v>
      </c>
      <c r="H132" s="352"/>
      <c r="I132" s="353" t="n">
        <v>29.962</v>
      </c>
      <c r="J132" s="352"/>
      <c r="K132" s="353"/>
      <c r="L132" s="352"/>
      <c r="M132" s="353"/>
      <c r="N132" s="352"/>
      <c r="O132" s="353"/>
      <c r="Q132" s="352"/>
      <c r="R132" s="353" t="n">
        <v>28.7296179557373</v>
      </c>
      <c r="S132" s="354"/>
      <c r="T132" s="353"/>
      <c r="U132" s="355"/>
      <c r="V132" s="356"/>
      <c r="W132" s="355"/>
      <c r="X132" s="353"/>
      <c r="Y132" s="354"/>
      <c r="Z132" s="357"/>
      <c r="AB132" s="354"/>
      <c r="AC132" s="353"/>
      <c r="AD132" s="354"/>
      <c r="AE132" s="353"/>
      <c r="AF132" s="354"/>
      <c r="AG132" s="353"/>
      <c r="AI132" s="1"/>
      <c r="AJ132" s="15"/>
    </row>
    <row r="133" customFormat="false" ht="12.75" hidden="false" customHeight="false" outlineLevel="0" collapsed="false">
      <c r="A133" s="1" t="n">
        <v>40909</v>
      </c>
      <c r="B133" s="352" t="n">
        <v>28.71</v>
      </c>
      <c r="C133" s="353" t="n">
        <v>32.88</v>
      </c>
      <c r="D133" s="352" t="n">
        <v>29.49</v>
      </c>
      <c r="E133" s="353" t="n">
        <v>31.0275</v>
      </c>
      <c r="F133" s="352" t="n">
        <v>31.733</v>
      </c>
      <c r="G133" s="353" t="n">
        <v>28.71</v>
      </c>
      <c r="H133" s="352"/>
      <c r="I133" s="353" t="n">
        <v>22.65</v>
      </c>
      <c r="J133" s="352"/>
      <c r="K133" s="353"/>
      <c r="L133" s="352"/>
      <c r="M133" s="353"/>
      <c r="N133" s="352"/>
      <c r="O133" s="353"/>
      <c r="Q133" s="352"/>
      <c r="R133" s="353" t="n">
        <v>28.1100238852669</v>
      </c>
      <c r="S133" s="354"/>
      <c r="T133" s="353"/>
      <c r="U133" s="355"/>
      <c r="V133" s="356"/>
      <c r="W133" s="355"/>
      <c r="X133" s="353"/>
      <c r="Y133" s="354"/>
      <c r="Z133" s="357"/>
      <c r="AB133" s="354"/>
      <c r="AC133" s="353"/>
      <c r="AD133" s="354"/>
      <c r="AE133" s="353"/>
      <c r="AF133" s="354"/>
      <c r="AG133" s="353"/>
      <c r="AI133" s="1"/>
      <c r="AJ133" s="15"/>
    </row>
    <row r="134" customFormat="false" ht="12.75" hidden="false" customHeight="false" outlineLevel="0" collapsed="false">
      <c r="A134" s="1" t="n">
        <v>40940</v>
      </c>
      <c r="B134" s="352" t="n">
        <v>28.575</v>
      </c>
      <c r="C134" s="353" t="n">
        <v>32.033</v>
      </c>
      <c r="D134" s="352" t="n">
        <v>28.718</v>
      </c>
      <c r="E134" s="353" t="n">
        <v>31.4325</v>
      </c>
      <c r="F134" s="352" t="n">
        <v>30.3075</v>
      </c>
      <c r="G134" s="353" t="n">
        <v>28.575</v>
      </c>
      <c r="H134" s="352"/>
      <c r="I134" s="353" t="n">
        <v>24.337</v>
      </c>
      <c r="J134" s="352"/>
      <c r="K134" s="353"/>
      <c r="L134" s="352"/>
      <c r="M134" s="353"/>
      <c r="N134" s="352"/>
      <c r="O134" s="353"/>
      <c r="Q134" s="352"/>
      <c r="R134" s="353" t="n">
        <v>27.2145049786494</v>
      </c>
      <c r="S134" s="354"/>
      <c r="T134" s="353"/>
      <c r="U134" s="355"/>
      <c r="V134" s="356"/>
      <c r="W134" s="355"/>
      <c r="X134" s="353"/>
      <c r="Y134" s="354"/>
      <c r="Z134" s="357"/>
      <c r="AB134" s="354"/>
      <c r="AC134" s="353"/>
      <c r="AD134" s="354"/>
      <c r="AE134" s="353"/>
      <c r="AF134" s="354"/>
      <c r="AG134" s="353"/>
      <c r="AI134" s="1"/>
      <c r="AJ134" s="15"/>
    </row>
    <row r="135" customFormat="false" ht="12.75" hidden="false" customHeight="false" outlineLevel="0" collapsed="false">
      <c r="A135" s="1" t="n">
        <v>40969</v>
      </c>
      <c r="B135" s="352" t="n">
        <v>28.575</v>
      </c>
      <c r="C135" s="353" t="n">
        <v>31.02</v>
      </c>
      <c r="D135" s="352" t="n">
        <v>27.488</v>
      </c>
      <c r="E135" s="353" t="n">
        <v>31.0875</v>
      </c>
      <c r="F135" s="352" t="n">
        <v>29.5725</v>
      </c>
      <c r="G135" s="353" t="n">
        <v>28.575</v>
      </c>
      <c r="H135" s="352"/>
      <c r="I135" s="353" t="n">
        <v>22.462</v>
      </c>
      <c r="J135" s="352"/>
      <c r="K135" s="353"/>
      <c r="L135" s="352"/>
      <c r="M135" s="353"/>
      <c r="N135" s="352"/>
      <c r="O135" s="353"/>
      <c r="Q135" s="352"/>
      <c r="R135" s="353" t="n">
        <v>26.1719161813767</v>
      </c>
      <c r="S135" s="354"/>
      <c r="T135" s="353"/>
      <c r="U135" s="355"/>
      <c r="V135" s="356"/>
      <c r="W135" s="355"/>
      <c r="X135" s="353"/>
      <c r="Y135" s="354"/>
      <c r="Z135" s="357"/>
      <c r="AB135" s="354"/>
      <c r="AC135" s="353"/>
      <c r="AD135" s="354"/>
      <c r="AE135" s="353"/>
      <c r="AF135" s="354"/>
      <c r="AG135" s="353"/>
      <c r="AI135" s="1"/>
      <c r="AJ135" s="15"/>
    </row>
    <row r="136" customFormat="false" ht="12.75" hidden="false" customHeight="false" outlineLevel="0" collapsed="false">
      <c r="A136" s="1" t="n">
        <v>41000</v>
      </c>
      <c r="B136" s="352" t="n">
        <v>28.4325</v>
      </c>
      <c r="C136" s="353" t="n">
        <v>31.718</v>
      </c>
      <c r="D136" s="352" t="n">
        <v>27.18</v>
      </c>
      <c r="E136" s="353" t="n">
        <v>31.995</v>
      </c>
      <c r="F136" s="352" t="n">
        <v>28.845</v>
      </c>
      <c r="G136" s="353" t="n">
        <v>28.4325</v>
      </c>
      <c r="H136" s="352"/>
      <c r="I136" s="353" t="n">
        <v>27.188</v>
      </c>
      <c r="J136" s="352"/>
      <c r="K136" s="353"/>
      <c r="L136" s="352"/>
      <c r="M136" s="353"/>
      <c r="N136" s="352"/>
      <c r="O136" s="353"/>
      <c r="Q136" s="352"/>
      <c r="R136" s="353" t="n">
        <v>23.9015299800661</v>
      </c>
      <c r="S136" s="354"/>
      <c r="T136" s="353"/>
      <c r="U136" s="355"/>
      <c r="V136" s="356"/>
      <c r="W136" s="355"/>
      <c r="X136" s="353"/>
      <c r="Y136" s="354"/>
      <c r="Z136" s="357"/>
      <c r="AB136" s="354"/>
      <c r="AC136" s="353"/>
      <c r="AD136" s="354"/>
      <c r="AE136" s="353"/>
      <c r="AF136" s="354"/>
      <c r="AG136" s="353"/>
      <c r="AI136" s="1"/>
      <c r="AJ136" s="15"/>
    </row>
    <row r="137" customFormat="false" ht="12.75" hidden="false" customHeight="false" outlineLevel="0" collapsed="false">
      <c r="A137" s="1" t="n">
        <v>41030</v>
      </c>
      <c r="B137" s="352" t="n">
        <v>28.4325</v>
      </c>
      <c r="C137" s="353" t="n">
        <v>30.105</v>
      </c>
      <c r="D137" s="352" t="n">
        <v>25.628</v>
      </c>
      <c r="E137" s="353" t="n">
        <v>32.6475</v>
      </c>
      <c r="F137" s="352" t="n">
        <v>29.2425</v>
      </c>
      <c r="G137" s="353" t="n">
        <v>28.4325</v>
      </c>
      <c r="H137" s="352"/>
      <c r="I137" s="353" t="n">
        <v>27.188</v>
      </c>
      <c r="J137" s="352"/>
      <c r="K137" s="353"/>
      <c r="L137" s="352"/>
      <c r="M137" s="353"/>
      <c r="N137" s="352"/>
      <c r="O137" s="353"/>
      <c r="Q137" s="352"/>
      <c r="R137" s="353" t="n">
        <v>23.9174924778321</v>
      </c>
      <c r="S137" s="354"/>
      <c r="T137" s="353"/>
      <c r="U137" s="355"/>
      <c r="V137" s="356"/>
      <c r="W137" s="355"/>
      <c r="X137" s="353"/>
      <c r="Y137" s="354"/>
      <c r="Z137" s="357"/>
      <c r="AB137" s="354"/>
      <c r="AC137" s="353"/>
      <c r="AD137" s="354"/>
      <c r="AE137" s="353"/>
      <c r="AF137" s="354"/>
      <c r="AG137" s="353"/>
      <c r="AI137" s="1"/>
      <c r="AJ137" s="15"/>
    </row>
    <row r="138" customFormat="false" ht="12.75" hidden="false" customHeight="false" outlineLevel="0" collapsed="false">
      <c r="A138" s="1" t="n">
        <v>41061</v>
      </c>
      <c r="B138" s="352" t="n">
        <v>29.7375</v>
      </c>
      <c r="C138" s="353" t="n">
        <v>30.54</v>
      </c>
      <c r="D138" s="352" t="n">
        <v>26.025</v>
      </c>
      <c r="E138" s="353" t="n">
        <v>35.1075</v>
      </c>
      <c r="F138" s="352" t="n">
        <v>34.1175</v>
      </c>
      <c r="G138" s="353" t="n">
        <v>29.7375</v>
      </c>
      <c r="H138" s="352"/>
      <c r="I138" s="353" t="n">
        <v>31.688</v>
      </c>
      <c r="J138" s="352"/>
      <c r="K138" s="353"/>
      <c r="L138" s="352"/>
      <c r="M138" s="353"/>
      <c r="N138" s="352"/>
      <c r="O138" s="353"/>
      <c r="Q138" s="352"/>
      <c r="R138" s="353" t="n">
        <v>24.1915064335335</v>
      </c>
      <c r="S138" s="354"/>
      <c r="T138" s="353"/>
      <c r="U138" s="355"/>
      <c r="V138" s="356"/>
      <c r="W138" s="355"/>
      <c r="X138" s="353"/>
      <c r="Y138" s="354"/>
      <c r="Z138" s="357"/>
      <c r="AB138" s="354"/>
      <c r="AC138" s="353"/>
      <c r="AD138" s="354"/>
      <c r="AE138" s="353"/>
      <c r="AF138" s="354"/>
      <c r="AG138" s="353"/>
      <c r="AI138" s="1"/>
      <c r="AJ138" s="15"/>
    </row>
    <row r="139" customFormat="false" ht="12.75" hidden="false" customHeight="false" outlineLevel="0" collapsed="false">
      <c r="A139" s="1" t="n">
        <v>41091</v>
      </c>
      <c r="B139" s="352" t="n">
        <v>33.705</v>
      </c>
      <c r="C139" s="353" t="n">
        <v>37.41</v>
      </c>
      <c r="D139" s="352" t="n">
        <v>31.875</v>
      </c>
      <c r="E139" s="353" t="n">
        <v>29.46</v>
      </c>
      <c r="F139" s="352" t="n">
        <v>34.9575</v>
      </c>
      <c r="G139" s="353" t="n">
        <v>33.705</v>
      </c>
      <c r="H139" s="352"/>
      <c r="I139" s="353" t="n">
        <v>36.938</v>
      </c>
      <c r="J139" s="352"/>
      <c r="K139" s="353"/>
      <c r="L139" s="352"/>
      <c r="M139" s="353"/>
      <c r="N139" s="352"/>
      <c r="O139" s="353"/>
      <c r="Q139" s="352"/>
      <c r="R139" s="353" t="n">
        <v>24.5862532724734</v>
      </c>
      <c r="S139" s="354"/>
      <c r="T139" s="353"/>
      <c r="U139" s="355"/>
      <c r="V139" s="356"/>
      <c r="W139" s="355"/>
      <c r="X139" s="353"/>
      <c r="Y139" s="354"/>
      <c r="Z139" s="357"/>
      <c r="AB139" s="354"/>
      <c r="AC139" s="353"/>
      <c r="AD139" s="354"/>
      <c r="AE139" s="353"/>
      <c r="AF139" s="354"/>
      <c r="AG139" s="353"/>
      <c r="AI139" s="1"/>
      <c r="AJ139" s="15"/>
    </row>
    <row r="140" customFormat="false" ht="12.75" hidden="false" customHeight="false" outlineLevel="0" collapsed="false">
      <c r="A140" s="1" t="n">
        <v>41122</v>
      </c>
      <c r="B140" s="352" t="n">
        <v>35.145</v>
      </c>
      <c r="C140" s="353" t="n">
        <v>39.825</v>
      </c>
      <c r="D140" s="352" t="n">
        <v>34.373</v>
      </c>
      <c r="E140" s="353" t="n">
        <v>31.9875</v>
      </c>
      <c r="F140" s="352" t="n">
        <v>35.1075</v>
      </c>
      <c r="G140" s="353" t="n">
        <v>35.145</v>
      </c>
      <c r="H140" s="352"/>
      <c r="I140" s="353" t="n">
        <v>43.688</v>
      </c>
      <c r="J140" s="352"/>
      <c r="K140" s="353"/>
      <c r="L140" s="352"/>
      <c r="M140" s="353"/>
      <c r="N140" s="352"/>
      <c r="O140" s="353"/>
      <c r="Q140" s="352"/>
      <c r="R140" s="353" t="n">
        <v>24.8615850990032</v>
      </c>
      <c r="S140" s="354"/>
      <c r="T140" s="353"/>
      <c r="U140" s="355"/>
      <c r="V140" s="356"/>
      <c r="W140" s="355"/>
      <c r="X140" s="353"/>
      <c r="Y140" s="354"/>
      <c r="Z140" s="357"/>
      <c r="AB140" s="354"/>
      <c r="AC140" s="353"/>
      <c r="AD140" s="354"/>
      <c r="AE140" s="353"/>
      <c r="AF140" s="354"/>
      <c r="AG140" s="353"/>
      <c r="AI140" s="1"/>
      <c r="AJ140" s="15"/>
    </row>
    <row r="141" customFormat="false" ht="12.75" hidden="false" customHeight="false" outlineLevel="0" collapsed="false">
      <c r="A141" s="1" t="n">
        <v>41153</v>
      </c>
      <c r="B141" s="352" t="n">
        <v>31.83</v>
      </c>
      <c r="C141" s="353" t="n">
        <v>36.068</v>
      </c>
      <c r="D141" s="352" t="n">
        <v>30.953</v>
      </c>
      <c r="E141" s="353" t="n">
        <v>30.555</v>
      </c>
      <c r="F141" s="352" t="n">
        <v>30.8625</v>
      </c>
      <c r="G141" s="353" t="n">
        <v>31.83</v>
      </c>
      <c r="H141" s="352"/>
      <c r="I141" s="353" t="n">
        <v>30.525</v>
      </c>
      <c r="J141" s="352"/>
      <c r="K141" s="353"/>
      <c r="L141" s="352"/>
      <c r="M141" s="353"/>
      <c r="N141" s="352"/>
      <c r="O141" s="353"/>
      <c r="Q141" s="352"/>
      <c r="R141" s="353" t="n">
        <v>24.9683586278097</v>
      </c>
      <c r="S141" s="354"/>
      <c r="T141" s="353"/>
      <c r="U141" s="355"/>
      <c r="V141" s="356"/>
      <c r="W141" s="355"/>
      <c r="X141" s="353"/>
      <c r="Y141" s="354"/>
      <c r="Z141" s="357"/>
      <c r="AB141" s="354"/>
      <c r="AC141" s="353"/>
      <c r="AD141" s="354"/>
      <c r="AE141" s="353"/>
      <c r="AF141" s="354"/>
      <c r="AG141" s="353"/>
      <c r="AI141" s="1"/>
      <c r="AJ141" s="15"/>
    </row>
    <row r="142" customFormat="false" ht="12.75" hidden="false" customHeight="false" outlineLevel="0" collapsed="false">
      <c r="A142" s="1" t="n">
        <v>41183</v>
      </c>
      <c r="B142" s="352" t="n">
        <v>28.733</v>
      </c>
      <c r="C142" s="353" t="n">
        <v>33.023</v>
      </c>
      <c r="D142" s="352" t="n">
        <v>29.655</v>
      </c>
      <c r="E142" s="353" t="n">
        <v>34.845</v>
      </c>
      <c r="F142" s="352" t="n">
        <v>31.148</v>
      </c>
      <c r="G142" s="353" t="n">
        <v>28.733</v>
      </c>
      <c r="H142" s="352"/>
      <c r="I142" s="353" t="n">
        <v>30.188</v>
      </c>
      <c r="J142" s="352"/>
      <c r="K142" s="353"/>
      <c r="L142" s="352"/>
      <c r="M142" s="353"/>
      <c r="N142" s="352"/>
      <c r="O142" s="353"/>
      <c r="Q142" s="352"/>
      <c r="R142" s="353" t="n">
        <v>25.0668622433274</v>
      </c>
      <c r="S142" s="354"/>
      <c r="T142" s="353"/>
      <c r="U142" s="355"/>
      <c r="V142" s="356"/>
      <c r="W142" s="355"/>
      <c r="X142" s="353"/>
      <c r="Y142" s="354"/>
      <c r="Z142" s="357"/>
      <c r="AB142" s="354"/>
      <c r="AC142" s="353"/>
      <c r="AD142" s="354"/>
      <c r="AE142" s="353"/>
      <c r="AF142" s="354"/>
      <c r="AG142" s="353"/>
      <c r="AI142" s="1"/>
      <c r="AJ142" s="15"/>
    </row>
    <row r="143" customFormat="false" ht="12.75" hidden="false" customHeight="false" outlineLevel="0" collapsed="false">
      <c r="A143" s="1" t="n">
        <v>41214</v>
      </c>
      <c r="B143" s="352" t="n">
        <v>28.305</v>
      </c>
      <c r="C143" s="353" t="n">
        <v>32.055</v>
      </c>
      <c r="D143" s="352" t="n">
        <v>28.553</v>
      </c>
      <c r="E143" s="353" t="n">
        <v>32.078</v>
      </c>
      <c r="F143" s="352" t="n">
        <v>30.69</v>
      </c>
      <c r="G143" s="353" t="n">
        <v>28.305</v>
      </c>
      <c r="H143" s="352"/>
      <c r="I143" s="353" t="n">
        <v>27.938</v>
      </c>
      <c r="J143" s="352"/>
      <c r="K143" s="353"/>
      <c r="L143" s="352"/>
      <c r="M143" s="353"/>
      <c r="N143" s="352"/>
      <c r="O143" s="353"/>
      <c r="Q143" s="352"/>
      <c r="R143" s="353" t="n">
        <v>27.2803488649243</v>
      </c>
      <c r="S143" s="354"/>
      <c r="T143" s="353"/>
      <c r="U143" s="355"/>
      <c r="V143" s="356"/>
      <c r="W143" s="355"/>
      <c r="X143" s="353"/>
      <c r="Y143" s="354"/>
      <c r="Z143" s="357"/>
      <c r="AB143" s="354"/>
      <c r="AC143" s="353"/>
      <c r="AD143" s="354"/>
      <c r="AE143" s="353"/>
      <c r="AF143" s="354"/>
      <c r="AG143" s="353"/>
      <c r="AI143" s="1"/>
      <c r="AJ143" s="15"/>
    </row>
    <row r="144" customFormat="false" ht="12.75" hidden="false" customHeight="false" outlineLevel="0" collapsed="false">
      <c r="A144" s="1" t="n">
        <v>41244</v>
      </c>
      <c r="B144" s="352" t="n">
        <v>28.305</v>
      </c>
      <c r="C144" s="353" t="n">
        <v>33.015</v>
      </c>
      <c r="D144" s="352" t="n">
        <v>29.415</v>
      </c>
      <c r="E144" s="353" t="n">
        <v>32.5275</v>
      </c>
      <c r="F144" s="352" t="n">
        <v>33.6825</v>
      </c>
      <c r="G144" s="353" t="n">
        <v>28.305</v>
      </c>
      <c r="H144" s="352"/>
      <c r="I144" s="353" t="n">
        <v>30.15</v>
      </c>
      <c r="J144" s="352"/>
      <c r="K144" s="353"/>
      <c r="L144" s="352"/>
      <c r="M144" s="353"/>
      <c r="N144" s="352"/>
      <c r="O144" s="353"/>
      <c r="Q144" s="352"/>
      <c r="R144" s="353" t="n">
        <v>28.7296179557373</v>
      </c>
      <c r="S144" s="354"/>
      <c r="T144" s="353"/>
      <c r="U144" s="355"/>
      <c r="V144" s="356"/>
      <c r="W144" s="355"/>
      <c r="X144" s="353"/>
      <c r="Y144" s="354"/>
      <c r="Z144" s="357"/>
      <c r="AB144" s="354"/>
      <c r="AC144" s="353"/>
      <c r="AD144" s="354"/>
      <c r="AE144" s="353"/>
      <c r="AF144" s="354"/>
      <c r="AG144" s="353"/>
      <c r="AI144" s="1"/>
      <c r="AJ144" s="15"/>
    </row>
    <row r="145" customFormat="false" ht="12.75" hidden="false" customHeight="false" outlineLevel="0" collapsed="false">
      <c r="A145" s="1" t="n">
        <v>41275</v>
      </c>
      <c r="B145" s="352" t="n">
        <v>28.8975</v>
      </c>
      <c r="C145" s="353" t="n">
        <v>33.698</v>
      </c>
      <c r="D145" s="352" t="n">
        <v>29.873</v>
      </c>
      <c r="E145" s="353" t="n">
        <v>31.4025</v>
      </c>
      <c r="F145" s="352" t="n">
        <v>31.913</v>
      </c>
      <c r="G145" s="353" t="n">
        <v>28.8975</v>
      </c>
      <c r="H145" s="352"/>
      <c r="I145" s="353" t="n">
        <v>23.212</v>
      </c>
      <c r="J145" s="352"/>
      <c r="K145" s="353"/>
      <c r="L145" s="352"/>
      <c r="M145" s="353"/>
      <c r="N145" s="352"/>
      <c r="O145" s="353"/>
      <c r="Q145" s="352"/>
      <c r="R145" s="353" t="n">
        <v>28.1100238852669</v>
      </c>
      <c r="S145" s="354"/>
      <c r="T145" s="353"/>
      <c r="U145" s="355"/>
      <c r="V145" s="356"/>
      <c r="W145" s="355"/>
      <c r="X145" s="353"/>
      <c r="Y145" s="354"/>
      <c r="Z145" s="357"/>
      <c r="AB145" s="354"/>
      <c r="AC145" s="353"/>
      <c r="AD145" s="354"/>
      <c r="AE145" s="353"/>
      <c r="AF145" s="354"/>
      <c r="AG145" s="353"/>
      <c r="AI145" s="1"/>
      <c r="AJ145" s="15"/>
    </row>
    <row r="146" customFormat="false" ht="12.75" hidden="false" customHeight="false" outlineLevel="0" collapsed="false">
      <c r="A146" s="1" t="n">
        <v>41306</v>
      </c>
      <c r="B146" s="352" t="n">
        <v>28.7475</v>
      </c>
      <c r="C146" s="353" t="n">
        <v>32.828</v>
      </c>
      <c r="D146" s="352" t="n">
        <v>29.093</v>
      </c>
      <c r="E146" s="353" t="n">
        <v>31.8</v>
      </c>
      <c r="F146" s="352" t="n">
        <v>30.48</v>
      </c>
      <c r="G146" s="353" t="n">
        <v>28.7475</v>
      </c>
      <c r="H146" s="352"/>
      <c r="I146" s="353" t="n">
        <v>24.9</v>
      </c>
      <c r="J146" s="352"/>
      <c r="K146" s="353"/>
      <c r="L146" s="352"/>
      <c r="M146" s="353"/>
      <c r="N146" s="352"/>
      <c r="O146" s="353"/>
      <c r="Q146" s="352"/>
      <c r="R146" s="353" t="n">
        <v>27.2145049786494</v>
      </c>
      <c r="S146" s="354"/>
      <c r="T146" s="353"/>
      <c r="U146" s="355"/>
      <c r="V146" s="356"/>
      <c r="W146" s="355"/>
      <c r="X146" s="353"/>
      <c r="Y146" s="354"/>
      <c r="Z146" s="357"/>
      <c r="AB146" s="354"/>
      <c r="AC146" s="353"/>
      <c r="AD146" s="354"/>
      <c r="AE146" s="353"/>
      <c r="AF146" s="354"/>
      <c r="AG146" s="353"/>
      <c r="AI146" s="1"/>
      <c r="AJ146" s="15"/>
    </row>
    <row r="147" customFormat="false" ht="12.75" hidden="false" customHeight="false" outlineLevel="0" collapsed="false">
      <c r="A147" s="1" t="n">
        <v>41334</v>
      </c>
      <c r="B147" s="352" t="n">
        <v>28.755</v>
      </c>
      <c r="C147" s="353" t="n">
        <v>31.793</v>
      </c>
      <c r="D147" s="352" t="n">
        <v>27.84</v>
      </c>
      <c r="E147" s="353" t="n">
        <v>31.4475</v>
      </c>
      <c r="F147" s="352" t="n">
        <v>29.73</v>
      </c>
      <c r="G147" s="353" t="n">
        <v>28.755</v>
      </c>
      <c r="H147" s="352"/>
      <c r="I147" s="353" t="n">
        <v>23.025</v>
      </c>
      <c r="J147" s="352"/>
      <c r="K147" s="353"/>
      <c r="L147" s="352"/>
      <c r="M147" s="353"/>
      <c r="N147" s="352"/>
      <c r="O147" s="353"/>
      <c r="Q147" s="352"/>
      <c r="R147" s="353" t="n">
        <v>26.1719161813767</v>
      </c>
      <c r="S147" s="354"/>
      <c r="T147" s="353"/>
      <c r="U147" s="355"/>
      <c r="V147" s="356"/>
      <c r="W147" s="355"/>
      <c r="X147" s="353"/>
      <c r="Y147" s="354"/>
      <c r="Z147" s="357"/>
      <c r="AB147" s="354"/>
      <c r="AC147" s="353"/>
      <c r="AD147" s="354"/>
      <c r="AE147" s="353"/>
      <c r="AF147" s="354"/>
      <c r="AG147" s="353"/>
      <c r="AI147" s="1"/>
      <c r="AJ147" s="15"/>
    </row>
    <row r="148" customFormat="false" ht="12.75" hidden="false" customHeight="false" outlineLevel="0" collapsed="false">
      <c r="A148" s="1" t="n">
        <v>41365</v>
      </c>
      <c r="B148" s="352" t="n">
        <v>28.6125</v>
      </c>
      <c r="C148" s="353" t="n">
        <v>32.505</v>
      </c>
      <c r="D148" s="352" t="n">
        <v>27.533</v>
      </c>
      <c r="E148" s="353" t="n">
        <v>32.3325</v>
      </c>
      <c r="F148" s="352" t="n">
        <v>28.995</v>
      </c>
      <c r="G148" s="353" t="n">
        <v>28.6125</v>
      </c>
      <c r="H148" s="352"/>
      <c r="I148" s="353" t="n">
        <v>27.75</v>
      </c>
      <c r="J148" s="352"/>
      <c r="K148" s="353"/>
      <c r="L148" s="352"/>
      <c r="M148" s="353"/>
      <c r="N148" s="352"/>
      <c r="O148" s="353"/>
      <c r="Q148" s="352"/>
      <c r="R148" s="353" t="n">
        <v>23.9015299800661</v>
      </c>
      <c r="S148" s="354"/>
      <c r="T148" s="353"/>
      <c r="U148" s="355"/>
      <c r="V148" s="356"/>
      <c r="W148" s="355"/>
      <c r="X148" s="353"/>
      <c r="Y148" s="354"/>
      <c r="Z148" s="357"/>
      <c r="AB148" s="354"/>
      <c r="AC148" s="353"/>
      <c r="AD148" s="354"/>
      <c r="AE148" s="353"/>
      <c r="AF148" s="354"/>
      <c r="AG148" s="353"/>
      <c r="AI148" s="1"/>
      <c r="AJ148" s="15"/>
    </row>
    <row r="149" customFormat="false" ht="12.75" hidden="false" customHeight="false" outlineLevel="0" collapsed="false">
      <c r="A149" s="1" t="n">
        <v>41395</v>
      </c>
      <c r="B149" s="352" t="n">
        <v>28.6125</v>
      </c>
      <c r="C149" s="353" t="n">
        <v>30.848</v>
      </c>
      <c r="D149" s="352" t="n">
        <v>25.958</v>
      </c>
      <c r="E149" s="353" t="n">
        <v>32.9925</v>
      </c>
      <c r="F149" s="352" t="n">
        <v>29.4</v>
      </c>
      <c r="G149" s="353" t="n">
        <v>28.6125</v>
      </c>
      <c r="H149" s="352"/>
      <c r="I149" s="353" t="n">
        <v>27.75</v>
      </c>
      <c r="J149" s="352"/>
      <c r="K149" s="353"/>
      <c r="L149" s="352"/>
      <c r="M149" s="353"/>
      <c r="N149" s="352"/>
      <c r="O149" s="353"/>
      <c r="Q149" s="352"/>
      <c r="R149" s="353" t="n">
        <v>23.9174924778321</v>
      </c>
      <c r="S149" s="354"/>
      <c r="T149" s="353"/>
      <c r="U149" s="355"/>
      <c r="V149" s="356"/>
      <c r="W149" s="355"/>
      <c r="X149" s="353"/>
      <c r="Y149" s="354"/>
      <c r="Z149" s="357"/>
      <c r="AB149" s="354"/>
      <c r="AC149" s="353"/>
      <c r="AD149" s="354"/>
      <c r="AE149" s="353"/>
      <c r="AF149" s="354"/>
      <c r="AG149" s="353"/>
      <c r="AI149" s="1"/>
      <c r="AJ149" s="15"/>
    </row>
    <row r="150" customFormat="false" ht="12.75" hidden="false" customHeight="false" outlineLevel="0" collapsed="false">
      <c r="A150" s="1" t="n">
        <v>41426</v>
      </c>
      <c r="B150" s="352" t="n">
        <v>29.9175</v>
      </c>
      <c r="C150" s="353" t="n">
        <v>31.298</v>
      </c>
      <c r="D150" s="352" t="n">
        <v>26.363</v>
      </c>
      <c r="E150" s="353" t="n">
        <v>35.46</v>
      </c>
      <c r="F150" s="352" t="n">
        <v>34.32</v>
      </c>
      <c r="G150" s="353" t="n">
        <v>29.9175</v>
      </c>
      <c r="H150" s="352"/>
      <c r="I150" s="353" t="n">
        <v>32.25</v>
      </c>
      <c r="J150" s="352"/>
      <c r="K150" s="353"/>
      <c r="L150" s="352"/>
      <c r="M150" s="353"/>
      <c r="N150" s="352"/>
      <c r="O150" s="353"/>
      <c r="Q150" s="352"/>
      <c r="R150" s="353" t="n">
        <v>24.1915064335335</v>
      </c>
      <c r="S150" s="354"/>
      <c r="T150" s="353"/>
      <c r="U150" s="355"/>
      <c r="V150" s="356"/>
      <c r="W150" s="355"/>
      <c r="X150" s="353"/>
      <c r="Y150" s="354"/>
      <c r="Z150" s="357"/>
      <c r="AB150" s="354"/>
      <c r="AC150" s="353"/>
      <c r="AD150" s="354"/>
      <c r="AE150" s="353"/>
      <c r="AF150" s="354"/>
      <c r="AG150" s="353"/>
      <c r="AI150" s="1"/>
      <c r="AJ150" s="15"/>
    </row>
    <row r="151" customFormat="false" ht="12.75" hidden="false" customHeight="false" outlineLevel="0" collapsed="false">
      <c r="A151" s="1" t="n">
        <v>41456</v>
      </c>
      <c r="B151" s="352" t="n">
        <v>33.915</v>
      </c>
      <c r="C151" s="353" t="n">
        <v>38.333</v>
      </c>
      <c r="D151" s="352" t="n">
        <v>32.28</v>
      </c>
      <c r="E151" s="353" t="n">
        <v>29.8875</v>
      </c>
      <c r="F151" s="352" t="n">
        <v>35.205</v>
      </c>
      <c r="G151" s="353" t="n">
        <v>33.915</v>
      </c>
      <c r="H151" s="352"/>
      <c r="I151" s="353" t="n">
        <v>37.5</v>
      </c>
      <c r="J151" s="352"/>
      <c r="K151" s="353"/>
      <c r="L151" s="352"/>
      <c r="M151" s="353"/>
      <c r="N151" s="352"/>
      <c r="O151" s="353"/>
      <c r="Q151" s="352"/>
      <c r="R151" s="353" t="n">
        <v>24.5862532724734</v>
      </c>
      <c r="S151" s="354"/>
      <c r="T151" s="353"/>
      <c r="U151" s="355"/>
      <c r="V151" s="356"/>
      <c r="W151" s="355"/>
      <c r="X151" s="353"/>
      <c r="Y151" s="354"/>
      <c r="Z151" s="357"/>
      <c r="AB151" s="354"/>
      <c r="AC151" s="353"/>
      <c r="AD151" s="354"/>
      <c r="AE151" s="353"/>
      <c r="AF151" s="354"/>
      <c r="AG151" s="353"/>
      <c r="AI151" s="1"/>
      <c r="AJ151" s="15"/>
    </row>
    <row r="152" customFormat="false" ht="12.75" hidden="false" customHeight="false" outlineLevel="0" collapsed="false">
      <c r="A152" s="1" t="n">
        <v>41487</v>
      </c>
      <c r="B152" s="352" t="n">
        <v>35.37</v>
      </c>
      <c r="C152" s="353" t="n">
        <v>40.808</v>
      </c>
      <c r="D152" s="352" t="n">
        <v>34.815</v>
      </c>
      <c r="E152" s="353" t="n">
        <v>32.4375</v>
      </c>
      <c r="F152" s="352" t="n">
        <v>35.3775</v>
      </c>
      <c r="G152" s="353" t="n">
        <v>35.37</v>
      </c>
      <c r="H152" s="352"/>
      <c r="I152" s="353" t="n">
        <v>44.25</v>
      </c>
      <c r="J152" s="352"/>
      <c r="K152" s="353"/>
      <c r="L152" s="352"/>
      <c r="M152" s="353"/>
      <c r="N152" s="352"/>
      <c r="O152" s="353"/>
      <c r="Q152" s="352"/>
      <c r="R152" s="353" t="n">
        <v>24.8615850990032</v>
      </c>
      <c r="S152" s="354"/>
      <c r="T152" s="353"/>
      <c r="U152" s="355"/>
      <c r="V152" s="356"/>
      <c r="W152" s="355"/>
      <c r="X152" s="353"/>
      <c r="Y152" s="354"/>
      <c r="Z152" s="357"/>
      <c r="AB152" s="354"/>
      <c r="AC152" s="353"/>
      <c r="AD152" s="354"/>
      <c r="AE152" s="353"/>
      <c r="AF152" s="354"/>
      <c r="AG152" s="353"/>
      <c r="AI152" s="1"/>
      <c r="AJ152" s="15"/>
    </row>
    <row r="153" customFormat="false" ht="12.75" hidden="false" customHeight="false" outlineLevel="0" collapsed="false">
      <c r="A153" s="1" t="n">
        <v>41518</v>
      </c>
      <c r="B153" s="352" t="n">
        <v>32.0325</v>
      </c>
      <c r="C153" s="353" t="n">
        <v>36.96</v>
      </c>
      <c r="D153" s="352" t="n">
        <v>31.35</v>
      </c>
      <c r="E153" s="353" t="n">
        <v>30.99</v>
      </c>
      <c r="F153" s="352" t="n">
        <v>31.08</v>
      </c>
      <c r="G153" s="353" t="n">
        <v>32.0325</v>
      </c>
      <c r="H153" s="352"/>
      <c r="I153" s="353" t="n">
        <v>30.712</v>
      </c>
      <c r="J153" s="352"/>
      <c r="K153" s="353"/>
      <c r="L153" s="352"/>
      <c r="M153" s="353"/>
      <c r="N153" s="352"/>
      <c r="O153" s="353"/>
      <c r="Q153" s="352"/>
      <c r="R153" s="353" t="n">
        <v>24.9683586278097</v>
      </c>
      <c r="S153" s="354"/>
      <c r="T153" s="353"/>
      <c r="U153" s="355"/>
      <c r="V153" s="356"/>
      <c r="W153" s="355"/>
      <c r="X153" s="353"/>
      <c r="Y153" s="354"/>
      <c r="Z153" s="357"/>
      <c r="AB153" s="354"/>
      <c r="AC153" s="353"/>
      <c r="AD153" s="354"/>
      <c r="AE153" s="353"/>
      <c r="AF153" s="354"/>
      <c r="AG153" s="353"/>
      <c r="AI153" s="1"/>
      <c r="AJ153" s="15"/>
    </row>
    <row r="154" customFormat="false" ht="12.75" hidden="false" customHeight="false" outlineLevel="0" collapsed="false">
      <c r="A154" s="1" t="n">
        <v>41548</v>
      </c>
      <c r="B154" s="352" t="n">
        <v>28.913</v>
      </c>
      <c r="C154" s="353" t="n">
        <v>33.833</v>
      </c>
      <c r="D154" s="352" t="n">
        <v>30.03</v>
      </c>
      <c r="E154" s="353" t="n">
        <v>35.182</v>
      </c>
      <c r="F154" s="352" t="n">
        <v>31.313</v>
      </c>
      <c r="G154" s="353" t="n">
        <v>28.913</v>
      </c>
      <c r="H154" s="352"/>
      <c r="I154" s="353" t="n">
        <v>30.75</v>
      </c>
      <c r="J154" s="352"/>
      <c r="K154" s="353"/>
      <c r="L154" s="352"/>
      <c r="M154" s="353"/>
      <c r="N154" s="352"/>
      <c r="O154" s="353"/>
      <c r="Q154" s="352"/>
      <c r="R154" s="353" t="n">
        <v>25.0668622433274</v>
      </c>
      <c r="S154" s="354"/>
      <c r="T154" s="353"/>
      <c r="U154" s="355"/>
      <c r="V154" s="356"/>
      <c r="W154" s="355"/>
      <c r="X154" s="353"/>
      <c r="Y154" s="354"/>
      <c r="Z154" s="357"/>
      <c r="AB154" s="354"/>
      <c r="AC154" s="353"/>
      <c r="AD154" s="354"/>
      <c r="AE154" s="353"/>
      <c r="AF154" s="354"/>
      <c r="AG154" s="353"/>
      <c r="AI154" s="1"/>
      <c r="AJ154" s="15"/>
    </row>
    <row r="155" customFormat="false" ht="12.75" hidden="false" customHeight="false" outlineLevel="0" collapsed="false">
      <c r="A155" s="1" t="n">
        <v>41579</v>
      </c>
      <c r="B155" s="352" t="n">
        <v>28.4775</v>
      </c>
      <c r="C155" s="353" t="n">
        <v>32.85</v>
      </c>
      <c r="D155" s="352" t="n">
        <v>28.92</v>
      </c>
      <c r="E155" s="353" t="n">
        <v>32.43</v>
      </c>
      <c r="F155" s="352" t="n">
        <v>30.8475</v>
      </c>
      <c r="G155" s="353" t="n">
        <v>28.4775</v>
      </c>
      <c r="H155" s="352"/>
      <c r="I155" s="353" t="n">
        <v>28.5</v>
      </c>
      <c r="J155" s="352"/>
      <c r="K155" s="353"/>
      <c r="L155" s="352"/>
      <c r="M155" s="353"/>
      <c r="N155" s="352"/>
      <c r="O155" s="353"/>
      <c r="Q155" s="352"/>
      <c r="R155" s="353" t="n">
        <v>27.2803488649243</v>
      </c>
      <c r="S155" s="354"/>
      <c r="T155" s="353"/>
      <c r="U155" s="355"/>
      <c r="V155" s="356"/>
      <c r="W155" s="355"/>
      <c r="X155" s="353"/>
      <c r="Y155" s="354"/>
      <c r="Z155" s="357"/>
      <c r="AB155" s="354"/>
      <c r="AC155" s="353"/>
      <c r="AD155" s="354"/>
      <c r="AE155" s="353"/>
      <c r="AF155" s="354"/>
      <c r="AG155" s="353"/>
      <c r="AI155" s="1"/>
      <c r="AJ155" s="15"/>
    </row>
    <row r="156" customFormat="false" ht="12.75" hidden="false" customHeight="false" outlineLevel="0" collapsed="false">
      <c r="A156" s="1" t="n">
        <v>41609</v>
      </c>
      <c r="B156" s="352" t="n">
        <v>28.485</v>
      </c>
      <c r="C156" s="353" t="n">
        <v>33.833</v>
      </c>
      <c r="D156" s="352" t="n">
        <v>29.798</v>
      </c>
      <c r="E156" s="353" t="n">
        <v>32.8875</v>
      </c>
      <c r="F156" s="352" t="n">
        <v>33.8625</v>
      </c>
      <c r="G156" s="353" t="n">
        <v>28.485</v>
      </c>
      <c r="H156" s="352"/>
      <c r="I156" s="353" t="n">
        <v>30.337</v>
      </c>
      <c r="J156" s="352"/>
      <c r="K156" s="353"/>
      <c r="L156" s="352"/>
      <c r="M156" s="353"/>
      <c r="N156" s="352"/>
      <c r="O156" s="353"/>
      <c r="Q156" s="352"/>
      <c r="R156" s="353" t="n">
        <v>28.7296179557373</v>
      </c>
      <c r="S156" s="354"/>
      <c r="T156" s="353"/>
      <c r="U156" s="355"/>
      <c r="V156" s="356"/>
      <c r="W156" s="355"/>
      <c r="X156" s="353"/>
      <c r="Y156" s="354"/>
      <c r="Z156" s="357"/>
      <c r="AB156" s="354"/>
      <c r="AC156" s="353"/>
      <c r="AD156" s="354"/>
      <c r="AE156" s="353"/>
      <c r="AF156" s="354"/>
      <c r="AG156" s="353"/>
      <c r="AI156" s="1"/>
      <c r="AJ156" s="15"/>
    </row>
    <row r="157" customFormat="false" ht="12.75" hidden="false" customHeight="false" outlineLevel="0" collapsed="false">
      <c r="A157" s="1" t="n">
        <v>41640</v>
      </c>
      <c r="B157" s="352" t="n">
        <v>29.0775</v>
      </c>
      <c r="C157" s="353" t="n">
        <v>34.508</v>
      </c>
      <c r="D157" s="352" t="n">
        <v>30.255</v>
      </c>
      <c r="E157" s="353" t="n">
        <v>31.7775</v>
      </c>
      <c r="F157" s="352" t="n">
        <v>32.085</v>
      </c>
      <c r="G157" s="353" t="n">
        <v>29.0775</v>
      </c>
      <c r="H157" s="352"/>
      <c r="I157" s="353" t="n">
        <v>23.775</v>
      </c>
      <c r="J157" s="352"/>
      <c r="K157" s="353"/>
      <c r="L157" s="352"/>
      <c r="M157" s="353"/>
      <c r="N157" s="352"/>
      <c r="O157" s="353"/>
      <c r="Q157" s="352"/>
      <c r="R157" s="353" t="n">
        <v>28.1100238852669</v>
      </c>
      <c r="S157" s="354"/>
      <c r="T157" s="353"/>
      <c r="U157" s="355"/>
      <c r="V157" s="356"/>
      <c r="W157" s="355"/>
      <c r="X157" s="353"/>
      <c r="Y157" s="354"/>
      <c r="Z157" s="357"/>
      <c r="AB157" s="354"/>
      <c r="AC157" s="353"/>
      <c r="AD157" s="354"/>
      <c r="AE157" s="353"/>
      <c r="AF157" s="354"/>
      <c r="AG157" s="353"/>
      <c r="AI157" s="1"/>
      <c r="AJ157" s="15"/>
    </row>
    <row r="158" customFormat="false" ht="12.75" hidden="false" customHeight="false" outlineLevel="0" collapsed="false">
      <c r="A158" s="1" t="n">
        <v>41671</v>
      </c>
      <c r="B158" s="352" t="n">
        <v>28.9275</v>
      </c>
      <c r="C158" s="353" t="n">
        <v>33.623</v>
      </c>
      <c r="D158" s="352" t="n">
        <v>29.46</v>
      </c>
      <c r="E158" s="353" t="n">
        <v>32.1675</v>
      </c>
      <c r="F158" s="352" t="n">
        <v>30.645</v>
      </c>
      <c r="G158" s="353" t="n">
        <v>28.9275</v>
      </c>
      <c r="H158" s="352"/>
      <c r="I158" s="353" t="n">
        <v>25.462</v>
      </c>
      <c r="J158" s="352"/>
      <c r="K158" s="353"/>
      <c r="L158" s="352"/>
      <c r="M158" s="353"/>
      <c r="N158" s="352"/>
      <c r="O158" s="353"/>
      <c r="Q158" s="352"/>
      <c r="R158" s="353" t="n">
        <v>27.2145049786494</v>
      </c>
      <c r="S158" s="354"/>
      <c r="T158" s="353"/>
      <c r="U158" s="355"/>
      <c r="V158" s="356"/>
      <c r="W158" s="355"/>
      <c r="X158" s="353"/>
      <c r="Y158" s="354"/>
      <c r="Z158" s="357"/>
      <c r="AB158" s="354"/>
      <c r="AC158" s="353"/>
      <c r="AD158" s="354"/>
      <c r="AE158" s="353"/>
      <c r="AF158" s="354"/>
      <c r="AG158" s="353"/>
      <c r="AI158" s="1"/>
      <c r="AJ158" s="15"/>
    </row>
    <row r="159" customFormat="false" ht="12.75" hidden="false" customHeight="false" outlineLevel="0" collapsed="false">
      <c r="A159" s="1" t="n">
        <v>41699</v>
      </c>
      <c r="B159" s="352" t="n">
        <v>28.935</v>
      </c>
      <c r="C159" s="353" t="n">
        <v>32.558</v>
      </c>
      <c r="D159" s="352" t="n">
        <v>28.193</v>
      </c>
      <c r="E159" s="353" t="n">
        <v>31.8075</v>
      </c>
      <c r="F159" s="352" t="n">
        <v>29.8875</v>
      </c>
      <c r="G159" s="353" t="n">
        <v>28.935</v>
      </c>
      <c r="H159" s="352"/>
      <c r="I159" s="353" t="n">
        <v>23.587</v>
      </c>
      <c r="J159" s="352"/>
      <c r="K159" s="353"/>
      <c r="L159" s="352"/>
      <c r="M159" s="353"/>
      <c r="N159" s="352"/>
      <c r="O159" s="353"/>
      <c r="Q159" s="352"/>
      <c r="R159" s="353" t="n">
        <v>26.1719161813767</v>
      </c>
      <c r="S159" s="354"/>
      <c r="T159" s="353"/>
      <c r="U159" s="355"/>
      <c r="V159" s="356"/>
      <c r="W159" s="355"/>
      <c r="X159" s="353"/>
      <c r="Y159" s="354"/>
      <c r="Z159" s="357"/>
      <c r="AB159" s="354"/>
      <c r="AC159" s="353"/>
      <c r="AD159" s="354"/>
      <c r="AE159" s="353"/>
      <c r="AF159" s="354"/>
      <c r="AG159" s="353"/>
      <c r="AI159" s="1"/>
      <c r="AJ159" s="15"/>
    </row>
    <row r="160" customFormat="false" ht="12.75" hidden="false" customHeight="false" outlineLevel="0" collapsed="false">
      <c r="A160" s="1" t="n">
        <v>41730</v>
      </c>
      <c r="B160" s="352" t="n">
        <v>28.785</v>
      </c>
      <c r="C160" s="353" t="n">
        <v>33.293</v>
      </c>
      <c r="D160" s="352" t="n">
        <v>27.878</v>
      </c>
      <c r="E160" s="353" t="n">
        <v>32.6775</v>
      </c>
      <c r="F160" s="352" t="n">
        <v>29.1375</v>
      </c>
      <c r="G160" s="353" t="n">
        <v>28.785</v>
      </c>
      <c r="H160" s="352"/>
      <c r="I160" s="353" t="n">
        <v>28.313</v>
      </c>
      <c r="J160" s="352"/>
      <c r="K160" s="353"/>
      <c r="L160" s="352"/>
      <c r="M160" s="353"/>
      <c r="N160" s="352"/>
      <c r="O160" s="353"/>
      <c r="Q160" s="352"/>
      <c r="R160" s="353" t="n">
        <v>23.9015299800661</v>
      </c>
      <c r="S160" s="354"/>
      <c r="T160" s="353"/>
      <c r="U160" s="355"/>
      <c r="V160" s="356"/>
      <c r="W160" s="355"/>
      <c r="X160" s="353"/>
      <c r="Y160" s="354"/>
      <c r="Z160" s="357"/>
      <c r="AB160" s="354"/>
      <c r="AC160" s="353"/>
      <c r="AD160" s="354"/>
      <c r="AE160" s="353"/>
      <c r="AF160" s="354"/>
      <c r="AG160" s="353"/>
      <c r="AI160" s="1"/>
      <c r="AJ160" s="15"/>
    </row>
    <row r="161" customFormat="false" ht="12" hidden="false" customHeight="true" outlineLevel="0" collapsed="false">
      <c r="A161" s="1" t="n">
        <v>41760</v>
      </c>
      <c r="B161" s="352" t="n">
        <v>28.7925</v>
      </c>
      <c r="C161" s="353" t="n">
        <v>31.598</v>
      </c>
      <c r="D161" s="352" t="n">
        <v>26.295</v>
      </c>
      <c r="E161" s="353" t="n">
        <v>33.3375</v>
      </c>
      <c r="F161" s="352" t="n">
        <v>29.55</v>
      </c>
      <c r="G161" s="353" t="n">
        <v>28.7925</v>
      </c>
      <c r="H161" s="352"/>
      <c r="I161" s="353" t="n">
        <v>28.313</v>
      </c>
      <c r="J161" s="352"/>
      <c r="K161" s="353"/>
      <c r="L161" s="352"/>
      <c r="M161" s="353"/>
      <c r="N161" s="352"/>
      <c r="O161" s="353"/>
      <c r="Q161" s="352"/>
      <c r="R161" s="353" t="n">
        <v>23.9174924778321</v>
      </c>
      <c r="S161" s="354"/>
      <c r="T161" s="353"/>
      <c r="U161" s="355"/>
      <c r="V161" s="356"/>
      <c r="W161" s="355"/>
      <c r="X161" s="353"/>
      <c r="Y161" s="354"/>
      <c r="Z161" s="357"/>
      <c r="AB161" s="354"/>
      <c r="AC161" s="353"/>
      <c r="AD161" s="354"/>
      <c r="AE161" s="353"/>
      <c r="AF161" s="354"/>
      <c r="AG161" s="353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30.105</v>
      </c>
      <c r="C162" s="2" t="n">
        <v>32.055</v>
      </c>
      <c r="D162" s="2" t="n">
        <v>26.7</v>
      </c>
      <c r="E162" s="2" t="n">
        <v>35.82</v>
      </c>
      <c r="F162" s="2" t="n">
        <v>34.515</v>
      </c>
      <c r="G162" s="2" t="n">
        <v>30.105</v>
      </c>
      <c r="I162" s="2" t="n">
        <v>32.813</v>
      </c>
      <c r="R162" s="2" t="n">
        <v>24.1915064335335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59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37163</v>
      </c>
      <c r="B7" s="360" t="n">
        <f aca="false">[5]Tregion!$C7</f>
        <v>24.85</v>
      </c>
      <c r="C7" s="361" t="n">
        <f aca="false">[6]Tregion!$C7</f>
        <v>20.25</v>
      </c>
      <c r="D7" s="360" t="n">
        <f aca="false">[7]Tregion!$C7</f>
        <v>18.65</v>
      </c>
      <c r="E7" s="361" t="n">
        <f aca="false">[8]Tregion!$C7</f>
        <v>24.64</v>
      </c>
      <c r="F7" s="360" t="n">
        <f aca="false">[9]Tregion!$C7</f>
        <v>25.18</v>
      </c>
      <c r="G7" s="361" t="n">
        <f aca="false">[10]Tbasis!$D6</f>
        <v>31.05</v>
      </c>
      <c r="H7" s="360"/>
      <c r="I7" s="361" t="n">
        <f aca="false">[11]Tregion!$C7</f>
        <v>25.18</v>
      </c>
      <c r="J7" s="360"/>
      <c r="K7" s="361"/>
      <c r="L7" s="360"/>
      <c r="M7" s="361"/>
      <c r="N7" s="360"/>
      <c r="O7" s="361"/>
      <c r="Q7" s="360"/>
      <c r="R7" s="361" t="n">
        <f aca="false">[12]Tregion!$C7</f>
        <v>36.75</v>
      </c>
      <c r="S7" s="362"/>
      <c r="T7" s="361"/>
      <c r="U7" s="363"/>
      <c r="V7" s="364"/>
      <c r="W7" s="363"/>
      <c r="X7" s="361"/>
      <c r="Y7" s="362"/>
      <c r="Z7" s="365"/>
      <c r="AB7" s="362"/>
      <c r="AC7" s="361"/>
      <c r="AD7" s="362"/>
      <c r="AE7" s="361"/>
      <c r="AF7" s="362"/>
      <c r="AG7" s="361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0.04499999</v>
      </c>
      <c r="AQ7" s="2" t="n">
        <f aca="false">AM7+AP7</f>
        <v>10.02499999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37164</v>
      </c>
      <c r="B8" s="352" t="n">
        <f aca="false">[5]Tregion!$C8</f>
        <v>20.3</v>
      </c>
      <c r="C8" s="353" t="n">
        <f aca="false">[6]Tregion!$C8</f>
        <v>19.75</v>
      </c>
      <c r="D8" s="352" t="n">
        <f aca="false">[7]Tregion!$C8</f>
        <v>18.5</v>
      </c>
      <c r="E8" s="353" t="n">
        <f aca="false">[8]Tregion!$C8</f>
        <v>24.65</v>
      </c>
      <c r="F8" s="352" t="n">
        <f aca="false">[9]Tregion!$C8</f>
        <v>25.18</v>
      </c>
      <c r="G8" s="353" t="n">
        <f aca="false">[10]Tbasis!$D7</f>
        <v>31.05</v>
      </c>
      <c r="H8" s="352"/>
      <c r="I8" s="353" t="n">
        <f aca="false">[11]Tregion!$C8</f>
        <v>25.18</v>
      </c>
      <c r="J8" s="352"/>
      <c r="K8" s="353"/>
      <c r="L8" s="352"/>
      <c r="M8" s="353"/>
      <c r="N8" s="352"/>
      <c r="O8" s="353"/>
      <c r="Q8" s="352"/>
      <c r="R8" s="353" t="n">
        <f aca="false">[12]Tregion!$C8</f>
        <v>30.75</v>
      </c>
      <c r="S8" s="354"/>
      <c r="T8" s="353"/>
      <c r="U8" s="355"/>
      <c r="V8" s="356"/>
      <c r="W8" s="355"/>
      <c r="X8" s="353"/>
      <c r="Y8" s="354"/>
      <c r="Z8" s="357"/>
      <c r="AB8" s="354"/>
      <c r="AC8" s="353"/>
      <c r="AD8" s="354"/>
      <c r="AE8" s="353"/>
      <c r="AF8" s="354"/>
      <c r="AG8" s="353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0.055</v>
      </c>
      <c r="AQ8" s="2" t="n">
        <f aca="false">AM8+AP8</f>
        <v>6.348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37165</v>
      </c>
      <c r="B9" s="352" t="n">
        <f aca="false">[5]Tregion!$C9</f>
        <v>28.65</v>
      </c>
      <c r="C9" s="353" t="n">
        <f aca="false">[6]Tregion!$C9</f>
        <v>26</v>
      </c>
      <c r="D9" s="352" t="n">
        <f aca="false">[7]Tregion!$C9</f>
        <v>22</v>
      </c>
      <c r="E9" s="353" t="n">
        <f aca="false">[8]Tregion!$C9</f>
        <v>22.7</v>
      </c>
      <c r="F9" s="352" t="n">
        <f aca="false">[9]Tregion!$C9</f>
        <v>22.75</v>
      </c>
      <c r="G9" s="353" t="n">
        <f aca="false">[10]Tbasis!$D8</f>
        <v>28.5</v>
      </c>
      <c r="H9" s="352"/>
      <c r="I9" s="353" t="n">
        <f aca="false">[11]Tregion!$C9</f>
        <v>32</v>
      </c>
      <c r="J9" s="352"/>
      <c r="K9" s="353"/>
      <c r="L9" s="352"/>
      <c r="M9" s="353"/>
      <c r="N9" s="352"/>
      <c r="O9" s="353"/>
      <c r="Q9" s="352"/>
      <c r="R9" s="353" t="n">
        <f aca="false">[12]Tregion!$C9</f>
        <v>27</v>
      </c>
      <c r="S9" s="354"/>
      <c r="T9" s="353"/>
      <c r="U9" s="355"/>
      <c r="V9" s="356"/>
      <c r="W9" s="355"/>
      <c r="X9" s="353"/>
      <c r="Y9" s="354"/>
      <c r="Z9" s="357"/>
      <c r="AB9" s="354"/>
      <c r="AC9" s="353"/>
      <c r="AD9" s="354"/>
      <c r="AE9" s="353"/>
      <c r="AF9" s="354"/>
      <c r="AG9" s="353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0.055</v>
      </c>
      <c r="AQ9" s="2" t="n">
        <f aca="false">AM9+AP9</f>
        <v>5.053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37166</v>
      </c>
      <c r="B10" s="352" t="n">
        <f aca="false">[5]Tregion!$C10</f>
        <v>27</v>
      </c>
      <c r="C10" s="353" t="n">
        <f aca="false">[6]Tregion!$C10</f>
        <v>25.75</v>
      </c>
      <c r="D10" s="352" t="n">
        <f aca="false">[7]Tregion!$C10</f>
        <v>23.25</v>
      </c>
      <c r="E10" s="353" t="n">
        <f aca="false">[8]Tregion!$C10</f>
        <v>19.5</v>
      </c>
      <c r="F10" s="352" t="n">
        <f aca="false">[9]Tregion!$C10</f>
        <v>19</v>
      </c>
      <c r="G10" s="353" t="n">
        <f aca="false">[10]Tbasis!$D9</f>
        <v>23.85</v>
      </c>
      <c r="H10" s="352"/>
      <c r="I10" s="353" t="n">
        <f aca="false">[11]Tregion!$C10</f>
        <v>21.5</v>
      </c>
      <c r="J10" s="352"/>
      <c r="K10" s="353"/>
      <c r="L10" s="352"/>
      <c r="M10" s="353"/>
      <c r="N10" s="352"/>
      <c r="O10" s="353"/>
      <c r="Q10" s="352"/>
      <c r="R10" s="353" t="n">
        <f aca="false">[12]Tregion!$C10</f>
        <v>27</v>
      </c>
      <c r="S10" s="354"/>
      <c r="T10" s="353"/>
      <c r="U10" s="355"/>
      <c r="V10" s="356"/>
      <c r="W10" s="355"/>
      <c r="X10" s="353"/>
      <c r="Y10" s="354"/>
      <c r="Z10" s="357"/>
      <c r="AB10" s="354"/>
      <c r="AC10" s="353"/>
      <c r="AD10" s="354"/>
      <c r="AE10" s="353"/>
      <c r="AF10" s="354"/>
      <c r="AG10" s="353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0.38</v>
      </c>
      <c r="AO10" s="2" t="n">
        <f aca="false">AM10+AN10</f>
        <v>5.764</v>
      </c>
      <c r="AP10" s="2" t="n">
        <f aca="false">[4]Curves!$J16</f>
        <v>0.08</v>
      </c>
      <c r="AQ10" s="2" t="n">
        <f aca="false">AM10+AP10</f>
        <v>5.464</v>
      </c>
      <c r="AR10" s="2" t="n">
        <f aca="false">[4]Curves!$K16</f>
        <v>0.28</v>
      </c>
      <c r="AS10" s="2" t="n">
        <f aca="false">AM10+AR10</f>
        <v>5.664</v>
      </c>
      <c r="AT10" s="2" t="n">
        <f aca="false">[4]Curves!$G16</f>
        <v>0.3</v>
      </c>
      <c r="AU10" s="2" t="n">
        <f aca="false">AM10+AT10</f>
        <v>5.684</v>
      </c>
    </row>
    <row r="11" customFormat="false" ht="12.75" hidden="false" customHeight="false" outlineLevel="0" collapsed="false">
      <c r="A11" s="1" t="n">
        <f aca="false">[5]Tregion!$A11</f>
        <v>37167</v>
      </c>
      <c r="B11" s="352" t="n">
        <f aca="false">[5]Tregion!$C11</f>
        <v>27</v>
      </c>
      <c r="C11" s="353" t="n">
        <f aca="false">[6]Tregion!$C11</f>
        <v>25.75</v>
      </c>
      <c r="D11" s="352" t="n">
        <f aca="false">[7]Tregion!$C11</f>
        <v>23.25</v>
      </c>
      <c r="E11" s="353" t="n">
        <f aca="false">[8]Tregion!$C11</f>
        <v>25.5</v>
      </c>
      <c r="F11" s="352" t="n">
        <f aca="false">[9]Tregion!$C11</f>
        <v>25.1</v>
      </c>
      <c r="G11" s="353" t="n">
        <f aca="false">[10]Tbasis!$D10</f>
        <v>27</v>
      </c>
      <c r="H11" s="352"/>
      <c r="I11" s="353" t="n">
        <f aca="false">[11]Tregion!$C11</f>
        <v>32.15</v>
      </c>
      <c r="J11" s="352"/>
      <c r="K11" s="353"/>
      <c r="L11" s="352"/>
      <c r="M11" s="353"/>
      <c r="N11" s="352"/>
      <c r="O11" s="353"/>
      <c r="Q11" s="352"/>
      <c r="R11" s="353" t="n">
        <f aca="false">[12]Tregion!$C11</f>
        <v>32.25</v>
      </c>
      <c r="S11" s="354"/>
      <c r="T11" s="353"/>
      <c r="U11" s="355"/>
      <c r="V11" s="356"/>
      <c r="W11" s="355"/>
      <c r="X11" s="353"/>
      <c r="Y11" s="354"/>
      <c r="Z11" s="357"/>
      <c r="AB11" s="354"/>
      <c r="AC11" s="353"/>
      <c r="AD11" s="354"/>
      <c r="AE11" s="353"/>
      <c r="AF11" s="354"/>
      <c r="AG11" s="353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0.51</v>
      </c>
      <c r="AO11" s="2" t="n">
        <f aca="false">AM11+AN11</f>
        <v>5.401</v>
      </c>
      <c r="AP11" s="2" t="n">
        <f aca="false">[4]Curves!$J17</f>
        <v>0.14</v>
      </c>
      <c r="AQ11" s="2" t="n">
        <f aca="false">AM11+AP11</f>
        <v>5.031</v>
      </c>
      <c r="AR11" s="2" t="n">
        <f aca="false">[4]Curves!$K17</f>
        <v>0.41</v>
      </c>
      <c r="AS11" s="2" t="n">
        <f aca="false">AM11+AR11</f>
        <v>5.301</v>
      </c>
      <c r="AT11" s="2" t="n">
        <f aca="false">[4]Curves!$G17</f>
        <v>0.48</v>
      </c>
      <c r="AU11" s="2" t="n">
        <f aca="false">AM11+AT11</f>
        <v>5.371</v>
      </c>
    </row>
    <row r="12" customFormat="false" ht="12.75" hidden="false" customHeight="false" outlineLevel="0" collapsed="false">
      <c r="A12" s="1" t="n">
        <f aca="false">[5]Tregion!$A12</f>
        <v>37168</v>
      </c>
      <c r="B12" s="352" t="n">
        <f aca="false">[5]Tregion!$C12</f>
        <v>27</v>
      </c>
      <c r="C12" s="353" t="n">
        <f aca="false">[6]Tregion!$C12</f>
        <v>25.75</v>
      </c>
      <c r="D12" s="352" t="n">
        <f aca="false">[7]Tregion!$C12</f>
        <v>23.25</v>
      </c>
      <c r="E12" s="353" t="n">
        <f aca="false">[8]Tregion!$C12</f>
        <v>25.5</v>
      </c>
      <c r="F12" s="352" t="n">
        <f aca="false">[9]Tregion!$C12</f>
        <v>25.1</v>
      </c>
      <c r="G12" s="353" t="n">
        <f aca="false">[10]Tbasis!$D11</f>
        <v>27</v>
      </c>
      <c r="H12" s="352"/>
      <c r="I12" s="353" t="n">
        <f aca="false">[11]Tregion!$C12</f>
        <v>32.15</v>
      </c>
      <c r="J12" s="352"/>
      <c r="K12" s="353"/>
      <c r="L12" s="352"/>
      <c r="M12" s="353"/>
      <c r="N12" s="352"/>
      <c r="O12" s="353"/>
      <c r="Q12" s="352"/>
      <c r="R12" s="353" t="n">
        <f aca="false">[12]Tregion!$C12</f>
        <v>32.25</v>
      </c>
      <c r="S12" s="354"/>
      <c r="T12" s="353"/>
      <c r="U12" s="355"/>
      <c r="V12" s="356"/>
      <c r="W12" s="355"/>
      <c r="X12" s="353"/>
      <c r="Y12" s="354"/>
      <c r="Z12" s="357"/>
      <c r="AB12" s="354"/>
      <c r="AC12" s="353"/>
      <c r="AD12" s="354"/>
      <c r="AE12" s="353"/>
      <c r="AF12" s="354"/>
      <c r="AG12" s="353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0.665</v>
      </c>
      <c r="AO12" s="2" t="n">
        <f aca="false">AM12+AN12</f>
        <v>4.403</v>
      </c>
      <c r="AP12" s="2" t="n">
        <f aca="false">[4]Curves!$J18</f>
        <v>0.145</v>
      </c>
      <c r="AQ12" s="2" t="n">
        <f aca="false">AM12+AP12</f>
        <v>3.883</v>
      </c>
      <c r="AR12" s="2" t="n">
        <f aca="false">[4]Curves!$K18</f>
        <v>0.665</v>
      </c>
      <c r="AS12" s="2" t="n">
        <f aca="false">AM12+AR12</f>
        <v>4.403</v>
      </c>
      <c r="AT12" s="2" t="n">
        <f aca="false">[4]Curves!$G18</f>
        <v>0.84</v>
      </c>
      <c r="AU12" s="2" t="n">
        <f aca="false">AM12+AT12</f>
        <v>4.578</v>
      </c>
    </row>
    <row r="13" customFormat="false" ht="12.75" hidden="false" customHeight="false" outlineLevel="0" collapsed="false">
      <c r="A13" s="1" t="n">
        <f aca="false">[5]Tregion!$A13</f>
        <v>37169</v>
      </c>
      <c r="B13" s="352" t="n">
        <f aca="false">[5]Tregion!$C13</f>
        <v>27</v>
      </c>
      <c r="C13" s="353" t="n">
        <f aca="false">[6]Tregion!$C13</f>
        <v>25.75</v>
      </c>
      <c r="D13" s="352" t="n">
        <f aca="false">[7]Tregion!$C13</f>
        <v>23.25</v>
      </c>
      <c r="E13" s="353" t="n">
        <f aca="false">[8]Tregion!$C13</f>
        <v>25.5</v>
      </c>
      <c r="F13" s="352" t="n">
        <f aca="false">[9]Tregion!$C13</f>
        <v>25.1</v>
      </c>
      <c r="G13" s="353" t="n">
        <f aca="false">[10]Tbasis!$D12</f>
        <v>27</v>
      </c>
      <c r="H13" s="352"/>
      <c r="I13" s="353" t="n">
        <f aca="false">[11]Tregion!$C13</f>
        <v>32.15</v>
      </c>
      <c r="J13" s="352"/>
      <c r="K13" s="353"/>
      <c r="L13" s="352"/>
      <c r="M13" s="353"/>
      <c r="N13" s="352"/>
      <c r="O13" s="353"/>
      <c r="Q13" s="352"/>
      <c r="R13" s="353" t="n">
        <f aca="false">[12]Tregion!$C13</f>
        <v>32.25</v>
      </c>
      <c r="S13" s="354"/>
      <c r="T13" s="353"/>
      <c r="U13" s="355"/>
      <c r="V13" s="356"/>
      <c r="W13" s="355"/>
      <c r="X13" s="353"/>
      <c r="Y13" s="354"/>
      <c r="Z13" s="357"/>
      <c r="AB13" s="354"/>
      <c r="AC13" s="353"/>
      <c r="AD13" s="354"/>
      <c r="AE13" s="353"/>
      <c r="AF13" s="354"/>
      <c r="AG13" s="353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1.02</v>
      </c>
      <c r="AO13" s="2" t="n">
        <f aca="false">AM13+AN13</f>
        <v>4.202</v>
      </c>
      <c r="AP13" s="2" t="n">
        <f aca="false">[4]Curves!$J19</f>
        <v>0.13</v>
      </c>
      <c r="AQ13" s="2" t="n">
        <f aca="false">AM13+AP13</f>
        <v>3.312</v>
      </c>
      <c r="AR13" s="2" t="n">
        <f aca="false">[4]Curves!$K19</f>
        <v>1.02</v>
      </c>
      <c r="AS13" s="2" t="n">
        <f aca="false">AM13+AR13</f>
        <v>4.202</v>
      </c>
      <c r="AT13" s="2" t="n">
        <f aca="false">[4]Curves!$G19</f>
        <v>1.83</v>
      </c>
      <c r="AU13" s="2" t="n">
        <f aca="false">AM13+AT13</f>
        <v>5.012</v>
      </c>
    </row>
    <row r="14" customFormat="false" ht="12.75" hidden="false" customHeight="false" outlineLevel="0" collapsed="false">
      <c r="A14" s="1" t="n">
        <f aca="false">[5]Tregion!$A14</f>
        <v>37170</v>
      </c>
      <c r="B14" s="352" t="n">
        <f aca="false">[5]Tregion!$C14</f>
        <v>27</v>
      </c>
      <c r="C14" s="353" t="n">
        <f aca="false">[6]Tregion!$C14</f>
        <v>25.75</v>
      </c>
      <c r="D14" s="352" t="n">
        <f aca="false">[7]Tregion!$C14</f>
        <v>23.25</v>
      </c>
      <c r="E14" s="353" t="n">
        <f aca="false">[8]Tregion!$C14</f>
        <v>25.5</v>
      </c>
      <c r="F14" s="352" t="n">
        <f aca="false">[9]Tregion!$C14</f>
        <v>25.1</v>
      </c>
      <c r="G14" s="353" t="n">
        <f aca="false">[10]Tbasis!$D13</f>
        <v>27</v>
      </c>
      <c r="H14" s="352"/>
      <c r="I14" s="353" t="n">
        <f aca="false">[11]Tregion!$C14</f>
        <v>32.15</v>
      </c>
      <c r="J14" s="352"/>
      <c r="K14" s="353"/>
      <c r="L14" s="352"/>
      <c r="M14" s="353"/>
      <c r="N14" s="352"/>
      <c r="O14" s="353"/>
      <c r="Q14" s="352"/>
      <c r="R14" s="353" t="n">
        <f aca="false">[12]Tregion!$C14</f>
        <v>32.25</v>
      </c>
      <c r="S14" s="354"/>
      <c r="T14" s="353"/>
      <c r="U14" s="355"/>
      <c r="V14" s="356"/>
      <c r="W14" s="355"/>
      <c r="X14" s="353"/>
      <c r="Y14" s="354"/>
      <c r="Z14" s="357"/>
      <c r="AB14" s="354"/>
      <c r="AC14" s="353"/>
      <c r="AD14" s="354"/>
      <c r="AE14" s="353"/>
      <c r="AF14" s="354"/>
      <c r="AG14" s="353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1.02</v>
      </c>
      <c r="AO14" s="2" t="n">
        <f aca="false">AM14+AN14</f>
        <v>4.187</v>
      </c>
      <c r="AP14" s="2" t="n">
        <f aca="false">[4]Curves!$J20</f>
        <v>0.03</v>
      </c>
      <c r="AQ14" s="2" t="n">
        <f aca="false">AM14+AP14</f>
        <v>3.197</v>
      </c>
      <c r="AR14" s="2" t="n">
        <f aca="false">[4]Curves!$K20</f>
        <v>1.02</v>
      </c>
      <c r="AS14" s="2" t="n">
        <f aca="false">AM14+AR14</f>
        <v>4.187</v>
      </c>
      <c r="AT14" s="2" t="n">
        <f aca="false">[4]Curves!$G20</f>
        <v>1.83</v>
      </c>
      <c r="AU14" s="2" t="n">
        <f aca="false">AM14+AT14</f>
        <v>4.997</v>
      </c>
    </row>
    <row r="15" customFormat="false" ht="12.75" hidden="false" customHeight="false" outlineLevel="0" collapsed="false">
      <c r="A15" s="1" t="n">
        <f aca="false">[5]Tregion!$A15</f>
        <v>37171</v>
      </c>
      <c r="B15" s="352" t="n">
        <f aca="false">[5]Tregion!$C15</f>
        <v>17.25</v>
      </c>
      <c r="C15" s="353" t="n">
        <f aca="false">[6]Tregion!$C15</f>
        <v>19</v>
      </c>
      <c r="D15" s="352" t="n">
        <f aca="false">[7]Tregion!$C15</f>
        <v>18.5</v>
      </c>
      <c r="E15" s="353" t="n">
        <f aca="false">[8]Tregion!$C15</f>
        <v>25.5</v>
      </c>
      <c r="F15" s="352" t="n">
        <f aca="false">[9]Tregion!$C15</f>
        <v>25.1</v>
      </c>
      <c r="G15" s="353" t="n">
        <f aca="false">[10]Tbasis!$D14</f>
        <v>27</v>
      </c>
      <c r="H15" s="352"/>
      <c r="I15" s="353" t="n">
        <f aca="false">[11]Tregion!$C15</f>
        <v>32.15</v>
      </c>
      <c r="J15" s="352"/>
      <c r="K15" s="353"/>
      <c r="L15" s="352"/>
      <c r="M15" s="353"/>
      <c r="N15" s="352"/>
      <c r="O15" s="353"/>
      <c r="Q15" s="352"/>
      <c r="R15" s="353" t="n">
        <f aca="false">[12]Tregion!$C15</f>
        <v>32.25</v>
      </c>
      <c r="S15" s="354"/>
      <c r="T15" s="353"/>
      <c r="U15" s="355"/>
      <c r="V15" s="356"/>
      <c r="W15" s="355"/>
      <c r="X15" s="353"/>
      <c r="Y15" s="354"/>
      <c r="Z15" s="357"/>
      <c r="AB15" s="354"/>
      <c r="AC15" s="353"/>
      <c r="AD15" s="354"/>
      <c r="AE15" s="353"/>
      <c r="AF15" s="354"/>
      <c r="AG15" s="353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0.56</v>
      </c>
      <c r="AO15" s="2" t="n">
        <f aca="false">AM15+AN15</f>
        <v>2.855</v>
      </c>
      <c r="AP15" s="2" t="n">
        <f aca="false">[4]Curves!$J21</f>
        <v>0.03</v>
      </c>
      <c r="AQ15" s="2" t="n">
        <f aca="false">AM15+AP15</f>
        <v>2.325</v>
      </c>
      <c r="AR15" s="2" t="n">
        <f aca="false">[4]Curves!$K21</f>
        <v>0.56</v>
      </c>
      <c r="AS15" s="2" t="n">
        <f aca="false">AM15+AR15</f>
        <v>2.855</v>
      </c>
      <c r="AT15" s="2" t="n">
        <f aca="false">[4]Curves!$G21</f>
        <v>0.675</v>
      </c>
      <c r="AU15" s="2" t="n">
        <f aca="false">AM15+AT15</f>
        <v>2.97</v>
      </c>
    </row>
    <row r="16" customFormat="false" ht="12.75" hidden="false" customHeight="false" outlineLevel="0" collapsed="false">
      <c r="A16" s="1" t="n">
        <f aca="false">[5]Tregion!$A16</f>
        <v>37172</v>
      </c>
      <c r="B16" s="352" t="n">
        <f aca="false">[5]Tregion!$C16</f>
        <v>27</v>
      </c>
      <c r="C16" s="353" t="n">
        <f aca="false">[6]Tregion!$C16</f>
        <v>25.75</v>
      </c>
      <c r="D16" s="352" t="n">
        <f aca="false">[7]Tregion!$C16</f>
        <v>23.25</v>
      </c>
      <c r="E16" s="353" t="n">
        <f aca="false">[8]Tregion!$C16</f>
        <v>25.5</v>
      </c>
      <c r="F16" s="352" t="n">
        <f aca="false">[9]Tregion!$C16</f>
        <v>25.1</v>
      </c>
      <c r="G16" s="353" t="n">
        <f aca="false">[10]Tbasis!$D15</f>
        <v>27</v>
      </c>
      <c r="H16" s="352"/>
      <c r="I16" s="353" t="n">
        <f aca="false">[11]Tregion!$C16</f>
        <v>31.6000003814697</v>
      </c>
      <c r="J16" s="352"/>
      <c r="K16" s="353"/>
      <c r="L16" s="352"/>
      <c r="M16" s="353"/>
      <c r="N16" s="352"/>
      <c r="O16" s="353"/>
      <c r="Q16" s="352"/>
      <c r="R16" s="353" t="n">
        <f aca="false">[12]Tregion!$C16</f>
        <v>29.4299970245361</v>
      </c>
      <c r="S16" s="354"/>
      <c r="T16" s="353"/>
      <c r="U16" s="355"/>
      <c r="V16" s="356"/>
      <c r="W16" s="355"/>
      <c r="X16" s="353"/>
      <c r="Y16" s="354"/>
      <c r="Z16" s="357"/>
      <c r="AB16" s="354"/>
      <c r="AC16" s="353"/>
      <c r="AD16" s="354"/>
      <c r="AE16" s="353"/>
      <c r="AF16" s="354"/>
      <c r="AG16" s="353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0.35</v>
      </c>
      <c r="AO16" s="2" t="n">
        <f aca="false">AM16+AN16</f>
        <v>2.18</v>
      </c>
      <c r="AP16" s="2" t="n">
        <f aca="false">[4]Curves!$J22</f>
        <v>0.03</v>
      </c>
      <c r="AQ16" s="2" t="n">
        <f aca="false">AM16+AP16</f>
        <v>1.86</v>
      </c>
      <c r="AR16" s="2" t="n">
        <f aca="false">[4]Curves!$K22</f>
        <v>0.35</v>
      </c>
      <c r="AS16" s="2" t="n">
        <f aca="false">AM16+AR16</f>
        <v>2.18</v>
      </c>
      <c r="AT16" s="2" t="n">
        <f aca="false">[4]Curves!$G22</f>
        <v>0.4</v>
      </c>
      <c r="AU16" s="2" t="n">
        <f aca="false">AM16+AT16</f>
        <v>2.23</v>
      </c>
    </row>
    <row r="17" customFormat="false" ht="12.75" hidden="false" customHeight="false" outlineLevel="0" collapsed="false">
      <c r="A17" s="1" t="n">
        <f aca="false">[5]Tregion!$A17</f>
        <v>37173</v>
      </c>
      <c r="B17" s="352" t="n">
        <f aca="false">[5]Tregion!$C17</f>
        <v>27</v>
      </c>
      <c r="C17" s="353" t="n">
        <f aca="false">[6]Tregion!$C17</f>
        <v>25.75</v>
      </c>
      <c r="D17" s="352" t="n">
        <f aca="false">[7]Tregion!$C17</f>
        <v>23.25</v>
      </c>
      <c r="E17" s="353" t="n">
        <f aca="false">[8]Tregion!$C17</f>
        <v>20.5</v>
      </c>
      <c r="F17" s="352" t="n">
        <f aca="false">[9]Tregion!$C17</f>
        <v>18</v>
      </c>
      <c r="G17" s="353" t="n">
        <f aca="false">[10]Tbasis!$D16</f>
        <v>18.25</v>
      </c>
      <c r="H17" s="352"/>
      <c r="I17" s="353" t="n">
        <f aca="false">[11]Tregion!$C17</f>
        <v>27.1875</v>
      </c>
      <c r="J17" s="352"/>
      <c r="K17" s="353"/>
      <c r="L17" s="352"/>
      <c r="M17" s="353"/>
      <c r="N17" s="352"/>
      <c r="O17" s="353"/>
      <c r="Q17" s="352"/>
      <c r="R17" s="353" t="n">
        <f aca="false">[12]Tregion!$C17</f>
        <v>25.7499988555908</v>
      </c>
      <c r="S17" s="354"/>
      <c r="T17" s="353"/>
      <c r="U17" s="355"/>
      <c r="V17" s="356"/>
      <c r="W17" s="355"/>
      <c r="X17" s="353"/>
      <c r="Y17" s="354"/>
      <c r="Z17" s="357"/>
      <c r="AB17" s="354"/>
      <c r="AC17" s="353"/>
      <c r="AD17" s="354"/>
      <c r="AE17" s="353"/>
      <c r="AF17" s="354"/>
      <c r="AG17" s="353"/>
      <c r="AI17" s="1"/>
      <c r="AJ17" s="15"/>
      <c r="AL17" s="1" t="n">
        <f aca="false">[4]Curves!$A23</f>
        <v>37377</v>
      </c>
      <c r="AM17" s="2" t="n">
        <f aca="false">[4]Curves!$E23</f>
        <v>2.253</v>
      </c>
      <c r="AN17" s="2" t="n">
        <f aca="false">AR17</f>
        <v>0.3</v>
      </c>
      <c r="AO17" s="2" t="n">
        <f aca="false">AM17+AN17</f>
        <v>2.553</v>
      </c>
      <c r="AP17" s="2" t="n">
        <f aca="false">[4]Curves!$J23</f>
        <v>0.03</v>
      </c>
      <c r="AQ17" s="2" t="n">
        <f aca="false">AM17+AP17</f>
        <v>2.283</v>
      </c>
      <c r="AR17" s="2" t="n">
        <f aca="false">[4]Curves!$K23</f>
        <v>0.3</v>
      </c>
      <c r="AS17" s="2" t="n">
        <f aca="false">AM17+AR17</f>
        <v>2.553</v>
      </c>
      <c r="AT17" s="2" t="n">
        <f aca="false">[4]Curves!$G23</f>
        <v>0.35</v>
      </c>
      <c r="AU17" s="2" t="n">
        <f aca="false">AM17+AT17</f>
        <v>2.603</v>
      </c>
    </row>
    <row r="18" customFormat="false" ht="12.75" hidden="false" customHeight="false" outlineLevel="0" collapsed="false">
      <c r="A18" s="1" t="n">
        <f aca="false">[5]Tregion!$A18</f>
        <v>37174</v>
      </c>
      <c r="B18" s="352" t="n">
        <f aca="false">[5]Tregion!$C18</f>
        <v>27</v>
      </c>
      <c r="C18" s="353" t="n">
        <f aca="false">[6]Tregion!$C18</f>
        <v>25.75</v>
      </c>
      <c r="D18" s="352" t="n">
        <f aca="false">[7]Tregion!$C18</f>
        <v>23.25</v>
      </c>
      <c r="E18" s="353" t="n">
        <f aca="false">[8]Tregion!$C18</f>
        <v>25.5</v>
      </c>
      <c r="F18" s="352" t="n">
        <f aca="false">[9]Tregion!$C18</f>
        <v>25.1</v>
      </c>
      <c r="G18" s="353" t="n">
        <f aca="false">[10]Tbasis!$D17</f>
        <v>27</v>
      </c>
      <c r="H18" s="352"/>
      <c r="I18" s="353" t="n">
        <f aca="false">[11]Tregion!$C18</f>
        <v>27.1875</v>
      </c>
      <c r="J18" s="352"/>
      <c r="K18" s="353"/>
      <c r="L18" s="352"/>
      <c r="M18" s="353"/>
      <c r="N18" s="352"/>
      <c r="O18" s="353"/>
      <c r="Q18" s="352"/>
      <c r="R18" s="353" t="n">
        <f aca="false">[12]Tregion!$C18</f>
        <v>25.7500007629395</v>
      </c>
      <c r="S18" s="354"/>
      <c r="T18" s="353"/>
      <c r="U18" s="355"/>
      <c r="V18" s="356"/>
      <c r="W18" s="355"/>
      <c r="X18" s="353"/>
      <c r="Y18" s="354"/>
      <c r="Z18" s="357"/>
      <c r="AB18" s="354"/>
      <c r="AC18" s="353"/>
      <c r="AD18" s="354"/>
      <c r="AE18" s="353"/>
      <c r="AF18" s="354"/>
      <c r="AG18" s="353"/>
      <c r="AI18" s="1"/>
      <c r="AJ18" s="15"/>
      <c r="AL18" s="1" t="n">
        <f aca="false">[4]Curves!$A24</f>
        <v>37408</v>
      </c>
      <c r="AM18" s="2" t="n">
        <f aca="false">[4]Curves!$E24</f>
        <v>2.633</v>
      </c>
      <c r="AN18" s="2" t="n">
        <f aca="false">AR18</f>
        <v>0.31</v>
      </c>
      <c r="AO18" s="2" t="n">
        <f aca="false">AM18+AN18</f>
        <v>2.943</v>
      </c>
      <c r="AP18" s="2" t="n">
        <f aca="false">[4]Curves!$J24</f>
        <v>0.03</v>
      </c>
      <c r="AQ18" s="2" t="n">
        <f aca="false">AM18+AP18</f>
        <v>2.663</v>
      </c>
      <c r="AR18" s="2" t="n">
        <f aca="false">[4]Curves!$K24</f>
        <v>0.31</v>
      </c>
      <c r="AS18" s="2" t="n">
        <f aca="false">AM18+AR18</f>
        <v>2.943</v>
      </c>
      <c r="AT18" s="2" t="n">
        <f aca="false">[4]Curves!$G24</f>
        <v>0.35</v>
      </c>
      <c r="AU18" s="2" t="n">
        <f aca="false">AM18+AT18</f>
        <v>2.983</v>
      </c>
    </row>
    <row r="19" customFormat="false" ht="12.75" hidden="false" customHeight="false" outlineLevel="0" collapsed="false">
      <c r="A19" s="1" t="n">
        <f aca="false">[5]Tregion!$A19</f>
        <v>37175</v>
      </c>
      <c r="B19" s="352" t="n">
        <f aca="false">[5]Tregion!$C19</f>
        <v>27</v>
      </c>
      <c r="C19" s="353" t="n">
        <f aca="false">[6]Tregion!$C19</f>
        <v>25.75</v>
      </c>
      <c r="D19" s="352" t="n">
        <f aca="false">[7]Tregion!$C19</f>
        <v>23.25</v>
      </c>
      <c r="E19" s="353" t="n">
        <f aca="false">[8]Tregion!$C19</f>
        <v>25.5</v>
      </c>
      <c r="F19" s="352" t="n">
        <f aca="false">[9]Tregion!$C19</f>
        <v>25.1</v>
      </c>
      <c r="G19" s="353" t="n">
        <f aca="false">[10]Tbasis!$D18</f>
        <v>27</v>
      </c>
      <c r="H19" s="352"/>
      <c r="I19" s="353" t="n">
        <f aca="false">[11]Tregion!$C19</f>
        <v>27.1875</v>
      </c>
      <c r="J19" s="352"/>
      <c r="K19" s="353"/>
      <c r="L19" s="352"/>
      <c r="M19" s="353"/>
      <c r="N19" s="352"/>
      <c r="O19" s="353"/>
      <c r="Q19" s="352"/>
      <c r="R19" s="353" t="n">
        <f aca="false">[12]Tregion!$C19</f>
        <v>32.25</v>
      </c>
      <c r="S19" s="354"/>
      <c r="T19" s="353"/>
      <c r="U19" s="355"/>
      <c r="V19" s="356"/>
      <c r="W19" s="355"/>
      <c r="X19" s="353"/>
      <c r="Y19" s="354"/>
      <c r="Z19" s="357"/>
      <c r="AB19" s="354"/>
      <c r="AC19" s="353"/>
      <c r="AD19" s="354"/>
      <c r="AE19" s="353"/>
      <c r="AF19" s="354"/>
      <c r="AG19" s="353"/>
      <c r="AI19" s="1"/>
      <c r="AJ19" s="15"/>
      <c r="AL19" s="1" t="n">
        <f aca="false">[4]Curves!$A25</f>
        <v>37438</v>
      </c>
      <c r="AM19" s="2" t="n">
        <f aca="false">[4]Curves!$E25</f>
        <v>2.835</v>
      </c>
      <c r="AN19" s="2" t="n">
        <f aca="false">AR19+0.1</f>
        <v>0.42</v>
      </c>
      <c r="AO19" s="2" t="n">
        <f aca="false">AM19+AN19</f>
        <v>3.255</v>
      </c>
      <c r="AP19" s="2" t="n">
        <f aca="false">[4]Curves!$J25</f>
        <v>0.03</v>
      </c>
      <c r="AQ19" s="2" t="n">
        <f aca="false">AM19+AP19</f>
        <v>2.865</v>
      </c>
      <c r="AR19" s="2" t="n">
        <f aca="false">[4]Curves!$K25</f>
        <v>0.32</v>
      </c>
      <c r="AS19" s="2" t="n">
        <f aca="false">AM19+AR19</f>
        <v>3.155</v>
      </c>
      <c r="AT19" s="2" t="n">
        <f aca="false">[4]Curves!$G25</f>
        <v>0.41</v>
      </c>
      <c r="AU19" s="2" t="n">
        <f aca="false">AM19+AT19</f>
        <v>3.245</v>
      </c>
    </row>
    <row r="20" customFormat="false" ht="12.75" hidden="false" customHeight="false" outlineLevel="0" collapsed="false">
      <c r="A20" s="1" t="n">
        <f aca="false">[5]Tregion!$A20</f>
        <v>37176</v>
      </c>
      <c r="B20" s="352" t="n">
        <f aca="false">[5]Tregion!$C20</f>
        <v>27</v>
      </c>
      <c r="C20" s="353" t="n">
        <f aca="false">[6]Tregion!$C20</f>
        <v>25.75</v>
      </c>
      <c r="D20" s="352" t="n">
        <f aca="false">[7]Tregion!$C20</f>
        <v>23.25</v>
      </c>
      <c r="E20" s="353" t="n">
        <f aca="false">[8]Tregion!$C20</f>
        <v>25.5</v>
      </c>
      <c r="F20" s="352" t="n">
        <f aca="false">[9]Tregion!$C20</f>
        <v>25.1</v>
      </c>
      <c r="G20" s="353" t="n">
        <f aca="false">[10]Tbasis!$D19</f>
        <v>27</v>
      </c>
      <c r="H20" s="352"/>
      <c r="I20" s="353" t="n">
        <f aca="false">[11]Tregion!$C20</f>
        <v>27.1875</v>
      </c>
      <c r="J20" s="352"/>
      <c r="K20" s="353"/>
      <c r="L20" s="352"/>
      <c r="M20" s="353"/>
      <c r="N20" s="352"/>
      <c r="O20" s="353"/>
      <c r="Q20" s="352"/>
      <c r="R20" s="353" t="n">
        <f aca="false">[12]Tregion!$C20</f>
        <v>32.25</v>
      </c>
      <c r="S20" s="354"/>
      <c r="T20" s="353"/>
      <c r="U20" s="355"/>
      <c r="V20" s="356"/>
      <c r="W20" s="355"/>
      <c r="X20" s="353"/>
      <c r="Y20" s="354"/>
      <c r="Z20" s="357"/>
      <c r="AB20" s="354"/>
      <c r="AC20" s="353"/>
      <c r="AD20" s="354"/>
      <c r="AE20" s="353"/>
      <c r="AF20" s="354"/>
      <c r="AG20" s="353"/>
      <c r="AI20" s="1"/>
      <c r="AJ20" s="15"/>
      <c r="AL20" s="1" t="n">
        <f aca="false">[4]Curves!$A26</f>
        <v>37469</v>
      </c>
      <c r="AM20" s="2" t="n">
        <f aca="false">[4]Curves!$E26</f>
        <v>2.835</v>
      </c>
      <c r="AN20" s="2" t="n">
        <f aca="false">AR20+0.1</f>
        <v>0.42</v>
      </c>
      <c r="AO20" s="2" t="n">
        <f aca="false">AM20+AN20</f>
        <v>3.255</v>
      </c>
      <c r="AP20" s="2" t="n">
        <f aca="false">[4]Curves!$J26</f>
        <v>0.03</v>
      </c>
      <c r="AQ20" s="2" t="n">
        <f aca="false">AM20+AP20</f>
        <v>2.865</v>
      </c>
      <c r="AR20" s="2" t="n">
        <f aca="false">[4]Curves!$K26</f>
        <v>0.32</v>
      </c>
      <c r="AS20" s="2" t="n">
        <f aca="false">AM20+AR20</f>
        <v>3.155</v>
      </c>
      <c r="AT20" s="2" t="n">
        <f aca="false">[4]Curves!$G26</f>
        <v>0.41</v>
      </c>
      <c r="AU20" s="2" t="n">
        <f aca="false">AM20+AT20</f>
        <v>3.245</v>
      </c>
    </row>
    <row r="21" customFormat="false" ht="12.75" hidden="false" customHeight="false" outlineLevel="0" collapsed="false">
      <c r="A21" s="1" t="n">
        <f aca="false">[5]Tregion!$A21</f>
        <v>37177</v>
      </c>
      <c r="B21" s="352" t="n">
        <f aca="false">[5]Tregion!$C21</f>
        <v>27</v>
      </c>
      <c r="C21" s="353" t="n">
        <f aca="false">[6]Tregion!$C21</f>
        <v>25.75</v>
      </c>
      <c r="D21" s="352" t="n">
        <f aca="false">[7]Tregion!$C21</f>
        <v>23.25</v>
      </c>
      <c r="E21" s="353" t="n">
        <f aca="false">[8]Tregion!$C21</f>
        <v>25.5</v>
      </c>
      <c r="F21" s="352" t="n">
        <f aca="false">[9]Tregion!$C21</f>
        <v>25.1</v>
      </c>
      <c r="G21" s="353" t="n">
        <f aca="false">[10]Tbasis!$D20</f>
        <v>27</v>
      </c>
      <c r="H21" s="352"/>
      <c r="I21" s="353" t="n">
        <f aca="false">[11]Tregion!$C21</f>
        <v>27.1875</v>
      </c>
      <c r="J21" s="352"/>
      <c r="K21" s="353"/>
      <c r="L21" s="352"/>
      <c r="M21" s="353"/>
      <c r="N21" s="352"/>
      <c r="O21" s="353"/>
      <c r="Q21" s="352"/>
      <c r="R21" s="353" t="n">
        <f aca="false">[12]Tregion!$C21</f>
        <v>32.25</v>
      </c>
      <c r="S21" s="354"/>
      <c r="T21" s="353"/>
      <c r="U21" s="355"/>
      <c r="V21" s="356"/>
      <c r="W21" s="355"/>
      <c r="X21" s="353"/>
      <c r="Y21" s="354"/>
      <c r="Z21" s="357"/>
      <c r="AB21" s="354"/>
      <c r="AC21" s="353"/>
      <c r="AD21" s="354"/>
      <c r="AE21" s="353"/>
      <c r="AF21" s="354"/>
      <c r="AG21" s="353"/>
      <c r="AI21" s="1"/>
      <c r="AJ21" s="15"/>
      <c r="AL21" s="1" t="n">
        <f aca="false">[4]Curves!$A27</f>
        <v>37500</v>
      </c>
      <c r="AM21" s="2" t="n">
        <f aca="false">[4]Curves!$E27</f>
        <v>2.805</v>
      </c>
      <c r="AN21" s="2" t="n">
        <f aca="false">AR21+0.1</f>
        <v>0.41</v>
      </c>
      <c r="AO21" s="2" t="n">
        <f aca="false">AM21+AN21</f>
        <v>3.215</v>
      </c>
      <c r="AP21" s="2" t="n">
        <f aca="false">[4]Curves!$J27</f>
        <v>0.08</v>
      </c>
      <c r="AQ21" s="2" t="n">
        <f aca="false">AM21+AP21</f>
        <v>2.885</v>
      </c>
      <c r="AR21" s="2" t="n">
        <f aca="false">[4]Curves!$K27</f>
        <v>0.31</v>
      </c>
      <c r="AS21" s="2" t="n">
        <f aca="false">AM21+AR21</f>
        <v>3.115</v>
      </c>
      <c r="AT21" s="2" t="n">
        <f aca="false">[4]Curves!$G27</f>
        <v>0.37</v>
      </c>
      <c r="AU21" s="2" t="n">
        <f aca="false">AM21+AT21</f>
        <v>3.175</v>
      </c>
    </row>
    <row r="22" customFormat="false" ht="12.75" hidden="false" customHeight="false" outlineLevel="0" collapsed="false">
      <c r="A22" s="1" t="n">
        <f aca="false">[5]Tregion!$A22</f>
        <v>37178</v>
      </c>
      <c r="B22" s="352" t="n">
        <f aca="false">[5]Tregion!$C22</f>
        <v>17.25</v>
      </c>
      <c r="C22" s="353" t="n">
        <f aca="false">[6]Tregion!$C22</f>
        <v>19</v>
      </c>
      <c r="D22" s="352" t="n">
        <f aca="false">[7]Tregion!$C22</f>
        <v>18.5</v>
      </c>
      <c r="E22" s="353" t="n">
        <f aca="false">[8]Tregion!$C22</f>
        <v>25.5</v>
      </c>
      <c r="F22" s="352" t="n">
        <f aca="false">[9]Tregion!$C22</f>
        <v>25.1</v>
      </c>
      <c r="G22" s="353" t="n">
        <f aca="false">[10]Tbasis!$D21</f>
        <v>27</v>
      </c>
      <c r="H22" s="352"/>
      <c r="I22" s="353" t="n">
        <f aca="false">[11]Tregion!$C22</f>
        <v>27.1875</v>
      </c>
      <c r="J22" s="352"/>
      <c r="K22" s="353"/>
      <c r="L22" s="352"/>
      <c r="M22" s="353"/>
      <c r="N22" s="352"/>
      <c r="O22" s="353"/>
      <c r="Q22" s="352"/>
      <c r="R22" s="353" t="n">
        <f aca="false">[12]Tregion!$C22</f>
        <v>32.25</v>
      </c>
      <c r="S22" s="354"/>
      <c r="T22" s="353"/>
      <c r="U22" s="355"/>
      <c r="V22" s="356"/>
      <c r="W22" s="355"/>
      <c r="X22" s="353"/>
      <c r="Y22" s="354"/>
      <c r="Z22" s="357"/>
      <c r="AB22" s="354"/>
      <c r="AC22" s="353"/>
      <c r="AD22" s="354"/>
      <c r="AE22" s="353"/>
      <c r="AF22" s="354"/>
      <c r="AG22" s="353"/>
      <c r="AI22" s="1"/>
      <c r="AJ22" s="15"/>
      <c r="AL22" s="1" t="n">
        <f aca="false">[4]Curves!$A28</f>
        <v>37530</v>
      </c>
      <c r="AM22" s="2" t="n">
        <f aca="false">[4]Curves!$E28</f>
        <v>2.75</v>
      </c>
      <c r="AN22" s="2" t="n">
        <f aca="false">AR22+0.1</f>
        <v>0.44</v>
      </c>
      <c r="AO22" s="2" t="n">
        <f aca="false">AM22+AN22</f>
        <v>3.19</v>
      </c>
      <c r="AP22" s="2" t="n">
        <f aca="false">[4]Curves!$J28</f>
        <v>0.115</v>
      </c>
      <c r="AQ22" s="2" t="n">
        <f aca="false">AM22+AP22</f>
        <v>2.865</v>
      </c>
      <c r="AR22" s="2" t="n">
        <f aca="false">[4]Curves!$K28</f>
        <v>0.34</v>
      </c>
      <c r="AS22" s="2" t="n">
        <f aca="false">AM22+AR22</f>
        <v>3.09</v>
      </c>
      <c r="AT22" s="2" t="n">
        <f aca="false">[4]Curves!$G28</f>
        <v>0.38</v>
      </c>
      <c r="AU22" s="2" t="n">
        <f aca="false">AM22+AT22</f>
        <v>3.13</v>
      </c>
    </row>
    <row r="23" customFormat="false" ht="12.75" hidden="false" customHeight="false" outlineLevel="0" collapsed="false">
      <c r="A23" s="1" t="n">
        <f aca="false">[5]Tregion!$A23</f>
        <v>37179</v>
      </c>
      <c r="B23" s="352" t="n">
        <f aca="false">[5]Tregion!$C23</f>
        <v>27</v>
      </c>
      <c r="C23" s="353" t="n">
        <f aca="false">[6]Tregion!$C23</f>
        <v>25.75</v>
      </c>
      <c r="D23" s="352" t="n">
        <f aca="false">[7]Tregion!$C23</f>
        <v>23.25</v>
      </c>
      <c r="E23" s="353" t="n">
        <f aca="false">[8]Tregion!$C23</f>
        <v>25.5</v>
      </c>
      <c r="F23" s="352" t="n">
        <f aca="false">[9]Tregion!$C23</f>
        <v>25.1</v>
      </c>
      <c r="G23" s="353" t="n">
        <f aca="false">[10]Tbasis!$D22</f>
        <v>27</v>
      </c>
      <c r="H23" s="352"/>
      <c r="I23" s="353" t="n">
        <f aca="false">[11]Tregion!$C23</f>
        <v>31.4500007629395</v>
      </c>
      <c r="J23" s="352"/>
      <c r="K23" s="353"/>
      <c r="L23" s="352"/>
      <c r="M23" s="353"/>
      <c r="N23" s="352"/>
      <c r="O23" s="353"/>
      <c r="Q23" s="352"/>
      <c r="R23" s="353" t="n">
        <f aca="false">[12]Tregion!$C23</f>
        <v>29.4299970245361</v>
      </c>
      <c r="S23" s="354"/>
      <c r="T23" s="353"/>
      <c r="U23" s="355"/>
      <c r="V23" s="356"/>
      <c r="W23" s="355"/>
      <c r="X23" s="353"/>
      <c r="Y23" s="354"/>
      <c r="Z23" s="357"/>
      <c r="AB23" s="354"/>
      <c r="AC23" s="353"/>
      <c r="AD23" s="354"/>
      <c r="AE23" s="353"/>
      <c r="AF23" s="354"/>
      <c r="AG23" s="353"/>
      <c r="AI23" s="1"/>
      <c r="AJ23" s="15"/>
      <c r="AL23" s="1" t="n">
        <f aca="false">[4]Curves!$A29</f>
        <v>37561</v>
      </c>
      <c r="AM23" s="2" t="n">
        <f aca="false">[4]Curves!$E29</f>
        <v>2.775</v>
      </c>
      <c r="AN23" s="2" t="n">
        <f aca="false">AR23+0.1</f>
        <v>0.53</v>
      </c>
      <c r="AO23" s="2" t="n">
        <f aca="false">AM23+AN23</f>
        <v>3.305</v>
      </c>
      <c r="AP23" s="2" t="n">
        <f aca="false">[4]Curves!$J29</f>
        <v>0.14</v>
      </c>
      <c r="AQ23" s="2" t="n">
        <f aca="false">AM23+AP23</f>
        <v>2.915</v>
      </c>
      <c r="AR23" s="2" t="n">
        <f aca="false">[4]Curves!$K29</f>
        <v>0.43</v>
      </c>
      <c r="AS23" s="2" t="n">
        <f aca="false">AM23+AR23</f>
        <v>3.205</v>
      </c>
      <c r="AT23" s="2" t="n">
        <f aca="false">[4]Curves!$G29</f>
        <v>0.58</v>
      </c>
      <c r="AU23" s="2" t="n">
        <f aca="false">AM23+AT23</f>
        <v>3.355</v>
      </c>
    </row>
    <row r="24" customFormat="false" ht="12.75" hidden="false" customHeight="false" outlineLevel="0" collapsed="false">
      <c r="A24" s="1" t="n">
        <f aca="false">[5]Tregion!$A24</f>
        <v>37180</v>
      </c>
      <c r="B24" s="352" t="n">
        <f aca="false">[5]Tregion!$C24</f>
        <v>27</v>
      </c>
      <c r="C24" s="353" t="n">
        <f aca="false">[6]Tregion!$C24</f>
        <v>25.75</v>
      </c>
      <c r="D24" s="352" t="n">
        <f aca="false">[7]Tregion!$C24</f>
        <v>23.25</v>
      </c>
      <c r="E24" s="353" t="n">
        <f aca="false">[8]Tregion!$C24</f>
        <v>20.5</v>
      </c>
      <c r="F24" s="352" t="n">
        <f aca="false">[9]Tregion!$C24</f>
        <v>18</v>
      </c>
      <c r="G24" s="353" t="n">
        <f aca="false">[10]Tbasis!$D23</f>
        <v>18.25</v>
      </c>
      <c r="H24" s="352"/>
      <c r="I24" s="353" t="n">
        <f aca="false">[11]Tregion!$C24</f>
        <v>27.1875</v>
      </c>
      <c r="J24" s="352"/>
      <c r="K24" s="353"/>
      <c r="L24" s="352"/>
      <c r="M24" s="353"/>
      <c r="N24" s="352"/>
      <c r="O24" s="353"/>
      <c r="Q24" s="352"/>
      <c r="R24" s="353" t="n">
        <f aca="false">[12]Tregion!$C24</f>
        <v>25.7499969482422</v>
      </c>
      <c r="S24" s="354"/>
      <c r="T24" s="353"/>
      <c r="U24" s="355"/>
      <c r="V24" s="356"/>
      <c r="W24" s="355"/>
      <c r="X24" s="353"/>
      <c r="Y24" s="354"/>
      <c r="Z24" s="357"/>
      <c r="AB24" s="354"/>
      <c r="AC24" s="353"/>
      <c r="AD24" s="354"/>
      <c r="AE24" s="353"/>
      <c r="AF24" s="354"/>
      <c r="AG24" s="353"/>
      <c r="AI24" s="1"/>
      <c r="AJ24" s="15"/>
      <c r="AL24" s="1" t="n">
        <f aca="false">[4]Curves!$A30</f>
        <v>37591</v>
      </c>
      <c r="AM24" s="2" t="n">
        <f aca="false">[4]Curves!$E30</f>
        <v>2.827</v>
      </c>
      <c r="AN24" s="2" t="n">
        <f aca="false">AR24</f>
        <v>0.75</v>
      </c>
      <c r="AO24" s="2" t="n">
        <f aca="false">AM24+AN24</f>
        <v>3.577</v>
      </c>
      <c r="AP24" s="2" t="n">
        <f aca="false">[4]Curves!$J30</f>
        <v>0.135</v>
      </c>
      <c r="AQ24" s="2" t="n">
        <f aca="false">AM24+AP24</f>
        <v>2.962</v>
      </c>
      <c r="AR24" s="2" t="n">
        <f aca="false">[4]Curves!$K30</f>
        <v>0.75</v>
      </c>
      <c r="AS24" s="2" t="n">
        <f aca="false">AM24+AR24</f>
        <v>3.577</v>
      </c>
      <c r="AT24" s="2" t="n">
        <f aca="false">[4]Curves!$G30</f>
        <v>0.87</v>
      </c>
      <c r="AU24" s="2" t="n">
        <f aca="false">AM24+AT24</f>
        <v>3.697</v>
      </c>
    </row>
    <row r="25" customFormat="false" ht="12.75" hidden="false" customHeight="false" outlineLevel="0" collapsed="false">
      <c r="A25" s="1" t="n">
        <f aca="false">[5]Tregion!$A25</f>
        <v>37181</v>
      </c>
      <c r="B25" s="352" t="n">
        <f aca="false">[5]Tregion!$C25</f>
        <v>27</v>
      </c>
      <c r="C25" s="353" t="n">
        <f aca="false">[6]Tregion!$C25</f>
        <v>25.75</v>
      </c>
      <c r="D25" s="352" t="n">
        <f aca="false">[7]Tregion!$C25</f>
        <v>23.25</v>
      </c>
      <c r="E25" s="353" t="n">
        <f aca="false">[8]Tregion!$C25</f>
        <v>25.5</v>
      </c>
      <c r="F25" s="352" t="n">
        <f aca="false">[9]Tregion!$C25</f>
        <v>25.1</v>
      </c>
      <c r="G25" s="353" t="n">
        <f aca="false">[10]Tbasis!$D24</f>
        <v>27</v>
      </c>
      <c r="H25" s="352"/>
      <c r="I25" s="353" t="n">
        <f aca="false">[11]Tregion!$C25</f>
        <v>27.1875</v>
      </c>
      <c r="J25" s="352"/>
      <c r="K25" s="353"/>
      <c r="L25" s="352"/>
      <c r="M25" s="353"/>
      <c r="N25" s="352"/>
      <c r="O25" s="353"/>
      <c r="Q25" s="352"/>
      <c r="R25" s="353" t="n">
        <f aca="false">[12]Tregion!$C25</f>
        <v>32.25</v>
      </c>
      <c r="S25" s="354"/>
      <c r="T25" s="353"/>
      <c r="U25" s="355"/>
      <c r="V25" s="356"/>
      <c r="W25" s="355"/>
      <c r="X25" s="353"/>
      <c r="Y25" s="354"/>
      <c r="Z25" s="357"/>
      <c r="AB25" s="354"/>
      <c r="AC25" s="353"/>
      <c r="AD25" s="354"/>
      <c r="AE25" s="353"/>
      <c r="AF25" s="354"/>
      <c r="AG25" s="353"/>
      <c r="AI25" s="1"/>
      <c r="AJ25" s="15"/>
      <c r="AL25" s="1" t="n">
        <f aca="false">[4]Curves!$A31</f>
        <v>37622</v>
      </c>
      <c r="AM25" s="2" t="n">
        <f aca="false">[4]Curves!$E31</f>
        <v>2.873</v>
      </c>
      <c r="AN25" s="2" t="n">
        <f aca="false">AR25</f>
        <v>1.02</v>
      </c>
      <c r="AO25" s="2" t="n">
        <f aca="false">AM25+AN25</f>
        <v>3.893</v>
      </c>
      <c r="AP25" s="2" t="n">
        <f aca="false">[4]Curves!$J31</f>
        <v>0.13</v>
      </c>
      <c r="AQ25" s="2" t="n">
        <f aca="false">AM25+AP25</f>
        <v>3.003</v>
      </c>
      <c r="AR25" s="2" t="n">
        <f aca="false">[4]Curves!$K31</f>
        <v>1.02</v>
      </c>
      <c r="AS25" s="2" t="n">
        <f aca="false">AM25+AR25</f>
        <v>3.893</v>
      </c>
      <c r="AT25" s="2" t="n">
        <f aca="false">[4]Curves!$G31</f>
        <v>1.64</v>
      </c>
      <c r="AU25" s="2" t="n">
        <f aca="false">AM25+AT25</f>
        <v>4.513</v>
      </c>
    </row>
    <row r="26" customFormat="false" ht="12.75" hidden="false" customHeight="false" outlineLevel="0" collapsed="false">
      <c r="A26" s="1" t="n">
        <f aca="false">[5]Tregion!$A26</f>
        <v>37182</v>
      </c>
      <c r="B26" s="352" t="n">
        <f aca="false">[5]Tregion!$C26</f>
        <v>27</v>
      </c>
      <c r="C26" s="353" t="n">
        <f aca="false">[6]Tregion!$C26</f>
        <v>25.75</v>
      </c>
      <c r="D26" s="352" t="n">
        <f aca="false">[7]Tregion!$C26</f>
        <v>23.25</v>
      </c>
      <c r="E26" s="353" t="n">
        <f aca="false">[8]Tregion!$C26</f>
        <v>25.5</v>
      </c>
      <c r="F26" s="352" t="n">
        <f aca="false">[9]Tregion!$C26</f>
        <v>25.1</v>
      </c>
      <c r="G26" s="353" t="n">
        <f aca="false">[10]Tbasis!$D25</f>
        <v>27</v>
      </c>
      <c r="H26" s="352"/>
      <c r="I26" s="353" t="n">
        <f aca="false">[11]Tregion!$C26</f>
        <v>27.1875</v>
      </c>
      <c r="J26" s="352"/>
      <c r="K26" s="353"/>
      <c r="L26" s="352"/>
      <c r="M26" s="353"/>
      <c r="N26" s="352"/>
      <c r="O26" s="353"/>
      <c r="Q26" s="352"/>
      <c r="R26" s="353" t="n">
        <f aca="false">[12]Tregion!$C26</f>
        <v>32.25</v>
      </c>
      <c r="S26" s="354"/>
      <c r="T26" s="353"/>
      <c r="U26" s="355"/>
      <c r="V26" s="356"/>
      <c r="W26" s="355"/>
      <c r="X26" s="353"/>
      <c r="Y26" s="354"/>
      <c r="Z26" s="357"/>
      <c r="AB26" s="354"/>
      <c r="AC26" s="353"/>
      <c r="AD26" s="354"/>
      <c r="AE26" s="353"/>
      <c r="AF26" s="354"/>
      <c r="AG26" s="353"/>
      <c r="AI26" s="1"/>
      <c r="AJ26" s="15"/>
      <c r="AL26" s="1" t="n">
        <f aca="false">[4]Curves!$A32</f>
        <v>37653</v>
      </c>
      <c r="AM26" s="2" t="n">
        <f aca="false">[4]Curves!$E32</f>
        <v>2.913</v>
      </c>
      <c r="AN26" s="2" t="n">
        <f aca="false">AR26</f>
        <v>1.02</v>
      </c>
      <c r="AO26" s="2" t="n">
        <f aca="false">AM26+AN26</f>
        <v>3.933</v>
      </c>
      <c r="AP26" s="2" t="n">
        <f aca="false">[4]Curves!$J32</f>
        <v>0.035</v>
      </c>
      <c r="AQ26" s="2" t="n">
        <f aca="false">AM26+AP26</f>
        <v>2.948</v>
      </c>
      <c r="AR26" s="2" t="n">
        <f aca="false">[4]Curves!$K32</f>
        <v>1.02</v>
      </c>
      <c r="AS26" s="2" t="n">
        <f aca="false">AM26+AR26</f>
        <v>3.933</v>
      </c>
      <c r="AT26" s="2" t="n">
        <f aca="false">[4]Curves!$G32</f>
        <v>1.64</v>
      </c>
      <c r="AU26" s="2" t="n">
        <f aca="false">AM26+AT26</f>
        <v>4.553</v>
      </c>
    </row>
    <row r="27" customFormat="false" ht="12.75" hidden="false" customHeight="false" outlineLevel="0" collapsed="false">
      <c r="A27" s="1" t="n">
        <f aca="false">[5]Tregion!$A27</f>
        <v>37183</v>
      </c>
      <c r="B27" s="352" t="n">
        <f aca="false">[5]Tregion!$C27</f>
        <v>27</v>
      </c>
      <c r="C27" s="353" t="n">
        <f aca="false">[6]Tregion!$C27</f>
        <v>25.75</v>
      </c>
      <c r="D27" s="352" t="n">
        <f aca="false">[7]Tregion!$C27</f>
        <v>23.25</v>
      </c>
      <c r="E27" s="353" t="n">
        <f aca="false">[8]Tregion!$C27</f>
        <v>25.5</v>
      </c>
      <c r="F27" s="352" t="n">
        <f aca="false">[9]Tregion!$C27</f>
        <v>25.1</v>
      </c>
      <c r="G27" s="353" t="n">
        <f aca="false">[10]Tbasis!$D26</f>
        <v>27</v>
      </c>
      <c r="H27" s="352"/>
      <c r="I27" s="353" t="n">
        <f aca="false">[11]Tregion!$C27</f>
        <v>27.1875</v>
      </c>
      <c r="J27" s="352"/>
      <c r="K27" s="353"/>
      <c r="L27" s="352"/>
      <c r="M27" s="353"/>
      <c r="N27" s="352"/>
      <c r="O27" s="353"/>
      <c r="Q27" s="352"/>
      <c r="R27" s="353" t="n">
        <f aca="false">[12]Tregion!$C27</f>
        <v>32.25</v>
      </c>
      <c r="S27" s="354"/>
      <c r="T27" s="353"/>
      <c r="U27" s="355"/>
      <c r="V27" s="356"/>
      <c r="W27" s="355"/>
      <c r="X27" s="353"/>
      <c r="Y27" s="354"/>
      <c r="Z27" s="357"/>
      <c r="AB27" s="354"/>
      <c r="AC27" s="353"/>
      <c r="AD27" s="354"/>
      <c r="AE27" s="353"/>
      <c r="AF27" s="354"/>
      <c r="AG27" s="353"/>
      <c r="AI27" s="1"/>
      <c r="AJ27" s="15"/>
      <c r="AL27" s="1" t="n">
        <f aca="false">[4]Curves!$A33</f>
        <v>37681</v>
      </c>
      <c r="AM27" s="2" t="n">
        <f aca="false">[4]Curves!$E33</f>
        <v>2.911</v>
      </c>
      <c r="AN27" s="2" t="n">
        <f aca="false">AR27</f>
        <v>0.53</v>
      </c>
      <c r="AO27" s="2" t="n">
        <f aca="false">AM27+AN27</f>
        <v>3.441</v>
      </c>
      <c r="AP27" s="2" t="n">
        <f aca="false">[4]Curves!$J33</f>
        <v>0.035</v>
      </c>
      <c r="AQ27" s="2" t="n">
        <f aca="false">AM27+AP27</f>
        <v>2.946</v>
      </c>
      <c r="AR27" s="2" t="n">
        <f aca="false">[4]Curves!$K33</f>
        <v>0.53</v>
      </c>
      <c r="AS27" s="2" t="n">
        <f aca="false">AM27+AR27</f>
        <v>3.441</v>
      </c>
      <c r="AT27" s="2" t="n">
        <f aca="false">[4]Curves!$G33</f>
        <v>0.67</v>
      </c>
      <c r="AU27" s="2" t="n">
        <f aca="false">AM27+AT27</f>
        <v>3.581</v>
      </c>
    </row>
    <row r="28" customFormat="false" ht="12.75" hidden="false" customHeight="false" outlineLevel="0" collapsed="false">
      <c r="A28" s="1" t="n">
        <f aca="false">[5]Tregion!$A28</f>
        <v>37184</v>
      </c>
      <c r="B28" s="352" t="n">
        <f aca="false">[5]Tregion!$C28</f>
        <v>27</v>
      </c>
      <c r="C28" s="353" t="n">
        <f aca="false">[6]Tregion!$C28</f>
        <v>25.75</v>
      </c>
      <c r="D28" s="352" t="n">
        <f aca="false">[7]Tregion!$C28</f>
        <v>23.25</v>
      </c>
      <c r="E28" s="353" t="n">
        <f aca="false">[8]Tregion!$C28</f>
        <v>25.5</v>
      </c>
      <c r="F28" s="352" t="n">
        <f aca="false">[9]Tregion!$C28</f>
        <v>25.1</v>
      </c>
      <c r="G28" s="353" t="n">
        <f aca="false">[10]Tbasis!$D27</f>
        <v>27</v>
      </c>
      <c r="H28" s="352"/>
      <c r="I28" s="353" t="n">
        <f aca="false">[11]Tregion!$C28</f>
        <v>27.1875</v>
      </c>
      <c r="J28" s="352"/>
      <c r="K28" s="353"/>
      <c r="L28" s="352"/>
      <c r="M28" s="353"/>
      <c r="N28" s="352"/>
      <c r="O28" s="353"/>
      <c r="Q28" s="352"/>
      <c r="R28" s="353" t="n">
        <f aca="false">[12]Tregion!$C28</f>
        <v>32.25</v>
      </c>
      <c r="S28" s="354"/>
      <c r="T28" s="353"/>
      <c r="U28" s="355"/>
      <c r="V28" s="356"/>
      <c r="W28" s="355"/>
      <c r="X28" s="353"/>
      <c r="Y28" s="354"/>
      <c r="Z28" s="357"/>
      <c r="AB28" s="354"/>
      <c r="AC28" s="353"/>
      <c r="AD28" s="354"/>
      <c r="AE28" s="353"/>
      <c r="AF28" s="354"/>
      <c r="AG28" s="353"/>
      <c r="AI28" s="1"/>
      <c r="AJ28" s="15"/>
      <c r="AL28" s="1" t="n">
        <f aca="false">[4]Curves!$A34</f>
        <v>37712</v>
      </c>
      <c r="AM28" s="2" t="n">
        <f aca="false">[4]Curves!$E34</f>
        <v>2.931</v>
      </c>
      <c r="AN28" s="2" t="n">
        <f aca="false">AR28</f>
        <v>0.36</v>
      </c>
      <c r="AO28" s="2" t="n">
        <f aca="false">AM28+AN28</f>
        <v>3.291</v>
      </c>
      <c r="AP28" s="2" t="n">
        <f aca="false">[4]Curves!$J34</f>
        <v>0.035</v>
      </c>
      <c r="AQ28" s="2" t="n">
        <f aca="false">AM28+AP28</f>
        <v>2.966</v>
      </c>
      <c r="AR28" s="2" t="n">
        <f aca="false">[4]Curves!$K34</f>
        <v>0.36</v>
      </c>
      <c r="AS28" s="2" t="n">
        <f aca="false">AM28+AR28</f>
        <v>3.291</v>
      </c>
      <c r="AT28" s="2" t="n">
        <f aca="false">[4]Curves!$G34</f>
        <v>0.38</v>
      </c>
      <c r="AU28" s="2" t="n">
        <f aca="false">AM28+AT28</f>
        <v>3.311</v>
      </c>
    </row>
    <row r="29" customFormat="false" ht="12.75" hidden="false" customHeight="false" outlineLevel="0" collapsed="false">
      <c r="A29" s="1" t="n">
        <f aca="false">[5]Tregion!$A29</f>
        <v>37185</v>
      </c>
      <c r="B29" s="352" t="n">
        <f aca="false">[5]Tregion!$C29</f>
        <v>17.25</v>
      </c>
      <c r="C29" s="353" t="n">
        <f aca="false">[6]Tregion!$C29</f>
        <v>19</v>
      </c>
      <c r="D29" s="352" t="n">
        <f aca="false">[7]Tregion!$C29</f>
        <v>18.5</v>
      </c>
      <c r="E29" s="353" t="n">
        <f aca="false">[8]Tregion!$C29</f>
        <v>25.5</v>
      </c>
      <c r="F29" s="352" t="n">
        <f aca="false">[9]Tregion!$C29</f>
        <v>25.1</v>
      </c>
      <c r="G29" s="353" t="n">
        <f aca="false">[10]Tbasis!$D28</f>
        <v>27</v>
      </c>
      <c r="H29" s="352"/>
      <c r="I29" s="353" t="n">
        <f aca="false">[11]Tregion!$C29</f>
        <v>27.1875</v>
      </c>
      <c r="J29" s="352"/>
      <c r="K29" s="353"/>
      <c r="L29" s="352"/>
      <c r="M29" s="353"/>
      <c r="N29" s="352"/>
      <c r="O29" s="353"/>
      <c r="Q29" s="352"/>
      <c r="R29" s="353" t="n">
        <f aca="false">[12]Tregion!$C29</f>
        <v>32.25</v>
      </c>
      <c r="S29" s="354"/>
      <c r="T29" s="353"/>
      <c r="U29" s="355"/>
      <c r="V29" s="356"/>
      <c r="W29" s="355"/>
      <c r="X29" s="353"/>
      <c r="Y29" s="354"/>
      <c r="Z29" s="357"/>
      <c r="AB29" s="354"/>
      <c r="AC29" s="353"/>
      <c r="AD29" s="354"/>
      <c r="AE29" s="353"/>
      <c r="AF29" s="354"/>
      <c r="AG29" s="353"/>
      <c r="AI29" s="1"/>
      <c r="AJ29" s="15"/>
      <c r="AL29" s="1" t="n">
        <f aca="false">[4]Curves!$A35</f>
        <v>37742</v>
      </c>
      <c r="AM29" s="2" t="n">
        <f aca="false">[4]Curves!$E35</f>
        <v>3.101</v>
      </c>
      <c r="AN29" s="2" t="n">
        <f aca="false">AR29</f>
        <v>0.325</v>
      </c>
      <c r="AO29" s="2" t="n">
        <f aca="false">AM29+AN29</f>
        <v>3.426</v>
      </c>
      <c r="AP29" s="2" t="n">
        <f aca="false">[4]Curves!$J35</f>
        <v>0.035</v>
      </c>
      <c r="AQ29" s="2" t="n">
        <f aca="false">AM29+AP29</f>
        <v>3.136</v>
      </c>
      <c r="AR29" s="2" t="n">
        <f aca="false">[4]Curves!$K35</f>
        <v>0.325</v>
      </c>
      <c r="AS29" s="2" t="n">
        <f aca="false">AM29+AR29</f>
        <v>3.426</v>
      </c>
      <c r="AT29" s="2" t="n">
        <f aca="false">[4]Curves!$G35</f>
        <v>0.33</v>
      </c>
      <c r="AU29" s="2" t="n">
        <f aca="false">AM29+AT29</f>
        <v>3.431</v>
      </c>
    </row>
    <row r="30" customFormat="false" ht="12.75" hidden="false" customHeight="false" outlineLevel="0" collapsed="false">
      <c r="A30" s="1" t="n">
        <f aca="false">[5]Tregion!$A30</f>
        <v>37186</v>
      </c>
      <c r="B30" s="352" t="n">
        <f aca="false">[5]Tregion!$C30</f>
        <v>27</v>
      </c>
      <c r="C30" s="353" t="n">
        <f aca="false">[6]Tregion!$C30</f>
        <v>25.75</v>
      </c>
      <c r="D30" s="352" t="n">
        <f aca="false">[7]Tregion!$C30</f>
        <v>23.25</v>
      </c>
      <c r="E30" s="353" t="n">
        <f aca="false">[8]Tregion!$C30</f>
        <v>25.5</v>
      </c>
      <c r="F30" s="352" t="n">
        <f aca="false">[9]Tregion!$C30</f>
        <v>25.1</v>
      </c>
      <c r="G30" s="353" t="n">
        <f aca="false">[10]Tbasis!$D29</f>
        <v>27</v>
      </c>
      <c r="H30" s="352"/>
      <c r="I30" s="353" t="n">
        <f aca="false">[11]Tregion!$C30</f>
        <v>30.25</v>
      </c>
      <c r="J30" s="352"/>
      <c r="K30" s="353"/>
      <c r="L30" s="352"/>
      <c r="M30" s="353"/>
      <c r="N30" s="352"/>
      <c r="O30" s="353"/>
      <c r="Q30" s="352"/>
      <c r="R30" s="353" t="n">
        <f aca="false">[12]Tregion!$C30</f>
        <v>29.4300008392334</v>
      </c>
      <c r="S30" s="354"/>
      <c r="T30" s="353"/>
      <c r="U30" s="355"/>
      <c r="V30" s="356"/>
      <c r="W30" s="355"/>
      <c r="X30" s="353"/>
      <c r="Y30" s="354"/>
      <c r="Z30" s="357"/>
      <c r="AB30" s="354"/>
      <c r="AC30" s="353"/>
      <c r="AD30" s="354"/>
      <c r="AE30" s="353"/>
      <c r="AF30" s="354"/>
      <c r="AG30" s="353"/>
      <c r="AI30" s="1"/>
      <c r="AJ30" s="15"/>
      <c r="AL30" s="1" t="n">
        <f aca="false">[4]Curves!$A36</f>
        <v>37773</v>
      </c>
      <c r="AM30" s="2" t="n">
        <f aca="false">[4]Curves!$E36</f>
        <v>3.291</v>
      </c>
      <c r="AN30" s="2" t="n">
        <f aca="false">AR30</f>
        <v>0.335</v>
      </c>
      <c r="AO30" s="2" t="n">
        <f aca="false">AM30+AN30</f>
        <v>3.626</v>
      </c>
      <c r="AP30" s="2" t="n">
        <f aca="false">[4]Curves!$J36</f>
        <v>0.035</v>
      </c>
      <c r="AQ30" s="2" t="n">
        <f aca="false">AM30+AP30</f>
        <v>3.326</v>
      </c>
      <c r="AR30" s="2" t="n">
        <f aca="false">[4]Curves!$K36</f>
        <v>0.335</v>
      </c>
      <c r="AS30" s="2" t="n">
        <f aca="false">AM30+AR30</f>
        <v>3.626</v>
      </c>
      <c r="AT30" s="2" t="n">
        <f aca="false">[4]Curves!$G36</f>
        <v>0.37</v>
      </c>
      <c r="AU30" s="2" t="n">
        <f aca="false">AM30+AT30</f>
        <v>3.661</v>
      </c>
    </row>
    <row r="31" customFormat="false" ht="12.75" hidden="false" customHeight="false" outlineLevel="0" collapsed="false">
      <c r="A31" s="1" t="n">
        <f aca="false">[5]Tregion!$A31</f>
        <v>37187</v>
      </c>
      <c r="B31" s="352" t="n">
        <f aca="false">[5]Tregion!$C31</f>
        <v>27</v>
      </c>
      <c r="C31" s="353" t="n">
        <f aca="false">[6]Tregion!$C31</f>
        <v>25.75</v>
      </c>
      <c r="D31" s="352" t="n">
        <f aca="false">[7]Tregion!$C31</f>
        <v>23.25</v>
      </c>
      <c r="E31" s="353" t="n">
        <f aca="false">[8]Tregion!$C31</f>
        <v>20.5</v>
      </c>
      <c r="F31" s="352" t="n">
        <f aca="false">[9]Tregion!$C31</f>
        <v>18</v>
      </c>
      <c r="G31" s="353" t="n">
        <f aca="false">[10]Tbasis!$D30</f>
        <v>18.25</v>
      </c>
      <c r="H31" s="352"/>
      <c r="I31" s="353" t="n">
        <f aca="false">[11]Tregion!$C31</f>
        <v>27.1875</v>
      </c>
      <c r="J31" s="352"/>
      <c r="K31" s="353"/>
      <c r="L31" s="352"/>
      <c r="M31" s="353"/>
      <c r="N31" s="352"/>
      <c r="O31" s="353"/>
      <c r="Q31" s="352"/>
      <c r="R31" s="353" t="n">
        <f aca="false">[12]Tregion!$C31</f>
        <v>25.7500007629395</v>
      </c>
      <c r="S31" s="354"/>
      <c r="T31" s="353"/>
      <c r="U31" s="355"/>
      <c r="V31" s="356"/>
      <c r="W31" s="355"/>
      <c r="X31" s="353"/>
      <c r="Y31" s="354"/>
      <c r="Z31" s="357"/>
      <c r="AB31" s="354"/>
      <c r="AC31" s="353"/>
      <c r="AD31" s="354"/>
      <c r="AE31" s="353"/>
      <c r="AF31" s="354"/>
      <c r="AG31" s="353"/>
      <c r="AI31" s="1"/>
      <c r="AJ31" s="15"/>
      <c r="AL31" s="1" t="n">
        <f aca="false">[4]Curves!$A37</f>
        <v>37803</v>
      </c>
      <c r="AM31" s="2" t="n">
        <f aca="false">[4]Curves!$E37</f>
        <v>3.381</v>
      </c>
      <c r="AN31" s="2" t="n">
        <f aca="false">AR31+0.1</f>
        <v>0.45</v>
      </c>
      <c r="AO31" s="2" t="n">
        <f aca="false">AM31+AN31</f>
        <v>3.831</v>
      </c>
      <c r="AP31" s="2" t="n">
        <f aca="false">[4]Curves!$J37</f>
        <v>0.035</v>
      </c>
      <c r="AQ31" s="2" t="n">
        <f aca="false">AM31+AP31</f>
        <v>3.416</v>
      </c>
      <c r="AR31" s="2" t="n">
        <f aca="false">[4]Curves!$K37</f>
        <v>0.35</v>
      </c>
      <c r="AS31" s="2" t="n">
        <f aca="false">AM31+AR31</f>
        <v>3.731</v>
      </c>
      <c r="AT31" s="2" t="n">
        <f aca="false">[4]Curves!$G37</f>
        <v>0.41</v>
      </c>
      <c r="AU31" s="2" t="n">
        <f aca="false">AM31+AT31</f>
        <v>3.791</v>
      </c>
    </row>
    <row r="32" customFormat="false" ht="12.75" hidden="false" customHeight="false" outlineLevel="0" collapsed="false">
      <c r="A32" s="1" t="n">
        <f aca="false">[5]Tregion!$A32</f>
        <v>37188</v>
      </c>
      <c r="B32" s="352" t="n">
        <f aca="false">[5]Tregion!$C32</f>
        <v>27</v>
      </c>
      <c r="C32" s="353" t="n">
        <f aca="false">[6]Tregion!$C32</f>
        <v>25.75</v>
      </c>
      <c r="D32" s="352" t="n">
        <f aca="false">[7]Tregion!$C32</f>
        <v>23.25</v>
      </c>
      <c r="E32" s="353" t="n">
        <f aca="false">[8]Tregion!$C32</f>
        <v>25.5</v>
      </c>
      <c r="F32" s="352" t="n">
        <f aca="false">[9]Tregion!$C32</f>
        <v>25.1</v>
      </c>
      <c r="G32" s="353" t="n">
        <f aca="false">[10]Tbasis!$D31</f>
        <v>27</v>
      </c>
      <c r="H32" s="352"/>
      <c r="I32" s="353" t="n">
        <f aca="false">[11]Tregion!$C32</f>
        <v>27.1875</v>
      </c>
      <c r="J32" s="352"/>
      <c r="K32" s="353"/>
      <c r="L32" s="352"/>
      <c r="M32" s="353"/>
      <c r="N32" s="352"/>
      <c r="O32" s="353"/>
      <c r="Q32" s="352"/>
      <c r="R32" s="353" t="n">
        <f aca="false">[12]Tregion!$C32</f>
        <v>32.25</v>
      </c>
      <c r="S32" s="354"/>
      <c r="T32" s="353"/>
      <c r="U32" s="355"/>
      <c r="V32" s="356"/>
      <c r="W32" s="355"/>
      <c r="X32" s="353"/>
      <c r="Y32" s="354"/>
      <c r="Z32" s="357"/>
      <c r="AB32" s="354"/>
      <c r="AC32" s="353"/>
      <c r="AD32" s="354"/>
      <c r="AE32" s="353"/>
      <c r="AF32" s="354"/>
      <c r="AG32" s="353"/>
      <c r="AI32" s="1"/>
      <c r="AJ32" s="15"/>
      <c r="AL32" s="1" t="n">
        <f aca="false">[4]Curves!$A38</f>
        <v>37834</v>
      </c>
      <c r="AM32" s="2" t="n">
        <f aca="false">[4]Curves!$E38</f>
        <v>3.284</v>
      </c>
      <c r="AN32" s="2" t="n">
        <f aca="false">AR32+0.1</f>
        <v>0.45</v>
      </c>
      <c r="AO32" s="2" t="n">
        <f aca="false">AM32+AN32</f>
        <v>3.734</v>
      </c>
      <c r="AP32" s="2" t="n">
        <f aca="false">[4]Curves!$J38</f>
        <v>0.035</v>
      </c>
      <c r="AQ32" s="2" t="n">
        <f aca="false">AM32+AP32</f>
        <v>3.319</v>
      </c>
      <c r="AR32" s="2" t="n">
        <f aca="false">[4]Curves!$K38</f>
        <v>0.35</v>
      </c>
      <c r="AS32" s="2" t="n">
        <f aca="false">AM32+AR32</f>
        <v>3.634</v>
      </c>
      <c r="AT32" s="2" t="n">
        <f aca="false">[4]Curves!$G38</f>
        <v>0.41</v>
      </c>
      <c r="AU32" s="2" t="n">
        <f aca="false">AM32+AT32</f>
        <v>3.694</v>
      </c>
    </row>
    <row r="33" customFormat="false" ht="12.75" hidden="false" customHeight="false" outlineLevel="0" collapsed="false">
      <c r="A33" s="1" t="n">
        <f aca="false">[5]Tregion!$A33</f>
        <v>37189</v>
      </c>
      <c r="B33" s="352" t="n">
        <f aca="false">[5]Tregion!$C33</f>
        <v>27</v>
      </c>
      <c r="C33" s="353" t="n">
        <f aca="false">[6]Tregion!$C33</f>
        <v>25.75</v>
      </c>
      <c r="D33" s="352" t="n">
        <f aca="false">[7]Tregion!$C33</f>
        <v>23.25</v>
      </c>
      <c r="E33" s="353" t="n">
        <f aca="false">[8]Tregion!$C33</f>
        <v>25.5</v>
      </c>
      <c r="F33" s="352" t="n">
        <f aca="false">[9]Tregion!$C33</f>
        <v>25.1</v>
      </c>
      <c r="G33" s="353" t="n">
        <f aca="false">[10]Tbasis!$D32</f>
        <v>27</v>
      </c>
      <c r="H33" s="352"/>
      <c r="I33" s="353" t="n">
        <f aca="false">[11]Tregion!$C33</f>
        <v>27.1875</v>
      </c>
      <c r="J33" s="352"/>
      <c r="K33" s="353"/>
      <c r="L33" s="352"/>
      <c r="M33" s="353"/>
      <c r="N33" s="352"/>
      <c r="O33" s="353"/>
      <c r="Q33" s="352"/>
      <c r="R33" s="353" t="n">
        <f aca="false">[12]Tregion!$C33</f>
        <v>32.25</v>
      </c>
      <c r="S33" s="354"/>
      <c r="T33" s="353"/>
      <c r="U33" s="355"/>
      <c r="V33" s="356"/>
      <c r="W33" s="355"/>
      <c r="X33" s="353"/>
      <c r="Y33" s="354"/>
      <c r="Z33" s="357"/>
      <c r="AB33" s="354"/>
      <c r="AC33" s="353"/>
      <c r="AD33" s="354"/>
      <c r="AE33" s="353"/>
      <c r="AF33" s="354"/>
      <c r="AG33" s="353"/>
      <c r="AI33" s="1"/>
      <c r="AJ33" s="15"/>
      <c r="AL33" s="1" t="n">
        <f aca="false">[4]Curves!$A39</f>
        <v>37865</v>
      </c>
      <c r="AM33" s="2" t="n">
        <f aca="false">[4]Curves!$E39</f>
        <v>3.159</v>
      </c>
      <c r="AN33" s="2" t="n">
        <f aca="false">AR33+0.1</f>
        <v>0.415</v>
      </c>
      <c r="AO33" s="2" t="n">
        <f aca="false">AM33+AN33</f>
        <v>3.574</v>
      </c>
      <c r="AP33" s="2" t="n">
        <f aca="false">[4]Curves!$J39</f>
        <v>0.13</v>
      </c>
      <c r="AQ33" s="2" t="n">
        <f aca="false">AM33+AP33</f>
        <v>3.289</v>
      </c>
      <c r="AR33" s="2" t="n">
        <f aca="false">[4]Curves!$K39</f>
        <v>0.315</v>
      </c>
      <c r="AS33" s="2" t="n">
        <f aca="false">AM33+AR33</f>
        <v>3.474</v>
      </c>
      <c r="AT33" s="2" t="n">
        <f aca="false">[4]Curves!$G39</f>
        <v>0.36</v>
      </c>
      <c r="AU33" s="2" t="n">
        <f aca="false">AM33+AT33</f>
        <v>3.519</v>
      </c>
    </row>
    <row r="34" customFormat="false" ht="12.75" hidden="false" customHeight="false" outlineLevel="0" collapsed="false">
      <c r="A34" s="1" t="n">
        <f aca="false">[5]Tregion!$A34</f>
        <v>37190</v>
      </c>
      <c r="B34" s="352" t="n">
        <f aca="false">[5]Tregion!$C34</f>
        <v>27</v>
      </c>
      <c r="C34" s="353" t="n">
        <f aca="false">[6]Tregion!$C34</f>
        <v>25.75</v>
      </c>
      <c r="D34" s="352" t="n">
        <f aca="false">[7]Tregion!$C34</f>
        <v>23.25</v>
      </c>
      <c r="E34" s="353" t="n">
        <f aca="false">[8]Tregion!$C34</f>
        <v>25.5</v>
      </c>
      <c r="F34" s="352" t="n">
        <f aca="false">[9]Tregion!$C34</f>
        <v>25.1</v>
      </c>
      <c r="G34" s="353" t="n">
        <f aca="false">[10]Tbasis!$D33</f>
        <v>27</v>
      </c>
      <c r="H34" s="352"/>
      <c r="I34" s="353" t="n">
        <f aca="false">[11]Tregion!$C34</f>
        <v>27.1875</v>
      </c>
      <c r="J34" s="352"/>
      <c r="K34" s="353"/>
      <c r="L34" s="352"/>
      <c r="M34" s="353"/>
      <c r="N34" s="352"/>
      <c r="O34" s="353"/>
      <c r="Q34" s="352"/>
      <c r="R34" s="353" t="n">
        <f aca="false">[12]Tregion!$C34</f>
        <v>32.25</v>
      </c>
      <c r="S34" s="354"/>
      <c r="T34" s="353"/>
      <c r="U34" s="355"/>
      <c r="V34" s="356"/>
      <c r="W34" s="355"/>
      <c r="X34" s="353"/>
      <c r="Y34" s="354"/>
      <c r="Z34" s="357"/>
      <c r="AB34" s="354"/>
      <c r="AC34" s="353"/>
      <c r="AD34" s="354"/>
      <c r="AE34" s="353"/>
      <c r="AF34" s="354"/>
      <c r="AG34" s="353"/>
      <c r="AI34" s="1"/>
      <c r="AJ34" s="15"/>
      <c r="AL34" s="1" t="n">
        <f aca="false">[4]Curves!$A40</f>
        <v>37895</v>
      </c>
      <c r="AM34" s="2" t="n">
        <f aca="false">[4]Curves!$E40</f>
        <v>2.999</v>
      </c>
      <c r="AN34" s="2" t="n">
        <f aca="false">AR34+0.1</f>
        <v>0.46</v>
      </c>
      <c r="AO34" s="2" t="n">
        <f aca="false">AM34+AN34</f>
        <v>3.459</v>
      </c>
      <c r="AP34" s="2" t="n">
        <f aca="false">[4]Curves!$J40</f>
        <v>0.13</v>
      </c>
      <c r="AQ34" s="2" t="n">
        <f aca="false">AM34+AP34</f>
        <v>3.129</v>
      </c>
      <c r="AR34" s="2" t="n">
        <f aca="false">[4]Curves!$K40</f>
        <v>0.36</v>
      </c>
      <c r="AS34" s="2" t="n">
        <f aca="false">AM34+AR34</f>
        <v>3.359</v>
      </c>
      <c r="AT34" s="2" t="n">
        <f aca="false">[4]Curves!$G40</f>
        <v>0.4</v>
      </c>
      <c r="AU34" s="2" t="n">
        <f aca="false">AM34+AT34</f>
        <v>3.399</v>
      </c>
    </row>
    <row r="35" customFormat="false" ht="12.75" hidden="false" customHeight="false" outlineLevel="0" collapsed="false">
      <c r="A35" s="1" t="n">
        <f aca="false">[5]Tregion!$A35</f>
        <v>37191</v>
      </c>
      <c r="B35" s="352" t="n">
        <f aca="false">[5]Tregion!$C35</f>
        <v>27</v>
      </c>
      <c r="C35" s="353" t="n">
        <f aca="false">[6]Tregion!$C35</f>
        <v>25.75</v>
      </c>
      <c r="D35" s="352" t="n">
        <f aca="false">[7]Tregion!$C35</f>
        <v>23.25</v>
      </c>
      <c r="E35" s="353" t="n">
        <f aca="false">[8]Tregion!$C35</f>
        <v>25.5</v>
      </c>
      <c r="F35" s="352" t="n">
        <f aca="false">[9]Tregion!$C35</f>
        <v>25.1</v>
      </c>
      <c r="G35" s="353" t="n">
        <f aca="false">[10]Tbasis!$D34</f>
        <v>27</v>
      </c>
      <c r="H35" s="352"/>
      <c r="I35" s="353" t="n">
        <f aca="false">[11]Tregion!$C35</f>
        <v>27.1875</v>
      </c>
      <c r="J35" s="352"/>
      <c r="K35" s="353"/>
      <c r="L35" s="352"/>
      <c r="M35" s="353"/>
      <c r="N35" s="352"/>
      <c r="O35" s="353"/>
      <c r="Q35" s="352"/>
      <c r="R35" s="353" t="n">
        <f aca="false">[12]Tregion!$C35</f>
        <v>32.25</v>
      </c>
      <c r="S35" s="354"/>
      <c r="T35" s="353"/>
      <c r="U35" s="355"/>
      <c r="V35" s="356"/>
      <c r="W35" s="355"/>
      <c r="X35" s="353"/>
      <c r="Y35" s="354"/>
      <c r="Z35" s="357"/>
      <c r="AB35" s="354"/>
      <c r="AC35" s="353"/>
      <c r="AD35" s="354"/>
      <c r="AE35" s="353"/>
      <c r="AF35" s="354"/>
      <c r="AG35" s="353"/>
      <c r="AI35" s="1"/>
      <c r="AJ35" s="15"/>
      <c r="AL35" s="1" t="n">
        <f aca="false">[4]Curves!$A41</f>
        <v>37926</v>
      </c>
      <c r="AM35" s="2" t="n">
        <f aca="false">[4]Curves!$E41</f>
        <v>3.01</v>
      </c>
      <c r="AN35" s="2" t="n">
        <f aca="false">AR35+0.1</f>
        <v>0.56</v>
      </c>
      <c r="AO35" s="2" t="n">
        <f aca="false">AM35+AN35</f>
        <v>3.57</v>
      </c>
      <c r="AP35" s="2" t="n">
        <f aca="false">[4]Curves!$J41</f>
        <v>0.13</v>
      </c>
      <c r="AQ35" s="2" t="n">
        <f aca="false">AM35+AP35</f>
        <v>3.14</v>
      </c>
      <c r="AR35" s="2" t="n">
        <f aca="false">[4]Curves!$K41</f>
        <v>0.46</v>
      </c>
      <c r="AS35" s="2" t="n">
        <f aca="false">AM35+AR35</f>
        <v>3.47</v>
      </c>
      <c r="AT35" s="2" t="n">
        <f aca="false">[4]Curves!$G41</f>
        <v>0.72</v>
      </c>
      <c r="AU35" s="2" t="n">
        <f aca="false">AM35+AT35</f>
        <v>3.73</v>
      </c>
    </row>
    <row r="36" customFormat="false" ht="12.75" hidden="false" customHeight="false" outlineLevel="0" collapsed="false">
      <c r="A36" s="1" t="n">
        <f aca="false">[5]Tregion!$A36</f>
        <v>37192</v>
      </c>
      <c r="B36" s="352" t="n">
        <f aca="false">[5]Tregion!$C36</f>
        <v>17.25</v>
      </c>
      <c r="C36" s="353" t="n">
        <f aca="false">[6]Tregion!$C36</f>
        <v>25.75</v>
      </c>
      <c r="D36" s="352" t="n">
        <f aca="false">[7]Tregion!$C36</f>
        <v>18.5</v>
      </c>
      <c r="E36" s="353" t="n">
        <f aca="false">[8]Tregion!$C36</f>
        <v>25.5</v>
      </c>
      <c r="F36" s="352" t="n">
        <f aca="false">[9]Tregion!$C36</f>
        <v>25.1</v>
      </c>
      <c r="G36" s="353" t="n">
        <f aca="false">[10]Tbasis!$D35</f>
        <v>27</v>
      </c>
      <c r="H36" s="352"/>
      <c r="I36" s="353" t="n">
        <f aca="false">[11]Tregion!$C36</f>
        <v>27.1875</v>
      </c>
      <c r="J36" s="352"/>
      <c r="K36" s="353"/>
      <c r="L36" s="352"/>
      <c r="M36" s="353"/>
      <c r="N36" s="352"/>
      <c r="O36" s="353"/>
      <c r="Q36" s="352"/>
      <c r="R36" s="353" t="n">
        <f aca="false">[12]Tregion!$C36</f>
        <v>32.25</v>
      </c>
      <c r="S36" s="354"/>
      <c r="T36" s="353"/>
      <c r="U36" s="355"/>
      <c r="V36" s="356"/>
      <c r="W36" s="355"/>
      <c r="X36" s="353"/>
      <c r="Y36" s="354"/>
      <c r="Z36" s="357"/>
      <c r="AB36" s="354"/>
      <c r="AC36" s="353"/>
      <c r="AD36" s="354"/>
      <c r="AE36" s="353"/>
      <c r="AF36" s="354"/>
      <c r="AG36" s="353"/>
      <c r="AI36" s="1"/>
      <c r="AJ36" s="15"/>
      <c r="AL36" s="1" t="n">
        <f aca="false">[4]Curves!$A42</f>
        <v>37956</v>
      </c>
      <c r="AM36" s="2" t="n">
        <f aca="false">[4]Curves!$E42</f>
        <v>3.038</v>
      </c>
      <c r="AN36" s="2" t="n">
        <f aca="false">AR36</f>
        <v>0.77</v>
      </c>
      <c r="AO36" s="2" t="n">
        <f aca="false">AM36+AN36</f>
        <v>3.808</v>
      </c>
      <c r="AP36" s="2" t="n">
        <f aca="false">[4]Curves!$J42</f>
        <v>0.13</v>
      </c>
      <c r="AQ36" s="2" t="n">
        <f aca="false">AM36+AP36</f>
        <v>3.168</v>
      </c>
      <c r="AR36" s="2" t="n">
        <f aca="false">[4]Curves!$K42</f>
        <v>0.77</v>
      </c>
      <c r="AS36" s="2" t="n">
        <f aca="false">AM36+AR36</f>
        <v>3.808</v>
      </c>
      <c r="AT36" s="2" t="n">
        <f aca="false">[4]Curves!$G42</f>
        <v>0.97</v>
      </c>
      <c r="AU36" s="2" t="n">
        <f aca="false">AM36+AT36</f>
        <v>4.008</v>
      </c>
    </row>
    <row r="37" customFormat="false" ht="12.75" hidden="false" customHeight="false" outlineLevel="0" collapsed="false">
      <c r="A37" s="1" t="n">
        <f aca="false">[5]Tregion!$A37</f>
        <v>37193</v>
      </c>
      <c r="B37" s="352" t="n">
        <f aca="false">[5]Tregion!$C37</f>
        <v>27</v>
      </c>
      <c r="C37" s="353" t="n">
        <f aca="false">[6]Tregion!$C37</f>
        <v>19</v>
      </c>
      <c r="D37" s="352" t="n">
        <f aca="false">[7]Tregion!$C37</f>
        <v>23.25</v>
      </c>
      <c r="E37" s="353" t="n">
        <f aca="false">[8]Tregion!$C37</f>
        <v>25.5</v>
      </c>
      <c r="F37" s="352" t="n">
        <f aca="false">[9]Tregion!$C37</f>
        <v>25.1</v>
      </c>
      <c r="G37" s="353" t="n">
        <f aca="false">[10]Tbasis!$D36</f>
        <v>27</v>
      </c>
      <c r="H37" s="352"/>
      <c r="I37" s="353" t="n">
        <f aca="false">[11]Tregion!$C37</f>
        <v>25.5</v>
      </c>
      <c r="J37" s="352"/>
      <c r="K37" s="353"/>
      <c r="L37" s="352"/>
      <c r="M37" s="353"/>
      <c r="N37" s="352"/>
      <c r="O37" s="353"/>
      <c r="Q37" s="352"/>
      <c r="R37" s="353" t="n">
        <f aca="false">[12]Tregion!$C37</f>
        <v>32.25</v>
      </c>
      <c r="S37" s="354"/>
      <c r="T37" s="353"/>
      <c r="U37" s="355"/>
      <c r="V37" s="356"/>
      <c r="W37" s="355"/>
      <c r="X37" s="353"/>
      <c r="Y37" s="354"/>
      <c r="Z37" s="357"/>
      <c r="AB37" s="354"/>
      <c r="AC37" s="353"/>
      <c r="AD37" s="354"/>
      <c r="AE37" s="353"/>
      <c r="AF37" s="354"/>
      <c r="AG37" s="353"/>
      <c r="AI37" s="1"/>
      <c r="AJ37" s="15"/>
      <c r="AL37" s="1" t="n">
        <f aca="false">[4]Curves!$A43</f>
        <v>37987</v>
      </c>
      <c r="AM37" s="2" t="n">
        <f aca="false">[4]Curves!$E43</f>
        <v>3.058</v>
      </c>
      <c r="AN37" s="2" t="n">
        <f aca="false">AR37</f>
        <v>1.04</v>
      </c>
      <c r="AO37" s="2" t="n">
        <f aca="false">AM37+AN37</f>
        <v>4.098</v>
      </c>
      <c r="AP37" s="2" t="n">
        <f aca="false">[4]Curves!$J43</f>
        <v>0.13</v>
      </c>
      <c r="AQ37" s="2" t="n">
        <f aca="false">AM37+AP37</f>
        <v>3.188</v>
      </c>
      <c r="AR37" s="2" t="n">
        <f aca="false">[4]Curves!$K43</f>
        <v>1.04</v>
      </c>
      <c r="AS37" s="2" t="n">
        <f aca="false">AM37+AR37</f>
        <v>4.098</v>
      </c>
      <c r="AT37" s="2" t="n">
        <f aca="false">[4]Curves!$G43</f>
        <v>1.6</v>
      </c>
      <c r="AU37" s="2" t="n">
        <f aca="false">AM37+AT37</f>
        <v>4.658</v>
      </c>
    </row>
    <row r="38" customFormat="false" ht="12.75" hidden="false" customHeight="false" outlineLevel="0" collapsed="false">
      <c r="A38" s="1" t="n">
        <f aca="false">[5]Tregion!$A38</f>
        <v>37195</v>
      </c>
      <c r="B38" s="352" t="n">
        <f aca="false">[5]Tregion!$C38</f>
        <v>27</v>
      </c>
      <c r="C38" s="353" t="n">
        <f aca="false">[6]Tregion!$C38</f>
        <v>23.75</v>
      </c>
      <c r="D38" s="352" t="n">
        <f aca="false">[7]Tregion!$C38</f>
        <v>23.25</v>
      </c>
      <c r="E38" s="353" t="n">
        <f aca="false">[8]Tregion!$C38</f>
        <v>25.5</v>
      </c>
      <c r="F38" s="352" t="n">
        <f aca="false">[9]Tregion!$C38</f>
        <v>25.1</v>
      </c>
      <c r="G38" s="353" t="n">
        <f aca="false">[10]Tbasis!$D37</f>
        <v>27</v>
      </c>
      <c r="H38" s="352"/>
      <c r="I38" s="353" t="n">
        <f aca="false">[11]Tregion!$C38</f>
        <v>25.1</v>
      </c>
      <c r="J38" s="352"/>
      <c r="K38" s="353"/>
      <c r="L38" s="352"/>
      <c r="M38" s="353"/>
      <c r="N38" s="352"/>
      <c r="O38" s="353"/>
      <c r="Q38" s="352"/>
      <c r="R38" s="353" t="n">
        <f aca="false">[12]Tregion!$C38</f>
        <v>32.25</v>
      </c>
      <c r="S38" s="354"/>
      <c r="T38" s="353"/>
      <c r="U38" s="355"/>
      <c r="V38" s="356"/>
      <c r="W38" s="355"/>
      <c r="X38" s="353"/>
      <c r="Y38" s="354"/>
      <c r="Z38" s="357"/>
      <c r="AB38" s="354"/>
      <c r="AC38" s="353"/>
      <c r="AD38" s="354"/>
      <c r="AE38" s="353"/>
      <c r="AF38" s="354"/>
      <c r="AG38" s="353"/>
      <c r="AI38" s="1"/>
      <c r="AJ38" s="15"/>
      <c r="AL38" s="1" t="n">
        <f aca="false">[4]Curves!$A44</f>
        <v>38018</v>
      </c>
      <c r="AM38" s="2" t="n">
        <f aca="false">[4]Curves!$E44</f>
        <v>3.078</v>
      </c>
      <c r="AN38" s="2" t="n">
        <f aca="false">AR38</f>
        <v>1.04</v>
      </c>
      <c r="AO38" s="2" t="n">
        <f aca="false">AM38+AN38</f>
        <v>4.118</v>
      </c>
      <c r="AP38" s="2" t="n">
        <f aca="false">[4]Curves!$J44</f>
        <v>0.035</v>
      </c>
      <c r="AQ38" s="2" t="n">
        <f aca="false">AM38+AP38</f>
        <v>3.113</v>
      </c>
      <c r="AR38" s="2" t="n">
        <f aca="false">[4]Curves!$K44</f>
        <v>1.04</v>
      </c>
      <c r="AS38" s="2" t="n">
        <f aca="false">AM38+AR38</f>
        <v>4.118</v>
      </c>
      <c r="AT38" s="2" t="n">
        <f aca="false">[4]Curves!$G44</f>
        <v>1.6</v>
      </c>
      <c r="AU38" s="2" t="n">
        <f aca="false">AM38+AT38</f>
        <v>4.678</v>
      </c>
    </row>
    <row r="39" customFormat="false" ht="12.75" hidden="false" customHeight="false" outlineLevel="0" collapsed="false">
      <c r="A39" s="1" t="n">
        <f aca="false">[5]Tregion!$A39</f>
        <v>37196</v>
      </c>
      <c r="B39" s="352" t="n">
        <f aca="false">[5]Tregion!$C39</f>
        <v>26</v>
      </c>
      <c r="C39" s="353" t="n">
        <f aca="false">[6]Tregion!$C39</f>
        <v>28</v>
      </c>
      <c r="D39" s="352" t="n">
        <f aca="false">[7]Tregion!$C39</f>
        <v>27.25</v>
      </c>
      <c r="E39" s="353" t="n">
        <f aca="false">[8]Tregion!$C39</f>
        <v>29</v>
      </c>
      <c r="F39" s="352" t="n">
        <f aca="false">[9]Tregion!$C39</f>
        <v>27.5</v>
      </c>
      <c r="G39" s="353" t="n">
        <f aca="false">[10]Tbasis!$D38</f>
        <v>27.5</v>
      </c>
      <c r="H39" s="352"/>
      <c r="I39" s="353" t="n">
        <f aca="false">[11]Tregion!$C39</f>
        <v>27.5</v>
      </c>
      <c r="J39" s="352"/>
      <c r="K39" s="353"/>
      <c r="L39" s="352"/>
      <c r="M39" s="353"/>
      <c r="N39" s="352"/>
      <c r="O39" s="353"/>
      <c r="Q39" s="352"/>
      <c r="R39" s="353" t="n">
        <f aca="false">[12]Tregion!$C39</f>
        <v>38.1999969482422</v>
      </c>
      <c r="S39" s="354"/>
      <c r="T39" s="353"/>
      <c r="U39" s="355"/>
      <c r="V39" s="356"/>
      <c r="W39" s="355"/>
      <c r="X39" s="353"/>
      <c r="Y39" s="354"/>
      <c r="Z39" s="357"/>
      <c r="AB39" s="354"/>
      <c r="AC39" s="353"/>
      <c r="AD39" s="354"/>
      <c r="AE39" s="353"/>
      <c r="AF39" s="354"/>
      <c r="AG39" s="353"/>
      <c r="AI39" s="1"/>
      <c r="AJ39" s="15"/>
      <c r="AL39" s="1" t="n">
        <f aca="false">[4]Curves!$A45</f>
        <v>38047</v>
      </c>
      <c r="AM39" s="2" t="n">
        <f aca="false">[4]Curves!$E45</f>
        <v>3.083</v>
      </c>
      <c r="AN39" s="2" t="n">
        <f aca="false">AR39</f>
        <v>0.54</v>
      </c>
      <c r="AO39" s="2" t="n">
        <f aca="false">AM39+AN39</f>
        <v>3.623</v>
      </c>
      <c r="AP39" s="2" t="n">
        <f aca="false">[4]Curves!$J45</f>
        <v>0.035</v>
      </c>
      <c r="AQ39" s="2" t="n">
        <f aca="false">AM39+AP39</f>
        <v>3.118</v>
      </c>
      <c r="AR39" s="2" t="n">
        <f aca="false">[4]Curves!$K45</f>
        <v>0.54</v>
      </c>
      <c r="AS39" s="2" t="n">
        <f aca="false">AM39+AR39</f>
        <v>3.623</v>
      </c>
      <c r="AT39" s="2" t="n">
        <f aca="false">[4]Curves!$G45</f>
        <v>0.71</v>
      </c>
      <c r="AU39" s="2" t="n">
        <f aca="false">AM39+AT39</f>
        <v>3.793</v>
      </c>
    </row>
    <row r="40" customFormat="false" ht="12.75" hidden="false" customHeight="false" outlineLevel="0" collapsed="false">
      <c r="A40" s="1" t="n">
        <f aca="false">[5]Tregion!$A40</f>
        <v>37226</v>
      </c>
      <c r="B40" s="352" t="n">
        <f aca="false">[5]Tregion!$C40</f>
        <v>30.5</v>
      </c>
      <c r="C40" s="353" t="n">
        <f aca="false">[6]Tregion!$C40</f>
        <v>34.75</v>
      </c>
      <c r="D40" s="352" t="n">
        <f aca="false">[7]Tregion!$C40</f>
        <v>34.5</v>
      </c>
      <c r="E40" s="353" t="n">
        <f aca="false">[8]Tregion!$C40</f>
        <v>36.4</v>
      </c>
      <c r="F40" s="352" t="n">
        <f aca="false">[9]Tregion!$C40</f>
        <v>32.4</v>
      </c>
      <c r="G40" s="353" t="n">
        <f aca="false">[10]Tbasis!$D39</f>
        <v>32.5</v>
      </c>
      <c r="H40" s="352"/>
      <c r="I40" s="353" t="n">
        <f aca="false">[11]Tregion!$C40</f>
        <v>32.4</v>
      </c>
      <c r="J40" s="352"/>
      <c r="K40" s="353"/>
      <c r="L40" s="352"/>
      <c r="M40" s="353"/>
      <c r="N40" s="352"/>
      <c r="O40" s="353"/>
      <c r="Q40" s="352"/>
      <c r="R40" s="353" t="n">
        <f aca="false">[12]Tregion!$C40</f>
        <v>46</v>
      </c>
      <c r="S40" s="354"/>
      <c r="T40" s="353"/>
      <c r="U40" s="355"/>
      <c r="V40" s="356"/>
      <c r="W40" s="355"/>
      <c r="X40" s="353"/>
      <c r="Y40" s="354"/>
      <c r="Z40" s="357"/>
      <c r="AB40" s="354"/>
      <c r="AC40" s="353"/>
      <c r="AD40" s="354"/>
      <c r="AE40" s="353"/>
      <c r="AF40" s="354"/>
      <c r="AG40" s="353"/>
      <c r="AI40" s="1"/>
      <c r="AJ40" s="15"/>
      <c r="AL40" s="1" t="n">
        <f aca="false">[4]Curves!$A46</f>
        <v>38078</v>
      </c>
      <c r="AM40" s="2" t="n">
        <f aca="false">[4]Curves!$E46</f>
        <v>3.093</v>
      </c>
      <c r="AN40" s="2" t="n">
        <f aca="false">AR40</f>
        <v>0.36</v>
      </c>
      <c r="AO40" s="2" t="n">
        <f aca="false">AM40+AN40</f>
        <v>3.453</v>
      </c>
      <c r="AP40" s="2" t="n">
        <f aca="false">[4]Curves!$J46</f>
        <v>0.035</v>
      </c>
      <c r="AQ40" s="2" t="n">
        <f aca="false">AM40+AP40</f>
        <v>3.128</v>
      </c>
      <c r="AR40" s="2" t="n">
        <f aca="false">[4]Curves!$K46</f>
        <v>0.36</v>
      </c>
      <c r="AS40" s="2" t="n">
        <f aca="false">AM40+AR40</f>
        <v>3.453</v>
      </c>
      <c r="AT40" s="2" t="n">
        <f aca="false">[4]Curves!$G46</f>
        <v>0.38</v>
      </c>
      <c r="AU40" s="2" t="n">
        <f aca="false">AM40+AT40</f>
        <v>3.473</v>
      </c>
    </row>
    <row r="41" customFormat="false" ht="12.75" hidden="false" customHeight="false" outlineLevel="0" collapsed="false">
      <c r="A41" s="1" t="n">
        <f aca="false">[5]Tregion!$A41</f>
        <v>37257</v>
      </c>
      <c r="B41" s="352" t="n">
        <f aca="false">[5]Tregion!$C41</f>
        <v>30.25</v>
      </c>
      <c r="C41" s="353" t="n">
        <f aca="false">[6]Tregion!$C41</f>
        <v>33.75</v>
      </c>
      <c r="D41" s="352" t="n">
        <f aca="false">[7]Tregion!$C41</f>
        <v>34</v>
      </c>
      <c r="E41" s="353" t="n">
        <f aca="false">[8]Tregion!$C41</f>
        <v>36</v>
      </c>
      <c r="F41" s="352" t="n">
        <f aca="false">[9]Tregion!$C41</f>
        <v>32.75</v>
      </c>
      <c r="G41" s="353" t="n">
        <f aca="false">[10]Tbasis!$D40</f>
        <v>31.5</v>
      </c>
      <c r="H41" s="352"/>
      <c r="I41" s="353" t="n">
        <f aca="false">[11]Tregion!$C41</f>
        <v>32.75</v>
      </c>
      <c r="J41" s="352"/>
      <c r="K41" s="353"/>
      <c r="L41" s="352"/>
      <c r="M41" s="353"/>
      <c r="N41" s="352"/>
      <c r="O41" s="353"/>
      <c r="Q41" s="352"/>
      <c r="R41" s="353" t="n">
        <f aca="false">[12]Tregion!$C41</f>
        <v>45.7585188293457</v>
      </c>
      <c r="S41" s="354"/>
      <c r="T41" s="353"/>
      <c r="U41" s="355"/>
      <c r="V41" s="356"/>
      <c r="W41" s="355"/>
      <c r="X41" s="353"/>
      <c r="Y41" s="354"/>
      <c r="Z41" s="357"/>
      <c r="AB41" s="354"/>
      <c r="AC41" s="353"/>
      <c r="AD41" s="354"/>
      <c r="AE41" s="353"/>
      <c r="AF41" s="354"/>
      <c r="AG41" s="353"/>
      <c r="AI41" s="1"/>
      <c r="AJ41" s="15"/>
      <c r="AL41" s="1" t="n">
        <f aca="false">[4]Curves!$A47</f>
        <v>38108</v>
      </c>
      <c r="AM41" s="2" t="n">
        <f aca="false">[4]Curves!$E47</f>
        <v>3.258</v>
      </c>
      <c r="AN41" s="2" t="n">
        <f aca="false">AR41</f>
        <v>0.325</v>
      </c>
      <c r="AO41" s="2" t="n">
        <f aca="false">AM41+AN41</f>
        <v>3.583</v>
      </c>
      <c r="AP41" s="2" t="n">
        <f aca="false">[4]Curves!$J47</f>
        <v>0.035</v>
      </c>
      <c r="AQ41" s="2" t="n">
        <f aca="false">AM41+AP41</f>
        <v>3.293</v>
      </c>
      <c r="AR41" s="2" t="n">
        <f aca="false">[4]Curves!$K47</f>
        <v>0.325</v>
      </c>
      <c r="AS41" s="2" t="n">
        <f aca="false">AM41+AR41</f>
        <v>3.583</v>
      </c>
      <c r="AT41" s="2" t="n">
        <f aca="false">[4]Curves!$G47</f>
        <v>0.33</v>
      </c>
      <c r="AU41" s="2" t="n">
        <f aca="false">AM41+AT41</f>
        <v>3.588</v>
      </c>
    </row>
    <row r="42" customFormat="false" ht="12.75" hidden="false" customHeight="false" outlineLevel="0" collapsed="false">
      <c r="A42" s="1" t="n">
        <f aca="false">[5]Tregion!$A42</f>
        <v>37288</v>
      </c>
      <c r="B42" s="352" t="n">
        <f aca="false">[5]Tregion!$C42</f>
        <v>29.5</v>
      </c>
      <c r="C42" s="353" t="n">
        <f aca="false">[6]Tregion!$C42</f>
        <v>30.9</v>
      </c>
      <c r="D42" s="352" t="n">
        <f aca="false">[7]Tregion!$C42</f>
        <v>31</v>
      </c>
      <c r="E42" s="353" t="n">
        <f aca="false">[8]Tregion!$C42</f>
        <v>34.75</v>
      </c>
      <c r="F42" s="352" t="n">
        <f aca="false">[9]Tregion!$C42</f>
        <v>32.75</v>
      </c>
      <c r="G42" s="353" t="n">
        <f aca="false">[10]Tbasis!$D41</f>
        <v>30.75</v>
      </c>
      <c r="H42" s="352"/>
      <c r="I42" s="353" t="n">
        <f aca="false">[11]Tregion!$C42</f>
        <v>32.75</v>
      </c>
      <c r="J42" s="352"/>
      <c r="K42" s="353"/>
      <c r="L42" s="352"/>
      <c r="M42" s="353"/>
      <c r="N42" s="352"/>
      <c r="O42" s="353"/>
      <c r="Q42" s="352"/>
      <c r="R42" s="353" t="n">
        <f aca="false">[12]Tregion!$C42</f>
        <v>45.6747384643555</v>
      </c>
      <c r="S42" s="354"/>
      <c r="T42" s="353"/>
      <c r="U42" s="355"/>
      <c r="V42" s="356"/>
      <c r="W42" s="355"/>
      <c r="X42" s="353"/>
      <c r="Y42" s="354"/>
      <c r="Z42" s="357"/>
      <c r="AB42" s="354"/>
      <c r="AC42" s="353"/>
      <c r="AD42" s="354"/>
      <c r="AE42" s="353"/>
      <c r="AF42" s="354"/>
      <c r="AG42" s="353"/>
      <c r="AI42" s="1"/>
      <c r="AJ42" s="15"/>
      <c r="AL42" s="1" t="n">
        <f aca="false">[4]Curves!$A48</f>
        <v>38139</v>
      </c>
      <c r="AM42" s="2" t="n">
        <f aca="false">[4]Curves!$E48</f>
        <v>3.423</v>
      </c>
      <c r="AN42" s="2" t="n">
        <f aca="false">AR42</f>
        <v>0.335</v>
      </c>
      <c r="AO42" s="2" t="n">
        <f aca="false">AM42+AN42</f>
        <v>3.758</v>
      </c>
      <c r="AP42" s="2" t="n">
        <f aca="false">[4]Curves!$J48</f>
        <v>0.035</v>
      </c>
      <c r="AQ42" s="2" t="n">
        <f aca="false">AM42+AP42</f>
        <v>3.458</v>
      </c>
      <c r="AR42" s="2" t="n">
        <f aca="false">[4]Curves!$K48</f>
        <v>0.335</v>
      </c>
      <c r="AS42" s="2" t="n">
        <f aca="false">AM42+AR42</f>
        <v>3.758</v>
      </c>
      <c r="AT42" s="2" t="n">
        <f aca="false">[4]Curves!$G48</f>
        <v>0.37</v>
      </c>
      <c r="AU42" s="2" t="n">
        <f aca="false">AM42+AT42</f>
        <v>3.793</v>
      </c>
    </row>
    <row r="43" customFormat="false" ht="12.75" hidden="false" customHeight="false" outlineLevel="0" collapsed="false">
      <c r="A43" s="1" t="n">
        <f aca="false">[5]Tregion!$A43</f>
        <v>37316</v>
      </c>
      <c r="B43" s="352" t="n">
        <f aca="false">[5]Tregion!$C43</f>
        <v>29.5</v>
      </c>
      <c r="C43" s="353" t="n">
        <f aca="false">[6]Tregion!$C43</f>
        <v>28</v>
      </c>
      <c r="D43" s="352" t="n">
        <f aca="false">[7]Tregion!$C43</f>
        <v>28</v>
      </c>
      <c r="E43" s="353" t="n">
        <f aca="false">[8]Tregion!$C43</f>
        <v>32</v>
      </c>
      <c r="F43" s="352" t="n">
        <f aca="false">[9]Tregion!$C43</f>
        <v>32</v>
      </c>
      <c r="G43" s="353" t="n">
        <f aca="false">[10]Tbasis!$D42</f>
        <v>30.75</v>
      </c>
      <c r="H43" s="352"/>
      <c r="I43" s="353" t="n">
        <f aca="false">[11]Tregion!$C43</f>
        <v>32</v>
      </c>
      <c r="J43" s="352"/>
      <c r="K43" s="353"/>
      <c r="L43" s="352"/>
      <c r="M43" s="353"/>
      <c r="N43" s="352"/>
      <c r="O43" s="353"/>
      <c r="Q43" s="352"/>
      <c r="R43" s="353" t="n">
        <f aca="false">[12]Tregion!$C43</f>
        <v>44.9290592956543</v>
      </c>
      <c r="S43" s="354"/>
      <c r="T43" s="353"/>
      <c r="U43" s="355"/>
      <c r="V43" s="356"/>
      <c r="W43" s="355"/>
      <c r="X43" s="353"/>
      <c r="Y43" s="354"/>
      <c r="Z43" s="357"/>
      <c r="AB43" s="354"/>
      <c r="AC43" s="353"/>
      <c r="AD43" s="354"/>
      <c r="AE43" s="353"/>
      <c r="AF43" s="354"/>
      <c r="AG43" s="353"/>
      <c r="AI43" s="1"/>
      <c r="AJ43" s="15"/>
      <c r="AL43" s="1" t="n">
        <f aca="false">[4]Curves!$A49</f>
        <v>38169</v>
      </c>
      <c r="AM43" s="2" t="n">
        <f aca="false">[4]Curves!$E49</f>
        <v>3.478</v>
      </c>
      <c r="AN43" s="2" t="n">
        <f aca="false">AR43+0.1</f>
        <v>0.45</v>
      </c>
      <c r="AO43" s="2" t="n">
        <f aca="false">AM43+AN43</f>
        <v>3.928</v>
      </c>
      <c r="AP43" s="2" t="n">
        <f aca="false">[4]Curves!$J49</f>
        <v>0.035</v>
      </c>
      <c r="AQ43" s="2" t="n">
        <f aca="false">AM43+AP43</f>
        <v>3.513</v>
      </c>
      <c r="AR43" s="2" t="n">
        <f aca="false">[4]Curves!$K49</f>
        <v>0.35</v>
      </c>
      <c r="AS43" s="2" t="n">
        <f aca="false">AM43+AR43</f>
        <v>3.828</v>
      </c>
      <c r="AT43" s="2" t="n">
        <f aca="false">[4]Curves!$G49</f>
        <v>0.41</v>
      </c>
      <c r="AU43" s="2" t="n">
        <f aca="false">AM43+AT43</f>
        <v>3.888</v>
      </c>
    </row>
    <row r="44" customFormat="false" ht="12.75" hidden="false" customHeight="false" outlineLevel="0" collapsed="false">
      <c r="A44" s="1" t="n">
        <f aca="false">[5]Tregion!$A44</f>
        <v>37347</v>
      </c>
      <c r="B44" s="352" t="n">
        <f aca="false">[5]Tregion!$C44</f>
        <v>30.5</v>
      </c>
      <c r="C44" s="353" t="n">
        <f aca="false">[6]Tregion!$C44</f>
        <v>30</v>
      </c>
      <c r="D44" s="352" t="n">
        <f aca="false">[7]Tregion!$C44</f>
        <v>28</v>
      </c>
      <c r="E44" s="353" t="n">
        <f aca="false">[8]Tregion!$C44</f>
        <v>29.5</v>
      </c>
      <c r="F44" s="352" t="n">
        <f aca="false">[9]Tregion!$C44</f>
        <v>31</v>
      </c>
      <c r="G44" s="353" t="n">
        <f aca="false">[10]Tbasis!$D43</f>
        <v>32.5</v>
      </c>
      <c r="H44" s="352"/>
      <c r="I44" s="353" t="n">
        <f aca="false">[11]Tregion!$C44</f>
        <v>29.5</v>
      </c>
      <c r="J44" s="352"/>
      <c r="K44" s="353"/>
      <c r="L44" s="352"/>
      <c r="M44" s="353"/>
      <c r="N44" s="352"/>
      <c r="O44" s="353"/>
      <c r="Q44" s="352"/>
      <c r="R44" s="353" t="n">
        <f aca="false">[12]Tregion!$C44</f>
        <v>43.6142811584473</v>
      </c>
      <c r="S44" s="354"/>
      <c r="T44" s="353"/>
      <c r="U44" s="355"/>
      <c r="V44" s="356"/>
      <c r="W44" s="355"/>
      <c r="X44" s="353"/>
      <c r="Y44" s="354"/>
      <c r="Z44" s="357"/>
      <c r="AB44" s="354"/>
      <c r="AC44" s="353"/>
      <c r="AD44" s="354"/>
      <c r="AE44" s="353"/>
      <c r="AF44" s="354"/>
      <c r="AG44" s="353"/>
      <c r="AI44" s="1"/>
      <c r="AJ44" s="15"/>
      <c r="AL44" s="1" t="n">
        <f aca="false">[4]Curves!$A50</f>
        <v>38200</v>
      </c>
      <c r="AM44" s="2" t="n">
        <f aca="false">[4]Curves!$E50</f>
        <v>3.364</v>
      </c>
      <c r="AN44" s="2" t="n">
        <f aca="false">AR44+0.1</f>
        <v>0.45</v>
      </c>
      <c r="AO44" s="2" t="n">
        <f aca="false">AM44+AN44</f>
        <v>3.814</v>
      </c>
      <c r="AP44" s="2" t="n">
        <f aca="false">[4]Curves!$J50</f>
        <v>0.035</v>
      </c>
      <c r="AQ44" s="2" t="n">
        <f aca="false">AM44+AP44</f>
        <v>3.399</v>
      </c>
      <c r="AR44" s="2" t="n">
        <f aca="false">[4]Curves!$K50</f>
        <v>0.35</v>
      </c>
      <c r="AS44" s="2" t="n">
        <f aca="false">AM44+AR44</f>
        <v>3.714</v>
      </c>
      <c r="AT44" s="2" t="n">
        <f aca="false">[4]Curves!$G50</f>
        <v>0.41</v>
      </c>
      <c r="AU44" s="2" t="n">
        <f aca="false">AM44+AT44</f>
        <v>3.774</v>
      </c>
    </row>
    <row r="45" customFormat="false" ht="12.75" hidden="false" customHeight="false" outlineLevel="0" collapsed="false">
      <c r="A45" s="1" t="n">
        <f aca="false">[5]Tregion!$A45</f>
        <v>37377</v>
      </c>
      <c r="B45" s="352" t="n">
        <f aca="false">[5]Tregion!$C45</f>
        <v>32.5</v>
      </c>
      <c r="C45" s="353" t="n">
        <f aca="false">[6]Tregion!$C45</f>
        <v>29.25</v>
      </c>
      <c r="D45" s="352" t="n">
        <f aca="false">[7]Tregion!$C45</f>
        <v>26.75</v>
      </c>
      <c r="E45" s="353" t="n">
        <f aca="false">[8]Tregion!$C45</f>
        <v>29.5</v>
      </c>
      <c r="F45" s="352" t="n">
        <f aca="false">[9]Tregion!$C45</f>
        <v>32.75</v>
      </c>
      <c r="G45" s="353" t="n">
        <f aca="false">[10]Tbasis!$D44</f>
        <v>35.5</v>
      </c>
      <c r="H45" s="352"/>
      <c r="I45" s="353" t="n">
        <f aca="false">[11]Tregion!$C45</f>
        <v>29.5</v>
      </c>
      <c r="J45" s="352"/>
      <c r="K45" s="353"/>
      <c r="L45" s="352"/>
      <c r="M45" s="353"/>
      <c r="N45" s="352"/>
      <c r="O45" s="353"/>
      <c r="Q45" s="352"/>
      <c r="R45" s="353" t="n">
        <f aca="false">[12]Tregion!$C45</f>
        <v>43.230541119627</v>
      </c>
      <c r="S45" s="354"/>
      <c r="T45" s="353"/>
      <c r="U45" s="355"/>
      <c r="V45" s="356"/>
      <c r="W45" s="355"/>
      <c r="X45" s="353"/>
      <c r="Y45" s="354"/>
      <c r="Z45" s="357"/>
      <c r="AB45" s="354"/>
      <c r="AC45" s="353"/>
      <c r="AD45" s="354"/>
      <c r="AE45" s="353"/>
      <c r="AF45" s="354"/>
      <c r="AG45" s="353"/>
      <c r="AI45" s="1"/>
      <c r="AJ45" s="15"/>
      <c r="AL45" s="1" t="n">
        <f aca="false">[4]Curves!$A51</f>
        <v>38231</v>
      </c>
      <c r="AM45" s="2" t="n">
        <f aca="false">[4]Curves!$E51</f>
        <v>3.232</v>
      </c>
      <c r="AN45" s="2" t="n">
        <f aca="false">AR45+0.1</f>
        <v>0.415</v>
      </c>
      <c r="AO45" s="2" t="n">
        <f aca="false">AM45+AN45</f>
        <v>3.647</v>
      </c>
      <c r="AP45" s="2" t="n">
        <f aca="false">[4]Curves!$J51</f>
        <v>0.13</v>
      </c>
      <c r="AQ45" s="2" t="n">
        <f aca="false">AM45+AP45</f>
        <v>3.362</v>
      </c>
      <c r="AR45" s="2" t="n">
        <f aca="false">[4]Curves!$K51</f>
        <v>0.315</v>
      </c>
      <c r="AS45" s="2" t="n">
        <f aca="false">AM45+AR45</f>
        <v>3.547</v>
      </c>
      <c r="AT45" s="2" t="n">
        <f aca="false">[4]Curves!$G51</f>
        <v>0.36</v>
      </c>
      <c r="AU45" s="2" t="n">
        <f aca="false">AM45+AT45</f>
        <v>3.592</v>
      </c>
    </row>
    <row r="46" customFormat="false" ht="12.75" hidden="false" customHeight="false" outlineLevel="0" collapsed="false">
      <c r="A46" s="1" t="n">
        <f aca="false">[5]Tregion!$A46</f>
        <v>37408</v>
      </c>
      <c r="B46" s="352" t="n">
        <f aca="false">[5]Tregion!$C46</f>
        <v>41.5</v>
      </c>
      <c r="C46" s="353" t="n">
        <f aca="false">[6]Tregion!$C46</f>
        <v>30.5</v>
      </c>
      <c r="D46" s="352" t="n">
        <f aca="false">[7]Tregion!$C46</f>
        <v>28</v>
      </c>
      <c r="E46" s="353" t="n">
        <f aca="false">[8]Tregion!$C46</f>
        <v>36.25</v>
      </c>
      <c r="F46" s="352" t="n">
        <f aca="false">[9]Tregion!$C46</f>
        <v>39</v>
      </c>
      <c r="G46" s="353" t="n">
        <f aca="false">[10]Tbasis!$D45</f>
        <v>47</v>
      </c>
      <c r="H46" s="352"/>
      <c r="I46" s="353" t="n">
        <f aca="false">[11]Tregion!$C46</f>
        <v>36.25</v>
      </c>
      <c r="J46" s="352"/>
      <c r="K46" s="353"/>
      <c r="L46" s="352"/>
      <c r="M46" s="353"/>
      <c r="N46" s="352"/>
      <c r="O46" s="353"/>
      <c r="Q46" s="352"/>
      <c r="R46" s="353" t="n">
        <f aca="false">[12]Tregion!$C46</f>
        <v>44.2123894683125</v>
      </c>
      <c r="S46" s="354"/>
      <c r="T46" s="353"/>
      <c r="U46" s="355"/>
      <c r="V46" s="356"/>
      <c r="W46" s="355"/>
      <c r="X46" s="353"/>
      <c r="Y46" s="354"/>
      <c r="Z46" s="357"/>
      <c r="AB46" s="354"/>
      <c r="AC46" s="353"/>
      <c r="AD46" s="354"/>
      <c r="AE46" s="353"/>
      <c r="AF46" s="354"/>
      <c r="AG46" s="353"/>
      <c r="AI46" s="1"/>
      <c r="AJ46" s="15"/>
      <c r="AL46" s="1" t="n">
        <f aca="false">[4]Curves!$A52</f>
        <v>38261</v>
      </c>
      <c r="AM46" s="2" t="n">
        <f aca="false">[4]Curves!$E52</f>
        <v>3.062</v>
      </c>
      <c r="AN46" s="2" t="n">
        <f aca="false">AR46+0.1</f>
        <v>0.46</v>
      </c>
      <c r="AO46" s="2" t="n">
        <f aca="false">AM46+AN46</f>
        <v>3.522</v>
      </c>
      <c r="AP46" s="2" t="n">
        <f aca="false">[4]Curves!$J52</f>
        <v>0.13</v>
      </c>
      <c r="AQ46" s="2" t="n">
        <f aca="false">AM46+AP46</f>
        <v>3.192</v>
      </c>
      <c r="AR46" s="2" t="n">
        <f aca="false">[4]Curves!$K52</f>
        <v>0.36</v>
      </c>
      <c r="AS46" s="2" t="n">
        <f aca="false">AM46+AR46</f>
        <v>3.422</v>
      </c>
      <c r="AT46" s="2" t="n">
        <f aca="false">[4]Curves!$G52</f>
        <v>0.4</v>
      </c>
      <c r="AU46" s="2" t="n">
        <f aca="false">AM46+AT46</f>
        <v>3.462</v>
      </c>
    </row>
    <row r="47" customFormat="false" ht="12.75" hidden="false" customHeight="false" outlineLevel="0" collapsed="false">
      <c r="A47" s="1" t="n">
        <f aca="false">[5]Tregion!$A47</f>
        <v>37438</v>
      </c>
      <c r="B47" s="352" t="n">
        <f aca="false">[5]Tregion!$C47</f>
        <v>51</v>
      </c>
      <c r="C47" s="353" t="n">
        <f aca="false">[6]Tregion!$C47</f>
        <v>43.25</v>
      </c>
      <c r="D47" s="352" t="n">
        <f aca="false">[7]Tregion!$C47</f>
        <v>40.25</v>
      </c>
      <c r="E47" s="353" t="n">
        <f aca="false">[8]Tregion!$C47</f>
        <v>44.25</v>
      </c>
      <c r="F47" s="352" t="n">
        <f aca="false">[9]Tregion!$C47</f>
        <v>47</v>
      </c>
      <c r="G47" s="353" t="n">
        <f aca="false">[10]Tbasis!$D46</f>
        <v>57.5</v>
      </c>
      <c r="H47" s="352"/>
      <c r="I47" s="353" t="n">
        <f aca="false">[11]Tregion!$C47</f>
        <v>44.25</v>
      </c>
      <c r="J47" s="352"/>
      <c r="K47" s="353"/>
      <c r="L47" s="352"/>
      <c r="M47" s="353"/>
      <c r="N47" s="352"/>
      <c r="O47" s="353"/>
      <c r="Q47" s="352"/>
      <c r="R47" s="353" t="n">
        <f aca="false">[12]Tregion!$C47</f>
        <v>46.88500998452</v>
      </c>
      <c r="S47" s="354"/>
      <c r="T47" s="353"/>
      <c r="U47" s="355"/>
      <c r="V47" s="356"/>
      <c r="W47" s="355"/>
      <c r="X47" s="353"/>
      <c r="Y47" s="354"/>
      <c r="Z47" s="357"/>
      <c r="AB47" s="354"/>
      <c r="AC47" s="353"/>
      <c r="AD47" s="354"/>
      <c r="AE47" s="353"/>
      <c r="AF47" s="354"/>
      <c r="AG47" s="353"/>
      <c r="AI47" s="1"/>
      <c r="AJ47" s="15"/>
      <c r="AL47" s="1" t="n">
        <f aca="false">[4]Curves!$A53</f>
        <v>38292</v>
      </c>
      <c r="AM47" s="2" t="n">
        <f aca="false">[4]Curves!$E53</f>
        <v>3.062</v>
      </c>
      <c r="AN47" s="2" t="n">
        <f aca="false">AR47+0.1</f>
        <v>0.56</v>
      </c>
      <c r="AO47" s="2" t="n">
        <f aca="false">AM47+AN47</f>
        <v>3.622</v>
      </c>
      <c r="AP47" s="2" t="n">
        <f aca="false">[4]Curves!$J53</f>
        <v>0.13</v>
      </c>
      <c r="AQ47" s="2" t="n">
        <f aca="false">AM47+AP47</f>
        <v>3.192</v>
      </c>
      <c r="AR47" s="2" t="n">
        <f aca="false">[4]Curves!$K53</f>
        <v>0.46</v>
      </c>
      <c r="AS47" s="2" t="n">
        <f aca="false">AM47+AR47</f>
        <v>3.522</v>
      </c>
      <c r="AT47" s="2" t="n">
        <f aca="false">[4]Curves!$G53</f>
        <v>0.725</v>
      </c>
      <c r="AU47" s="2" t="n">
        <f aca="false">AM47+AT47</f>
        <v>3.787</v>
      </c>
    </row>
    <row r="48" customFormat="false" ht="12.75" hidden="false" customHeight="false" outlineLevel="0" collapsed="false">
      <c r="A48" s="1" t="n">
        <f aca="false">[5]Tregion!$A48</f>
        <v>37469</v>
      </c>
      <c r="B48" s="352" t="n">
        <f aca="false">[5]Tregion!$C48</f>
        <v>57</v>
      </c>
      <c r="C48" s="353" t="n">
        <f aca="false">[6]Tregion!$C48</f>
        <v>51.75</v>
      </c>
      <c r="D48" s="352" t="n">
        <f aca="false">[7]Tregion!$C48</f>
        <v>49.25</v>
      </c>
      <c r="E48" s="353" t="n">
        <f aca="false">[8]Tregion!$C48</f>
        <v>51.25</v>
      </c>
      <c r="F48" s="352" t="n">
        <f aca="false">[9]Tregion!$C48</f>
        <v>53</v>
      </c>
      <c r="G48" s="353" t="n">
        <f aca="false">[10]Tbasis!$D47</f>
        <v>65.5</v>
      </c>
      <c r="H48" s="352"/>
      <c r="I48" s="353" t="n">
        <f aca="false">[11]Tregion!$C48</f>
        <v>51.25</v>
      </c>
      <c r="J48" s="352"/>
      <c r="K48" s="353"/>
      <c r="L48" s="352"/>
      <c r="M48" s="353"/>
      <c r="N48" s="352"/>
      <c r="O48" s="353"/>
      <c r="Q48" s="352"/>
      <c r="R48" s="353" t="n">
        <f aca="false">[12]Tregion!$C48</f>
        <v>47.6713383725202</v>
      </c>
      <c r="S48" s="354"/>
      <c r="T48" s="353"/>
      <c r="U48" s="355"/>
      <c r="V48" s="356"/>
      <c r="W48" s="355"/>
      <c r="X48" s="353"/>
      <c r="Y48" s="354"/>
      <c r="Z48" s="357"/>
      <c r="AB48" s="354"/>
      <c r="AC48" s="353"/>
      <c r="AD48" s="354"/>
      <c r="AE48" s="353"/>
      <c r="AF48" s="354"/>
      <c r="AG48" s="353"/>
      <c r="AI48" s="1"/>
      <c r="AJ48" s="15"/>
      <c r="AL48" s="1" t="n">
        <f aca="false">[4]Curves!$A54</f>
        <v>38322</v>
      </c>
      <c r="AM48" s="2" t="n">
        <f aca="false">[4]Curves!$E54</f>
        <v>3.094</v>
      </c>
      <c r="AN48" s="2" t="n">
        <f aca="false">AR48</f>
        <v>0.77</v>
      </c>
      <c r="AO48" s="2" t="n">
        <f aca="false">AM48+AN48</f>
        <v>3.864</v>
      </c>
      <c r="AP48" s="2" t="n">
        <f aca="false">[4]Curves!$J54</f>
        <v>0.13</v>
      </c>
      <c r="AQ48" s="2" t="n">
        <f aca="false">AM48+AP48</f>
        <v>3.224</v>
      </c>
      <c r="AR48" s="2" t="n">
        <f aca="false">[4]Curves!$K54</f>
        <v>0.77</v>
      </c>
      <c r="AS48" s="2" t="n">
        <f aca="false">AM48+AR48</f>
        <v>3.864</v>
      </c>
      <c r="AT48" s="2" t="n">
        <f aca="false">[4]Curves!$G54</f>
        <v>0.98</v>
      </c>
      <c r="AU48" s="2" t="n">
        <f aca="false">AM48+AT48</f>
        <v>4.074</v>
      </c>
    </row>
    <row r="49" customFormat="false" ht="12.75" hidden="false" customHeight="false" outlineLevel="0" collapsed="false">
      <c r="A49" s="1" t="n">
        <f aca="false">[5]Tregion!$A49</f>
        <v>37500</v>
      </c>
      <c r="B49" s="352" t="n">
        <f aca="false">[5]Tregion!$C49</f>
        <v>45</v>
      </c>
      <c r="C49" s="353" t="n">
        <f aca="false">[6]Tregion!$C49</f>
        <v>43.5</v>
      </c>
      <c r="D49" s="352" t="n">
        <f aca="false">[7]Tregion!$C49</f>
        <v>40</v>
      </c>
      <c r="E49" s="353" t="n">
        <f aca="false">[8]Tregion!$C49</f>
        <v>43.25</v>
      </c>
      <c r="F49" s="352" t="n">
        <f aca="false">[9]Tregion!$C49</f>
        <v>39.5</v>
      </c>
      <c r="G49" s="353" t="n">
        <f aca="false">[10]Tbasis!$D48</f>
        <v>53</v>
      </c>
      <c r="H49" s="352"/>
      <c r="I49" s="353" t="n">
        <f aca="false">[11]Tregion!$C49</f>
        <v>39.5</v>
      </c>
      <c r="J49" s="352"/>
      <c r="K49" s="353"/>
      <c r="L49" s="352"/>
      <c r="M49" s="353"/>
      <c r="N49" s="352"/>
      <c r="O49" s="353"/>
      <c r="Q49" s="352"/>
      <c r="R49" s="353" t="n">
        <f aca="false">[12]Tregion!$C49</f>
        <v>47.6400883101505</v>
      </c>
      <c r="S49" s="354"/>
      <c r="T49" s="353"/>
      <c r="U49" s="355"/>
      <c r="V49" s="356"/>
      <c r="W49" s="355"/>
      <c r="X49" s="353"/>
      <c r="Y49" s="354"/>
      <c r="Z49" s="357"/>
      <c r="AB49" s="354"/>
      <c r="AC49" s="353"/>
      <c r="AD49" s="354"/>
      <c r="AE49" s="353"/>
      <c r="AF49" s="354"/>
      <c r="AG49" s="353"/>
      <c r="AI49" s="1"/>
      <c r="AJ49" s="15"/>
      <c r="AL49" s="1" t="n">
        <f aca="false">[4]Curves!$A55</f>
        <v>38353</v>
      </c>
      <c r="AM49" s="2" t="n">
        <f aca="false">[4]Curves!$E55</f>
        <v>3.144</v>
      </c>
      <c r="AN49" s="2" t="n">
        <f aca="false">AR49</f>
        <v>1.04</v>
      </c>
      <c r="AO49" s="2" t="n">
        <f aca="false">AM49+AN49</f>
        <v>4.184</v>
      </c>
      <c r="AP49" s="2" t="n">
        <f aca="false">[4]Curves!$J55</f>
        <v>0.13</v>
      </c>
      <c r="AQ49" s="2" t="n">
        <f aca="false">AM49+AP49</f>
        <v>3.274</v>
      </c>
      <c r="AR49" s="2" t="n">
        <f aca="false">[4]Curves!$K55</f>
        <v>1.04</v>
      </c>
      <c r="AS49" s="2" t="n">
        <f aca="false">AM49+AR49</f>
        <v>4.184</v>
      </c>
      <c r="AT49" s="2" t="n">
        <f aca="false">[4]Curves!$G55</f>
        <v>1.615</v>
      </c>
      <c r="AU49" s="2" t="n">
        <f aca="false">AM49+AT49</f>
        <v>4.759</v>
      </c>
    </row>
    <row r="50" customFormat="false" ht="12.75" hidden="false" customHeight="false" outlineLevel="0" collapsed="false">
      <c r="A50" s="1" t="n">
        <f aca="false">[5]Tregion!$A50</f>
        <v>37530</v>
      </c>
      <c r="B50" s="352" t="n">
        <f aca="false">[5]Tregion!$C50</f>
        <v>33.5</v>
      </c>
      <c r="C50" s="353" t="n">
        <f aca="false">[6]Tregion!$C50</f>
        <v>34.75</v>
      </c>
      <c r="D50" s="352" t="n">
        <f aca="false">[7]Tregion!$C50</f>
        <v>36.25</v>
      </c>
      <c r="E50" s="353" t="n">
        <f aca="false">[8]Tregion!$C50</f>
        <v>37.25</v>
      </c>
      <c r="F50" s="352" t="n">
        <f aca="false">[9]Tregion!$C50</f>
        <v>35.25</v>
      </c>
      <c r="G50" s="353" t="n">
        <f aca="false">[10]Tbasis!$D49</f>
        <v>36</v>
      </c>
      <c r="H50" s="352"/>
      <c r="I50" s="353" t="n">
        <f aca="false">[11]Tregion!$C50</f>
        <v>35.25</v>
      </c>
      <c r="J50" s="352"/>
      <c r="K50" s="353"/>
      <c r="L50" s="352"/>
      <c r="M50" s="353"/>
      <c r="N50" s="352"/>
      <c r="O50" s="353"/>
      <c r="Q50" s="352"/>
      <c r="R50" s="353" t="n">
        <f aca="false">[12]Tregion!$C50</f>
        <v>46.188237050307</v>
      </c>
      <c r="S50" s="354"/>
      <c r="T50" s="353"/>
      <c r="U50" s="355"/>
      <c r="V50" s="356"/>
      <c r="W50" s="355"/>
      <c r="X50" s="353"/>
      <c r="Y50" s="354"/>
      <c r="Z50" s="357"/>
      <c r="AB50" s="354"/>
      <c r="AC50" s="353"/>
      <c r="AD50" s="354"/>
      <c r="AE50" s="353"/>
      <c r="AF50" s="354"/>
      <c r="AG50" s="353"/>
      <c r="AI50" s="1"/>
      <c r="AJ50" s="15"/>
      <c r="AL50" s="1" t="n">
        <f aca="false">[4]Curves!$A56</f>
        <v>38384</v>
      </c>
      <c r="AM50" s="2" t="n">
        <f aca="false">[4]Curves!$E56</f>
        <v>3.178</v>
      </c>
      <c r="AN50" s="2" t="n">
        <f aca="false">AR50</f>
        <v>1.04</v>
      </c>
      <c r="AO50" s="2" t="n">
        <f aca="false">AM50+AN50</f>
        <v>4.218</v>
      </c>
      <c r="AP50" s="2" t="n">
        <f aca="false">[4]Curves!$J56</f>
        <v>0.045</v>
      </c>
      <c r="AQ50" s="2" t="n">
        <f aca="false">AM50+AP50</f>
        <v>3.223</v>
      </c>
      <c r="AR50" s="2" t="n">
        <f aca="false">[4]Curves!$K56</f>
        <v>1.04</v>
      </c>
      <c r="AS50" s="2" t="n">
        <f aca="false">AM50+AR50</f>
        <v>4.218</v>
      </c>
      <c r="AT50" s="2" t="n">
        <f aca="false">[4]Curves!$G56</f>
        <v>1.615</v>
      </c>
      <c r="AU50" s="2" t="n">
        <f aca="false">AM50+AT50</f>
        <v>4.793</v>
      </c>
    </row>
    <row r="51" customFormat="false" ht="12.75" hidden="false" customHeight="false" outlineLevel="0" collapsed="false">
      <c r="A51" s="1" t="n">
        <f aca="false">[5]Tregion!$A51</f>
        <v>37561</v>
      </c>
      <c r="B51" s="352" t="n">
        <f aca="false">[5]Tregion!$C51</f>
        <v>31</v>
      </c>
      <c r="C51" s="353" t="n">
        <f aca="false">[6]Tregion!$C51</f>
        <v>32</v>
      </c>
      <c r="D51" s="352" t="n">
        <f aca="false">[7]Tregion!$C51</f>
        <v>33</v>
      </c>
      <c r="E51" s="353" t="n">
        <f aca="false">[8]Tregion!$C51</f>
        <v>35</v>
      </c>
      <c r="F51" s="352" t="n">
        <f aca="false">[9]Tregion!$C51</f>
        <v>34.5</v>
      </c>
      <c r="G51" s="353" t="n">
        <f aca="false">[10]Tbasis!$D50</f>
        <v>33</v>
      </c>
      <c r="H51" s="352"/>
      <c r="I51" s="353" t="n">
        <f aca="false">[11]Tregion!$C51</f>
        <v>34.5</v>
      </c>
      <c r="J51" s="352"/>
      <c r="K51" s="353"/>
      <c r="L51" s="352"/>
      <c r="M51" s="353"/>
      <c r="N51" s="352"/>
      <c r="O51" s="353"/>
      <c r="Q51" s="352"/>
      <c r="R51" s="353" t="n">
        <f aca="false">[12]Tregion!$C51</f>
        <v>50.1193718287478</v>
      </c>
      <c r="S51" s="354"/>
      <c r="T51" s="353"/>
      <c r="U51" s="355"/>
      <c r="V51" s="356"/>
      <c r="W51" s="355"/>
      <c r="X51" s="353"/>
      <c r="Y51" s="354"/>
      <c r="Z51" s="357"/>
      <c r="AB51" s="354"/>
      <c r="AC51" s="353"/>
      <c r="AD51" s="354"/>
      <c r="AE51" s="353"/>
      <c r="AF51" s="354"/>
      <c r="AG51" s="353"/>
      <c r="AI51" s="1"/>
      <c r="AJ51" s="15"/>
      <c r="AL51" s="1" t="n">
        <f aca="false">[4]Curves!$A57</f>
        <v>38412</v>
      </c>
      <c r="AM51" s="2" t="n">
        <f aca="false">[4]Curves!$E57</f>
        <v>3.191</v>
      </c>
      <c r="AN51" s="2" t="n">
        <f aca="false">AR51</f>
        <v>0.54</v>
      </c>
      <c r="AO51" s="2" t="n">
        <f aca="false">AM51+AN51</f>
        <v>3.731</v>
      </c>
      <c r="AP51" s="2" t="n">
        <f aca="false">[4]Curves!$J57</f>
        <v>0.045</v>
      </c>
      <c r="AQ51" s="2" t="n">
        <f aca="false">AM51+AP51</f>
        <v>3.236</v>
      </c>
      <c r="AR51" s="2" t="n">
        <f aca="false">[4]Curves!$K57</f>
        <v>0.54</v>
      </c>
      <c r="AS51" s="2" t="n">
        <f aca="false">AM51+AR51</f>
        <v>3.731</v>
      </c>
      <c r="AT51" s="2" t="n">
        <f aca="false">[4]Curves!$G57</f>
        <v>0.715</v>
      </c>
      <c r="AU51" s="2" t="n">
        <f aca="false">AM51+AT51</f>
        <v>3.906</v>
      </c>
    </row>
    <row r="52" customFormat="false" ht="12.75" hidden="false" customHeight="false" outlineLevel="0" collapsed="false">
      <c r="A52" s="1" t="n">
        <f aca="false">[5]Tregion!$A52</f>
        <v>37591</v>
      </c>
      <c r="B52" s="352" t="n">
        <f aca="false">[5]Tregion!$C52</f>
        <v>32.5</v>
      </c>
      <c r="C52" s="353" t="n">
        <f aca="false">[6]Tregion!$C52</f>
        <v>34</v>
      </c>
      <c r="D52" s="352" t="n">
        <f aca="false">[7]Tregion!$C52</f>
        <v>35</v>
      </c>
      <c r="E52" s="353" t="n">
        <f aca="false">[8]Tregion!$C52</f>
        <v>37.25</v>
      </c>
      <c r="F52" s="352" t="n">
        <f aca="false">[9]Tregion!$C52</f>
        <v>36.75</v>
      </c>
      <c r="G52" s="353" t="n">
        <f aca="false">[10]Tbasis!$D51</f>
        <v>34.5</v>
      </c>
      <c r="H52" s="352"/>
      <c r="I52" s="353" t="n">
        <f aca="false">[11]Tregion!$C52</f>
        <v>36.75</v>
      </c>
      <c r="J52" s="352"/>
      <c r="K52" s="353"/>
      <c r="L52" s="352"/>
      <c r="M52" s="353"/>
      <c r="N52" s="352"/>
      <c r="O52" s="353"/>
      <c r="Q52" s="352"/>
      <c r="R52" s="353" t="n">
        <f aca="false">[12]Tregion!$C52</f>
        <v>53.6758065370659</v>
      </c>
      <c r="S52" s="354"/>
      <c r="T52" s="353"/>
      <c r="U52" s="355"/>
      <c r="V52" s="356"/>
      <c r="W52" s="355"/>
      <c r="X52" s="353"/>
      <c r="Y52" s="354"/>
      <c r="Z52" s="357"/>
      <c r="AB52" s="354"/>
      <c r="AC52" s="353"/>
      <c r="AD52" s="354"/>
      <c r="AE52" s="353"/>
      <c r="AF52" s="354"/>
      <c r="AG52" s="353"/>
      <c r="AI52" s="1"/>
      <c r="AJ52" s="15"/>
      <c r="AL52" s="1" t="n">
        <f aca="false">[4]Curves!$A58</f>
        <v>38443</v>
      </c>
      <c r="AM52" s="2" t="n">
        <f aca="false">[4]Curves!$E58</f>
        <v>3.183</v>
      </c>
      <c r="AN52" s="2" t="n">
        <f aca="false">AR52</f>
        <v>0.36</v>
      </c>
      <c r="AO52" s="2" t="n">
        <f aca="false">AM52+AN52</f>
        <v>3.543</v>
      </c>
      <c r="AP52" s="2" t="n">
        <f aca="false">[4]Curves!$J58</f>
        <v>0.045</v>
      </c>
      <c r="AQ52" s="2" t="n">
        <f aca="false">AM52+AP52</f>
        <v>3.228</v>
      </c>
      <c r="AR52" s="2" t="n">
        <f aca="false">[4]Curves!$K58</f>
        <v>0.36</v>
      </c>
      <c r="AS52" s="2" t="n">
        <f aca="false">AM52+AR52</f>
        <v>3.543</v>
      </c>
      <c r="AT52" s="2" t="n">
        <f aca="false">[4]Curves!$G58</f>
        <v>0.38</v>
      </c>
      <c r="AU52" s="2" t="n">
        <f aca="false">AM52+AT52</f>
        <v>3.563</v>
      </c>
    </row>
    <row r="53" customFormat="false" ht="12.75" hidden="false" customHeight="false" outlineLevel="0" collapsed="false">
      <c r="A53" s="1" t="n">
        <f aca="false">[5]Tregion!$A53</f>
        <v>37622</v>
      </c>
      <c r="B53" s="352" t="n">
        <f aca="false">[5]Tregion!$C53</f>
        <v>33.75</v>
      </c>
      <c r="C53" s="353" t="n">
        <f aca="false">[6]Tregion!$C53</f>
        <v>36.5</v>
      </c>
      <c r="D53" s="352" t="n">
        <f aca="false">[7]Tregion!$C53</f>
        <v>37.5</v>
      </c>
      <c r="E53" s="353" t="n">
        <f aca="false">[8]Tregion!$C53</f>
        <v>38.5</v>
      </c>
      <c r="F53" s="352" t="n">
        <f aca="false">[9]Tregion!$C53</f>
        <v>37.5</v>
      </c>
      <c r="G53" s="353" t="n">
        <f aca="false">[10]Tbasis!$D52</f>
        <v>35.75</v>
      </c>
      <c r="H53" s="352"/>
      <c r="I53" s="353" t="n">
        <f aca="false">[11]Tregion!$C53</f>
        <v>27.5</v>
      </c>
      <c r="J53" s="352"/>
      <c r="K53" s="353"/>
      <c r="L53" s="352"/>
      <c r="M53" s="353"/>
      <c r="N53" s="352"/>
      <c r="O53" s="353"/>
      <c r="Q53" s="352"/>
      <c r="R53" s="353" t="n">
        <f aca="false">[12]Tregion!$C53</f>
        <v>47.6140394429633</v>
      </c>
      <c r="S53" s="354"/>
      <c r="T53" s="353"/>
      <c r="U53" s="355"/>
      <c r="V53" s="356"/>
      <c r="W53" s="355"/>
      <c r="X53" s="353"/>
      <c r="Y53" s="354"/>
      <c r="Z53" s="357"/>
      <c r="AB53" s="354"/>
      <c r="AC53" s="353"/>
      <c r="AD53" s="354"/>
      <c r="AE53" s="353"/>
      <c r="AF53" s="354"/>
      <c r="AG53" s="353"/>
      <c r="AI53" s="1"/>
      <c r="AJ53" s="15"/>
      <c r="AL53" s="1" t="n">
        <f aca="false">[4]Curves!$A59</f>
        <v>38473</v>
      </c>
      <c r="AM53" s="2" t="n">
        <f aca="false">[4]Curves!$E59</f>
        <v>3.353</v>
      </c>
      <c r="AN53" s="2" t="n">
        <f aca="false">AR53</f>
        <v>0.325</v>
      </c>
      <c r="AO53" s="2" t="n">
        <f aca="false">AM53+AN53</f>
        <v>3.678</v>
      </c>
      <c r="AP53" s="2" t="n">
        <f aca="false">[4]Curves!$J59</f>
        <v>0.045</v>
      </c>
      <c r="AQ53" s="2" t="n">
        <f aca="false">AM53+AP53</f>
        <v>3.398</v>
      </c>
      <c r="AR53" s="2" t="n">
        <f aca="false">[4]Curves!$K59</f>
        <v>0.325</v>
      </c>
      <c r="AS53" s="2" t="n">
        <f aca="false">AM53+AR53</f>
        <v>3.678</v>
      </c>
      <c r="AT53" s="2" t="n">
        <f aca="false">[4]Curves!$G59</f>
        <v>0.33</v>
      </c>
      <c r="AU53" s="2" t="n">
        <f aca="false">AM53+AT53</f>
        <v>3.683</v>
      </c>
    </row>
    <row r="54" customFormat="false" ht="12.75" hidden="false" customHeight="false" outlineLevel="0" collapsed="false">
      <c r="A54" s="1" t="n">
        <f aca="false">[5]Tregion!$A54</f>
        <v>37653</v>
      </c>
      <c r="B54" s="352" t="n">
        <f aca="false">[5]Tregion!$C54</f>
        <v>33.25</v>
      </c>
      <c r="C54" s="353" t="n">
        <f aca="false">[6]Tregion!$C54</f>
        <v>34</v>
      </c>
      <c r="D54" s="352" t="n">
        <f aca="false">[7]Tregion!$C54</f>
        <v>35</v>
      </c>
      <c r="E54" s="353" t="n">
        <f aca="false">[8]Tregion!$C54</f>
        <v>37.5</v>
      </c>
      <c r="F54" s="352" t="n">
        <f aca="false">[9]Tregion!$C54</f>
        <v>36.5</v>
      </c>
      <c r="G54" s="353" t="n">
        <f aca="false">[10]Tbasis!$D53</f>
        <v>35.25</v>
      </c>
      <c r="H54" s="352"/>
      <c r="I54" s="353" t="n">
        <f aca="false">[11]Tregion!$C54</f>
        <v>26.5</v>
      </c>
      <c r="J54" s="352"/>
      <c r="K54" s="353"/>
      <c r="L54" s="352"/>
      <c r="M54" s="353"/>
      <c r="N54" s="352"/>
      <c r="O54" s="353"/>
      <c r="Q54" s="352"/>
      <c r="R54" s="353" t="n">
        <f aca="false">[12]Tregion!$C54</f>
        <v>46.0607897147379</v>
      </c>
      <c r="S54" s="354"/>
      <c r="T54" s="353"/>
      <c r="U54" s="355"/>
      <c r="V54" s="356"/>
      <c r="W54" s="355"/>
      <c r="X54" s="353"/>
      <c r="Y54" s="354"/>
      <c r="Z54" s="357"/>
      <c r="AB54" s="354"/>
      <c r="AC54" s="353"/>
      <c r="AD54" s="354"/>
      <c r="AE54" s="353"/>
      <c r="AF54" s="354"/>
      <c r="AG54" s="353"/>
      <c r="AI54" s="1"/>
      <c r="AJ54" s="15"/>
      <c r="AL54" s="1" t="n">
        <f aca="false">[4]Curves!$A60</f>
        <v>38504</v>
      </c>
      <c r="AM54" s="2" t="n">
        <f aca="false">[4]Curves!$E60</f>
        <v>3.528</v>
      </c>
      <c r="AN54" s="2" t="n">
        <f aca="false">AR54</f>
        <v>0.335</v>
      </c>
      <c r="AO54" s="2" t="n">
        <f aca="false">AM54+AN54</f>
        <v>3.863</v>
      </c>
      <c r="AP54" s="2" t="n">
        <f aca="false">[4]Curves!$J60</f>
        <v>0.045</v>
      </c>
      <c r="AQ54" s="2" t="n">
        <f aca="false">AM54+AP54</f>
        <v>3.573</v>
      </c>
      <c r="AR54" s="2" t="n">
        <f aca="false">[4]Curves!$K60</f>
        <v>0.335</v>
      </c>
      <c r="AS54" s="2" t="n">
        <f aca="false">AM54+AR54</f>
        <v>3.863</v>
      </c>
      <c r="AT54" s="2" t="n">
        <f aca="false">[4]Curves!$G60</f>
        <v>0.37</v>
      </c>
      <c r="AU54" s="2" t="n">
        <f aca="false">AM54+AT54</f>
        <v>3.898</v>
      </c>
    </row>
    <row r="55" customFormat="false" ht="12.75" hidden="false" customHeight="false" outlineLevel="0" collapsed="false">
      <c r="A55" s="1" t="n">
        <f aca="false">[5]Tregion!$A55</f>
        <v>37681</v>
      </c>
      <c r="B55" s="352" t="n">
        <f aca="false">[5]Tregion!$C55</f>
        <v>33.25</v>
      </c>
      <c r="C55" s="353" t="n">
        <f aca="false">[6]Tregion!$C55</f>
        <v>31</v>
      </c>
      <c r="D55" s="352" t="n">
        <f aca="false">[7]Tregion!$C55</f>
        <v>31</v>
      </c>
      <c r="E55" s="353" t="n">
        <f aca="false">[8]Tregion!$C55</f>
        <v>35.5</v>
      </c>
      <c r="F55" s="352" t="n">
        <f aca="false">[9]Tregion!$C55</f>
        <v>34.5</v>
      </c>
      <c r="G55" s="353" t="n">
        <f aca="false">[10]Tbasis!$D54</f>
        <v>35.25</v>
      </c>
      <c r="H55" s="352"/>
      <c r="I55" s="353" t="n">
        <f aca="false">[11]Tregion!$C55</f>
        <v>24.5</v>
      </c>
      <c r="J55" s="352"/>
      <c r="K55" s="353"/>
      <c r="L55" s="352"/>
      <c r="M55" s="353"/>
      <c r="N55" s="352"/>
      <c r="O55" s="353"/>
      <c r="Q55" s="352"/>
      <c r="R55" s="353" t="n">
        <f aca="false">[12]Tregion!$C55</f>
        <v>44.0555330547033</v>
      </c>
      <c r="S55" s="354"/>
      <c r="T55" s="353"/>
      <c r="U55" s="355"/>
      <c r="V55" s="356"/>
      <c r="W55" s="355"/>
      <c r="X55" s="353"/>
      <c r="Y55" s="354"/>
      <c r="Z55" s="357"/>
      <c r="AB55" s="354"/>
      <c r="AC55" s="353"/>
      <c r="AD55" s="354"/>
      <c r="AE55" s="353"/>
      <c r="AF55" s="354"/>
      <c r="AG55" s="353"/>
      <c r="AI55" s="1"/>
      <c r="AJ55" s="15"/>
      <c r="AL55" s="1" t="n">
        <f aca="false">[4]Curves!$A61</f>
        <v>38534</v>
      </c>
      <c r="AM55" s="2" t="n">
        <f aca="false">[4]Curves!$E61</f>
        <v>3.563</v>
      </c>
      <c r="AN55" s="2" t="n">
        <f aca="false">AR55+0.1</f>
        <v>0.45</v>
      </c>
      <c r="AO55" s="2" t="n">
        <f aca="false">AM55+AN55</f>
        <v>4.013</v>
      </c>
      <c r="AP55" s="2" t="n">
        <f aca="false">[4]Curves!$J61</f>
        <v>0.045</v>
      </c>
      <c r="AQ55" s="2" t="n">
        <f aca="false">AM55+AP55</f>
        <v>3.608</v>
      </c>
      <c r="AR55" s="2" t="n">
        <f aca="false">[4]Curves!$K61</f>
        <v>0.35</v>
      </c>
      <c r="AS55" s="2" t="n">
        <f aca="false">AM55+AR55</f>
        <v>3.913</v>
      </c>
      <c r="AT55" s="2" t="n">
        <f aca="false">[4]Curves!$G61</f>
        <v>0.41</v>
      </c>
      <c r="AU55" s="2" t="n">
        <f aca="false">AM55+AT55</f>
        <v>3.973</v>
      </c>
    </row>
    <row r="56" customFormat="false" ht="12.75" hidden="false" customHeight="false" outlineLevel="0" collapsed="false">
      <c r="A56" s="1" t="n">
        <f aca="false">[5]Tregion!$A56</f>
        <v>37712</v>
      </c>
      <c r="B56" s="352" t="n">
        <f aca="false">[5]Tregion!$C56</f>
        <v>32.75</v>
      </c>
      <c r="C56" s="353" t="n">
        <f aca="false">[6]Tregion!$C56</f>
        <v>33</v>
      </c>
      <c r="D56" s="352" t="n">
        <f aca="false">[7]Tregion!$C56</f>
        <v>30</v>
      </c>
      <c r="E56" s="353" t="n">
        <f aca="false">[8]Tregion!$C56</f>
        <v>32.5</v>
      </c>
      <c r="F56" s="352" t="n">
        <f aca="false">[9]Tregion!$C56</f>
        <v>32.5</v>
      </c>
      <c r="G56" s="353" t="n">
        <f aca="false">[10]Tbasis!$D55</f>
        <v>34.75</v>
      </c>
      <c r="H56" s="352"/>
      <c r="I56" s="353" t="n">
        <f aca="false">[11]Tregion!$C56</f>
        <v>21.5</v>
      </c>
      <c r="J56" s="352"/>
      <c r="K56" s="353"/>
      <c r="L56" s="352"/>
      <c r="M56" s="353"/>
      <c r="N56" s="352"/>
      <c r="O56" s="353"/>
      <c r="Q56" s="352"/>
      <c r="R56" s="353" t="n">
        <f aca="false">[12]Tregion!$C56</f>
        <v>40.8436658015753</v>
      </c>
      <c r="S56" s="354"/>
      <c r="T56" s="353"/>
      <c r="U56" s="355"/>
      <c r="V56" s="356"/>
      <c r="W56" s="355"/>
      <c r="X56" s="353"/>
      <c r="Y56" s="354"/>
      <c r="Z56" s="357"/>
      <c r="AB56" s="354"/>
      <c r="AC56" s="353"/>
      <c r="AD56" s="354"/>
      <c r="AE56" s="353"/>
      <c r="AF56" s="354"/>
      <c r="AG56" s="353"/>
      <c r="AI56" s="1"/>
      <c r="AJ56" s="15"/>
      <c r="AL56" s="1" t="n">
        <f aca="false">[4]Curves!$A62</f>
        <v>38565</v>
      </c>
      <c r="AM56" s="2" t="n">
        <f aca="false">[4]Curves!$E62</f>
        <v>3.449</v>
      </c>
      <c r="AN56" s="2" t="n">
        <f aca="false">AR56+0.1</f>
        <v>0.45</v>
      </c>
      <c r="AO56" s="2" t="n">
        <f aca="false">AM56+AN56</f>
        <v>3.899</v>
      </c>
      <c r="AP56" s="2" t="n">
        <f aca="false">[4]Curves!$J62</f>
        <v>0.045</v>
      </c>
      <c r="AQ56" s="2" t="n">
        <f aca="false">AM56+AP56</f>
        <v>3.494</v>
      </c>
      <c r="AR56" s="2" t="n">
        <f aca="false">[4]Curves!$K62</f>
        <v>0.35</v>
      </c>
      <c r="AS56" s="2" t="n">
        <f aca="false">AM56+AR56</f>
        <v>3.799</v>
      </c>
      <c r="AT56" s="2" t="n">
        <f aca="false">[4]Curves!$G62</f>
        <v>0.41</v>
      </c>
      <c r="AU56" s="2" t="n">
        <f aca="false">AM56+AT56</f>
        <v>3.859</v>
      </c>
    </row>
    <row r="57" customFormat="false" ht="12.75" hidden="false" customHeight="false" outlineLevel="0" collapsed="false">
      <c r="A57" s="1" t="n">
        <f aca="false">[5]Tregion!$A57</f>
        <v>37742</v>
      </c>
      <c r="B57" s="352" t="n">
        <f aca="false">[5]Tregion!$C57</f>
        <v>32.75</v>
      </c>
      <c r="C57" s="353" t="n">
        <f aca="false">[6]Tregion!$C57</f>
        <v>28.25</v>
      </c>
      <c r="D57" s="352" t="n">
        <f aca="false">[7]Tregion!$C57</f>
        <v>25</v>
      </c>
      <c r="E57" s="353" t="n">
        <f aca="false">[8]Tregion!$C57</f>
        <v>33.5</v>
      </c>
      <c r="F57" s="352" t="n">
        <f aca="false">[9]Tregion!$C57</f>
        <v>33.5</v>
      </c>
      <c r="G57" s="353" t="n">
        <f aca="false">[10]Tbasis!$D56</f>
        <v>34.75</v>
      </c>
      <c r="H57" s="352"/>
      <c r="I57" s="353" t="n">
        <f aca="false">[11]Tregion!$C57</f>
        <v>23.5</v>
      </c>
      <c r="J57" s="352"/>
      <c r="K57" s="353"/>
      <c r="L57" s="352"/>
      <c r="M57" s="353"/>
      <c r="N57" s="352"/>
      <c r="O57" s="353"/>
      <c r="Q57" s="352"/>
      <c r="R57" s="353" t="n">
        <f aca="false">[12]Tregion!$C57</f>
        <v>41.0260078189292</v>
      </c>
      <c r="S57" s="354"/>
      <c r="T57" s="353"/>
      <c r="U57" s="355"/>
      <c r="V57" s="356"/>
      <c r="W57" s="355"/>
      <c r="X57" s="353"/>
      <c r="Y57" s="354"/>
      <c r="Z57" s="357"/>
      <c r="AB57" s="354"/>
      <c r="AC57" s="353"/>
      <c r="AD57" s="354"/>
      <c r="AE57" s="353"/>
      <c r="AF57" s="354"/>
      <c r="AG57" s="353"/>
      <c r="AI57" s="1"/>
      <c r="AJ57" s="15"/>
      <c r="AL57" s="1" t="n">
        <f aca="false">[4]Curves!$A63</f>
        <v>38596</v>
      </c>
      <c r="AM57" s="2" t="n">
        <f aca="false">[4]Curves!$E63</f>
        <v>3.317</v>
      </c>
      <c r="AN57" s="2" t="n">
        <f aca="false">AR57+0.1</f>
        <v>0.415</v>
      </c>
      <c r="AO57" s="2" t="n">
        <f aca="false">AM57+AN57</f>
        <v>3.732</v>
      </c>
      <c r="AP57" s="2" t="n">
        <f aca="false">[4]Curves!$J63</f>
        <v>0.13</v>
      </c>
      <c r="AQ57" s="2" t="n">
        <f aca="false">AM57+AP57</f>
        <v>3.447</v>
      </c>
      <c r="AR57" s="2" t="n">
        <f aca="false">[4]Curves!$K63</f>
        <v>0.315</v>
      </c>
      <c r="AS57" s="2" t="n">
        <f aca="false">AM57+AR57</f>
        <v>3.632</v>
      </c>
      <c r="AT57" s="2" t="n">
        <f aca="false">[4]Curves!$G63</f>
        <v>0.36</v>
      </c>
      <c r="AU57" s="2" t="n">
        <f aca="false">AM57+AT57</f>
        <v>3.677</v>
      </c>
    </row>
    <row r="58" customFormat="false" ht="12.75" hidden="false" customHeight="false" outlineLevel="0" collapsed="false">
      <c r="A58" s="1" t="n">
        <f aca="false">[5]Tregion!$A58</f>
        <v>37773</v>
      </c>
      <c r="B58" s="352" t="n">
        <f aca="false">[5]Tregion!$C58</f>
        <v>37.25</v>
      </c>
      <c r="C58" s="353" t="n">
        <f aca="false">[6]Tregion!$C58</f>
        <v>29.5</v>
      </c>
      <c r="D58" s="352" t="n">
        <f aca="false">[7]Tregion!$C58</f>
        <v>26.25</v>
      </c>
      <c r="E58" s="353" t="n">
        <f aca="false">[8]Tregion!$C58</f>
        <v>37.5</v>
      </c>
      <c r="F58" s="352" t="n">
        <f aca="false">[9]Tregion!$C58</f>
        <v>42.5</v>
      </c>
      <c r="G58" s="353" t="n">
        <f aca="false">[10]Tbasis!$D57</f>
        <v>41.75</v>
      </c>
      <c r="H58" s="352"/>
      <c r="I58" s="353" t="n">
        <f aca="false">[11]Tregion!$C58</f>
        <v>27.5</v>
      </c>
      <c r="J58" s="352"/>
      <c r="K58" s="353"/>
      <c r="L58" s="352"/>
      <c r="M58" s="353"/>
      <c r="N58" s="352"/>
      <c r="O58" s="353"/>
      <c r="Q58" s="352"/>
      <c r="R58" s="353" t="n">
        <f aca="false">[12]Tregion!$C58</f>
        <v>41.4816593221153</v>
      </c>
      <c r="S58" s="354"/>
      <c r="T58" s="353"/>
      <c r="U58" s="355"/>
      <c r="V58" s="356"/>
      <c r="W58" s="355"/>
      <c r="X58" s="353"/>
      <c r="Y58" s="354"/>
      <c r="Z58" s="357"/>
      <c r="AB58" s="354"/>
      <c r="AC58" s="353"/>
      <c r="AD58" s="354"/>
      <c r="AE58" s="353"/>
      <c r="AF58" s="354"/>
      <c r="AG58" s="353"/>
      <c r="AI58" s="1"/>
      <c r="AJ58" s="15"/>
      <c r="AL58" s="1" t="n">
        <f aca="false">[4]Curves!$A64</f>
        <v>38626</v>
      </c>
      <c r="AM58" s="2" t="n">
        <f aca="false">[4]Curves!$E64</f>
        <v>3.147</v>
      </c>
      <c r="AN58" s="2" t="n">
        <f aca="false">AR58+0.1</f>
        <v>0.46</v>
      </c>
      <c r="AO58" s="2" t="n">
        <f aca="false">AM58+AN58</f>
        <v>3.607</v>
      </c>
      <c r="AP58" s="2" t="n">
        <f aca="false">[4]Curves!$J64</f>
        <v>0.13</v>
      </c>
      <c r="AQ58" s="2" t="n">
        <f aca="false">AM58+AP58</f>
        <v>3.277</v>
      </c>
      <c r="AR58" s="2" t="n">
        <f aca="false">[4]Curves!$K64</f>
        <v>0.36</v>
      </c>
      <c r="AS58" s="2" t="n">
        <f aca="false">AM58+AR58</f>
        <v>3.507</v>
      </c>
      <c r="AT58" s="2" t="n">
        <f aca="false">[4]Curves!$G64</f>
        <v>0.4</v>
      </c>
      <c r="AU58" s="2" t="n">
        <f aca="false">AM58+AT58</f>
        <v>3.547</v>
      </c>
    </row>
    <row r="59" customFormat="false" ht="12.75" hidden="false" customHeight="false" outlineLevel="0" collapsed="false">
      <c r="A59" s="1" t="n">
        <f aca="false">[5]Tregion!$A59</f>
        <v>37803</v>
      </c>
      <c r="B59" s="352" t="n">
        <f aca="false">[5]Tregion!$C59</f>
        <v>51</v>
      </c>
      <c r="C59" s="353" t="n">
        <f aca="false">[6]Tregion!$C59</f>
        <v>49.5</v>
      </c>
      <c r="D59" s="352" t="n">
        <f aca="false">[7]Tregion!$C59</f>
        <v>45</v>
      </c>
      <c r="E59" s="353" t="n">
        <f aca="false">[8]Tregion!$C59</f>
        <v>46.5</v>
      </c>
      <c r="F59" s="352" t="n">
        <f aca="false">[9]Tregion!$C59</f>
        <v>52.5</v>
      </c>
      <c r="G59" s="353" t="n">
        <f aca="false">[10]Tbasis!$D58</f>
        <v>56.75</v>
      </c>
      <c r="H59" s="352"/>
      <c r="I59" s="353" t="n">
        <f aca="false">[11]Tregion!$C59</f>
        <v>36.5</v>
      </c>
      <c r="J59" s="352"/>
      <c r="K59" s="353"/>
      <c r="L59" s="352"/>
      <c r="M59" s="353"/>
      <c r="N59" s="352"/>
      <c r="O59" s="353"/>
      <c r="Q59" s="352"/>
      <c r="R59" s="353" t="n">
        <f aca="false">[12]Tregion!$C59</f>
        <v>41.8084470077663</v>
      </c>
      <c r="S59" s="354"/>
      <c r="T59" s="353"/>
      <c r="U59" s="355"/>
      <c r="V59" s="356"/>
      <c r="W59" s="355"/>
      <c r="X59" s="353"/>
      <c r="Y59" s="354"/>
      <c r="Z59" s="357"/>
      <c r="AB59" s="354"/>
      <c r="AC59" s="353"/>
      <c r="AD59" s="354"/>
      <c r="AE59" s="353"/>
      <c r="AF59" s="354"/>
      <c r="AG59" s="353"/>
      <c r="AI59" s="1"/>
      <c r="AJ59" s="15"/>
      <c r="AL59" s="1" t="n">
        <f aca="false">[4]Curves!$A65</f>
        <v>38657</v>
      </c>
      <c r="AM59" s="2" t="n">
        <f aca="false">[4]Curves!$E65</f>
        <v>3.147</v>
      </c>
      <c r="AN59" s="2" t="n">
        <f aca="false">AR59+0.1</f>
        <v>0.56</v>
      </c>
      <c r="AO59" s="2" t="n">
        <f aca="false">AM59+AN59</f>
        <v>3.707</v>
      </c>
      <c r="AP59" s="2" t="n">
        <f aca="false">[4]Curves!$J65</f>
        <v>0.13</v>
      </c>
      <c r="AQ59" s="2" t="n">
        <f aca="false">AM59+AP59</f>
        <v>3.277</v>
      </c>
      <c r="AR59" s="2" t="n">
        <f aca="false">[4]Curves!$K65</f>
        <v>0.46</v>
      </c>
      <c r="AS59" s="2" t="n">
        <f aca="false">AM59+AR59</f>
        <v>3.607</v>
      </c>
      <c r="AT59" s="2" t="n">
        <f aca="false">[4]Curves!$G65</f>
        <v>0.73</v>
      </c>
      <c r="AU59" s="2" t="n">
        <f aca="false">AM59+AT59</f>
        <v>3.877</v>
      </c>
    </row>
    <row r="60" customFormat="false" ht="12.75" hidden="false" customHeight="false" outlineLevel="0" collapsed="false">
      <c r="A60" s="1" t="n">
        <f aca="false">[5]Tregion!$A60</f>
        <v>37834</v>
      </c>
      <c r="B60" s="352" t="n">
        <f aca="false">[5]Tregion!$C60</f>
        <v>56</v>
      </c>
      <c r="C60" s="353" t="n">
        <f aca="false">[6]Tregion!$C60</f>
        <v>56.5</v>
      </c>
      <c r="D60" s="352" t="n">
        <f aca="false">[7]Tregion!$C60</f>
        <v>53</v>
      </c>
      <c r="E60" s="353" t="n">
        <f aca="false">[8]Tregion!$C60</f>
        <v>55.5</v>
      </c>
      <c r="F60" s="352" t="n">
        <f aca="false">[9]Tregion!$C60</f>
        <v>56.5</v>
      </c>
      <c r="G60" s="353" t="n">
        <f aca="false">[10]Tbasis!$D59</f>
        <v>63.75</v>
      </c>
      <c r="H60" s="352"/>
      <c r="I60" s="353" t="n">
        <f aca="false">[11]Tregion!$C60</f>
        <v>45.5</v>
      </c>
      <c r="J60" s="352"/>
      <c r="K60" s="353"/>
      <c r="L60" s="352"/>
      <c r="M60" s="353"/>
      <c r="N60" s="352"/>
      <c r="O60" s="353"/>
      <c r="Q60" s="352"/>
      <c r="R60" s="353" t="n">
        <f aca="false">[12]Tregion!$C60</f>
        <v>42.1356260344491</v>
      </c>
      <c r="S60" s="354"/>
      <c r="T60" s="353"/>
      <c r="U60" s="355"/>
      <c r="V60" s="356"/>
      <c r="W60" s="355"/>
      <c r="X60" s="353"/>
      <c r="Y60" s="354"/>
      <c r="Z60" s="357"/>
      <c r="AB60" s="354"/>
      <c r="AC60" s="353"/>
      <c r="AD60" s="354"/>
      <c r="AE60" s="353"/>
      <c r="AF60" s="354"/>
      <c r="AG60" s="353"/>
      <c r="AI60" s="1"/>
      <c r="AJ60" s="15"/>
      <c r="AL60" s="1" t="n">
        <f aca="false">[4]Curves!$A66</f>
        <v>38687</v>
      </c>
      <c r="AM60" s="2" t="n">
        <f aca="false">[4]Curves!$E66</f>
        <v>3.179</v>
      </c>
      <c r="AN60" s="2" t="n">
        <f aca="false">AR60</f>
        <v>0.77</v>
      </c>
      <c r="AO60" s="2" t="n">
        <f aca="false">AM60+AN60</f>
        <v>3.949</v>
      </c>
      <c r="AP60" s="2" t="n">
        <f aca="false">[4]Curves!$J66</f>
        <v>0.13</v>
      </c>
      <c r="AQ60" s="2" t="n">
        <f aca="false">AM60+AP60</f>
        <v>3.309</v>
      </c>
      <c r="AR60" s="2" t="n">
        <f aca="false">[4]Curves!$K66</f>
        <v>0.77</v>
      </c>
      <c r="AS60" s="2" t="n">
        <f aca="false">AM60+AR60</f>
        <v>3.949</v>
      </c>
      <c r="AT60" s="2" t="n">
        <f aca="false">[4]Curves!$G66</f>
        <v>0.98</v>
      </c>
      <c r="AU60" s="2" t="n">
        <f aca="false">AM60+AT60</f>
        <v>4.159</v>
      </c>
    </row>
    <row r="61" customFormat="false" ht="12.75" hidden="false" customHeight="false" outlineLevel="0" collapsed="false">
      <c r="A61" s="1" t="n">
        <f aca="false">[5]Tregion!$A61</f>
        <v>37865</v>
      </c>
      <c r="B61" s="352" t="n">
        <f aca="false">[5]Tregion!$C61</f>
        <v>44.5</v>
      </c>
      <c r="C61" s="353" t="n">
        <f aca="false">[6]Tregion!$C61</f>
        <v>45.5</v>
      </c>
      <c r="D61" s="352" t="n">
        <f aca="false">[7]Tregion!$C61</f>
        <v>42</v>
      </c>
      <c r="E61" s="353" t="n">
        <f aca="false">[8]Tregion!$C61</f>
        <v>50.5</v>
      </c>
      <c r="F61" s="352" t="n">
        <f aca="false">[9]Tregion!$C61</f>
        <v>45.5</v>
      </c>
      <c r="G61" s="353" t="n">
        <f aca="false">[10]Tbasis!$D60</f>
        <v>50.25</v>
      </c>
      <c r="H61" s="352"/>
      <c r="I61" s="353" t="n">
        <f aca="false">[11]Tregion!$C61</f>
        <v>35.5</v>
      </c>
      <c r="J61" s="352"/>
      <c r="K61" s="353"/>
      <c r="L61" s="352"/>
      <c r="M61" s="353"/>
      <c r="N61" s="352"/>
      <c r="O61" s="353"/>
      <c r="Q61" s="352"/>
      <c r="R61" s="353" t="n">
        <f aca="false">[12]Tregion!$C61</f>
        <v>42.2210521556295</v>
      </c>
      <c r="S61" s="354"/>
      <c r="T61" s="353"/>
      <c r="U61" s="355"/>
      <c r="V61" s="356"/>
      <c r="W61" s="355"/>
      <c r="X61" s="353"/>
      <c r="Y61" s="354"/>
      <c r="Z61" s="357"/>
      <c r="AB61" s="354"/>
      <c r="AC61" s="353"/>
      <c r="AD61" s="354"/>
      <c r="AE61" s="353"/>
      <c r="AF61" s="354"/>
      <c r="AG61" s="353"/>
      <c r="AI61" s="1"/>
      <c r="AJ61" s="15"/>
      <c r="AL61" s="1" t="n">
        <f aca="false">[4]Curves!$A67</f>
        <v>38718</v>
      </c>
      <c r="AM61" s="2" t="n">
        <f aca="false">[4]Curves!$E67</f>
        <v>3.229</v>
      </c>
      <c r="AN61" s="2" t="n">
        <f aca="false">AR61</f>
        <v>1.04</v>
      </c>
      <c r="AO61" s="2" t="n">
        <f aca="false">AM61+AN61</f>
        <v>4.269</v>
      </c>
      <c r="AP61" s="2" t="n">
        <f aca="false">[4]Curves!$J67</f>
        <v>0.13</v>
      </c>
      <c r="AQ61" s="2" t="n">
        <f aca="false">AM61+AP61</f>
        <v>3.359</v>
      </c>
      <c r="AR61" s="2" t="n">
        <f aca="false">[4]Curves!$K67</f>
        <v>1.04</v>
      </c>
      <c r="AS61" s="2" t="n">
        <f aca="false">AM61+AR61</f>
        <v>4.269</v>
      </c>
      <c r="AT61" s="2" t="n">
        <f aca="false">[4]Curves!$G67</f>
        <v>1.6</v>
      </c>
      <c r="AU61" s="2" t="n">
        <f aca="false">AM61+AT61</f>
        <v>4.829</v>
      </c>
    </row>
    <row r="62" customFormat="false" ht="12.75" hidden="false" customHeight="false" outlineLevel="0" collapsed="false">
      <c r="A62" s="1" t="n">
        <f aca="false">[5]Tregion!$A62</f>
        <v>37895</v>
      </c>
      <c r="B62" s="352" t="n">
        <f aca="false">[5]Tregion!$C62</f>
        <v>33.75</v>
      </c>
      <c r="C62" s="353" t="n">
        <f aca="false">[6]Tregion!$C62</f>
        <v>36</v>
      </c>
      <c r="D62" s="352" t="n">
        <f aca="false">[7]Tregion!$C62</f>
        <v>36.75</v>
      </c>
      <c r="E62" s="353" t="n">
        <f aca="false">[8]Tregion!$C62</f>
        <v>36.5</v>
      </c>
      <c r="F62" s="352" t="n">
        <f aca="false">[9]Tregion!$C62</f>
        <v>35.5</v>
      </c>
      <c r="G62" s="353" t="n">
        <f aca="false">[10]Tbasis!$D61</f>
        <v>36</v>
      </c>
      <c r="H62" s="352"/>
      <c r="I62" s="353" t="n">
        <f aca="false">[11]Tregion!$C62</f>
        <v>25.5</v>
      </c>
      <c r="J62" s="352"/>
      <c r="K62" s="353"/>
      <c r="L62" s="352"/>
      <c r="M62" s="353"/>
      <c r="N62" s="352"/>
      <c r="O62" s="353"/>
      <c r="Q62" s="352"/>
      <c r="R62" s="353" t="n">
        <f aca="false">[12]Tregion!$C62</f>
        <v>42.386511258354</v>
      </c>
      <c r="S62" s="354"/>
      <c r="T62" s="353"/>
      <c r="U62" s="355"/>
      <c r="V62" s="356"/>
      <c r="W62" s="355"/>
      <c r="X62" s="353"/>
      <c r="Y62" s="354"/>
      <c r="Z62" s="357"/>
      <c r="AB62" s="354"/>
      <c r="AC62" s="353"/>
      <c r="AD62" s="354"/>
      <c r="AE62" s="353"/>
      <c r="AF62" s="354"/>
      <c r="AG62" s="353"/>
      <c r="AI62" s="1"/>
      <c r="AJ62" s="15"/>
      <c r="AL62" s="1" t="n">
        <f aca="false">[4]Curves!$A68</f>
        <v>38749</v>
      </c>
      <c r="AM62" s="2" t="n">
        <f aca="false">[4]Curves!$E68</f>
        <v>3.263</v>
      </c>
      <c r="AN62" s="2" t="n">
        <f aca="false">AR62</f>
        <v>1.04</v>
      </c>
      <c r="AO62" s="2" t="n">
        <f aca="false">AM62+AN62</f>
        <v>4.303</v>
      </c>
      <c r="AP62" s="2" t="n">
        <f aca="false">[4]Curves!$J68</f>
        <v>0.045</v>
      </c>
      <c r="AQ62" s="2" t="n">
        <f aca="false">AM62+AP62</f>
        <v>3.308</v>
      </c>
      <c r="AR62" s="2" t="n">
        <f aca="false">[4]Curves!$K68</f>
        <v>1.04</v>
      </c>
      <c r="AS62" s="2" t="n">
        <f aca="false">AM62+AR62</f>
        <v>4.303</v>
      </c>
      <c r="AT62" s="2" t="n">
        <f aca="false">[4]Curves!$G68</f>
        <v>1.6</v>
      </c>
      <c r="AU62" s="2" t="n">
        <f aca="false">AM62+AT62</f>
        <v>4.863</v>
      </c>
    </row>
    <row r="63" customFormat="false" ht="12.75" hidden="false" customHeight="false" outlineLevel="0" collapsed="false">
      <c r="A63" s="1" t="n">
        <f aca="false">[5]Tregion!$A63</f>
        <v>37926</v>
      </c>
      <c r="B63" s="352" t="n">
        <f aca="false">[5]Tregion!$C63</f>
        <v>32.25</v>
      </c>
      <c r="C63" s="353" t="n">
        <f aca="false">[6]Tregion!$C63</f>
        <v>33.75</v>
      </c>
      <c r="D63" s="352" t="n">
        <f aca="false">[7]Tregion!$C63</f>
        <v>34.25</v>
      </c>
      <c r="E63" s="353" t="n">
        <f aca="false">[8]Tregion!$C63</f>
        <v>35.5</v>
      </c>
      <c r="F63" s="352" t="n">
        <f aca="false">[9]Tregion!$C63</f>
        <v>34.5</v>
      </c>
      <c r="G63" s="353" t="n">
        <f aca="false">[10]Tbasis!$D62</f>
        <v>34</v>
      </c>
      <c r="H63" s="352"/>
      <c r="I63" s="353" t="n">
        <f aca="false">[11]Tregion!$C63</f>
        <v>24.5</v>
      </c>
      <c r="J63" s="352"/>
      <c r="K63" s="353"/>
      <c r="L63" s="352"/>
      <c r="M63" s="353"/>
      <c r="N63" s="352"/>
      <c r="O63" s="353"/>
      <c r="Q63" s="352"/>
      <c r="R63" s="353" t="n">
        <f aca="false">[12]Tregion!$C63</f>
        <v>45.6854367825538</v>
      </c>
      <c r="S63" s="354"/>
      <c r="T63" s="353"/>
      <c r="U63" s="355"/>
      <c r="V63" s="356"/>
      <c r="W63" s="355"/>
      <c r="X63" s="353"/>
      <c r="Y63" s="354"/>
      <c r="Z63" s="357"/>
      <c r="AB63" s="354"/>
      <c r="AC63" s="353"/>
      <c r="AD63" s="354"/>
      <c r="AE63" s="353"/>
      <c r="AF63" s="354"/>
      <c r="AG63" s="353"/>
      <c r="AI63" s="1"/>
      <c r="AJ63" s="15"/>
      <c r="AL63" s="1" t="n">
        <f aca="false">[4]Curves!$A69</f>
        <v>38777</v>
      </c>
      <c r="AM63" s="2" t="n">
        <f aca="false">[4]Curves!$E69</f>
        <v>3.276</v>
      </c>
      <c r="AN63" s="2" t="n">
        <f aca="false">AR63</f>
        <v>0.54</v>
      </c>
      <c r="AO63" s="2" t="n">
        <f aca="false">AM63+AN63</f>
        <v>3.816</v>
      </c>
      <c r="AP63" s="2" t="n">
        <f aca="false">[4]Curves!$J69</f>
        <v>0.045</v>
      </c>
      <c r="AQ63" s="2" t="n">
        <f aca="false">AM63+AP63</f>
        <v>3.321</v>
      </c>
      <c r="AR63" s="2" t="n">
        <f aca="false">[4]Curves!$K69</f>
        <v>0.54</v>
      </c>
      <c r="AS63" s="2" t="n">
        <f aca="false">AM63+AR63</f>
        <v>3.816</v>
      </c>
      <c r="AT63" s="2" t="n">
        <f aca="false">[4]Curves!$G69</f>
        <v>0.72</v>
      </c>
      <c r="AU63" s="2" t="n">
        <f aca="false">AM63+AT63</f>
        <v>3.996</v>
      </c>
    </row>
    <row r="64" customFormat="false" ht="12.75" hidden="false" customHeight="false" outlineLevel="0" collapsed="false">
      <c r="A64" s="1" t="n">
        <f aca="false">[5]Tregion!$A64</f>
        <v>37956</v>
      </c>
      <c r="B64" s="352" t="n">
        <f aca="false">[5]Tregion!$C64</f>
        <v>32.25</v>
      </c>
      <c r="C64" s="353" t="n">
        <f aca="false">[6]Tregion!$C64</f>
        <v>36.5</v>
      </c>
      <c r="D64" s="352" t="n">
        <f aca="false">[7]Tregion!$C64</f>
        <v>37</v>
      </c>
      <c r="E64" s="353" t="n">
        <f aca="false">[8]Tregion!$C64</f>
        <v>37.5</v>
      </c>
      <c r="F64" s="352" t="n">
        <f aca="false">[9]Tregion!$C64</f>
        <v>38.5</v>
      </c>
      <c r="G64" s="353" t="n">
        <f aca="false">[10]Tbasis!$D63</f>
        <v>33.75</v>
      </c>
      <c r="H64" s="352"/>
      <c r="I64" s="353" t="n">
        <f aca="false">[11]Tregion!$C64</f>
        <v>27.5</v>
      </c>
      <c r="J64" s="352"/>
      <c r="K64" s="353"/>
      <c r="L64" s="352"/>
      <c r="M64" s="353"/>
      <c r="N64" s="352"/>
      <c r="O64" s="353"/>
      <c r="Q64" s="352"/>
      <c r="R64" s="353" t="n">
        <f aca="false">[12]Tregion!$C64</f>
        <v>48.3394512430593</v>
      </c>
      <c r="S64" s="354"/>
      <c r="T64" s="353"/>
      <c r="U64" s="355"/>
      <c r="V64" s="356"/>
      <c r="W64" s="355"/>
      <c r="X64" s="353"/>
      <c r="Y64" s="354"/>
      <c r="Z64" s="357"/>
      <c r="AB64" s="354"/>
      <c r="AC64" s="353"/>
      <c r="AD64" s="354"/>
      <c r="AE64" s="353"/>
      <c r="AF64" s="354"/>
      <c r="AG64" s="353"/>
      <c r="AI64" s="1"/>
      <c r="AJ64" s="15"/>
      <c r="AL64" s="1" t="n">
        <f aca="false">[4]Curves!$A70</f>
        <v>38808</v>
      </c>
      <c r="AM64" s="2" t="n">
        <f aca="false">[4]Curves!$E70</f>
        <v>3.268</v>
      </c>
      <c r="AN64" s="2" t="n">
        <f aca="false">AR64</f>
        <v>0.36</v>
      </c>
      <c r="AO64" s="2" t="n">
        <f aca="false">AM64+AN64</f>
        <v>3.628</v>
      </c>
      <c r="AP64" s="2" t="n">
        <f aca="false">[4]Curves!$J70</f>
        <v>0.045</v>
      </c>
      <c r="AQ64" s="2" t="n">
        <f aca="false">AM64+AP64</f>
        <v>3.313</v>
      </c>
      <c r="AR64" s="2" t="n">
        <f aca="false">[4]Curves!$K70</f>
        <v>0.36</v>
      </c>
      <c r="AS64" s="2" t="n">
        <f aca="false">AM64+AR64</f>
        <v>3.628</v>
      </c>
      <c r="AT64" s="2" t="n">
        <f aca="false">[4]Curves!$G70</f>
        <v>0.38</v>
      </c>
      <c r="AU64" s="2" t="n">
        <f aca="false">AM64+AT64</f>
        <v>3.648</v>
      </c>
    </row>
    <row r="65" customFormat="false" ht="12.75" hidden="false" customHeight="false" outlineLevel="0" collapsed="false">
      <c r="A65" s="1" t="n">
        <f aca="false">[5]Tregion!$A65</f>
        <v>37987</v>
      </c>
      <c r="B65" s="352" t="n">
        <f aca="false">[5]Tregion!$C65</f>
        <v>34.43</v>
      </c>
      <c r="C65" s="353" t="n">
        <f aca="false">[6]Tregion!$C65</f>
        <v>36.37</v>
      </c>
      <c r="D65" s="352" t="n">
        <f aca="false">[7]Tregion!$C65</f>
        <v>36.7</v>
      </c>
      <c r="E65" s="353" t="n">
        <f aca="false">[8]Tregion!$C65</f>
        <v>38.54</v>
      </c>
      <c r="F65" s="352" t="n">
        <f aca="false">[9]Tregion!$C65</f>
        <v>39.25</v>
      </c>
      <c r="G65" s="353" t="n">
        <f aca="false">[10]Tbasis!$D64</f>
        <v>36.62</v>
      </c>
      <c r="H65" s="352"/>
      <c r="I65" s="353" t="n">
        <f aca="false">[11]Tregion!$C65</f>
        <v>18.5</v>
      </c>
      <c r="J65" s="352"/>
      <c r="K65" s="353"/>
      <c r="L65" s="352"/>
      <c r="M65" s="353"/>
      <c r="N65" s="352"/>
      <c r="O65" s="353"/>
      <c r="Q65" s="352"/>
      <c r="R65" s="353" t="n">
        <f aca="false">[12]Tregion!$C65</f>
        <v>45.7889647797227</v>
      </c>
      <c r="S65" s="354"/>
      <c r="T65" s="353"/>
      <c r="U65" s="355"/>
      <c r="V65" s="356"/>
      <c r="W65" s="355"/>
      <c r="X65" s="353"/>
      <c r="Y65" s="354"/>
      <c r="Z65" s="357"/>
      <c r="AB65" s="354"/>
      <c r="AC65" s="353"/>
      <c r="AD65" s="354"/>
      <c r="AE65" s="353"/>
      <c r="AF65" s="354"/>
      <c r="AG65" s="353"/>
      <c r="AI65" s="1"/>
      <c r="AJ65" s="15"/>
      <c r="AL65" s="1" t="n">
        <f aca="false">[4]Curves!$A71</f>
        <v>38838</v>
      </c>
      <c r="AM65" s="2" t="n">
        <f aca="false">[4]Curves!$E71</f>
        <v>3.438</v>
      </c>
      <c r="AN65" s="2" t="n">
        <f aca="false">AR65</f>
        <v>0.325</v>
      </c>
      <c r="AO65" s="2" t="n">
        <f aca="false">AM65+AN65</f>
        <v>3.763</v>
      </c>
      <c r="AP65" s="2" t="n">
        <f aca="false">[4]Curves!$J71</f>
        <v>0.045</v>
      </c>
      <c r="AQ65" s="2" t="n">
        <f aca="false">AM65+AP65</f>
        <v>3.483</v>
      </c>
      <c r="AR65" s="2" t="n">
        <f aca="false">[4]Curves!$K71</f>
        <v>0.325</v>
      </c>
      <c r="AS65" s="2" t="n">
        <f aca="false">AM65+AR65</f>
        <v>3.763</v>
      </c>
      <c r="AT65" s="2" t="n">
        <f aca="false">[4]Curves!$G71</f>
        <v>0.33</v>
      </c>
      <c r="AU65" s="2" t="n">
        <f aca="false">AM65+AT65</f>
        <v>3.768</v>
      </c>
    </row>
    <row r="66" customFormat="false" ht="12.75" hidden="false" customHeight="false" outlineLevel="0" collapsed="false">
      <c r="A66" s="1" t="n">
        <f aca="false">[5]Tregion!$A66</f>
        <v>38018</v>
      </c>
      <c r="B66" s="352" t="n">
        <f aca="false">[5]Tregion!$C66</f>
        <v>34</v>
      </c>
      <c r="C66" s="353" t="n">
        <f aca="false">[6]Tregion!$C66</f>
        <v>34.26</v>
      </c>
      <c r="D66" s="352" t="n">
        <f aca="false">[7]Tregion!$C66</f>
        <v>34.62</v>
      </c>
      <c r="E66" s="353" t="n">
        <f aca="false">[8]Tregion!$C66</f>
        <v>38.01</v>
      </c>
      <c r="F66" s="352" t="n">
        <f aca="false">[9]Tregion!$C66</f>
        <v>37.25</v>
      </c>
      <c r="G66" s="353" t="n">
        <f aca="false">[10]Tbasis!$D65</f>
        <v>36.19</v>
      </c>
      <c r="H66" s="352"/>
      <c r="I66" s="353" t="n">
        <f aca="false">[11]Tregion!$C66</f>
        <v>20.75</v>
      </c>
      <c r="J66" s="352"/>
      <c r="K66" s="353"/>
      <c r="L66" s="352"/>
      <c r="M66" s="353"/>
      <c r="N66" s="352"/>
      <c r="O66" s="353"/>
      <c r="Q66" s="352"/>
      <c r="R66" s="353" t="n">
        <f aca="false">[12]Tregion!$C66</f>
        <v>44.08125085256</v>
      </c>
      <c r="S66" s="354"/>
      <c r="T66" s="353"/>
      <c r="U66" s="355"/>
      <c r="V66" s="356"/>
      <c r="W66" s="355"/>
      <c r="X66" s="353"/>
      <c r="Y66" s="354"/>
      <c r="Z66" s="357"/>
      <c r="AB66" s="354"/>
      <c r="AC66" s="353"/>
      <c r="AD66" s="354"/>
      <c r="AE66" s="353"/>
      <c r="AF66" s="354"/>
      <c r="AG66" s="353"/>
      <c r="AI66" s="1"/>
      <c r="AJ66" s="15"/>
      <c r="AL66" s="1" t="n">
        <f aca="false">[4]Curves!$A72</f>
        <v>38869</v>
      </c>
      <c r="AM66" s="2" t="n">
        <f aca="false">[4]Curves!$E72</f>
        <v>3.613</v>
      </c>
      <c r="AN66" s="2" t="n">
        <f aca="false">AR66</f>
        <v>0.335</v>
      </c>
      <c r="AO66" s="2" t="n">
        <f aca="false">AM66+AN66</f>
        <v>3.948</v>
      </c>
      <c r="AP66" s="2" t="n">
        <f aca="false">[4]Curves!$J72</f>
        <v>0.045</v>
      </c>
      <c r="AQ66" s="2" t="n">
        <f aca="false">AM66+AP66</f>
        <v>3.658</v>
      </c>
      <c r="AR66" s="2" t="n">
        <f aca="false">[4]Curves!$K72</f>
        <v>0.335</v>
      </c>
      <c r="AS66" s="2" t="n">
        <f aca="false">AM66+AR66</f>
        <v>3.948</v>
      </c>
      <c r="AT66" s="2" t="n">
        <f aca="false">[4]Curves!$G72</f>
        <v>0.37</v>
      </c>
      <c r="AU66" s="2" t="n">
        <f aca="false">AM66+AT66</f>
        <v>3.983</v>
      </c>
    </row>
    <row r="67" customFormat="false" ht="12.75" hidden="false" customHeight="false" outlineLevel="0" collapsed="false">
      <c r="A67" s="1" t="n">
        <f aca="false">[5]Tregion!$A67</f>
        <v>38047</v>
      </c>
      <c r="B67" s="352" t="n">
        <f aca="false">[5]Tregion!$C67</f>
        <v>34.01</v>
      </c>
      <c r="C67" s="353" t="n">
        <f aca="false">[6]Tregion!$C67</f>
        <v>31.74</v>
      </c>
      <c r="D67" s="352" t="n">
        <f aca="false">[7]Tregion!$C67</f>
        <v>31.28</v>
      </c>
      <c r="E67" s="353" t="n">
        <f aca="false">[8]Tregion!$C67</f>
        <v>36.48</v>
      </c>
      <c r="F67" s="352" t="n">
        <f aca="false">[9]Tregion!$C67</f>
        <v>35.5</v>
      </c>
      <c r="G67" s="353" t="n">
        <f aca="false">[10]Tbasis!$D66</f>
        <v>36.2</v>
      </c>
      <c r="H67" s="352"/>
      <c r="I67" s="353" t="n">
        <f aca="false">[11]Tregion!$C67</f>
        <v>18.25</v>
      </c>
      <c r="J67" s="352"/>
      <c r="K67" s="353"/>
      <c r="L67" s="352"/>
      <c r="M67" s="353"/>
      <c r="N67" s="352"/>
      <c r="O67" s="353"/>
      <c r="Q67" s="352"/>
      <c r="R67" s="353" t="n">
        <f aca="false">[12]Tregion!$C67</f>
        <v>42.1035727500576</v>
      </c>
      <c r="S67" s="354"/>
      <c r="T67" s="353"/>
      <c r="U67" s="355"/>
      <c r="V67" s="356"/>
      <c r="W67" s="355"/>
      <c r="X67" s="353"/>
      <c r="Y67" s="354"/>
      <c r="Z67" s="357"/>
      <c r="AB67" s="354"/>
      <c r="AC67" s="353"/>
      <c r="AD67" s="354"/>
      <c r="AE67" s="353"/>
      <c r="AF67" s="354"/>
      <c r="AG67" s="353"/>
      <c r="AI67" s="1"/>
      <c r="AJ67" s="15"/>
      <c r="AL67" s="1" t="n">
        <f aca="false">[4]Curves!$A73</f>
        <v>38899</v>
      </c>
      <c r="AM67" s="2" t="n">
        <f aca="false">[4]Curves!$E73</f>
        <v>3.6505</v>
      </c>
      <c r="AN67" s="2" t="n">
        <f aca="false">AR67+0.1</f>
        <v>0.45</v>
      </c>
      <c r="AO67" s="2" t="n">
        <f aca="false">AM67+AN67</f>
        <v>4.1005</v>
      </c>
      <c r="AP67" s="2" t="n">
        <f aca="false">[4]Curves!$J73</f>
        <v>0.045</v>
      </c>
      <c r="AQ67" s="2" t="n">
        <f aca="false">AM67+AP67</f>
        <v>3.6955</v>
      </c>
      <c r="AR67" s="2" t="n">
        <f aca="false">[4]Curves!$K73</f>
        <v>0.35</v>
      </c>
      <c r="AS67" s="2" t="n">
        <f aca="false">AM67+AR67</f>
        <v>4.0005</v>
      </c>
      <c r="AT67" s="2" t="n">
        <f aca="false">[4]Curves!$G73</f>
        <v>0.41</v>
      </c>
      <c r="AU67" s="2" t="n">
        <f aca="false">AM67+AT67</f>
        <v>4.0605</v>
      </c>
    </row>
    <row r="68" customFormat="false" ht="12.75" hidden="false" customHeight="false" outlineLevel="0" collapsed="false">
      <c r="A68" s="1" t="n">
        <f aca="false">[5]Tregion!$A68</f>
        <v>38078</v>
      </c>
      <c r="B68" s="352" t="n">
        <f aca="false">[5]Tregion!$C68</f>
        <v>33.58</v>
      </c>
      <c r="C68" s="353" t="n">
        <f aca="false">[6]Tregion!$C68</f>
        <v>33.43</v>
      </c>
      <c r="D68" s="352" t="n">
        <f aca="false">[7]Tregion!$C68</f>
        <v>30.45</v>
      </c>
      <c r="E68" s="353" t="n">
        <f aca="false">[8]Tregion!$C68</f>
        <v>34.76</v>
      </c>
      <c r="F68" s="352" t="n">
        <f aca="false">[9]Tregion!$C68</f>
        <v>33.75</v>
      </c>
      <c r="G68" s="353" t="n">
        <f aca="false">[10]Tbasis!$D67</f>
        <v>35.77</v>
      </c>
      <c r="H68" s="352"/>
      <c r="I68" s="353" t="n">
        <f aca="false">[11]Tregion!$C68</f>
        <v>24.25</v>
      </c>
      <c r="J68" s="352"/>
      <c r="K68" s="353"/>
      <c r="L68" s="352"/>
      <c r="M68" s="353"/>
      <c r="N68" s="352"/>
      <c r="O68" s="353"/>
      <c r="Q68" s="352"/>
      <c r="R68" s="353" t="n">
        <f aca="false">[12]Tregion!$C68</f>
        <v>38.9609179588054</v>
      </c>
      <c r="S68" s="354"/>
      <c r="T68" s="353"/>
      <c r="U68" s="355"/>
      <c r="V68" s="356"/>
      <c r="W68" s="355"/>
      <c r="X68" s="353"/>
      <c r="Y68" s="354"/>
      <c r="Z68" s="357"/>
      <c r="AB68" s="354"/>
      <c r="AC68" s="353"/>
      <c r="AD68" s="354"/>
      <c r="AE68" s="353"/>
      <c r="AF68" s="354"/>
      <c r="AG68" s="353"/>
      <c r="AI68" s="1"/>
      <c r="AJ68" s="15"/>
      <c r="AL68" s="1" t="n">
        <f aca="false">[4]Curves!$A74</f>
        <v>38930</v>
      </c>
      <c r="AM68" s="2" t="n">
        <f aca="false">[4]Curves!$E74</f>
        <v>3.5365</v>
      </c>
      <c r="AN68" s="2" t="n">
        <f aca="false">AR68+0.1</f>
        <v>0.45</v>
      </c>
      <c r="AO68" s="2" t="n">
        <f aca="false">AM68+AN68</f>
        <v>3.9865</v>
      </c>
      <c r="AP68" s="2" t="n">
        <f aca="false">[4]Curves!$J74</f>
        <v>0.045</v>
      </c>
      <c r="AQ68" s="2" t="n">
        <f aca="false">AM68+AP68</f>
        <v>3.5815</v>
      </c>
      <c r="AR68" s="2" t="n">
        <f aca="false">[4]Curves!$K74</f>
        <v>0.35</v>
      </c>
      <c r="AS68" s="2" t="n">
        <f aca="false">AM68+AR68</f>
        <v>3.8865</v>
      </c>
      <c r="AT68" s="2" t="n">
        <f aca="false">[4]Curves!$G74</f>
        <v>0.41</v>
      </c>
      <c r="AU68" s="2" t="n">
        <f aca="false">AM68+AT68</f>
        <v>3.9465</v>
      </c>
    </row>
    <row r="69" customFormat="false" ht="12.75" hidden="false" customHeight="false" outlineLevel="0" collapsed="false">
      <c r="A69" s="1" t="n">
        <f aca="false">[5]Tregion!$A69</f>
        <v>38108</v>
      </c>
      <c r="B69" s="352" t="n">
        <f aca="false">[5]Tregion!$C69</f>
        <v>33.58</v>
      </c>
      <c r="C69" s="353" t="n">
        <f aca="false">[6]Tregion!$C69</f>
        <v>29.43</v>
      </c>
      <c r="D69" s="352" t="n">
        <f aca="false">[7]Tregion!$C69</f>
        <v>26.27</v>
      </c>
      <c r="E69" s="353" t="n">
        <f aca="false">[8]Tregion!$C69</f>
        <v>36.42</v>
      </c>
      <c r="F69" s="352" t="n">
        <f aca="false">[9]Tregion!$C69</f>
        <v>34.5</v>
      </c>
      <c r="G69" s="353" t="n">
        <f aca="false">[10]Tbasis!$D68</f>
        <v>35.78</v>
      </c>
      <c r="H69" s="352"/>
      <c r="I69" s="353" t="n">
        <f aca="false">[11]Tregion!$C69</f>
        <v>25.25</v>
      </c>
      <c r="J69" s="352"/>
      <c r="K69" s="353"/>
      <c r="L69" s="352"/>
      <c r="M69" s="353"/>
      <c r="N69" s="352"/>
      <c r="O69" s="353"/>
      <c r="Q69" s="352"/>
      <c r="R69" s="353" t="n">
        <f aca="false">[12]Tregion!$C69</f>
        <v>38.9657836873865</v>
      </c>
      <c r="S69" s="354"/>
      <c r="T69" s="353"/>
      <c r="U69" s="355"/>
      <c r="V69" s="356"/>
      <c r="W69" s="355"/>
      <c r="X69" s="353"/>
      <c r="Y69" s="354"/>
      <c r="Z69" s="357"/>
      <c r="AB69" s="354"/>
      <c r="AC69" s="353"/>
      <c r="AD69" s="354"/>
      <c r="AE69" s="353"/>
      <c r="AF69" s="354"/>
      <c r="AG69" s="353"/>
      <c r="AI69" s="1"/>
      <c r="AJ69" s="15"/>
      <c r="AL69" s="1" t="n">
        <f aca="false">[4]Curves!$A75</f>
        <v>38961</v>
      </c>
      <c r="AM69" s="2" t="n">
        <f aca="false">[4]Curves!$E75</f>
        <v>3.4045</v>
      </c>
      <c r="AN69" s="2" t="n">
        <f aca="false">AR69+0.1</f>
        <v>0.415</v>
      </c>
      <c r="AO69" s="2" t="n">
        <f aca="false">AM69+AN69</f>
        <v>3.8195</v>
      </c>
      <c r="AP69" s="2" t="n">
        <f aca="false">[4]Curves!$J75</f>
        <v>0.13</v>
      </c>
      <c r="AQ69" s="2" t="n">
        <f aca="false">AM69+AP69</f>
        <v>3.5345</v>
      </c>
      <c r="AR69" s="2" t="n">
        <f aca="false">[4]Curves!$K75</f>
        <v>0.315</v>
      </c>
      <c r="AS69" s="2" t="n">
        <f aca="false">AM69+AR69</f>
        <v>3.7195</v>
      </c>
      <c r="AT69" s="2" t="n">
        <f aca="false">[4]Curves!$G75</f>
        <v>0.36</v>
      </c>
      <c r="AU69" s="2" t="n">
        <f aca="false">AM69+AT69</f>
        <v>3.7645</v>
      </c>
    </row>
    <row r="70" customFormat="false" ht="12.75" hidden="false" customHeight="false" outlineLevel="0" collapsed="false">
      <c r="A70" s="1" t="n">
        <f aca="false">[5]Tregion!$A70</f>
        <v>38139</v>
      </c>
      <c r="B70" s="352" t="n">
        <f aca="false">[5]Tregion!$C70</f>
        <v>37.42</v>
      </c>
      <c r="C70" s="353" t="n">
        <f aca="false">[6]Tregion!$C70</f>
        <v>30.49</v>
      </c>
      <c r="D70" s="352" t="n">
        <f aca="false">[7]Tregion!$C70</f>
        <v>27.32</v>
      </c>
      <c r="E70" s="353" t="n">
        <f aca="false">[8]Tregion!$C70</f>
        <v>40.9</v>
      </c>
      <c r="F70" s="352" t="n">
        <f aca="false">[9]Tregion!$C70</f>
        <v>43</v>
      </c>
      <c r="G70" s="353" t="n">
        <f aca="false">[10]Tbasis!$D69</f>
        <v>41.74</v>
      </c>
      <c r="H70" s="352"/>
      <c r="I70" s="353" t="n">
        <f aca="false">[11]Tregion!$C70</f>
        <v>31.25</v>
      </c>
      <c r="J70" s="352"/>
      <c r="K70" s="353"/>
      <c r="L70" s="352"/>
      <c r="M70" s="353"/>
      <c r="N70" s="352"/>
      <c r="O70" s="353"/>
      <c r="Q70" s="352"/>
      <c r="R70" s="353" t="n">
        <f aca="false">[12]Tregion!$C70</f>
        <v>39.4499892260693</v>
      </c>
      <c r="S70" s="354"/>
      <c r="T70" s="353"/>
      <c r="U70" s="355"/>
      <c r="V70" s="356"/>
      <c r="W70" s="355"/>
      <c r="X70" s="353"/>
      <c r="Y70" s="354"/>
      <c r="Z70" s="357"/>
      <c r="AB70" s="354"/>
      <c r="AC70" s="353"/>
      <c r="AD70" s="354"/>
      <c r="AE70" s="353"/>
      <c r="AF70" s="354"/>
      <c r="AG70" s="353"/>
      <c r="AI70" s="1"/>
      <c r="AJ70" s="15"/>
      <c r="AL70" s="1" t="n">
        <f aca="false">[4]Curves!$A76</f>
        <v>38991</v>
      </c>
      <c r="AM70" s="2" t="n">
        <f aca="false">[4]Curves!$E76</f>
        <v>3.2345</v>
      </c>
      <c r="AN70" s="2" t="n">
        <f aca="false">AR70+0.1</f>
        <v>0.46</v>
      </c>
      <c r="AO70" s="2" t="n">
        <f aca="false">AM70+AN70</f>
        <v>3.6945</v>
      </c>
      <c r="AP70" s="2" t="n">
        <f aca="false">[4]Curves!$J76</f>
        <v>0.13</v>
      </c>
      <c r="AQ70" s="2" t="n">
        <f aca="false">AM70+AP70</f>
        <v>3.3645</v>
      </c>
      <c r="AR70" s="2" t="n">
        <f aca="false">[4]Curves!$K76</f>
        <v>0.36</v>
      </c>
      <c r="AS70" s="2" t="n">
        <f aca="false">AM70+AR70</f>
        <v>3.5945</v>
      </c>
      <c r="AT70" s="2" t="n">
        <f aca="false">[4]Curves!$G76</f>
        <v>0.4</v>
      </c>
      <c r="AU70" s="2" t="n">
        <f aca="false">AM70+AT70</f>
        <v>3.6345</v>
      </c>
    </row>
    <row r="71" customFormat="false" ht="12.75" hidden="false" customHeight="false" outlineLevel="0" collapsed="false">
      <c r="A71" s="1" t="n">
        <f aca="false">[5]Tregion!$A71</f>
        <v>38169</v>
      </c>
      <c r="B71" s="352" t="n">
        <f aca="false">[5]Tregion!$C71</f>
        <v>49.14</v>
      </c>
      <c r="C71" s="353" t="n">
        <f aca="false">[6]Tregion!$C71</f>
        <v>47.38</v>
      </c>
      <c r="D71" s="352" t="n">
        <f aca="false">[7]Tregion!$C71</f>
        <v>43.05</v>
      </c>
      <c r="E71" s="353" t="n">
        <f aca="false">[8]Tregion!$C71</f>
        <v>42.98</v>
      </c>
      <c r="F71" s="352" t="n">
        <f aca="false">[9]Tregion!$C71</f>
        <v>49</v>
      </c>
      <c r="G71" s="353" t="n">
        <f aca="false">[10]Tbasis!$D70</f>
        <v>54.52</v>
      </c>
      <c r="H71" s="352"/>
      <c r="I71" s="353" t="n">
        <f aca="false">[11]Tregion!$C71</f>
        <v>35.25</v>
      </c>
      <c r="J71" s="352"/>
      <c r="K71" s="353"/>
      <c r="L71" s="352"/>
      <c r="M71" s="353"/>
      <c r="N71" s="352"/>
      <c r="O71" s="353"/>
      <c r="Q71" s="352"/>
      <c r="R71" s="353" t="n">
        <f aca="false">[12]Tregion!$C71</f>
        <v>40.2054859556937</v>
      </c>
      <c r="S71" s="354"/>
      <c r="T71" s="353"/>
      <c r="U71" s="355"/>
      <c r="V71" s="356"/>
      <c r="W71" s="355"/>
      <c r="X71" s="353"/>
      <c r="Y71" s="354"/>
      <c r="Z71" s="357"/>
      <c r="AB71" s="354"/>
      <c r="AC71" s="353"/>
      <c r="AD71" s="354"/>
      <c r="AE71" s="353"/>
      <c r="AF71" s="354"/>
      <c r="AG71" s="353"/>
      <c r="AI71" s="1"/>
      <c r="AJ71" s="15"/>
      <c r="AL71" s="1" t="n">
        <f aca="false">[4]Curves!$A77</f>
        <v>39022</v>
      </c>
      <c r="AM71" s="2" t="n">
        <f aca="false">[4]Curves!$E77</f>
        <v>3.2345</v>
      </c>
      <c r="AN71" s="2" t="n">
        <f aca="false">AR71+0.1</f>
        <v>0.56</v>
      </c>
      <c r="AO71" s="2" t="n">
        <f aca="false">AM71+AN71</f>
        <v>3.7945</v>
      </c>
      <c r="AP71" s="2" t="n">
        <f aca="false">[4]Curves!$J77</f>
        <v>0.13</v>
      </c>
      <c r="AQ71" s="2" t="n">
        <f aca="false">AM71+AP71</f>
        <v>3.3645</v>
      </c>
      <c r="AR71" s="2" t="n">
        <f aca="false">[4]Curves!$K77</f>
        <v>0.46</v>
      </c>
      <c r="AS71" s="2" t="n">
        <f aca="false">AM71+AR71</f>
        <v>3.6945</v>
      </c>
      <c r="AT71" s="2" t="n">
        <f aca="false">[4]Curves!$G77</f>
        <v>0.73</v>
      </c>
      <c r="AU71" s="2" t="n">
        <f aca="false">AM71+AT71</f>
        <v>3.9645</v>
      </c>
    </row>
    <row r="72" customFormat="false" ht="12.75" hidden="false" customHeight="false" outlineLevel="0" collapsed="false">
      <c r="A72" s="1" t="n">
        <f aca="false">[5]Tregion!$A72</f>
        <v>38200</v>
      </c>
      <c r="B72" s="352" t="n">
        <f aca="false">[5]Tregion!$C72</f>
        <v>53.41</v>
      </c>
      <c r="C72" s="353" t="n">
        <f aca="false">[6]Tregion!$C72</f>
        <v>53.3</v>
      </c>
      <c r="D72" s="352" t="n">
        <f aca="false">[7]Tregion!$C72</f>
        <v>49.77</v>
      </c>
      <c r="E72" s="353" t="n">
        <f aca="false">[8]Tregion!$C72</f>
        <v>50.41</v>
      </c>
      <c r="F72" s="352" t="n">
        <f aca="false">[9]Tregion!$C72</f>
        <v>51.5</v>
      </c>
      <c r="G72" s="353" t="n">
        <f aca="false">[10]Tbasis!$D71</f>
        <v>60.49</v>
      </c>
      <c r="H72" s="352"/>
      <c r="I72" s="353" t="n">
        <f aca="false">[11]Tregion!$C72</f>
        <v>44.25</v>
      </c>
      <c r="J72" s="352"/>
      <c r="K72" s="353"/>
      <c r="L72" s="352"/>
      <c r="M72" s="353"/>
      <c r="N72" s="352"/>
      <c r="O72" s="353"/>
      <c r="Q72" s="352"/>
      <c r="R72" s="353" t="n">
        <f aca="false">[12]Tregion!$C72</f>
        <v>40.7238210580628</v>
      </c>
      <c r="S72" s="354"/>
      <c r="T72" s="353"/>
      <c r="U72" s="355"/>
      <c r="V72" s="356"/>
      <c r="W72" s="355"/>
      <c r="X72" s="353"/>
      <c r="Y72" s="354"/>
      <c r="Z72" s="357"/>
      <c r="AB72" s="354"/>
      <c r="AC72" s="353"/>
      <c r="AD72" s="354"/>
      <c r="AE72" s="353"/>
      <c r="AF72" s="354"/>
      <c r="AG72" s="353"/>
      <c r="AI72" s="1"/>
      <c r="AJ72" s="15"/>
      <c r="AL72" s="1" t="n">
        <f aca="false">[4]Curves!$A78</f>
        <v>39052</v>
      </c>
      <c r="AM72" s="2" t="n">
        <f aca="false">[4]Curves!$E78</f>
        <v>3.2665</v>
      </c>
      <c r="AN72" s="2" t="n">
        <f aca="false">AR72</f>
        <v>0.77</v>
      </c>
      <c r="AO72" s="2" t="n">
        <f aca="false">AM72+AN72</f>
        <v>4.0365</v>
      </c>
      <c r="AP72" s="2" t="n">
        <f aca="false">[4]Curves!$J78</f>
        <v>0.13</v>
      </c>
      <c r="AQ72" s="2" t="n">
        <f aca="false">AM72+AP72</f>
        <v>3.3965</v>
      </c>
      <c r="AR72" s="2" t="n">
        <f aca="false">[4]Curves!$K78</f>
        <v>0.77</v>
      </c>
      <c r="AS72" s="2" t="n">
        <f aca="false">AM72+AR72</f>
        <v>4.0365</v>
      </c>
      <c r="AT72" s="2" t="n">
        <f aca="false">[4]Curves!$G78</f>
        <v>0.98</v>
      </c>
      <c r="AU72" s="2" t="n">
        <f aca="false">AM72+AT72</f>
        <v>4.2465</v>
      </c>
    </row>
    <row r="73" customFormat="false" ht="12.75" hidden="false" customHeight="false" outlineLevel="0" collapsed="false">
      <c r="A73" s="1" t="n">
        <f aca="false">[5]Tregion!$A73</f>
        <v>38231</v>
      </c>
      <c r="B73" s="352" t="n">
        <f aca="false">[5]Tregion!$C73</f>
        <v>43.61</v>
      </c>
      <c r="C73" s="353" t="n">
        <f aca="false">[6]Tregion!$C73</f>
        <v>44.02</v>
      </c>
      <c r="D73" s="352" t="n">
        <f aca="false">[7]Tregion!$C73</f>
        <v>40.56</v>
      </c>
      <c r="E73" s="353" t="n">
        <f aca="false">[8]Tregion!$C73</f>
        <v>46.33</v>
      </c>
      <c r="F73" s="352" t="n">
        <f aca="false">[9]Tregion!$C73</f>
        <v>42.5</v>
      </c>
      <c r="G73" s="353" t="n">
        <f aca="false">[10]Tbasis!$D72</f>
        <v>48.99</v>
      </c>
      <c r="H73" s="352"/>
      <c r="I73" s="353" t="n">
        <f aca="false">[11]Tregion!$C73</f>
        <v>28</v>
      </c>
      <c r="J73" s="352"/>
      <c r="K73" s="353"/>
      <c r="L73" s="352"/>
      <c r="M73" s="353"/>
      <c r="N73" s="352"/>
      <c r="O73" s="353"/>
      <c r="Q73" s="352"/>
      <c r="R73" s="353" t="n">
        <f aca="false">[12]Tregion!$C73</f>
        <v>40.9278093840394</v>
      </c>
      <c r="S73" s="354"/>
      <c r="T73" s="353"/>
      <c r="U73" s="355"/>
      <c r="V73" s="356"/>
      <c r="W73" s="355"/>
      <c r="X73" s="353"/>
      <c r="Y73" s="354"/>
      <c r="Z73" s="357"/>
      <c r="AB73" s="354"/>
      <c r="AC73" s="353"/>
      <c r="AD73" s="354"/>
      <c r="AE73" s="353"/>
      <c r="AF73" s="354"/>
      <c r="AG73" s="353"/>
      <c r="AI73" s="1"/>
      <c r="AJ73" s="15"/>
      <c r="AL73" s="1" t="n">
        <f aca="false">[4]Curves!$A79</f>
        <v>39083</v>
      </c>
      <c r="AM73" s="2" t="n">
        <f aca="false">[4]Curves!$E79</f>
        <v>3.3165</v>
      </c>
      <c r="AN73" s="2" t="n">
        <f aca="false">AR73</f>
        <v>1.04</v>
      </c>
      <c r="AO73" s="2" t="n">
        <f aca="false">AM73+AN73</f>
        <v>4.3565</v>
      </c>
      <c r="AP73" s="2" t="n">
        <f aca="false">[4]Curves!$J79</f>
        <v>0.13</v>
      </c>
      <c r="AQ73" s="2" t="n">
        <f aca="false">AM73+AP73</f>
        <v>3.4465</v>
      </c>
      <c r="AR73" s="2" t="n">
        <f aca="false">[4]Curves!$K79</f>
        <v>1.04</v>
      </c>
      <c r="AS73" s="2" t="n">
        <f aca="false">AM73+AR73</f>
        <v>4.3565</v>
      </c>
      <c r="AT73" s="2" t="n">
        <f aca="false">[4]Curves!$G79</f>
        <v>1.6</v>
      </c>
      <c r="AU73" s="2" t="n">
        <f aca="false">AM73+AT73</f>
        <v>4.9165</v>
      </c>
    </row>
    <row r="74" customFormat="false" ht="12.75" hidden="false" customHeight="false" outlineLevel="0" collapsed="false">
      <c r="A74" s="1" t="n">
        <f aca="false">[5]Tregion!$A74</f>
        <v>38261</v>
      </c>
      <c r="B74" s="352" t="n">
        <f aca="false">[5]Tregion!$C74</f>
        <v>34.45</v>
      </c>
      <c r="C74" s="353" t="n">
        <f aca="false">[6]Tregion!$C74</f>
        <v>36.08</v>
      </c>
      <c r="D74" s="352" t="n">
        <f aca="false">[7]Tregion!$C74</f>
        <v>36.28</v>
      </c>
      <c r="E74" s="353" t="n">
        <f aca="false">[8]Tregion!$C74</f>
        <v>38.03</v>
      </c>
      <c r="F74" s="352" t="n">
        <f aca="false">[9]Tregion!$C74</f>
        <v>36.75</v>
      </c>
      <c r="G74" s="353" t="n">
        <f aca="false">[10]Tbasis!$D73</f>
        <v>36.85</v>
      </c>
      <c r="H74" s="352"/>
      <c r="I74" s="353" t="n">
        <f aca="false">[11]Tregion!$C74</f>
        <v>28.25</v>
      </c>
      <c r="J74" s="352"/>
      <c r="K74" s="353"/>
      <c r="L74" s="352"/>
      <c r="M74" s="353"/>
      <c r="N74" s="352"/>
      <c r="O74" s="353"/>
      <c r="Q74" s="352"/>
      <c r="R74" s="353" t="n">
        <f aca="false">[12]Tregion!$C74</f>
        <v>40.8170419604845</v>
      </c>
      <c r="S74" s="354"/>
      <c r="T74" s="353"/>
      <c r="U74" s="355"/>
      <c r="V74" s="356"/>
      <c r="W74" s="355"/>
      <c r="X74" s="353"/>
      <c r="Y74" s="354"/>
      <c r="Z74" s="357"/>
      <c r="AB74" s="354"/>
      <c r="AC74" s="353"/>
      <c r="AD74" s="354"/>
      <c r="AE74" s="353"/>
      <c r="AF74" s="354"/>
      <c r="AG74" s="353"/>
      <c r="AI74" s="1"/>
      <c r="AJ74" s="15"/>
      <c r="AL74" s="1" t="n">
        <f aca="false">[4]Curves!$A80</f>
        <v>39114</v>
      </c>
      <c r="AM74" s="2" t="n">
        <f aca="false">[4]Curves!$E80</f>
        <v>3.3505</v>
      </c>
      <c r="AN74" s="2" t="n">
        <f aca="false">AR74</f>
        <v>1.04</v>
      </c>
      <c r="AO74" s="2" t="n">
        <f aca="false">AM74+AN74</f>
        <v>4.3905</v>
      </c>
      <c r="AP74" s="2" t="n">
        <f aca="false">[4]Curves!$J80</f>
        <v>0.045</v>
      </c>
      <c r="AQ74" s="2" t="n">
        <f aca="false">AM74+AP74</f>
        <v>3.3955</v>
      </c>
      <c r="AR74" s="2" t="n">
        <f aca="false">[4]Curves!$K80</f>
        <v>1.04</v>
      </c>
      <c r="AS74" s="2" t="n">
        <f aca="false">AM74+AR74</f>
        <v>4.3905</v>
      </c>
      <c r="AT74" s="2" t="n">
        <f aca="false">[4]Curves!$G80</f>
        <v>1.6</v>
      </c>
      <c r="AU74" s="2" t="n">
        <f aca="false">AM74+AT74</f>
        <v>4.9505</v>
      </c>
    </row>
    <row r="75" customFormat="false" ht="12.75" hidden="false" customHeight="false" outlineLevel="0" collapsed="false">
      <c r="A75" s="1" t="n">
        <f aca="false">[5]Tregion!$A75</f>
        <v>38292</v>
      </c>
      <c r="B75" s="352" t="n">
        <f aca="false">[5]Tregion!$C75</f>
        <v>33.17</v>
      </c>
      <c r="C75" s="353" t="n">
        <f aca="false">[6]Tregion!$C75</f>
        <v>34.1</v>
      </c>
      <c r="D75" s="352" t="n">
        <f aca="false">[7]Tregion!$C75</f>
        <v>34.07</v>
      </c>
      <c r="E75" s="353" t="n">
        <f aca="false">[8]Tregion!$C75</f>
        <v>36.25</v>
      </c>
      <c r="F75" s="352" t="n">
        <f aca="false">[9]Tregion!$C75</f>
        <v>36.5</v>
      </c>
      <c r="G75" s="353" t="n">
        <f aca="false">[10]Tbasis!$D74</f>
        <v>35.14</v>
      </c>
      <c r="H75" s="352"/>
      <c r="I75" s="353" t="n">
        <f aca="false">[11]Tregion!$C75</f>
        <v>24.75</v>
      </c>
      <c r="J75" s="352"/>
      <c r="K75" s="353"/>
      <c r="L75" s="352"/>
      <c r="M75" s="353"/>
      <c r="N75" s="352"/>
      <c r="O75" s="353"/>
      <c r="Q75" s="352"/>
      <c r="R75" s="353" t="n">
        <f aca="false">[12]Tregion!$C75</f>
        <v>43.9635104319543</v>
      </c>
      <c r="S75" s="354"/>
      <c r="T75" s="353"/>
      <c r="U75" s="355"/>
      <c r="V75" s="356"/>
      <c r="W75" s="355"/>
      <c r="X75" s="353"/>
      <c r="Y75" s="354"/>
      <c r="Z75" s="357"/>
      <c r="AB75" s="354"/>
      <c r="AC75" s="353"/>
      <c r="AD75" s="354"/>
      <c r="AE75" s="353"/>
      <c r="AF75" s="354"/>
      <c r="AG75" s="353"/>
      <c r="AI75" s="1"/>
      <c r="AJ75" s="15"/>
      <c r="AL75" s="1" t="n">
        <f aca="false">[4]Curves!$A81</f>
        <v>39142</v>
      </c>
      <c r="AM75" s="2" t="n">
        <f aca="false">[4]Curves!$E81</f>
        <v>3.3635</v>
      </c>
      <c r="AN75" s="2" t="n">
        <f aca="false">AR75</f>
        <v>0.54</v>
      </c>
      <c r="AO75" s="2" t="n">
        <f aca="false">AM75+AN75</f>
        <v>3.9035</v>
      </c>
      <c r="AP75" s="2" t="n">
        <f aca="false">[4]Curves!$J81</f>
        <v>0.045</v>
      </c>
      <c r="AQ75" s="2" t="n">
        <f aca="false">AM75+AP75</f>
        <v>3.4085</v>
      </c>
      <c r="AR75" s="2" t="n">
        <f aca="false">[4]Curves!$K81</f>
        <v>0.54</v>
      </c>
      <c r="AS75" s="2" t="n">
        <f aca="false">AM75+AR75</f>
        <v>3.9035</v>
      </c>
      <c r="AT75" s="2" t="n">
        <f aca="false">[4]Curves!$G81</f>
        <v>0.72</v>
      </c>
      <c r="AU75" s="2" t="n">
        <f aca="false">AM75+AT75</f>
        <v>4.0835</v>
      </c>
    </row>
    <row r="76" customFormat="false" ht="12.75" hidden="false" customHeight="false" outlineLevel="0" collapsed="false">
      <c r="A76" s="1" t="n">
        <f aca="false">[5]Tregion!$A76</f>
        <v>38322</v>
      </c>
      <c r="B76" s="352" t="n">
        <f aca="false">[5]Tregion!$C76</f>
        <v>33.17</v>
      </c>
      <c r="C76" s="353" t="n">
        <f aca="false">[6]Tregion!$C76</f>
        <v>36.43</v>
      </c>
      <c r="D76" s="352" t="n">
        <f aca="false">[7]Tregion!$C76</f>
        <v>36.39</v>
      </c>
      <c r="E76" s="353" t="n">
        <f aca="false">[8]Tregion!$C76</f>
        <v>37.91</v>
      </c>
      <c r="F76" s="352" t="n">
        <f aca="false">[9]Tregion!$C76</f>
        <v>40.5</v>
      </c>
      <c r="G76" s="353" t="n">
        <f aca="false">[10]Tbasis!$D75</f>
        <v>34.93</v>
      </c>
      <c r="H76" s="352"/>
      <c r="I76" s="353" t="n">
        <f aca="false">[11]Tregion!$C76</f>
        <v>28</v>
      </c>
      <c r="J76" s="352"/>
      <c r="K76" s="353"/>
      <c r="L76" s="352"/>
      <c r="M76" s="353"/>
      <c r="N76" s="352"/>
      <c r="O76" s="353"/>
      <c r="Q76" s="352"/>
      <c r="R76" s="353" t="n">
        <f aca="false">[12]Tregion!$C76</f>
        <v>46.5847362547227</v>
      </c>
      <c r="S76" s="354"/>
      <c r="T76" s="353"/>
      <c r="U76" s="355"/>
      <c r="V76" s="356"/>
      <c r="W76" s="355"/>
      <c r="X76" s="353"/>
      <c r="Y76" s="354"/>
      <c r="Z76" s="357"/>
      <c r="AB76" s="354"/>
      <c r="AC76" s="353"/>
      <c r="AD76" s="354"/>
      <c r="AE76" s="353"/>
      <c r="AF76" s="354"/>
      <c r="AG76" s="353"/>
      <c r="AI76" s="1"/>
      <c r="AJ76" s="15"/>
      <c r="AL76" s="1" t="n">
        <f aca="false">[4]Curves!$A82</f>
        <v>39173</v>
      </c>
      <c r="AM76" s="2" t="n">
        <f aca="false">[4]Curves!$E82</f>
        <v>3.3555</v>
      </c>
      <c r="AN76" s="2" t="n">
        <f aca="false">AR76</f>
        <v>0.36</v>
      </c>
      <c r="AO76" s="2" t="n">
        <f aca="false">AM76+AN76</f>
        <v>3.7155</v>
      </c>
      <c r="AP76" s="2" t="n">
        <f aca="false">[4]Curves!$J82</f>
        <v>0.045</v>
      </c>
      <c r="AQ76" s="2" t="n">
        <f aca="false">AM76+AP76</f>
        <v>3.4005</v>
      </c>
      <c r="AR76" s="2" t="n">
        <f aca="false">[4]Curves!$K82</f>
        <v>0.36</v>
      </c>
      <c r="AS76" s="2" t="n">
        <f aca="false">AM76+AR76</f>
        <v>3.7155</v>
      </c>
      <c r="AT76" s="2" t="n">
        <f aca="false">[4]Curves!$G82</f>
        <v>0.38</v>
      </c>
      <c r="AU76" s="2" t="n">
        <f aca="false">AM76+AT76</f>
        <v>3.7355</v>
      </c>
    </row>
    <row r="77" customFormat="false" ht="12.75" hidden="false" customHeight="false" outlineLevel="0" collapsed="false">
      <c r="A77" s="1" t="n">
        <f aca="false">[5]Tregion!$A77</f>
        <v>38353</v>
      </c>
      <c r="B77" s="352" t="n">
        <f aca="false">[5]Tregion!$C77</f>
        <v>35.17</v>
      </c>
      <c r="C77" s="353" t="n">
        <f aca="false">[6]Tregion!$C77</f>
        <v>36.7</v>
      </c>
      <c r="D77" s="352" t="n">
        <f aca="false">[7]Tregion!$C77</f>
        <v>36.78</v>
      </c>
      <c r="E77" s="353" t="n">
        <f aca="false">[8]Tregion!$C77</f>
        <v>38.75</v>
      </c>
      <c r="F77" s="352" t="n">
        <f aca="false">[9]Tregion!$C77</f>
        <v>40</v>
      </c>
      <c r="G77" s="353" t="n">
        <f aca="false">[10]Tbasis!$D76</f>
        <v>37.47</v>
      </c>
      <c r="H77" s="352"/>
      <c r="I77" s="353" t="n">
        <f aca="false">[11]Tregion!$C77</f>
        <v>18.5</v>
      </c>
      <c r="J77" s="352"/>
      <c r="K77" s="353"/>
      <c r="L77" s="352"/>
      <c r="M77" s="353"/>
      <c r="N77" s="352"/>
      <c r="O77" s="353"/>
      <c r="Q77" s="352"/>
      <c r="R77" s="353" t="n">
        <f aca="false">[12]Tregion!$C77</f>
        <v>44.7526938584931</v>
      </c>
      <c r="S77" s="354"/>
      <c r="T77" s="353"/>
      <c r="U77" s="355"/>
      <c r="V77" s="356"/>
      <c r="W77" s="355"/>
      <c r="X77" s="353"/>
      <c r="Y77" s="354"/>
      <c r="Z77" s="357"/>
      <c r="AB77" s="354"/>
      <c r="AC77" s="353"/>
      <c r="AD77" s="354"/>
      <c r="AE77" s="353"/>
      <c r="AF77" s="354"/>
      <c r="AG77" s="353"/>
      <c r="AI77" s="1"/>
      <c r="AJ77" s="15"/>
      <c r="AL77" s="1" t="n">
        <f aca="false">[4]Curves!$A83</f>
        <v>39203</v>
      </c>
      <c r="AM77" s="2" t="n">
        <f aca="false">[4]Curves!$E83</f>
        <v>3.5255</v>
      </c>
      <c r="AN77" s="2" t="n">
        <f aca="false">AR77</f>
        <v>0.325</v>
      </c>
      <c r="AO77" s="2" t="n">
        <f aca="false">AM77+AN77</f>
        <v>3.8505</v>
      </c>
      <c r="AP77" s="2" t="n">
        <f aca="false">[4]Curves!$J83</f>
        <v>0.045</v>
      </c>
      <c r="AQ77" s="2" t="n">
        <f aca="false">AM77+AP77</f>
        <v>3.5705</v>
      </c>
      <c r="AR77" s="2" t="n">
        <f aca="false">[4]Curves!$K83</f>
        <v>0.325</v>
      </c>
      <c r="AS77" s="2" t="n">
        <f aca="false">AM77+AR77</f>
        <v>3.8505</v>
      </c>
      <c r="AT77" s="2" t="n">
        <f aca="false">[4]Curves!$G83</f>
        <v>0.33</v>
      </c>
      <c r="AU77" s="2" t="n">
        <f aca="false">AM77+AT77</f>
        <v>3.8555</v>
      </c>
    </row>
    <row r="78" customFormat="false" ht="12.75" hidden="false" customHeight="false" outlineLevel="0" collapsed="false">
      <c r="A78" s="1" t="n">
        <f aca="false">[5]Tregion!$A78</f>
        <v>38384</v>
      </c>
      <c r="B78" s="352" t="n">
        <f aca="false">[5]Tregion!$C78</f>
        <v>34.8</v>
      </c>
      <c r="C78" s="353" t="n">
        <f aca="false">[6]Tregion!$C78</f>
        <v>34.91</v>
      </c>
      <c r="D78" s="352" t="n">
        <f aca="false">[7]Tregion!$C78</f>
        <v>35</v>
      </c>
      <c r="E78" s="353" t="n">
        <f aca="false">[8]Tregion!$C78</f>
        <v>38.5</v>
      </c>
      <c r="F78" s="352" t="n">
        <f aca="false">[9]Tregion!$C78</f>
        <v>38</v>
      </c>
      <c r="G78" s="353" t="n">
        <f aca="false">[10]Tbasis!$D77</f>
        <v>37.11</v>
      </c>
      <c r="H78" s="352"/>
      <c r="I78" s="353" t="n">
        <f aca="false">[11]Tregion!$C78</f>
        <v>20.75</v>
      </c>
      <c r="J78" s="352"/>
      <c r="K78" s="353"/>
      <c r="L78" s="352"/>
      <c r="M78" s="353"/>
      <c r="N78" s="352"/>
      <c r="O78" s="353"/>
      <c r="Q78" s="352"/>
      <c r="R78" s="353" t="n">
        <f aca="false">[12]Tregion!$C78</f>
        <v>43.1288817950098</v>
      </c>
      <c r="S78" s="354"/>
      <c r="T78" s="353"/>
      <c r="U78" s="355"/>
      <c r="V78" s="356"/>
      <c r="W78" s="355"/>
      <c r="X78" s="353"/>
      <c r="Y78" s="354"/>
      <c r="Z78" s="357"/>
      <c r="AB78" s="354"/>
      <c r="AC78" s="353"/>
      <c r="AD78" s="354"/>
      <c r="AE78" s="353"/>
      <c r="AF78" s="354"/>
      <c r="AG78" s="353"/>
      <c r="AI78" s="1"/>
      <c r="AJ78" s="15"/>
      <c r="AL78" s="1" t="n">
        <f aca="false">[4]Curves!$A84</f>
        <v>39234</v>
      </c>
      <c r="AM78" s="2" t="n">
        <f aca="false">[4]Curves!$E84</f>
        <v>3.7005</v>
      </c>
      <c r="AN78" s="2" t="n">
        <f aca="false">AR78</f>
        <v>0.335</v>
      </c>
      <c r="AO78" s="2" t="n">
        <f aca="false">AM78+AN78</f>
        <v>4.0355</v>
      </c>
      <c r="AP78" s="2" t="n">
        <f aca="false">[4]Curves!$J84</f>
        <v>0.045</v>
      </c>
      <c r="AQ78" s="2" t="n">
        <f aca="false">AM78+AP78</f>
        <v>3.7455</v>
      </c>
      <c r="AR78" s="2" t="n">
        <f aca="false">[4]Curves!$K84</f>
        <v>0.335</v>
      </c>
      <c r="AS78" s="2" t="n">
        <f aca="false">AM78+AR78</f>
        <v>4.0355</v>
      </c>
      <c r="AT78" s="2" t="n">
        <f aca="false">[4]Curves!$G84</f>
        <v>0.37</v>
      </c>
      <c r="AU78" s="2" t="n">
        <f aca="false">AM78+AT78</f>
        <v>4.0705</v>
      </c>
    </row>
    <row r="79" customFormat="false" ht="12.75" hidden="false" customHeight="false" outlineLevel="0" collapsed="false">
      <c r="A79" s="1" t="n">
        <f aca="false">[5]Tregion!$A79</f>
        <v>38412</v>
      </c>
      <c r="B79" s="352" t="n">
        <f aca="false">[5]Tregion!$C79</f>
        <v>34.81</v>
      </c>
      <c r="C79" s="353" t="n">
        <f aca="false">[6]Tregion!$C79</f>
        <v>32.76</v>
      </c>
      <c r="D79" s="352" t="n">
        <f aca="false">[7]Tregion!$C79</f>
        <v>32.14</v>
      </c>
      <c r="E79" s="353" t="n">
        <f aca="false">[8]Tregion!$C79</f>
        <v>37.25</v>
      </c>
      <c r="F79" s="352" t="n">
        <f aca="false">[9]Tregion!$C79</f>
        <v>36.5</v>
      </c>
      <c r="G79" s="353" t="n">
        <f aca="false">[10]Tbasis!$D78</f>
        <v>37.11</v>
      </c>
      <c r="H79" s="352"/>
      <c r="I79" s="353" t="n">
        <f aca="false">[11]Tregion!$C79</f>
        <v>18.25</v>
      </c>
      <c r="J79" s="352"/>
      <c r="K79" s="353"/>
      <c r="L79" s="352"/>
      <c r="M79" s="353"/>
      <c r="N79" s="352"/>
      <c r="O79" s="353"/>
      <c r="Q79" s="352"/>
      <c r="R79" s="353" t="n">
        <f aca="false">[12]Tregion!$C79</f>
        <v>41.2485765741842</v>
      </c>
      <c r="S79" s="354"/>
      <c r="T79" s="353"/>
      <c r="U79" s="355"/>
      <c r="V79" s="356"/>
      <c r="W79" s="355"/>
      <c r="X79" s="353"/>
      <c r="Y79" s="354"/>
      <c r="Z79" s="357"/>
      <c r="AB79" s="354"/>
      <c r="AC79" s="353"/>
      <c r="AD79" s="354"/>
      <c r="AE79" s="353"/>
      <c r="AF79" s="354"/>
      <c r="AG79" s="353"/>
      <c r="AI79" s="1"/>
      <c r="AJ79" s="15"/>
      <c r="AL79" s="1" t="n">
        <f aca="false">[4]Curves!$A85</f>
        <v>39264</v>
      </c>
      <c r="AM79" s="2" t="n">
        <f aca="false">[4]Curves!$E85</f>
        <v>3.7405</v>
      </c>
      <c r="AN79" s="2" t="n">
        <f aca="false">AR79+0.1</f>
        <v>0.45</v>
      </c>
      <c r="AO79" s="2" t="n">
        <f aca="false">AM79+AN79</f>
        <v>4.1905</v>
      </c>
      <c r="AP79" s="2" t="n">
        <f aca="false">[4]Curves!$J85</f>
        <v>0.045</v>
      </c>
      <c r="AQ79" s="2" t="n">
        <f aca="false">AM79+AP79</f>
        <v>3.7855</v>
      </c>
      <c r="AR79" s="2" t="n">
        <f aca="false">[4]Curves!$K85</f>
        <v>0.35</v>
      </c>
      <c r="AS79" s="2" t="n">
        <f aca="false">AM79+AR79</f>
        <v>4.0905</v>
      </c>
      <c r="AT79" s="2" t="n">
        <f aca="false">[4]Curves!$G85</f>
        <v>0.41</v>
      </c>
      <c r="AU79" s="2" t="n">
        <f aca="false">AM79+AT79</f>
        <v>4.1505</v>
      </c>
    </row>
    <row r="80" customFormat="false" ht="12.75" hidden="false" customHeight="false" outlineLevel="0" collapsed="false">
      <c r="A80" s="1" t="n">
        <f aca="false">[5]Tregion!$A80</f>
        <v>38443</v>
      </c>
      <c r="B80" s="352" t="n">
        <f aca="false">[5]Tregion!$C80</f>
        <v>34.44</v>
      </c>
      <c r="C80" s="353" t="n">
        <f aca="false">[6]Tregion!$C80</f>
        <v>34.21</v>
      </c>
      <c r="D80" s="352" t="n">
        <f aca="false">[7]Tregion!$C80</f>
        <v>31.43</v>
      </c>
      <c r="E80" s="353" t="n">
        <f aca="false">[8]Tregion!$C80</f>
        <v>36.25</v>
      </c>
      <c r="F80" s="352" t="n">
        <f aca="false">[9]Tregion!$C80</f>
        <v>35.25</v>
      </c>
      <c r="G80" s="353" t="n">
        <f aca="false">[10]Tbasis!$D79</f>
        <v>36.75</v>
      </c>
      <c r="H80" s="352"/>
      <c r="I80" s="353" t="n">
        <f aca="false">[11]Tregion!$C80</f>
        <v>23.25</v>
      </c>
      <c r="J80" s="352"/>
      <c r="K80" s="353"/>
      <c r="L80" s="352"/>
      <c r="M80" s="353"/>
      <c r="N80" s="352"/>
      <c r="O80" s="353"/>
      <c r="Q80" s="352"/>
      <c r="R80" s="353" t="n">
        <f aca="false">[12]Tregion!$C80</f>
        <v>38.1892015122235</v>
      </c>
      <c r="S80" s="354"/>
      <c r="T80" s="353"/>
      <c r="U80" s="355"/>
      <c r="V80" s="356"/>
      <c r="W80" s="355"/>
      <c r="X80" s="353"/>
      <c r="Y80" s="354"/>
      <c r="Z80" s="357"/>
      <c r="AB80" s="354"/>
      <c r="AC80" s="353"/>
      <c r="AD80" s="354"/>
      <c r="AE80" s="353"/>
      <c r="AF80" s="354"/>
      <c r="AG80" s="353"/>
      <c r="AI80" s="1"/>
      <c r="AJ80" s="15"/>
      <c r="AL80" s="1" t="n">
        <f aca="false">[4]Curves!$A86</f>
        <v>39295</v>
      </c>
      <c r="AM80" s="2" t="n">
        <f aca="false">[4]Curves!$E86</f>
        <v>3.6265</v>
      </c>
      <c r="AN80" s="2" t="n">
        <f aca="false">AR80+0.1</f>
        <v>0.45</v>
      </c>
      <c r="AO80" s="2" t="n">
        <f aca="false">AM80+AN80</f>
        <v>4.0765</v>
      </c>
      <c r="AP80" s="2" t="n">
        <f aca="false">[4]Curves!$J86</f>
        <v>0.045</v>
      </c>
      <c r="AQ80" s="2" t="n">
        <f aca="false">AM80+AP80</f>
        <v>3.6715</v>
      </c>
      <c r="AR80" s="2" t="n">
        <f aca="false">[4]Curves!$K86</f>
        <v>0.35</v>
      </c>
      <c r="AS80" s="2" t="n">
        <f aca="false">AM80+AR80</f>
        <v>3.9765</v>
      </c>
      <c r="AT80" s="2" t="n">
        <f aca="false">[4]Curves!$G86</f>
        <v>0.41</v>
      </c>
      <c r="AU80" s="2" t="n">
        <f aca="false">AM80+AT80</f>
        <v>4.0365</v>
      </c>
    </row>
    <row r="81" customFormat="false" ht="12.75" hidden="false" customHeight="false" outlineLevel="0" collapsed="false">
      <c r="A81" s="1" t="n">
        <f aca="false">[5]Tregion!$A81</f>
        <v>38473</v>
      </c>
      <c r="B81" s="352" t="n">
        <f aca="false">[5]Tregion!$C81</f>
        <v>34.45</v>
      </c>
      <c r="C81" s="353" t="n">
        <f aca="false">[6]Tregion!$C81</f>
        <v>30.79</v>
      </c>
      <c r="D81" s="352" t="n">
        <f aca="false">[7]Tregion!$C81</f>
        <v>27.85</v>
      </c>
      <c r="E81" s="353" t="n">
        <f aca="false">[8]Tregion!$C81</f>
        <v>37.75</v>
      </c>
      <c r="F81" s="352" t="n">
        <f aca="false">[9]Tregion!$C81</f>
        <v>35.75</v>
      </c>
      <c r="G81" s="353" t="n">
        <f aca="false">[10]Tbasis!$D80</f>
        <v>36.75</v>
      </c>
      <c r="H81" s="352"/>
      <c r="I81" s="353" t="n">
        <f aca="false">[11]Tregion!$C81</f>
        <v>24.25</v>
      </c>
      <c r="J81" s="352"/>
      <c r="K81" s="353"/>
      <c r="L81" s="352"/>
      <c r="M81" s="353"/>
      <c r="N81" s="352"/>
      <c r="O81" s="353"/>
      <c r="Q81" s="352"/>
      <c r="R81" s="353" t="n">
        <f aca="false">[12]Tregion!$C81</f>
        <v>38.193555731989</v>
      </c>
      <c r="S81" s="354"/>
      <c r="T81" s="353"/>
      <c r="U81" s="355"/>
      <c r="V81" s="356"/>
      <c r="W81" s="355"/>
      <c r="X81" s="353"/>
      <c r="Y81" s="354"/>
      <c r="Z81" s="357"/>
      <c r="AB81" s="354"/>
      <c r="AC81" s="353"/>
      <c r="AD81" s="354"/>
      <c r="AE81" s="353"/>
      <c r="AF81" s="354"/>
      <c r="AG81" s="353"/>
      <c r="AI81" s="1"/>
      <c r="AJ81" s="15"/>
      <c r="AL81" s="1" t="n">
        <f aca="false">[4]Curves!$A87</f>
        <v>39326</v>
      </c>
      <c r="AM81" s="2" t="n">
        <f aca="false">[4]Curves!$E87</f>
        <v>3.4945</v>
      </c>
      <c r="AN81" s="2" t="n">
        <f aca="false">AR81+0.1</f>
        <v>0.415</v>
      </c>
      <c r="AO81" s="2" t="n">
        <f aca="false">AM81+AN81</f>
        <v>3.9095</v>
      </c>
      <c r="AP81" s="2" t="n">
        <f aca="false">[4]Curves!$J87</f>
        <v>0.13</v>
      </c>
      <c r="AQ81" s="2" t="n">
        <f aca="false">AM81+AP81</f>
        <v>3.6245</v>
      </c>
      <c r="AR81" s="2" t="n">
        <f aca="false">[4]Curves!$K87</f>
        <v>0.315</v>
      </c>
      <c r="AS81" s="2" t="n">
        <f aca="false">AM81+AR81</f>
        <v>3.8095</v>
      </c>
      <c r="AT81" s="2" t="n">
        <f aca="false">[4]Curves!$G87</f>
        <v>0.36</v>
      </c>
      <c r="AU81" s="2" t="n">
        <f aca="false">AM81+AT81</f>
        <v>3.8545</v>
      </c>
    </row>
    <row r="82" customFormat="false" ht="12.75" hidden="false" customHeight="false" outlineLevel="0" collapsed="false">
      <c r="A82" s="1" t="n">
        <f aca="false">[5]Tregion!$A82</f>
        <v>38504</v>
      </c>
      <c r="B82" s="352" t="n">
        <f aca="false">[5]Tregion!$C82</f>
        <v>37.73</v>
      </c>
      <c r="C82" s="353" t="n">
        <f aca="false">[6]Tregion!$C82</f>
        <v>31.71</v>
      </c>
      <c r="D82" s="352" t="n">
        <f aca="false">[7]Tregion!$C82</f>
        <v>28.75</v>
      </c>
      <c r="E82" s="353" t="n">
        <f aca="false">[8]Tregion!$C82</f>
        <v>42</v>
      </c>
      <c r="F82" s="352" t="n">
        <f aca="false">[9]Tregion!$C82</f>
        <v>43.25</v>
      </c>
      <c r="G82" s="353" t="n">
        <f aca="false">[10]Tbasis!$D81</f>
        <v>41.84</v>
      </c>
      <c r="H82" s="352"/>
      <c r="I82" s="353" t="n">
        <f aca="false">[11]Tregion!$C82</f>
        <v>29.25</v>
      </c>
      <c r="J82" s="352"/>
      <c r="K82" s="353"/>
      <c r="L82" s="352"/>
      <c r="M82" s="353"/>
      <c r="N82" s="352"/>
      <c r="O82" s="353"/>
      <c r="Q82" s="352"/>
      <c r="R82" s="353" t="n">
        <f aca="false">[12]Tregion!$C82</f>
        <v>38.653765688076</v>
      </c>
      <c r="S82" s="354"/>
      <c r="T82" s="353"/>
      <c r="U82" s="355"/>
      <c r="V82" s="356"/>
      <c r="W82" s="355"/>
      <c r="X82" s="353"/>
      <c r="Y82" s="354"/>
      <c r="Z82" s="357"/>
      <c r="AB82" s="354"/>
      <c r="AC82" s="353"/>
      <c r="AD82" s="354"/>
      <c r="AE82" s="353"/>
      <c r="AF82" s="354"/>
      <c r="AG82" s="353"/>
      <c r="AI82" s="1"/>
      <c r="AJ82" s="15"/>
      <c r="AL82" s="1" t="n">
        <f aca="false">[4]Curves!$A88</f>
        <v>39356</v>
      </c>
      <c r="AM82" s="2" t="n">
        <f aca="false">[4]Curves!$E88</f>
        <v>3.3245</v>
      </c>
      <c r="AN82" s="2" t="n">
        <f aca="false">AR82+0.1</f>
        <v>0.46</v>
      </c>
      <c r="AO82" s="2" t="n">
        <f aca="false">AM82+AN82</f>
        <v>3.7845</v>
      </c>
      <c r="AP82" s="2" t="n">
        <f aca="false">[4]Curves!$J88</f>
        <v>0.13</v>
      </c>
      <c r="AQ82" s="2" t="n">
        <f aca="false">AM82+AP82</f>
        <v>3.4545</v>
      </c>
      <c r="AR82" s="2" t="n">
        <f aca="false">[4]Curves!$K88</f>
        <v>0.36</v>
      </c>
      <c r="AS82" s="2" t="n">
        <f aca="false">AM82+AR82</f>
        <v>3.6845</v>
      </c>
      <c r="AT82" s="2" t="n">
        <f aca="false">[4]Curves!$G88</f>
        <v>0.4</v>
      </c>
      <c r="AU82" s="2" t="n">
        <f aca="false">AM82+AT82</f>
        <v>3.7245</v>
      </c>
    </row>
    <row r="83" customFormat="false" ht="12.75" hidden="false" customHeight="false" outlineLevel="0" collapsed="false">
      <c r="A83" s="1" t="n">
        <f aca="false">[5]Tregion!$A83</f>
        <v>38534</v>
      </c>
      <c r="B83" s="352" t="n">
        <f aca="false">[5]Tregion!$C83</f>
        <v>47.76</v>
      </c>
      <c r="C83" s="353" t="n">
        <f aca="false">[6]Tregion!$C83</f>
        <v>46.17</v>
      </c>
      <c r="D83" s="352" t="n">
        <f aca="false">[7]Tregion!$C83</f>
        <v>42.21</v>
      </c>
      <c r="E83" s="353" t="n">
        <f aca="false">[8]Tregion!$C83</f>
        <v>41.5</v>
      </c>
      <c r="F83" s="352" t="n">
        <f aca="false">[9]Tregion!$C83</f>
        <v>47</v>
      </c>
      <c r="G83" s="353" t="n">
        <f aca="false">[10]Tbasis!$D82</f>
        <v>52.76</v>
      </c>
      <c r="H83" s="352"/>
      <c r="I83" s="353" t="n">
        <f aca="false">[11]Tregion!$C83</f>
        <v>26.25</v>
      </c>
      <c r="J83" s="352"/>
      <c r="K83" s="353"/>
      <c r="L83" s="352"/>
      <c r="M83" s="353"/>
      <c r="N83" s="352"/>
      <c r="O83" s="353"/>
      <c r="Q83" s="352"/>
      <c r="R83" s="353" t="n">
        <f aca="false">[12]Tregion!$C83</f>
        <v>39.3718817582245</v>
      </c>
      <c r="S83" s="354"/>
      <c r="T83" s="353"/>
      <c r="U83" s="355"/>
      <c r="V83" s="356"/>
      <c r="W83" s="355"/>
      <c r="X83" s="353"/>
      <c r="Y83" s="354"/>
      <c r="Z83" s="357"/>
      <c r="AB83" s="354"/>
      <c r="AC83" s="353"/>
      <c r="AD83" s="354"/>
      <c r="AE83" s="353"/>
      <c r="AF83" s="354"/>
      <c r="AG83" s="353"/>
      <c r="AI83" s="1"/>
      <c r="AJ83" s="15"/>
      <c r="AL83" s="1" t="n">
        <f aca="false">[4]Curves!$A89</f>
        <v>39387</v>
      </c>
      <c r="AM83" s="2" t="n">
        <f aca="false">[4]Curves!$E89</f>
        <v>3.3245</v>
      </c>
      <c r="AN83" s="2" t="n">
        <f aca="false">AR83+0.1</f>
        <v>0.56</v>
      </c>
      <c r="AO83" s="2" t="n">
        <f aca="false">AM83+AN83</f>
        <v>3.8845</v>
      </c>
      <c r="AP83" s="2" t="n">
        <f aca="false">[4]Curves!$J89</f>
        <v>0.13</v>
      </c>
      <c r="AQ83" s="2" t="n">
        <f aca="false">AM83+AP83</f>
        <v>3.4545</v>
      </c>
      <c r="AR83" s="2" t="n">
        <f aca="false">[4]Curves!$K89</f>
        <v>0.46</v>
      </c>
      <c r="AS83" s="2" t="n">
        <f aca="false">AM83+AR83</f>
        <v>3.7845</v>
      </c>
      <c r="AT83" s="2" t="n">
        <f aca="false">[4]Curves!$G89</f>
        <v>0.73</v>
      </c>
      <c r="AU83" s="2" t="n">
        <f aca="false">AM83+AT83</f>
        <v>4.0545</v>
      </c>
    </row>
    <row r="84" customFormat="false" ht="12.75" hidden="false" customHeight="false" outlineLevel="0" collapsed="false">
      <c r="A84" s="1" t="n">
        <f aca="false">[5]Tregion!$A84</f>
        <v>38565</v>
      </c>
      <c r="B84" s="352" t="n">
        <f aca="false">[5]Tregion!$C84</f>
        <v>51.41</v>
      </c>
      <c r="C84" s="353" t="n">
        <f aca="false">[6]Tregion!$C84</f>
        <v>51.25</v>
      </c>
      <c r="D84" s="352" t="n">
        <f aca="false">[7]Tregion!$C84</f>
        <v>47.97</v>
      </c>
      <c r="E84" s="353" t="n">
        <f aca="false">[8]Tregion!$C84</f>
        <v>47.75</v>
      </c>
      <c r="F84" s="352" t="n">
        <f aca="false">[9]Tregion!$C84</f>
        <v>48.5</v>
      </c>
      <c r="G84" s="353" t="n">
        <f aca="false">[10]Tbasis!$D83</f>
        <v>57.85</v>
      </c>
      <c r="H84" s="352"/>
      <c r="I84" s="353" t="n">
        <f aca="false">[11]Tregion!$C84</f>
        <v>35.25</v>
      </c>
      <c r="J84" s="352"/>
      <c r="K84" s="353"/>
      <c r="L84" s="352"/>
      <c r="M84" s="353"/>
      <c r="N84" s="352"/>
      <c r="O84" s="353"/>
      <c r="Q84" s="352"/>
      <c r="R84" s="353" t="n">
        <f aca="false">[12]Tregion!$C84</f>
        <v>39.8640916384849</v>
      </c>
      <c r="S84" s="354"/>
      <c r="T84" s="353"/>
      <c r="U84" s="355"/>
      <c r="V84" s="356"/>
      <c r="W84" s="355"/>
      <c r="X84" s="353"/>
      <c r="Y84" s="354"/>
      <c r="Z84" s="357"/>
      <c r="AB84" s="354"/>
      <c r="AC84" s="353"/>
      <c r="AD84" s="354"/>
      <c r="AE84" s="353"/>
      <c r="AF84" s="354"/>
      <c r="AG84" s="353"/>
      <c r="AI84" s="1"/>
      <c r="AJ84" s="15"/>
      <c r="AL84" s="1" t="n">
        <f aca="false">[4]Curves!$A90</f>
        <v>39417</v>
      </c>
      <c r="AM84" s="2" t="n">
        <f aca="false">[4]Curves!$E90</f>
        <v>3.3565</v>
      </c>
      <c r="AN84" s="2" t="n">
        <f aca="false">AR84</f>
        <v>0.77</v>
      </c>
      <c r="AO84" s="2" t="n">
        <f aca="false">AM84+AN84</f>
        <v>4.1265</v>
      </c>
      <c r="AP84" s="2" t="n">
        <f aca="false">[4]Curves!$J90</f>
        <v>0.13</v>
      </c>
      <c r="AQ84" s="2" t="n">
        <f aca="false">AM84+AP84</f>
        <v>3.4865</v>
      </c>
      <c r="AR84" s="2" t="n">
        <f aca="false">[4]Curves!$K90</f>
        <v>0.77</v>
      </c>
      <c r="AS84" s="2" t="n">
        <f aca="false">AM84+AR84</f>
        <v>4.1265</v>
      </c>
      <c r="AT84" s="2" t="n">
        <f aca="false">[4]Curves!$G90</f>
        <v>0.98</v>
      </c>
      <c r="AU84" s="2" t="n">
        <f aca="false">AM84+AT84</f>
        <v>4.3365</v>
      </c>
    </row>
    <row r="85" customFormat="false" ht="12.75" hidden="false" customHeight="false" outlineLevel="0" collapsed="false">
      <c r="A85" s="1" t="n">
        <f aca="false">[5]Tregion!$A85</f>
        <v>38596</v>
      </c>
      <c r="B85" s="352" t="n">
        <f aca="false">[5]Tregion!$C85</f>
        <v>43.03</v>
      </c>
      <c r="C85" s="353" t="n">
        <f aca="false">[6]Tregion!$C85</f>
        <v>43.31</v>
      </c>
      <c r="D85" s="352" t="n">
        <f aca="false">[7]Tregion!$C85</f>
        <v>40.08</v>
      </c>
      <c r="E85" s="353" t="n">
        <f aca="false">[8]Tregion!$C85</f>
        <v>44.25</v>
      </c>
      <c r="F85" s="352" t="n">
        <f aca="false">[9]Tregion!$C85</f>
        <v>41</v>
      </c>
      <c r="G85" s="353" t="n">
        <f aca="false">[10]Tbasis!$D84</f>
        <v>48.03</v>
      </c>
      <c r="H85" s="352"/>
      <c r="I85" s="353" t="n">
        <f aca="false">[11]Tregion!$C85</f>
        <v>22</v>
      </c>
      <c r="J85" s="352"/>
      <c r="K85" s="353"/>
      <c r="L85" s="352"/>
      <c r="M85" s="353"/>
      <c r="N85" s="352"/>
      <c r="O85" s="353"/>
      <c r="Q85" s="352"/>
      <c r="R85" s="353" t="n">
        <f aca="false">[12]Tregion!$C85</f>
        <v>40.0573384668324</v>
      </c>
      <c r="S85" s="354"/>
      <c r="T85" s="353"/>
      <c r="U85" s="355"/>
      <c r="V85" s="356"/>
      <c r="W85" s="355"/>
      <c r="X85" s="353"/>
      <c r="Y85" s="354"/>
      <c r="Z85" s="357"/>
      <c r="AB85" s="354"/>
      <c r="AC85" s="353"/>
      <c r="AD85" s="354"/>
      <c r="AE85" s="353"/>
      <c r="AF85" s="354"/>
      <c r="AG85" s="353"/>
      <c r="AI85" s="1"/>
      <c r="AJ85" s="15"/>
      <c r="AL85" s="1" t="n">
        <f aca="false">[4]Curves!$A91</f>
        <v>39448</v>
      </c>
      <c r="AM85" s="2" t="n">
        <f aca="false">[4]Curves!$E91</f>
        <v>3.4065</v>
      </c>
      <c r="AN85" s="2" t="n">
        <f aca="false">AR85</f>
        <v>1.04</v>
      </c>
      <c r="AO85" s="2" t="n">
        <f aca="false">AM85+AN85</f>
        <v>4.4465</v>
      </c>
      <c r="AP85" s="2" t="n">
        <f aca="false">[4]Curves!$J91</f>
        <v>0.13</v>
      </c>
      <c r="AQ85" s="2" t="n">
        <f aca="false">AM85+AP85</f>
        <v>3.5365</v>
      </c>
      <c r="AR85" s="2" t="n">
        <f aca="false">[4]Curves!$K91</f>
        <v>1.04</v>
      </c>
      <c r="AS85" s="2" t="n">
        <f aca="false">AM85+AR85</f>
        <v>4.4465</v>
      </c>
      <c r="AT85" s="2" t="n">
        <f aca="false">[4]Curves!$G91</f>
        <v>1.6</v>
      </c>
      <c r="AU85" s="2" t="n">
        <f aca="false">AM85+AT85</f>
        <v>5.0065</v>
      </c>
    </row>
    <row r="86" customFormat="false" ht="12.75" hidden="false" customHeight="false" outlineLevel="0" collapsed="false">
      <c r="A86" s="1" t="n">
        <f aca="false">[5]Tregion!$A86</f>
        <v>38626</v>
      </c>
      <c r="B86" s="352" t="n">
        <f aca="false">[5]Tregion!$C86</f>
        <v>35.19</v>
      </c>
      <c r="C86" s="353" t="n">
        <f aca="false">[6]Tregion!$C86</f>
        <v>36.59</v>
      </c>
      <c r="D86" s="352" t="n">
        <f aca="false">[7]Tregion!$C86</f>
        <v>36.53</v>
      </c>
      <c r="E86" s="353" t="n">
        <f aca="false">[8]Tregion!$C86</f>
        <v>39.75</v>
      </c>
      <c r="F86" s="352" t="n">
        <f aca="false">[9]Tregion!$C86</f>
        <v>38.25</v>
      </c>
      <c r="G86" s="353" t="n">
        <f aca="false">[10]Tbasis!$D85</f>
        <v>37.67</v>
      </c>
      <c r="H86" s="352"/>
      <c r="I86" s="353" t="n">
        <f aca="false">[11]Tregion!$C86</f>
        <v>25.25</v>
      </c>
      <c r="J86" s="352"/>
      <c r="K86" s="353"/>
      <c r="L86" s="352"/>
      <c r="M86" s="353"/>
      <c r="N86" s="352"/>
      <c r="O86" s="353"/>
      <c r="Q86" s="352"/>
      <c r="R86" s="353" t="n">
        <f aca="false">[12]Tregion!$C86</f>
        <v>39.9521523208133</v>
      </c>
      <c r="S86" s="354"/>
      <c r="T86" s="353"/>
      <c r="U86" s="355"/>
      <c r="V86" s="356"/>
      <c r="W86" s="355"/>
      <c r="X86" s="353"/>
      <c r="Y86" s="354"/>
      <c r="Z86" s="357"/>
      <c r="AB86" s="354"/>
      <c r="AC86" s="353"/>
      <c r="AD86" s="354"/>
      <c r="AE86" s="353"/>
      <c r="AF86" s="354"/>
      <c r="AG86" s="353"/>
      <c r="AI86" s="1"/>
      <c r="AJ86" s="15"/>
      <c r="AL86" s="1" t="n">
        <f aca="false">[4]Curves!$A92</f>
        <v>39479</v>
      </c>
      <c r="AM86" s="2" t="n">
        <f aca="false">[4]Curves!$E92</f>
        <v>3.4405</v>
      </c>
      <c r="AN86" s="2" t="n">
        <f aca="false">AR86</f>
        <v>1.04</v>
      </c>
      <c r="AO86" s="2" t="n">
        <f aca="false">AM86+AN86</f>
        <v>4.4805</v>
      </c>
      <c r="AP86" s="2" t="n">
        <f aca="false">[4]Curves!$J92</f>
        <v>0.045</v>
      </c>
      <c r="AQ86" s="2" t="n">
        <f aca="false">AM86+AP86</f>
        <v>3.4855</v>
      </c>
      <c r="AR86" s="2" t="n">
        <f aca="false">[4]Curves!$K92</f>
        <v>1.04</v>
      </c>
      <c r="AS86" s="2" t="n">
        <f aca="false">AM86+AR86</f>
        <v>4.4805</v>
      </c>
      <c r="AT86" s="2" t="n">
        <f aca="false">[4]Curves!$G92</f>
        <v>1.6</v>
      </c>
      <c r="AU86" s="2" t="n">
        <f aca="false">AM86+AT86</f>
        <v>5.0405</v>
      </c>
    </row>
    <row r="87" customFormat="false" ht="12.75" hidden="false" customHeight="false" outlineLevel="0" collapsed="false">
      <c r="A87" s="1" t="n">
        <f aca="false">[5]Tregion!$A87</f>
        <v>38657</v>
      </c>
      <c r="B87" s="352" t="n">
        <f aca="false">[5]Tregion!$C87</f>
        <v>34.1</v>
      </c>
      <c r="C87" s="353" t="n">
        <f aca="false">[6]Tregion!$C87</f>
        <v>34.84</v>
      </c>
      <c r="D87" s="352" t="n">
        <f aca="false">[7]Tregion!$C87</f>
        <v>34.53</v>
      </c>
      <c r="E87" s="353" t="n">
        <f aca="false">[8]Tregion!$C87</f>
        <v>37.5</v>
      </c>
      <c r="F87" s="352" t="n">
        <f aca="false">[9]Tregion!$C87</f>
        <v>37.75</v>
      </c>
      <c r="G87" s="353" t="n">
        <f aca="false">[10]Tbasis!$D86</f>
        <v>36.22</v>
      </c>
      <c r="H87" s="352"/>
      <c r="I87" s="353" t="n">
        <f aca="false">[11]Tregion!$C87</f>
        <v>22.25</v>
      </c>
      <c r="J87" s="352"/>
      <c r="K87" s="353"/>
      <c r="L87" s="352"/>
      <c r="M87" s="353"/>
      <c r="N87" s="352"/>
      <c r="O87" s="353"/>
      <c r="Q87" s="352"/>
      <c r="R87" s="353" t="n">
        <f aca="false">[12]Tregion!$C87</f>
        <v>43.0293293228378</v>
      </c>
      <c r="S87" s="354"/>
      <c r="T87" s="353"/>
      <c r="U87" s="355"/>
      <c r="V87" s="356"/>
      <c r="W87" s="355"/>
      <c r="X87" s="353"/>
      <c r="Y87" s="354"/>
      <c r="Z87" s="357"/>
      <c r="AB87" s="354"/>
      <c r="AC87" s="353"/>
      <c r="AD87" s="354"/>
      <c r="AE87" s="353"/>
      <c r="AF87" s="354"/>
      <c r="AG87" s="353"/>
      <c r="AI87" s="1"/>
      <c r="AJ87" s="15"/>
      <c r="AL87" s="1" t="n">
        <f aca="false">[4]Curves!$A93</f>
        <v>39508</v>
      </c>
      <c r="AM87" s="2" t="n">
        <f aca="false">[4]Curves!$E93</f>
        <v>3.4535</v>
      </c>
      <c r="AN87" s="2" t="n">
        <f aca="false">AR87</f>
        <v>0.54</v>
      </c>
      <c r="AO87" s="2" t="n">
        <f aca="false">AM87+AN87</f>
        <v>3.9935</v>
      </c>
      <c r="AP87" s="2" t="n">
        <f aca="false">[4]Curves!$J93</f>
        <v>0.045</v>
      </c>
      <c r="AQ87" s="2" t="n">
        <f aca="false">AM87+AP87</f>
        <v>3.4985</v>
      </c>
      <c r="AR87" s="2" t="n">
        <f aca="false">[4]Curves!$K93</f>
        <v>0.54</v>
      </c>
      <c r="AS87" s="2" t="n">
        <f aca="false">AM87+AR87</f>
        <v>3.9935</v>
      </c>
      <c r="AT87" s="2" t="n">
        <f aca="false">[4]Curves!$G93</f>
        <v>0.72</v>
      </c>
      <c r="AU87" s="2" t="n">
        <f aca="false">AM87+AT87</f>
        <v>4.1735</v>
      </c>
    </row>
    <row r="88" customFormat="false" ht="12.75" hidden="false" customHeight="false" outlineLevel="0" collapsed="false">
      <c r="A88" s="1" t="n">
        <f aca="false">[5]Tregion!$A88</f>
        <v>38687</v>
      </c>
      <c r="B88" s="352" t="n">
        <f aca="false">[5]Tregion!$C88</f>
        <v>34.1</v>
      </c>
      <c r="C88" s="353" t="n">
        <f aca="false">[6]Tregion!$C88</f>
        <v>36.84</v>
      </c>
      <c r="D88" s="352" t="n">
        <f aca="false">[7]Tregion!$C88</f>
        <v>36.52</v>
      </c>
      <c r="E88" s="353" t="n">
        <f aca="false">[8]Tregion!$C88</f>
        <v>38.75</v>
      </c>
      <c r="F88" s="352" t="n">
        <f aca="false">[9]Tregion!$C88</f>
        <v>41.75</v>
      </c>
      <c r="G88" s="353" t="n">
        <f aca="false">[10]Tbasis!$D87</f>
        <v>36.04</v>
      </c>
      <c r="H88" s="352"/>
      <c r="I88" s="353" t="n">
        <f aca="false">[11]Tregion!$C88</f>
        <v>25.5</v>
      </c>
      <c r="J88" s="352"/>
      <c r="K88" s="353"/>
      <c r="L88" s="352"/>
      <c r="M88" s="353"/>
      <c r="N88" s="352"/>
      <c r="O88" s="353"/>
      <c r="Q88" s="352"/>
      <c r="R88" s="353" t="n">
        <f aca="false">[12]Tregion!$C88</f>
        <v>45.5376804115338</v>
      </c>
      <c r="S88" s="354"/>
      <c r="T88" s="353"/>
      <c r="U88" s="355"/>
      <c r="V88" s="356"/>
      <c r="W88" s="355"/>
      <c r="X88" s="353"/>
      <c r="Y88" s="354"/>
      <c r="Z88" s="357"/>
      <c r="AB88" s="354"/>
      <c r="AC88" s="353"/>
      <c r="AD88" s="354"/>
      <c r="AE88" s="353"/>
      <c r="AF88" s="354"/>
      <c r="AG88" s="353"/>
      <c r="AI88" s="1"/>
      <c r="AJ88" s="15"/>
      <c r="AL88" s="1" t="n">
        <f aca="false">[4]Curves!$A94</f>
        <v>39539</v>
      </c>
      <c r="AM88" s="2" t="n">
        <f aca="false">[4]Curves!$E94</f>
        <v>3.4455</v>
      </c>
      <c r="AN88" s="2" t="n">
        <f aca="false">AR88</f>
        <v>0.36</v>
      </c>
      <c r="AO88" s="2" t="n">
        <f aca="false">AM88+AN88</f>
        <v>3.8055</v>
      </c>
      <c r="AP88" s="2" t="n">
        <f aca="false">[4]Curves!$J94</f>
        <v>0.045</v>
      </c>
      <c r="AQ88" s="2" t="n">
        <f aca="false">AM88+AP88</f>
        <v>3.4905</v>
      </c>
      <c r="AR88" s="2" t="n">
        <f aca="false">[4]Curves!$K94</f>
        <v>0.36</v>
      </c>
      <c r="AS88" s="2" t="n">
        <f aca="false">AM88+AR88</f>
        <v>3.8055</v>
      </c>
      <c r="AT88" s="2" t="n">
        <f aca="false">[4]Curves!$G94</f>
        <v>0.38</v>
      </c>
      <c r="AU88" s="2" t="n">
        <f aca="false">AM88+AT88</f>
        <v>3.8255</v>
      </c>
    </row>
    <row r="89" customFormat="false" ht="12.75" hidden="false" customHeight="false" outlineLevel="0" collapsed="false">
      <c r="A89" s="1" t="n">
        <f aca="false">[5]Tregion!$A89</f>
        <v>38718</v>
      </c>
      <c r="B89" s="352" t="n">
        <f aca="false">[5]Tregion!$C89</f>
        <v>35.83</v>
      </c>
      <c r="C89" s="353" t="n">
        <f aca="false">[6]Tregion!$C89</f>
        <v>37.5</v>
      </c>
      <c r="D89" s="352" t="n">
        <f aca="false">[7]Tregion!$C89</f>
        <v>36.93</v>
      </c>
      <c r="E89" s="353" t="n">
        <f aca="false">[8]Tregion!$C89</f>
        <v>38.96</v>
      </c>
      <c r="F89" s="352" t="n">
        <f aca="false">[9]Tregion!$C89</f>
        <v>40.5</v>
      </c>
      <c r="G89" s="353" t="n">
        <f aca="false">[10]Tbasis!$D88</f>
        <v>38.23</v>
      </c>
      <c r="H89" s="352"/>
      <c r="I89" s="353" t="n">
        <f aca="false">[11]Tregion!$C89</f>
        <v>18.75</v>
      </c>
      <c r="J89" s="352"/>
      <c r="K89" s="353"/>
      <c r="L89" s="352"/>
      <c r="M89" s="353"/>
      <c r="N89" s="352"/>
      <c r="O89" s="353"/>
      <c r="Q89" s="352"/>
      <c r="R89" s="353" t="n">
        <f aca="false">[12]Tregion!$C89</f>
        <v>40.7539688775671</v>
      </c>
      <c r="S89" s="354"/>
      <c r="T89" s="353"/>
      <c r="U89" s="355"/>
      <c r="V89" s="356"/>
      <c r="W89" s="355"/>
      <c r="X89" s="353"/>
      <c r="Y89" s="354"/>
      <c r="Z89" s="357"/>
      <c r="AB89" s="354"/>
      <c r="AC89" s="353"/>
      <c r="AD89" s="354"/>
      <c r="AE89" s="353"/>
      <c r="AF89" s="354"/>
      <c r="AG89" s="353"/>
      <c r="AI89" s="1"/>
      <c r="AJ89" s="15"/>
      <c r="AL89" s="1" t="n">
        <f aca="false">[4]Curves!$A95</f>
        <v>39569</v>
      </c>
      <c r="AM89" s="2" t="n">
        <f aca="false">[4]Curves!$E95</f>
        <v>3.6155</v>
      </c>
      <c r="AN89" s="2" t="n">
        <f aca="false">AR89</f>
        <v>0.325</v>
      </c>
      <c r="AO89" s="2" t="n">
        <f aca="false">AM89+AN89</f>
        <v>3.9405</v>
      </c>
      <c r="AP89" s="2" t="n">
        <f aca="false">[4]Curves!$J95</f>
        <v>0.045</v>
      </c>
      <c r="AQ89" s="2" t="n">
        <f aca="false">AM89+AP89</f>
        <v>3.6605</v>
      </c>
      <c r="AR89" s="2" t="n">
        <f aca="false">[4]Curves!$K95</f>
        <v>0.325</v>
      </c>
      <c r="AS89" s="2" t="n">
        <f aca="false">AM89+AR89</f>
        <v>3.9405</v>
      </c>
      <c r="AT89" s="2" t="n">
        <f aca="false">[4]Curves!$G95</f>
        <v>0.33</v>
      </c>
      <c r="AU89" s="2" t="n">
        <f aca="false">AM89+AT89</f>
        <v>3.9455</v>
      </c>
    </row>
    <row r="90" customFormat="false" ht="12.75" hidden="false" customHeight="false" outlineLevel="0" collapsed="false">
      <c r="A90" s="1" t="n">
        <f aca="false">[5]Tregion!$A90</f>
        <v>38749</v>
      </c>
      <c r="B90" s="352" t="n">
        <f aca="false">[5]Tregion!$C90</f>
        <v>35.53</v>
      </c>
      <c r="C90" s="353" t="n">
        <f aca="false">[6]Tregion!$C90</f>
        <v>35.86</v>
      </c>
      <c r="D90" s="352" t="n">
        <f aca="false">[7]Tregion!$C90</f>
        <v>35.32</v>
      </c>
      <c r="E90" s="353" t="n">
        <f aca="false">[8]Tregion!$C90</f>
        <v>38.95</v>
      </c>
      <c r="F90" s="352" t="n">
        <f aca="false">[9]Tregion!$C90</f>
        <v>38.59</v>
      </c>
      <c r="G90" s="353" t="n">
        <f aca="false">[10]Tbasis!$D89</f>
        <v>37.92</v>
      </c>
      <c r="H90" s="352"/>
      <c r="I90" s="353" t="n">
        <f aca="false">[11]Tregion!$C90</f>
        <v>21</v>
      </c>
      <c r="J90" s="352"/>
      <c r="K90" s="353"/>
      <c r="L90" s="352"/>
      <c r="M90" s="353"/>
      <c r="N90" s="352"/>
      <c r="O90" s="353"/>
      <c r="Q90" s="352"/>
      <c r="R90" s="353" t="n">
        <f aca="false">[12]Tregion!$C90</f>
        <v>39.338368032802</v>
      </c>
      <c r="S90" s="354"/>
      <c r="T90" s="353"/>
      <c r="U90" s="355"/>
      <c r="V90" s="356"/>
      <c r="W90" s="355"/>
      <c r="X90" s="353"/>
      <c r="Y90" s="354"/>
      <c r="Z90" s="357"/>
      <c r="AB90" s="354"/>
      <c r="AC90" s="353"/>
      <c r="AD90" s="354"/>
      <c r="AE90" s="353"/>
      <c r="AF90" s="354"/>
      <c r="AG90" s="353"/>
      <c r="AI90" s="1"/>
      <c r="AJ90" s="15"/>
      <c r="AL90" s="1" t="n">
        <f aca="false">[4]Curves!$A96</f>
        <v>39600</v>
      </c>
      <c r="AM90" s="2" t="n">
        <f aca="false">[4]Curves!$E96</f>
        <v>3.7905</v>
      </c>
      <c r="AN90" s="2" t="n">
        <f aca="false">AR90</f>
        <v>0.335</v>
      </c>
      <c r="AO90" s="2" t="n">
        <f aca="false">AM90+AN90</f>
        <v>4.1255</v>
      </c>
      <c r="AP90" s="2" t="n">
        <f aca="false">[4]Curves!$J96</f>
        <v>0.045</v>
      </c>
      <c r="AQ90" s="2" t="n">
        <f aca="false">AM90+AP90</f>
        <v>3.8355</v>
      </c>
      <c r="AR90" s="2" t="n">
        <f aca="false">[4]Curves!$K96</f>
        <v>0.335</v>
      </c>
      <c r="AS90" s="2" t="n">
        <f aca="false">AM90+AR90</f>
        <v>4.1255</v>
      </c>
      <c r="AT90" s="2" t="n">
        <f aca="false">[4]Curves!$G96</f>
        <v>0.37</v>
      </c>
      <c r="AU90" s="2" t="n">
        <f aca="false">AM90+AT90</f>
        <v>4.1605</v>
      </c>
    </row>
    <row r="91" customFormat="false" ht="12.75" hidden="false" customHeight="false" outlineLevel="0" collapsed="false">
      <c r="A91" s="1" t="n">
        <f aca="false">[5]Tregion!$A91</f>
        <v>38777</v>
      </c>
      <c r="B91" s="352" t="n">
        <f aca="false">[5]Tregion!$C91</f>
        <v>35.53</v>
      </c>
      <c r="C91" s="353" t="n">
        <f aca="false">[6]Tregion!$C91</f>
        <v>33.88</v>
      </c>
      <c r="D91" s="352" t="n">
        <f aca="false">[7]Tregion!$C91</f>
        <v>32.72</v>
      </c>
      <c r="E91" s="353" t="n">
        <f aca="false">[8]Tregion!$C91</f>
        <v>37.95</v>
      </c>
      <c r="F91" s="352" t="n">
        <f aca="false">[9]Tregion!$C91</f>
        <v>37.47</v>
      </c>
      <c r="G91" s="353" t="n">
        <f aca="false">[10]Tbasis!$D90</f>
        <v>37.92</v>
      </c>
      <c r="H91" s="352"/>
      <c r="I91" s="353" t="n">
        <f aca="false">[11]Tregion!$C91</f>
        <v>18.5</v>
      </c>
      <c r="J91" s="352"/>
      <c r="K91" s="353"/>
      <c r="L91" s="352"/>
      <c r="M91" s="353"/>
      <c r="N91" s="352"/>
      <c r="O91" s="353"/>
      <c r="Q91" s="352"/>
      <c r="R91" s="353" t="n">
        <f aca="false">[12]Tregion!$C91</f>
        <v>37.6922224225572</v>
      </c>
      <c r="S91" s="354"/>
      <c r="T91" s="353"/>
      <c r="U91" s="355"/>
      <c r="V91" s="356"/>
      <c r="W91" s="355"/>
      <c r="X91" s="353"/>
      <c r="Y91" s="354"/>
      <c r="Z91" s="357"/>
      <c r="AB91" s="354"/>
      <c r="AC91" s="353"/>
      <c r="AD91" s="354"/>
      <c r="AE91" s="353"/>
      <c r="AF91" s="354"/>
      <c r="AG91" s="353"/>
      <c r="AI91" s="1"/>
      <c r="AJ91" s="15"/>
      <c r="AL91" s="1" t="n">
        <f aca="false">[4]Curves!$A97</f>
        <v>39630</v>
      </c>
      <c r="AM91" s="2" t="n">
        <f aca="false">[4]Curves!$E97</f>
        <v>3.833</v>
      </c>
      <c r="AN91" s="2" t="n">
        <f aca="false">AR91+0.1</f>
        <v>0.45</v>
      </c>
      <c r="AO91" s="2" t="n">
        <f aca="false">AM91+AN91</f>
        <v>4.283</v>
      </c>
      <c r="AP91" s="2" t="n">
        <f aca="false">[4]Curves!$J97</f>
        <v>0.045</v>
      </c>
      <c r="AQ91" s="2" t="n">
        <f aca="false">AM91+AP91</f>
        <v>3.878</v>
      </c>
      <c r="AR91" s="2" t="n">
        <f aca="false">[4]Curves!$K97</f>
        <v>0.35</v>
      </c>
      <c r="AS91" s="2" t="n">
        <f aca="false">AM91+AR91</f>
        <v>4.183</v>
      </c>
      <c r="AT91" s="2" t="n">
        <f aca="false">[4]Curves!$G97</f>
        <v>0.41</v>
      </c>
      <c r="AU91" s="2" t="n">
        <f aca="false">AM91+AT91</f>
        <v>4.243</v>
      </c>
    </row>
    <row r="92" customFormat="false" ht="12.75" hidden="false" customHeight="false" outlineLevel="0" collapsed="false">
      <c r="A92" s="1" t="n">
        <f aca="false">[5]Tregion!$A92</f>
        <v>38808</v>
      </c>
      <c r="B92" s="352" t="n">
        <f aca="false">[5]Tregion!$C92</f>
        <v>35.22</v>
      </c>
      <c r="C92" s="353" t="n">
        <f aca="false">[6]Tregion!$C92</f>
        <v>35.22</v>
      </c>
      <c r="D92" s="352" t="n">
        <f aca="false">[7]Tregion!$C92</f>
        <v>32.08</v>
      </c>
      <c r="E92" s="353" t="n">
        <f aca="false">[8]Tregion!$C92</f>
        <v>37.63</v>
      </c>
      <c r="F92" s="352" t="n">
        <f aca="false">[9]Tregion!$C92</f>
        <v>36.45</v>
      </c>
      <c r="G92" s="353" t="n">
        <f aca="false">[10]Tbasis!$D91</f>
        <v>37.61</v>
      </c>
      <c r="H92" s="352"/>
      <c r="I92" s="353" t="n">
        <f aca="false">[11]Tregion!$C92</f>
        <v>23.5</v>
      </c>
      <c r="J92" s="352"/>
      <c r="K92" s="353"/>
      <c r="L92" s="352"/>
      <c r="M92" s="353"/>
      <c r="N92" s="352"/>
      <c r="O92" s="353"/>
      <c r="Q92" s="352"/>
      <c r="R92" s="353" t="n">
        <f aca="false">[12]Tregion!$C92</f>
        <v>34.9980529259077</v>
      </c>
      <c r="S92" s="354"/>
      <c r="T92" s="353"/>
      <c r="U92" s="355"/>
      <c r="V92" s="356"/>
      <c r="W92" s="355"/>
      <c r="X92" s="353"/>
      <c r="Y92" s="354"/>
      <c r="Z92" s="357"/>
      <c r="AB92" s="354"/>
      <c r="AC92" s="353"/>
      <c r="AD92" s="354"/>
      <c r="AE92" s="353"/>
      <c r="AF92" s="354"/>
      <c r="AG92" s="353"/>
      <c r="AI92" s="1"/>
      <c r="AJ92" s="15"/>
      <c r="AL92" s="1" t="n">
        <f aca="false">[4]Curves!$A98</f>
        <v>39661</v>
      </c>
      <c r="AM92" s="2" t="n">
        <f aca="false">[4]Curves!$E98</f>
        <v>3.719</v>
      </c>
      <c r="AN92" s="2" t="n">
        <f aca="false">AR92+0.1</f>
        <v>0.45</v>
      </c>
      <c r="AO92" s="2" t="n">
        <f aca="false">AM92+AN92</f>
        <v>4.169</v>
      </c>
      <c r="AP92" s="2" t="n">
        <f aca="false">[4]Curves!$J98</f>
        <v>0.045</v>
      </c>
      <c r="AQ92" s="2" t="n">
        <f aca="false">AM92+AP92</f>
        <v>3.764</v>
      </c>
      <c r="AR92" s="2" t="n">
        <f aca="false">[4]Curves!$K98</f>
        <v>0.35</v>
      </c>
      <c r="AS92" s="2" t="n">
        <f aca="false">AM92+AR92</f>
        <v>4.069</v>
      </c>
      <c r="AT92" s="2" t="n">
        <f aca="false">[4]Curves!$G98</f>
        <v>0.41</v>
      </c>
      <c r="AU92" s="2" t="n">
        <f aca="false">AM92+AT92</f>
        <v>4.129</v>
      </c>
    </row>
    <row r="93" customFormat="false" ht="12.75" hidden="false" customHeight="false" outlineLevel="0" collapsed="false">
      <c r="A93" s="1" t="n">
        <f aca="false">[5]Tregion!$A93</f>
        <v>38838</v>
      </c>
      <c r="B93" s="352" t="n">
        <f aca="false">[5]Tregion!$C93</f>
        <v>35.22</v>
      </c>
      <c r="C93" s="353" t="n">
        <f aca="false">[6]Tregion!$C93</f>
        <v>32.09</v>
      </c>
      <c r="D93" s="352" t="n">
        <f aca="false">[7]Tregion!$C93</f>
        <v>28.84</v>
      </c>
      <c r="E93" s="353" t="n">
        <f aca="false">[8]Tregion!$C93</f>
        <v>38.94</v>
      </c>
      <c r="F93" s="352" t="n">
        <f aca="false">[9]Tregion!$C93</f>
        <v>36.95</v>
      </c>
      <c r="G93" s="353" t="n">
        <f aca="false">[10]Tbasis!$D92</f>
        <v>37.62</v>
      </c>
      <c r="H93" s="352"/>
      <c r="I93" s="353" t="n">
        <f aca="false">[11]Tregion!$C93</f>
        <v>24.5</v>
      </c>
      <c r="J93" s="352"/>
      <c r="K93" s="353"/>
      <c r="L93" s="352"/>
      <c r="M93" s="353"/>
      <c r="N93" s="352"/>
      <c r="O93" s="353"/>
      <c r="Q93" s="352"/>
      <c r="R93" s="353" t="n">
        <f aca="false">[12]Tregion!$C93</f>
        <v>35.0190553437689</v>
      </c>
      <c r="S93" s="354"/>
      <c r="T93" s="353"/>
      <c r="U93" s="355"/>
      <c r="V93" s="356"/>
      <c r="W93" s="355"/>
      <c r="X93" s="353"/>
      <c r="Y93" s="354"/>
      <c r="Z93" s="357"/>
      <c r="AB93" s="354"/>
      <c r="AC93" s="353"/>
      <c r="AD93" s="354"/>
      <c r="AE93" s="353"/>
      <c r="AF93" s="354"/>
      <c r="AG93" s="353"/>
      <c r="AI93" s="1"/>
      <c r="AJ93" s="15"/>
      <c r="AL93" s="1" t="n">
        <f aca="false">[4]Curves!$A99</f>
        <v>39692</v>
      </c>
      <c r="AM93" s="2" t="n">
        <f aca="false">[4]Curves!$E99</f>
        <v>3.587</v>
      </c>
      <c r="AN93" s="2" t="n">
        <f aca="false">AR93+0.1</f>
        <v>0.415</v>
      </c>
      <c r="AO93" s="2" t="n">
        <f aca="false">AM93+AN93</f>
        <v>4.002</v>
      </c>
      <c r="AP93" s="2" t="n">
        <f aca="false">[4]Curves!$J99</f>
        <v>0.13</v>
      </c>
      <c r="AQ93" s="2" t="n">
        <f aca="false">AM93+AP93</f>
        <v>3.717</v>
      </c>
      <c r="AR93" s="2" t="n">
        <f aca="false">[4]Curves!$K99</f>
        <v>0.315</v>
      </c>
      <c r="AS93" s="2" t="n">
        <f aca="false">AM93+AR93</f>
        <v>3.902</v>
      </c>
      <c r="AT93" s="2" t="n">
        <f aca="false">[4]Curves!$G99</f>
        <v>0.36</v>
      </c>
      <c r="AU93" s="2" t="n">
        <f aca="false">AM93+AT93</f>
        <v>3.947</v>
      </c>
    </row>
    <row r="94" customFormat="false" ht="12.75" hidden="false" customHeight="false" outlineLevel="0" collapsed="false">
      <c r="A94" s="1" t="n">
        <f aca="false">[5]Tregion!$A94</f>
        <v>38869</v>
      </c>
      <c r="B94" s="352" t="n">
        <f aca="false">[5]Tregion!$C94</f>
        <v>38.03</v>
      </c>
      <c r="C94" s="353" t="n">
        <f aca="false">[6]Tregion!$C94</f>
        <v>32.93</v>
      </c>
      <c r="D94" s="352" t="n">
        <f aca="false">[7]Tregion!$C94</f>
        <v>29.66</v>
      </c>
      <c r="E94" s="353" t="n">
        <f aca="false">[8]Tregion!$C94</f>
        <v>42.88</v>
      </c>
      <c r="F94" s="352" t="n">
        <f aca="false">[9]Tregion!$C94</f>
        <v>43.6</v>
      </c>
      <c r="G94" s="353" t="n">
        <f aca="false">[10]Tbasis!$D93</f>
        <v>41.97</v>
      </c>
      <c r="H94" s="352"/>
      <c r="I94" s="353" t="n">
        <f aca="false">[11]Tregion!$C94</f>
        <v>29.5</v>
      </c>
      <c r="J94" s="352"/>
      <c r="K94" s="353"/>
      <c r="L94" s="352"/>
      <c r="M94" s="353"/>
      <c r="N94" s="352"/>
      <c r="O94" s="353"/>
      <c r="Q94" s="352"/>
      <c r="R94" s="353" t="n">
        <f aca="false">[12]Tregion!$C94</f>
        <v>35.4462082476992</v>
      </c>
      <c r="S94" s="354"/>
      <c r="T94" s="353"/>
      <c r="U94" s="355"/>
      <c r="V94" s="356"/>
      <c r="W94" s="355"/>
      <c r="X94" s="353"/>
      <c r="Y94" s="354"/>
      <c r="Z94" s="357"/>
      <c r="AB94" s="354"/>
      <c r="AC94" s="353"/>
      <c r="AD94" s="354"/>
      <c r="AE94" s="353"/>
      <c r="AF94" s="354"/>
      <c r="AG94" s="353"/>
      <c r="AI94" s="1"/>
      <c r="AJ94" s="15"/>
      <c r="AL94" s="1" t="n">
        <f aca="false">[4]Curves!$A100</f>
        <v>39722</v>
      </c>
      <c r="AM94" s="2" t="n">
        <f aca="false">[4]Curves!$E100</f>
        <v>3.417</v>
      </c>
      <c r="AN94" s="2" t="n">
        <f aca="false">AR94+0.1</f>
        <v>0.46</v>
      </c>
      <c r="AO94" s="2" t="n">
        <f aca="false">AM94+AN94</f>
        <v>3.877</v>
      </c>
      <c r="AP94" s="2" t="n">
        <f aca="false">[4]Curves!$J100</f>
        <v>0.13</v>
      </c>
      <c r="AQ94" s="2" t="n">
        <f aca="false">AM94+AP94</f>
        <v>3.547</v>
      </c>
      <c r="AR94" s="2" t="n">
        <f aca="false">[4]Curves!$K100</f>
        <v>0.36</v>
      </c>
      <c r="AS94" s="2" t="n">
        <f aca="false">AM94+AR94</f>
        <v>3.777</v>
      </c>
      <c r="AT94" s="2" t="n">
        <f aca="false">[4]Curves!$G100</f>
        <v>0.4</v>
      </c>
      <c r="AU94" s="2" t="n">
        <f aca="false">AM94+AT94</f>
        <v>3.817</v>
      </c>
    </row>
    <row r="95" customFormat="false" ht="12.75" hidden="false" customHeight="false" outlineLevel="0" collapsed="false">
      <c r="A95" s="1" t="n">
        <f aca="false">[5]Tregion!$A95</f>
        <v>38899</v>
      </c>
      <c r="B95" s="352" t="n">
        <f aca="false">[5]Tregion!$C95</f>
        <v>46.61</v>
      </c>
      <c r="C95" s="353" t="n">
        <f aca="false">[6]Tregion!$C95</f>
        <v>46.21</v>
      </c>
      <c r="D95" s="352" t="n">
        <f aca="false">[7]Tregion!$C95</f>
        <v>41.86</v>
      </c>
      <c r="E95" s="353" t="n">
        <f aca="false">[8]Tregion!$C95</f>
        <v>40.22</v>
      </c>
      <c r="F95" s="352" t="n">
        <f aca="false">[9]Tregion!$C95</f>
        <v>45.45</v>
      </c>
      <c r="G95" s="353" t="n">
        <f aca="false">[10]Tbasis!$D94</f>
        <v>51.29</v>
      </c>
      <c r="H95" s="352"/>
      <c r="I95" s="353" t="n">
        <f aca="false">[11]Tregion!$C95</f>
        <v>26.5</v>
      </c>
      <c r="J95" s="352"/>
      <c r="K95" s="353"/>
      <c r="L95" s="352"/>
      <c r="M95" s="353"/>
      <c r="N95" s="352"/>
      <c r="O95" s="353"/>
      <c r="Q95" s="352"/>
      <c r="R95" s="353" t="n">
        <f aca="false">[12]Tregion!$C95</f>
        <v>36.1015939004671</v>
      </c>
      <c r="S95" s="354"/>
      <c r="T95" s="353"/>
      <c r="U95" s="355"/>
      <c r="V95" s="356"/>
      <c r="W95" s="355"/>
      <c r="X95" s="353"/>
      <c r="Y95" s="354"/>
      <c r="Z95" s="357"/>
      <c r="AB95" s="354"/>
      <c r="AC95" s="353"/>
      <c r="AD95" s="354"/>
      <c r="AE95" s="353"/>
      <c r="AF95" s="354"/>
      <c r="AG95" s="353"/>
      <c r="AI95" s="1"/>
      <c r="AJ95" s="15"/>
      <c r="AL95" s="1" t="n">
        <f aca="false">[4]Curves!$A101</f>
        <v>39753</v>
      </c>
      <c r="AM95" s="2" t="n">
        <f aca="false">[4]Curves!$E101</f>
        <v>3.417</v>
      </c>
      <c r="AN95" s="2" t="n">
        <f aca="false">AR95+0.1</f>
        <v>0.56</v>
      </c>
      <c r="AO95" s="2" t="n">
        <f aca="false">AM95+AN95</f>
        <v>3.977</v>
      </c>
      <c r="AP95" s="2" t="n">
        <f aca="false">[4]Curves!$J101</f>
        <v>0.13</v>
      </c>
      <c r="AQ95" s="2" t="n">
        <f aca="false">AM95+AP95</f>
        <v>3.547</v>
      </c>
      <c r="AR95" s="2" t="n">
        <f aca="false">[4]Curves!$K101</f>
        <v>0.46</v>
      </c>
      <c r="AS95" s="2" t="n">
        <f aca="false">AM95+AR95</f>
        <v>3.877</v>
      </c>
      <c r="AT95" s="2" t="n">
        <f aca="false">[4]Curves!$G101</f>
        <v>0.73</v>
      </c>
      <c r="AU95" s="2" t="n">
        <f aca="false">AM95+AT95</f>
        <v>4.147</v>
      </c>
    </row>
    <row r="96" customFormat="false" ht="12.75" hidden="false" customHeight="false" outlineLevel="0" collapsed="false">
      <c r="A96" s="1" t="n">
        <f aca="false">[5]Tregion!$A96</f>
        <v>38930</v>
      </c>
      <c r="B96" s="352" t="n">
        <f aca="false">[5]Tregion!$C96</f>
        <v>49.74</v>
      </c>
      <c r="C96" s="353" t="n">
        <f aca="false">[6]Tregion!$C96</f>
        <v>50.88</v>
      </c>
      <c r="D96" s="352" t="n">
        <f aca="false">[7]Tregion!$C96</f>
        <v>47.07</v>
      </c>
      <c r="E96" s="353" t="n">
        <f aca="false">[8]Tregion!$C96</f>
        <v>45.58</v>
      </c>
      <c r="F96" s="352" t="n">
        <f aca="false">[9]Tregion!$C96</f>
        <v>46</v>
      </c>
      <c r="G96" s="353" t="n">
        <f aca="false">[10]Tbasis!$D95</f>
        <v>55.64</v>
      </c>
      <c r="H96" s="352"/>
      <c r="I96" s="353" t="n">
        <f aca="false">[11]Tregion!$C96</f>
        <v>35.5</v>
      </c>
      <c r="J96" s="352"/>
      <c r="K96" s="353"/>
      <c r="L96" s="352"/>
      <c r="M96" s="353"/>
      <c r="N96" s="352"/>
      <c r="O96" s="353"/>
      <c r="Q96" s="352"/>
      <c r="R96" s="353" t="n">
        <f aca="false">[12]Tregion!$C96</f>
        <v>36.5564418348385</v>
      </c>
      <c r="S96" s="354"/>
      <c r="T96" s="353"/>
      <c r="U96" s="355"/>
      <c r="V96" s="356"/>
      <c r="W96" s="355"/>
      <c r="X96" s="353"/>
      <c r="Y96" s="354"/>
      <c r="Z96" s="357"/>
      <c r="AB96" s="354"/>
      <c r="AC96" s="353"/>
      <c r="AD96" s="354"/>
      <c r="AE96" s="353"/>
      <c r="AF96" s="354"/>
      <c r="AG96" s="353"/>
      <c r="AI96" s="1"/>
      <c r="AJ96" s="15"/>
      <c r="AL96" s="1" t="n">
        <f aca="false">[4]Curves!$A102</f>
        <v>39783</v>
      </c>
      <c r="AM96" s="2" t="n">
        <f aca="false">[4]Curves!$E102</f>
        <v>3.449</v>
      </c>
      <c r="AN96" s="2" t="n">
        <f aca="false">AR96</f>
        <v>0.77</v>
      </c>
      <c r="AO96" s="2" t="n">
        <f aca="false">AM96+AN96</f>
        <v>4.219</v>
      </c>
      <c r="AP96" s="2" t="n">
        <f aca="false">[4]Curves!$J102</f>
        <v>0.13</v>
      </c>
      <c r="AQ96" s="2" t="n">
        <f aca="false">AM96+AP96</f>
        <v>3.579</v>
      </c>
      <c r="AR96" s="2" t="n">
        <f aca="false">[4]Curves!$K102</f>
        <v>0.77</v>
      </c>
      <c r="AS96" s="2" t="n">
        <f aca="false">AM96+AR96</f>
        <v>4.219</v>
      </c>
      <c r="AT96" s="2" t="n">
        <f aca="false">[4]Curves!$G102</f>
        <v>0.98</v>
      </c>
      <c r="AU96" s="2" t="n">
        <f aca="false">AM96+AT96</f>
        <v>4.429</v>
      </c>
    </row>
    <row r="97" customFormat="false" ht="12.75" hidden="false" customHeight="false" outlineLevel="0" collapsed="false">
      <c r="A97" s="1" t="n">
        <f aca="false">[5]Tregion!$A97</f>
        <v>38961</v>
      </c>
      <c r="B97" s="352" t="n">
        <f aca="false">[5]Tregion!$C97</f>
        <v>42.56</v>
      </c>
      <c r="C97" s="353" t="n">
        <f aca="false">[6]Tregion!$C97</f>
        <v>43.59</v>
      </c>
      <c r="D97" s="352" t="n">
        <f aca="false">[7]Tregion!$C97</f>
        <v>39.93</v>
      </c>
      <c r="E97" s="353" t="n">
        <f aca="false">[8]Tregion!$C97</f>
        <v>42.58</v>
      </c>
      <c r="F97" s="352" t="n">
        <f aca="false">[9]Tregion!$C97</f>
        <v>39.91</v>
      </c>
      <c r="G97" s="353" t="n">
        <f aca="false">[10]Tbasis!$D96</f>
        <v>47.24</v>
      </c>
      <c r="H97" s="352"/>
      <c r="I97" s="353" t="n">
        <f aca="false">[11]Tregion!$C97</f>
        <v>22.25</v>
      </c>
      <c r="J97" s="352"/>
      <c r="K97" s="353"/>
      <c r="L97" s="352"/>
      <c r="M97" s="353"/>
      <c r="N97" s="352"/>
      <c r="O97" s="353"/>
      <c r="Q97" s="352"/>
      <c r="R97" s="353" t="n">
        <f aca="false">[12]Tregion!$C97</f>
        <v>36.7462444182872</v>
      </c>
      <c r="S97" s="354"/>
      <c r="T97" s="353"/>
      <c r="U97" s="355"/>
      <c r="V97" s="356"/>
      <c r="W97" s="355"/>
      <c r="X97" s="353"/>
      <c r="Y97" s="354"/>
      <c r="Z97" s="357"/>
      <c r="AB97" s="354"/>
      <c r="AC97" s="353"/>
      <c r="AD97" s="354"/>
      <c r="AE97" s="353"/>
      <c r="AF97" s="354"/>
      <c r="AG97" s="353"/>
      <c r="AI97" s="1"/>
      <c r="AJ97" s="15"/>
      <c r="AL97" s="1" t="n">
        <f aca="false">[4]Curves!$A103</f>
        <v>39814</v>
      </c>
      <c r="AM97" s="2" t="n">
        <f aca="false">[4]Curves!$E103</f>
        <v>3.499</v>
      </c>
      <c r="AN97" s="2" t="n">
        <f aca="false">AR97</f>
        <v>1.04</v>
      </c>
      <c r="AO97" s="2" t="n">
        <f aca="false">AM97+AN97</f>
        <v>4.539</v>
      </c>
      <c r="AP97" s="2" t="n">
        <f aca="false">[4]Curves!$J103</f>
        <v>0.13</v>
      </c>
      <c r="AQ97" s="2" t="n">
        <f aca="false">AM97+AP97</f>
        <v>3.629</v>
      </c>
      <c r="AR97" s="2" t="n">
        <f aca="false">[4]Curves!$K103</f>
        <v>1.04</v>
      </c>
      <c r="AS97" s="2" t="n">
        <f aca="false">AM97+AR97</f>
        <v>4.539</v>
      </c>
      <c r="AT97" s="2" t="n">
        <f aca="false">[4]Curves!$G103</f>
        <v>1.6</v>
      </c>
      <c r="AU97" s="2" t="n">
        <f aca="false">AM97+AT97</f>
        <v>5.099</v>
      </c>
    </row>
    <row r="98" customFormat="false" ht="12.75" hidden="false" customHeight="false" outlineLevel="0" collapsed="false">
      <c r="A98" s="1" t="n">
        <f aca="false">[5]Tregion!$A98</f>
        <v>38991</v>
      </c>
      <c r="B98" s="352" t="n">
        <f aca="false">[5]Tregion!$C98</f>
        <v>35.86</v>
      </c>
      <c r="C98" s="353" t="n">
        <f aca="false">[6]Tregion!$C98</f>
        <v>37.47</v>
      </c>
      <c r="D98" s="352" t="n">
        <f aca="false">[7]Tregion!$C98</f>
        <v>36.78</v>
      </c>
      <c r="E98" s="353" t="n">
        <f aca="false">[8]Tregion!$C98</f>
        <v>41.22</v>
      </c>
      <c r="F98" s="352" t="n">
        <f aca="false">[9]Tregion!$C98</f>
        <v>39.43</v>
      </c>
      <c r="G98" s="353" t="n">
        <f aca="false">[10]Tbasis!$D97</f>
        <v>38.4</v>
      </c>
      <c r="H98" s="352"/>
      <c r="I98" s="353" t="n">
        <f aca="false">[11]Tregion!$C98</f>
        <v>25.5</v>
      </c>
      <c r="J98" s="352"/>
      <c r="K98" s="353"/>
      <c r="L98" s="352"/>
      <c r="M98" s="353"/>
      <c r="N98" s="352"/>
      <c r="O98" s="353"/>
      <c r="Q98" s="352"/>
      <c r="R98" s="353" t="n">
        <f aca="false">[12]Tregion!$C98</f>
        <v>36.6658077475609</v>
      </c>
      <c r="S98" s="354"/>
      <c r="T98" s="353"/>
      <c r="U98" s="355"/>
      <c r="V98" s="356"/>
      <c r="W98" s="355"/>
      <c r="X98" s="353"/>
      <c r="Y98" s="354"/>
      <c r="Z98" s="357"/>
      <c r="AB98" s="354"/>
      <c r="AC98" s="353"/>
      <c r="AD98" s="354"/>
      <c r="AE98" s="353"/>
      <c r="AF98" s="354"/>
      <c r="AG98" s="353"/>
      <c r="AI98" s="1"/>
      <c r="AJ98" s="15"/>
      <c r="AL98" s="1" t="n">
        <f aca="false">[4]Curves!$A104</f>
        <v>39845</v>
      </c>
      <c r="AM98" s="2" t="n">
        <f aca="false">[4]Curves!$E104</f>
        <v>3.533</v>
      </c>
      <c r="AN98" s="2" t="n">
        <f aca="false">AR98</f>
        <v>1.04</v>
      </c>
      <c r="AO98" s="2" t="n">
        <f aca="false">AM98+AN98</f>
        <v>4.573</v>
      </c>
      <c r="AP98" s="2" t="n">
        <f aca="false">[4]Curves!$J104</f>
        <v>0.045</v>
      </c>
      <c r="AQ98" s="2" t="n">
        <f aca="false">AM98+AP98</f>
        <v>3.578</v>
      </c>
      <c r="AR98" s="2" t="n">
        <f aca="false">[4]Curves!$K104</f>
        <v>1.04</v>
      </c>
      <c r="AS98" s="2" t="n">
        <f aca="false">AM98+AR98</f>
        <v>4.573</v>
      </c>
      <c r="AT98" s="2" t="n">
        <f aca="false">[4]Curves!$G104</f>
        <v>1.6</v>
      </c>
      <c r="AU98" s="2" t="n">
        <f aca="false">AM98+AT98</f>
        <v>5.133</v>
      </c>
    </row>
    <row r="99" customFormat="false" ht="12.75" hidden="false" customHeight="false" outlineLevel="0" collapsed="false">
      <c r="A99" s="1" t="n">
        <f aca="false">[5]Tregion!$A99</f>
        <v>39022</v>
      </c>
      <c r="B99" s="352" t="n">
        <f aca="false">[5]Tregion!$C99</f>
        <v>34.92</v>
      </c>
      <c r="C99" s="353" t="n">
        <f aca="false">[6]Tregion!$C99</f>
        <v>35.82</v>
      </c>
      <c r="D99" s="352" t="n">
        <f aca="false">[7]Tregion!$C99</f>
        <v>34.9</v>
      </c>
      <c r="E99" s="353" t="n">
        <f aca="false">[8]Tregion!$C99</f>
        <v>38.53</v>
      </c>
      <c r="F99" s="352" t="n">
        <f aca="false">[9]Tregion!$C99</f>
        <v>38.88</v>
      </c>
      <c r="G99" s="353" t="n">
        <f aca="false">[10]Tbasis!$D98</f>
        <v>37.16</v>
      </c>
      <c r="H99" s="352"/>
      <c r="I99" s="353" t="n">
        <f aca="false">[11]Tregion!$C99</f>
        <v>22.5</v>
      </c>
      <c r="J99" s="352"/>
      <c r="K99" s="353"/>
      <c r="L99" s="352"/>
      <c r="M99" s="353"/>
      <c r="N99" s="352"/>
      <c r="O99" s="353"/>
      <c r="Q99" s="352"/>
      <c r="R99" s="353" t="n">
        <f aca="false">[12]Tregion!$C99</f>
        <v>39.3346889367923</v>
      </c>
      <c r="S99" s="354"/>
      <c r="T99" s="353"/>
      <c r="U99" s="355"/>
      <c r="V99" s="356"/>
      <c r="W99" s="355"/>
      <c r="X99" s="353"/>
      <c r="Y99" s="354"/>
      <c r="Z99" s="357"/>
      <c r="AB99" s="354"/>
      <c r="AC99" s="353"/>
      <c r="AD99" s="354"/>
      <c r="AE99" s="353"/>
      <c r="AF99" s="354"/>
      <c r="AG99" s="353"/>
      <c r="AI99" s="1"/>
      <c r="AJ99" s="15"/>
      <c r="AL99" s="1" t="n">
        <f aca="false">[4]Curves!$A105</f>
        <v>39873</v>
      </c>
      <c r="AM99" s="2" t="n">
        <f aca="false">[4]Curves!$E105</f>
        <v>3.546</v>
      </c>
      <c r="AN99" s="2" t="n">
        <f aca="false">AR99</f>
        <v>0.54</v>
      </c>
      <c r="AO99" s="2" t="n">
        <f aca="false">AM99+AN99</f>
        <v>4.086</v>
      </c>
      <c r="AP99" s="2" t="n">
        <f aca="false">[4]Curves!$J105</f>
        <v>0.045</v>
      </c>
      <c r="AQ99" s="2" t="n">
        <f aca="false">AM99+AP99</f>
        <v>3.591</v>
      </c>
      <c r="AR99" s="2" t="n">
        <f aca="false">[4]Curves!$K105</f>
        <v>0.54</v>
      </c>
      <c r="AS99" s="2" t="n">
        <f aca="false">AM99+AR99</f>
        <v>4.086</v>
      </c>
      <c r="AT99" s="2" t="n">
        <f aca="false">[4]Curves!$G105</f>
        <v>0.72</v>
      </c>
      <c r="AU99" s="2" t="n">
        <f aca="false">AM99+AT99</f>
        <v>4.266</v>
      </c>
    </row>
    <row r="100" customFormat="false" ht="12.75" hidden="false" customHeight="false" outlineLevel="0" collapsed="false">
      <c r="A100" s="1" t="n">
        <f aca="false">[5]Tregion!$A100</f>
        <v>39052</v>
      </c>
      <c r="B100" s="352" t="n">
        <f aca="false">[5]Tregion!$C100</f>
        <v>34.93</v>
      </c>
      <c r="C100" s="353" t="n">
        <f aca="false">[6]Tregion!$C100</f>
        <v>37.66</v>
      </c>
      <c r="D100" s="352" t="n">
        <f aca="false">[7]Tregion!$C100</f>
        <v>36.7</v>
      </c>
      <c r="E100" s="353" t="n">
        <f aca="false">[8]Tregion!$C100</f>
        <v>39.58</v>
      </c>
      <c r="F100" s="352" t="n">
        <f aca="false">[9]Tregion!$C100</f>
        <v>42.78</v>
      </c>
      <c r="G100" s="353" t="n">
        <f aca="false">[10]Tbasis!$D99</f>
        <v>37.01</v>
      </c>
      <c r="H100" s="352"/>
      <c r="I100" s="353" t="n">
        <f aca="false">[11]Tregion!$C100</f>
        <v>25.75</v>
      </c>
      <c r="J100" s="352"/>
      <c r="K100" s="353"/>
      <c r="L100" s="352"/>
      <c r="M100" s="353"/>
      <c r="N100" s="352"/>
      <c r="O100" s="353"/>
      <c r="Q100" s="352"/>
      <c r="R100" s="353" t="n">
        <f aca="false">[12]Tregion!$C100</f>
        <v>41.5598656971389</v>
      </c>
      <c r="S100" s="354"/>
      <c r="T100" s="353"/>
      <c r="U100" s="355"/>
      <c r="V100" s="356"/>
      <c r="W100" s="355"/>
      <c r="X100" s="353"/>
      <c r="Y100" s="354"/>
      <c r="Z100" s="357"/>
      <c r="AB100" s="354"/>
      <c r="AC100" s="353"/>
      <c r="AD100" s="354"/>
      <c r="AE100" s="353"/>
      <c r="AF100" s="354"/>
      <c r="AG100" s="353"/>
      <c r="AI100" s="1"/>
      <c r="AJ100" s="15"/>
      <c r="AL100" s="1" t="n">
        <f aca="false">[4]Curves!$A106</f>
        <v>39904</v>
      </c>
      <c r="AM100" s="2" t="n">
        <f aca="false">[4]Curves!$E106</f>
        <v>3.538</v>
      </c>
      <c r="AN100" s="2" t="n">
        <f aca="false">AR100</f>
        <v>0.36</v>
      </c>
      <c r="AO100" s="2" t="n">
        <f aca="false">AM100+AN100</f>
        <v>3.898</v>
      </c>
      <c r="AP100" s="2" t="n">
        <f aca="false">[4]Curves!$J106</f>
        <v>0.045</v>
      </c>
      <c r="AQ100" s="2" t="n">
        <f aca="false">AM100+AP100</f>
        <v>3.583</v>
      </c>
      <c r="AR100" s="2" t="n">
        <f aca="false">[4]Curves!$K106</f>
        <v>0.36</v>
      </c>
      <c r="AS100" s="2" t="n">
        <f aca="false">AM100+AR100</f>
        <v>3.898</v>
      </c>
      <c r="AT100" s="2" t="n">
        <f aca="false">[4]Curves!$G106</f>
        <v>0.38</v>
      </c>
      <c r="AU100" s="2" t="n">
        <f aca="false">AM100+AT100</f>
        <v>3.918</v>
      </c>
    </row>
    <row r="101" customFormat="false" ht="12.75" hidden="false" customHeight="false" outlineLevel="0" collapsed="false">
      <c r="A101" s="1" t="n">
        <f aca="false">[5]Tregion!$A101</f>
        <v>39083</v>
      </c>
      <c r="B101" s="352" t="n">
        <f aca="false">[5]Tregion!$C101</f>
        <v>36.32</v>
      </c>
      <c r="C101" s="353" t="n">
        <f aca="false">[6]Tregion!$C101</f>
        <v>38.5</v>
      </c>
      <c r="D101" s="352" t="n">
        <f aca="false">[7]Tregion!$C101</f>
        <v>37.07</v>
      </c>
      <c r="E101" s="353" t="n">
        <f aca="false">[8]Tregion!$C101</f>
        <v>39.19</v>
      </c>
      <c r="F101" s="352" t="n">
        <f aca="false">[9]Tregion!$C101</f>
        <v>40.9</v>
      </c>
      <c r="G101" s="353" t="n">
        <f aca="false">[10]Tbasis!$D100</f>
        <v>38.74</v>
      </c>
      <c r="H101" s="352"/>
      <c r="I101" s="353" t="n">
        <f aca="false">[11]Tregion!$C101</f>
        <v>28.1</v>
      </c>
      <c r="J101" s="352"/>
      <c r="K101" s="353"/>
      <c r="L101" s="352"/>
      <c r="M101" s="353"/>
      <c r="N101" s="352"/>
      <c r="O101" s="353"/>
      <c r="Q101" s="352"/>
      <c r="R101" s="353" t="n">
        <f aca="false">[12]Tregion!$C101</f>
        <v>42.0725137339525</v>
      </c>
      <c r="S101" s="354"/>
      <c r="T101" s="353"/>
      <c r="U101" s="355"/>
      <c r="V101" s="356"/>
      <c r="W101" s="355"/>
      <c r="X101" s="353"/>
      <c r="Y101" s="354"/>
      <c r="Z101" s="357"/>
      <c r="AB101" s="354"/>
      <c r="AC101" s="353"/>
      <c r="AD101" s="354"/>
      <c r="AE101" s="353"/>
      <c r="AF101" s="354"/>
      <c r="AG101" s="353"/>
      <c r="AI101" s="1"/>
      <c r="AJ101" s="15"/>
      <c r="AL101" s="1" t="n">
        <f aca="false">[4]Curves!$A107</f>
        <v>39934</v>
      </c>
      <c r="AM101" s="2" t="n">
        <f aca="false">[4]Curves!$E107</f>
        <v>3.708</v>
      </c>
      <c r="AN101" s="2" t="n">
        <f aca="false">AR101</f>
        <v>0.325</v>
      </c>
      <c r="AO101" s="2" t="n">
        <f aca="false">AM101+AN101</f>
        <v>4.033</v>
      </c>
      <c r="AP101" s="2" t="n">
        <f aca="false">[4]Curves!$J107</f>
        <v>0.045</v>
      </c>
      <c r="AQ101" s="2" t="n">
        <f aca="false">AM101+AP101</f>
        <v>3.753</v>
      </c>
      <c r="AR101" s="2" t="n">
        <f aca="false">[4]Curves!$K107</f>
        <v>0.325</v>
      </c>
      <c r="AS101" s="2" t="n">
        <f aca="false">AM101+AR101</f>
        <v>4.033</v>
      </c>
      <c r="AT101" s="2" t="n">
        <f aca="false">[4]Curves!$G107</f>
        <v>0.33</v>
      </c>
      <c r="AU101" s="2" t="n">
        <f aca="false">AM101+AT101</f>
        <v>4.038</v>
      </c>
    </row>
    <row r="102" customFormat="false" ht="12.75" hidden="false" customHeight="false" outlineLevel="0" collapsed="false">
      <c r="A102" s="1" t="n">
        <f aca="false">[5]Tregion!$A102</f>
        <v>39114</v>
      </c>
      <c r="B102" s="352" t="n">
        <f aca="false">[5]Tregion!$C102</f>
        <v>36.04</v>
      </c>
      <c r="C102" s="353" t="n">
        <f aca="false">[6]Tregion!$C102</f>
        <v>36.98</v>
      </c>
      <c r="D102" s="352" t="n">
        <f aca="false">[7]Tregion!$C102</f>
        <v>35.61</v>
      </c>
      <c r="E102" s="353" t="n">
        <f aca="false">[8]Tregion!$C102</f>
        <v>39.31</v>
      </c>
      <c r="F102" s="352" t="n">
        <f aca="false">[9]Tregion!$C102</f>
        <v>39.03</v>
      </c>
      <c r="G102" s="353" t="n">
        <f aca="false">[10]Tbasis!$D101</f>
        <v>38.46</v>
      </c>
      <c r="H102" s="352"/>
      <c r="I102" s="353" t="n">
        <f aca="false">[11]Tregion!$C102</f>
        <v>30.35</v>
      </c>
      <c r="J102" s="352"/>
      <c r="K102" s="353"/>
      <c r="L102" s="352"/>
      <c r="M102" s="353"/>
      <c r="N102" s="352"/>
      <c r="O102" s="353"/>
      <c r="Q102" s="352"/>
      <c r="R102" s="353" t="n">
        <f aca="false">[12]Tregion!$C102</f>
        <v>40.6307096017507</v>
      </c>
      <c r="S102" s="354"/>
      <c r="T102" s="353"/>
      <c r="U102" s="355"/>
      <c r="V102" s="356"/>
      <c r="W102" s="355"/>
      <c r="X102" s="353"/>
      <c r="Y102" s="354"/>
      <c r="Z102" s="357"/>
      <c r="AB102" s="354"/>
      <c r="AC102" s="353"/>
      <c r="AD102" s="354"/>
      <c r="AE102" s="353"/>
      <c r="AF102" s="354"/>
      <c r="AG102" s="353"/>
      <c r="AI102" s="1"/>
      <c r="AJ102" s="15"/>
      <c r="AL102" s="1" t="n">
        <f aca="false">[4]Curves!$A108</f>
        <v>39965</v>
      </c>
      <c r="AM102" s="2" t="n">
        <f aca="false">[4]Curves!$E108</f>
        <v>3.883</v>
      </c>
      <c r="AN102" s="2" t="n">
        <f aca="false">AR102</f>
        <v>0.335</v>
      </c>
      <c r="AO102" s="2" t="n">
        <f aca="false">AM102+AN102</f>
        <v>4.218</v>
      </c>
      <c r="AP102" s="2" t="n">
        <f aca="false">[4]Curves!$J108</f>
        <v>0.045</v>
      </c>
      <c r="AQ102" s="2" t="n">
        <f aca="false">AM102+AP102</f>
        <v>3.928</v>
      </c>
      <c r="AR102" s="2" t="n">
        <f aca="false">[4]Curves!$K108</f>
        <v>0.335</v>
      </c>
      <c r="AS102" s="2" t="n">
        <f aca="false">AM102+AR102</f>
        <v>4.218</v>
      </c>
      <c r="AT102" s="2" t="n">
        <f aca="false">[4]Curves!$G108</f>
        <v>0.37</v>
      </c>
      <c r="AU102" s="2" t="n">
        <f aca="false">AM102+AT102</f>
        <v>4.253</v>
      </c>
    </row>
    <row r="103" customFormat="false" ht="12.75" hidden="false" customHeight="false" outlineLevel="0" collapsed="false">
      <c r="A103" s="1" t="n">
        <f aca="false">[5]Tregion!$A103</f>
        <v>39142</v>
      </c>
      <c r="B103" s="352" t="n">
        <f aca="false">[5]Tregion!$C103</f>
        <v>36.04</v>
      </c>
      <c r="C103" s="353" t="n">
        <f aca="false">[6]Tregion!$C103</f>
        <v>35.17</v>
      </c>
      <c r="D103" s="352" t="n">
        <f aca="false">[7]Tregion!$C103</f>
        <v>33.27</v>
      </c>
      <c r="E103" s="353" t="n">
        <f aca="false">[8]Tregion!$C103</f>
        <v>38.44</v>
      </c>
      <c r="F103" s="352" t="n">
        <f aca="false">[9]Tregion!$C103</f>
        <v>38.12</v>
      </c>
      <c r="G103" s="353" t="n">
        <f aca="false">[10]Tbasis!$D102</f>
        <v>38.46</v>
      </c>
      <c r="H103" s="352"/>
      <c r="I103" s="353" t="n">
        <f aca="false">[11]Tregion!$C103</f>
        <v>27.85</v>
      </c>
      <c r="J103" s="352"/>
      <c r="K103" s="353"/>
      <c r="L103" s="352"/>
      <c r="M103" s="353"/>
      <c r="N103" s="352"/>
      <c r="O103" s="353"/>
      <c r="Q103" s="352"/>
      <c r="R103" s="353" t="n">
        <f aca="false">[12]Tregion!$C103</f>
        <v>38.9595386912547</v>
      </c>
      <c r="S103" s="354"/>
      <c r="T103" s="353"/>
      <c r="U103" s="355"/>
      <c r="V103" s="356"/>
      <c r="W103" s="355"/>
      <c r="X103" s="353"/>
      <c r="Y103" s="354"/>
      <c r="Z103" s="357"/>
      <c r="AB103" s="354"/>
      <c r="AC103" s="353"/>
      <c r="AD103" s="354"/>
      <c r="AE103" s="353"/>
      <c r="AF103" s="354"/>
      <c r="AG103" s="353"/>
      <c r="AI103" s="1"/>
      <c r="AJ103" s="15"/>
      <c r="AL103" s="1" t="n">
        <f aca="false">[4]Curves!$A109</f>
        <v>39995</v>
      </c>
      <c r="AM103" s="2" t="n">
        <f aca="false">[4]Curves!$E109</f>
        <v>3.928</v>
      </c>
      <c r="AN103" s="2" t="n">
        <f aca="false">AR103+0.1</f>
        <v>0.45</v>
      </c>
      <c r="AO103" s="2" t="n">
        <f aca="false">AM103+AN103</f>
        <v>4.378</v>
      </c>
      <c r="AP103" s="2" t="n">
        <f aca="false">[4]Curves!$J109</f>
        <v>0.045</v>
      </c>
      <c r="AQ103" s="2" t="n">
        <f aca="false">AM103+AP103</f>
        <v>3.973</v>
      </c>
      <c r="AR103" s="2" t="n">
        <f aca="false">[4]Curves!$K109</f>
        <v>0.35</v>
      </c>
      <c r="AS103" s="2" t="n">
        <f aca="false">AM103+AR103</f>
        <v>4.278</v>
      </c>
      <c r="AT103" s="2" t="n">
        <f aca="false">[4]Curves!$G109</f>
        <v>0.41</v>
      </c>
      <c r="AU103" s="2" t="n">
        <f aca="false">AM103+AT103</f>
        <v>4.338</v>
      </c>
    </row>
    <row r="104" customFormat="false" ht="12.75" hidden="false" customHeight="false" outlineLevel="0" collapsed="false">
      <c r="A104" s="1" t="n">
        <f aca="false">[5]Tregion!$A104</f>
        <v>39173</v>
      </c>
      <c r="B104" s="352" t="n">
        <f aca="false">[5]Tregion!$C104</f>
        <v>35.76</v>
      </c>
      <c r="C104" s="353" t="n">
        <f aca="false">[6]Tregion!$C104</f>
        <v>36.4</v>
      </c>
      <c r="D104" s="352" t="n">
        <f aca="false">[7]Tregion!$C104</f>
        <v>32.69</v>
      </c>
      <c r="E104" s="353" t="n">
        <f aca="false">[8]Tregion!$C104</f>
        <v>38.5</v>
      </c>
      <c r="F104" s="352" t="n">
        <f aca="false">[9]Tregion!$C104</f>
        <v>37.22</v>
      </c>
      <c r="G104" s="353" t="n">
        <f aca="false">[10]Tbasis!$D103</f>
        <v>38.19</v>
      </c>
      <c r="H104" s="352"/>
      <c r="I104" s="353" t="n">
        <f aca="false">[11]Tregion!$C104</f>
        <v>32.85</v>
      </c>
      <c r="J104" s="352"/>
      <c r="K104" s="353"/>
      <c r="L104" s="352"/>
      <c r="M104" s="353"/>
      <c r="N104" s="352"/>
      <c r="O104" s="353"/>
      <c r="Q104" s="352"/>
      <c r="R104" s="353" t="n">
        <f aca="false">[12]Tregion!$C104</f>
        <v>36.2347256801176</v>
      </c>
      <c r="S104" s="354"/>
      <c r="T104" s="353"/>
      <c r="U104" s="355"/>
      <c r="V104" s="356"/>
      <c r="W104" s="355"/>
      <c r="X104" s="353"/>
      <c r="Y104" s="354"/>
      <c r="Z104" s="357"/>
      <c r="AB104" s="354"/>
      <c r="AC104" s="353"/>
      <c r="AD104" s="354"/>
      <c r="AE104" s="353"/>
      <c r="AF104" s="354"/>
      <c r="AG104" s="353"/>
      <c r="AI104" s="1"/>
      <c r="AJ104" s="15"/>
      <c r="AL104" s="1" t="n">
        <f aca="false">[4]Curves!$A110</f>
        <v>40026</v>
      </c>
      <c r="AM104" s="2" t="n">
        <f aca="false">[4]Curves!$E110</f>
        <v>3.814</v>
      </c>
      <c r="AN104" s="2" t="n">
        <f aca="false">AR104+0.1</f>
        <v>0.45</v>
      </c>
      <c r="AO104" s="2" t="n">
        <f aca="false">AM104+AN104</f>
        <v>4.264</v>
      </c>
      <c r="AP104" s="2" t="n">
        <f aca="false">[4]Curves!$J110</f>
        <v>0.045</v>
      </c>
      <c r="AQ104" s="2" t="n">
        <f aca="false">AM104+AP104</f>
        <v>3.859</v>
      </c>
      <c r="AR104" s="2" t="n">
        <f aca="false">[4]Curves!$K110</f>
        <v>0.35</v>
      </c>
      <c r="AS104" s="2" t="n">
        <f aca="false">AM104+AR104</f>
        <v>4.164</v>
      </c>
      <c r="AT104" s="2" t="n">
        <f aca="false">[4]Curves!$G110</f>
        <v>0.41</v>
      </c>
      <c r="AU104" s="2" t="n">
        <f aca="false">AM104+AT104</f>
        <v>4.224</v>
      </c>
    </row>
    <row r="105" customFormat="false" ht="12.75" hidden="false" customHeight="false" outlineLevel="0" collapsed="false">
      <c r="A105" s="1" t="n">
        <f aca="false">[5]Tregion!$A105</f>
        <v>39203</v>
      </c>
      <c r="B105" s="352" t="n">
        <f aca="false">[5]Tregion!$C105</f>
        <v>35.76</v>
      </c>
      <c r="C105" s="353" t="n">
        <f aca="false">[6]Tregion!$C105</f>
        <v>33.51</v>
      </c>
      <c r="D105" s="352" t="n">
        <f aca="false">[7]Tregion!$C105</f>
        <v>29.76</v>
      </c>
      <c r="E105" s="353" t="n">
        <f aca="false">[8]Tregion!$C105</f>
        <v>39.7</v>
      </c>
      <c r="F105" s="352" t="n">
        <f aca="false">[9]Tregion!$C105</f>
        <v>37.72</v>
      </c>
      <c r="G105" s="353" t="n">
        <f aca="false">[10]Tbasis!$D104</f>
        <v>38.19</v>
      </c>
      <c r="H105" s="352"/>
      <c r="I105" s="353" t="n">
        <f aca="false">[11]Tregion!$C105</f>
        <v>33.85</v>
      </c>
      <c r="J105" s="352"/>
      <c r="K105" s="353"/>
      <c r="L105" s="352"/>
      <c r="M105" s="353"/>
      <c r="N105" s="352"/>
      <c r="O105" s="353"/>
      <c r="Q105" s="352"/>
      <c r="R105" s="353" t="n">
        <f aca="false">[12]Tregion!$C105</f>
        <v>36.2385499752179</v>
      </c>
      <c r="S105" s="354"/>
      <c r="T105" s="353"/>
      <c r="U105" s="355"/>
      <c r="V105" s="356"/>
      <c r="W105" s="355"/>
      <c r="X105" s="353"/>
      <c r="Y105" s="354"/>
      <c r="Z105" s="357"/>
      <c r="AB105" s="354"/>
      <c r="AC105" s="353"/>
      <c r="AD105" s="354"/>
      <c r="AE105" s="353"/>
      <c r="AF105" s="354"/>
      <c r="AG105" s="353"/>
      <c r="AI105" s="1"/>
      <c r="AJ105" s="15"/>
      <c r="AL105" s="1" t="n">
        <f aca="false">[4]Curves!$A111</f>
        <v>40057</v>
      </c>
      <c r="AM105" s="2" t="n">
        <f aca="false">[4]Curves!$E111</f>
        <v>3.682</v>
      </c>
      <c r="AN105" s="2" t="n">
        <f aca="false">AR105+0.1</f>
        <v>0.415</v>
      </c>
      <c r="AO105" s="2" t="n">
        <f aca="false">AM105+AN105</f>
        <v>4.097</v>
      </c>
      <c r="AP105" s="2" t="n">
        <f aca="false">[4]Curves!$J111</f>
        <v>0.13</v>
      </c>
      <c r="AQ105" s="2" t="n">
        <f aca="false">AM105+AP105</f>
        <v>3.812</v>
      </c>
      <c r="AR105" s="2" t="n">
        <f aca="false">[4]Curves!$K111</f>
        <v>0.315</v>
      </c>
      <c r="AS105" s="2" t="n">
        <f aca="false">AM105+AR105</f>
        <v>3.997</v>
      </c>
      <c r="AT105" s="2" t="n">
        <f aca="false">[4]Curves!$G111</f>
        <v>0.36</v>
      </c>
      <c r="AU105" s="2" t="n">
        <f aca="false">AM105+AT105</f>
        <v>4.042</v>
      </c>
    </row>
    <row r="106" customFormat="false" ht="12.75" hidden="false" customHeight="false" outlineLevel="0" collapsed="false">
      <c r="A106" s="1" t="n">
        <f aca="false">[5]Tregion!$A106</f>
        <v>39234</v>
      </c>
      <c r="B106" s="352" t="n">
        <f aca="false">[5]Tregion!$C106</f>
        <v>38.31</v>
      </c>
      <c r="C106" s="353" t="n">
        <f aca="false">[6]Tregion!$C106</f>
        <v>34.29</v>
      </c>
      <c r="D106" s="352" t="n">
        <f aca="false">[7]Tregion!$C106</f>
        <v>30.5</v>
      </c>
      <c r="E106" s="353" t="n">
        <f aca="false">[8]Tregion!$C106</f>
        <v>43.48</v>
      </c>
      <c r="F106" s="352" t="n">
        <f aca="false">[9]Tregion!$C106</f>
        <v>43.9</v>
      </c>
      <c r="G106" s="353" t="n">
        <f aca="false">[10]Tbasis!$D105</f>
        <v>42.12</v>
      </c>
      <c r="H106" s="352"/>
      <c r="I106" s="353" t="n">
        <f aca="false">[11]Tregion!$C106</f>
        <v>39.85</v>
      </c>
      <c r="J106" s="352"/>
      <c r="K106" s="353"/>
      <c r="L106" s="352"/>
      <c r="M106" s="353"/>
      <c r="N106" s="352"/>
      <c r="O106" s="353"/>
      <c r="Q106" s="352"/>
      <c r="R106" s="353" t="n">
        <f aca="false">[12]Tregion!$C106</f>
        <v>36.6486758651235</v>
      </c>
      <c r="S106" s="354"/>
      <c r="T106" s="353"/>
      <c r="U106" s="355"/>
      <c r="V106" s="356"/>
      <c r="W106" s="355"/>
      <c r="X106" s="353"/>
      <c r="Y106" s="354"/>
      <c r="Z106" s="357"/>
      <c r="AB106" s="354"/>
      <c r="AC106" s="353"/>
      <c r="AD106" s="354"/>
      <c r="AE106" s="353"/>
      <c r="AF106" s="354"/>
      <c r="AG106" s="353"/>
      <c r="AI106" s="1"/>
      <c r="AJ106" s="15"/>
      <c r="AL106" s="1" t="n">
        <f aca="false">[4]Curves!$A112</f>
        <v>40087</v>
      </c>
      <c r="AM106" s="2" t="n">
        <f aca="false">[4]Curves!$E112</f>
        <v>3.512</v>
      </c>
      <c r="AN106" s="2" t="n">
        <f aca="false">AR106+0.1</f>
        <v>0.46</v>
      </c>
      <c r="AO106" s="2" t="n">
        <f aca="false">AM106+AN106</f>
        <v>3.972</v>
      </c>
      <c r="AP106" s="2" t="n">
        <f aca="false">[4]Curves!$J112</f>
        <v>0.13</v>
      </c>
      <c r="AQ106" s="2" t="n">
        <f aca="false">AM106+AP106</f>
        <v>3.642</v>
      </c>
      <c r="AR106" s="2" t="n">
        <f aca="false">[4]Curves!$K112</f>
        <v>0.36</v>
      </c>
      <c r="AS106" s="2" t="n">
        <f aca="false">AM106+AR106</f>
        <v>3.872</v>
      </c>
      <c r="AT106" s="2" t="n">
        <f aca="false">[4]Curves!$G112</f>
        <v>0.4</v>
      </c>
      <c r="AU106" s="2" t="n">
        <f aca="false">AM106+AT106</f>
        <v>3.912</v>
      </c>
    </row>
    <row r="107" customFormat="false" ht="12.75" hidden="false" customHeight="false" outlineLevel="0" collapsed="false">
      <c r="A107" s="1" t="n">
        <f aca="false">[5]Tregion!$A107</f>
        <v>39264</v>
      </c>
      <c r="B107" s="352" t="n">
        <f aca="false">[5]Tregion!$C107</f>
        <v>46.08</v>
      </c>
      <c r="C107" s="353" t="n">
        <f aca="false">[6]Tregion!$C107</f>
        <v>46.54</v>
      </c>
      <c r="D107" s="352" t="n">
        <f aca="false">[7]Tregion!$C107</f>
        <v>41.56</v>
      </c>
      <c r="E107" s="353" t="n">
        <f aca="false">[8]Tregion!$C107</f>
        <v>39.62</v>
      </c>
      <c r="F107" s="352" t="n">
        <f aca="false">[9]Tregion!$C107</f>
        <v>44.71</v>
      </c>
      <c r="G107" s="353" t="n">
        <f aca="false">[10]Tbasis!$D106</f>
        <v>50.55</v>
      </c>
      <c r="H107" s="352"/>
      <c r="I107" s="353" t="n">
        <f aca="false">[11]Tregion!$C107</f>
        <v>46.85</v>
      </c>
      <c r="J107" s="352"/>
      <c r="K107" s="353"/>
      <c r="L107" s="352"/>
      <c r="M107" s="353"/>
      <c r="N107" s="352"/>
      <c r="O107" s="353"/>
      <c r="Q107" s="352"/>
      <c r="R107" s="353" t="n">
        <f aca="false">[12]Tregion!$C107</f>
        <v>37.287207179139</v>
      </c>
      <c r="S107" s="354"/>
      <c r="T107" s="353"/>
      <c r="U107" s="355"/>
      <c r="V107" s="356"/>
      <c r="W107" s="355"/>
      <c r="X107" s="353"/>
      <c r="Y107" s="354"/>
      <c r="Z107" s="357"/>
      <c r="AB107" s="354"/>
      <c r="AC107" s="353"/>
      <c r="AD107" s="354"/>
      <c r="AE107" s="353"/>
      <c r="AF107" s="354"/>
      <c r="AG107" s="353"/>
      <c r="AI107" s="1"/>
      <c r="AJ107" s="15"/>
      <c r="AL107" s="1" t="n">
        <f aca="false">[4]Curves!$A113</f>
        <v>40118</v>
      </c>
      <c r="AM107" s="2" t="n">
        <f aca="false">[4]Curves!$E113</f>
        <v>3.512</v>
      </c>
      <c r="AN107" s="2" t="n">
        <f aca="false">AR107+0.1</f>
        <v>0.56</v>
      </c>
      <c r="AO107" s="2" t="n">
        <f aca="false">AM107+AN107</f>
        <v>4.072</v>
      </c>
      <c r="AP107" s="2" t="n">
        <f aca="false">[4]Curves!$J113</f>
        <v>0.13</v>
      </c>
      <c r="AQ107" s="2" t="n">
        <f aca="false">AM107+AP107</f>
        <v>3.642</v>
      </c>
      <c r="AR107" s="2" t="n">
        <f aca="false">[4]Curves!$K113</f>
        <v>0.46</v>
      </c>
      <c r="AS107" s="2" t="n">
        <f aca="false">AM107+AR107</f>
        <v>3.972</v>
      </c>
      <c r="AT107" s="2" t="n">
        <f aca="false">[4]Curves!$G113</f>
        <v>0.73</v>
      </c>
      <c r="AU107" s="2" t="n">
        <f aca="false">AM107+AT107</f>
        <v>4.242</v>
      </c>
    </row>
    <row r="108" customFormat="false" ht="12.75" hidden="false" customHeight="false" outlineLevel="0" collapsed="false">
      <c r="A108" s="1" t="n">
        <f aca="false">[5]Tregion!$A108</f>
        <v>39295</v>
      </c>
      <c r="B108" s="352" t="n">
        <f aca="false">[5]Tregion!$C108</f>
        <v>48.91</v>
      </c>
      <c r="C108" s="353" t="n">
        <f aca="false">[6]Tregion!$C108</f>
        <v>50.85</v>
      </c>
      <c r="D108" s="352" t="n">
        <f aca="false">[7]Tregion!$C108</f>
        <v>46.29</v>
      </c>
      <c r="E108" s="353" t="n">
        <f aca="false">[8]Tregion!$C108</f>
        <v>44.5</v>
      </c>
      <c r="F108" s="352" t="n">
        <f aca="false">[9]Tregion!$C108</f>
        <v>44.74</v>
      </c>
      <c r="G108" s="353" t="n">
        <f aca="false">[10]Tbasis!$D107</f>
        <v>54.48</v>
      </c>
      <c r="H108" s="352"/>
      <c r="I108" s="353" t="n">
        <f aca="false">[11]Tregion!$C108</f>
        <v>55.85</v>
      </c>
      <c r="J108" s="352"/>
      <c r="K108" s="353"/>
      <c r="L108" s="352"/>
      <c r="M108" s="353"/>
      <c r="N108" s="352"/>
      <c r="O108" s="353"/>
      <c r="Q108" s="352"/>
      <c r="R108" s="353" t="n">
        <f aca="false">[12]Tregion!$C108</f>
        <v>37.7226826434159</v>
      </c>
      <c r="S108" s="354"/>
      <c r="T108" s="353"/>
      <c r="U108" s="355"/>
      <c r="V108" s="356"/>
      <c r="W108" s="355"/>
      <c r="X108" s="353"/>
      <c r="Y108" s="354"/>
      <c r="Z108" s="357"/>
      <c r="AB108" s="354"/>
      <c r="AC108" s="353"/>
      <c r="AD108" s="354"/>
      <c r="AE108" s="353"/>
      <c r="AF108" s="354"/>
      <c r="AG108" s="353"/>
      <c r="AI108" s="1"/>
      <c r="AJ108" s="15"/>
      <c r="AL108" s="1" t="n">
        <f aca="false">[4]Curves!$A114</f>
        <v>40148</v>
      </c>
      <c r="AM108" s="2" t="n">
        <f aca="false">[4]Curves!$E114</f>
        <v>3.544</v>
      </c>
      <c r="AN108" s="2" t="n">
        <f aca="false">AR108</f>
        <v>0.77</v>
      </c>
      <c r="AO108" s="2" t="n">
        <f aca="false">AM108+AN108</f>
        <v>4.314</v>
      </c>
      <c r="AP108" s="2" t="n">
        <f aca="false">[4]Curves!$J114</f>
        <v>0.13</v>
      </c>
      <c r="AQ108" s="2" t="n">
        <f aca="false">AM108+AP108</f>
        <v>3.674</v>
      </c>
      <c r="AR108" s="2" t="n">
        <f aca="false">[4]Curves!$K114</f>
        <v>0.77</v>
      </c>
      <c r="AS108" s="2" t="n">
        <f aca="false">AM108+AR108</f>
        <v>4.314</v>
      </c>
      <c r="AT108" s="2" t="n">
        <f aca="false">[4]Curves!$G114</f>
        <v>0.98</v>
      </c>
      <c r="AU108" s="2" t="n">
        <f aca="false">AM108+AT108</f>
        <v>4.524</v>
      </c>
    </row>
    <row r="109" customFormat="false" ht="12.75" hidden="false" customHeight="false" outlineLevel="0" collapsed="false">
      <c r="A109" s="1" t="n">
        <f aca="false">[5]Tregion!$A109</f>
        <v>39326</v>
      </c>
      <c r="B109" s="352" t="n">
        <f aca="false">[5]Tregion!$C109</f>
        <v>42.42</v>
      </c>
      <c r="C109" s="353" t="n">
        <f aca="false">[6]Tregion!$C109</f>
        <v>44.13</v>
      </c>
      <c r="D109" s="352" t="n">
        <f aca="false">[7]Tregion!$C109</f>
        <v>39.82</v>
      </c>
      <c r="E109" s="353" t="n">
        <f aca="false">[8]Tregion!$C109</f>
        <v>41.76</v>
      </c>
      <c r="F109" s="352" t="n">
        <f aca="false">[9]Tregion!$C109</f>
        <v>39.42</v>
      </c>
      <c r="G109" s="353" t="n">
        <f aca="false">[10]Tbasis!$D108</f>
        <v>46.89</v>
      </c>
      <c r="H109" s="352"/>
      <c r="I109" s="353" t="n">
        <f aca="false">[11]Tregion!$C109</f>
        <v>38.6</v>
      </c>
      <c r="J109" s="352"/>
      <c r="K109" s="353"/>
      <c r="L109" s="352"/>
      <c r="M109" s="353"/>
      <c r="N109" s="352"/>
      <c r="O109" s="353"/>
      <c r="Q109" s="352"/>
      <c r="R109" s="353" t="n">
        <f aca="false">[12]Tregion!$C109</f>
        <v>37.8914125937931</v>
      </c>
      <c r="S109" s="354"/>
      <c r="T109" s="353"/>
      <c r="U109" s="355"/>
      <c r="V109" s="356"/>
      <c r="W109" s="355"/>
      <c r="X109" s="353"/>
      <c r="Y109" s="354"/>
      <c r="Z109" s="357"/>
      <c r="AB109" s="354"/>
      <c r="AC109" s="353"/>
      <c r="AD109" s="354"/>
      <c r="AE109" s="353"/>
      <c r="AF109" s="354"/>
      <c r="AG109" s="353"/>
      <c r="AI109" s="1"/>
      <c r="AJ109" s="15"/>
      <c r="AL109" s="1" t="n">
        <f aca="false">[4]Curves!$A115</f>
        <v>40179</v>
      </c>
      <c r="AM109" s="2" t="n">
        <f aca="false">[4]Curves!$E115</f>
        <v>3.594</v>
      </c>
      <c r="AN109" s="2" t="n">
        <f aca="false">AR109</f>
        <v>1.04</v>
      </c>
      <c r="AO109" s="2" t="n">
        <f aca="false">AM109+AN109</f>
        <v>4.634</v>
      </c>
      <c r="AP109" s="2" t="n">
        <f aca="false">[4]Curves!$J115</f>
        <v>0.13</v>
      </c>
      <c r="AQ109" s="2" t="n">
        <f aca="false">AM109+AP109</f>
        <v>3.724</v>
      </c>
      <c r="AR109" s="2" t="n">
        <f aca="false">[4]Curves!$K115</f>
        <v>1.04</v>
      </c>
      <c r="AS109" s="2" t="n">
        <f aca="false">AM109+AR109</f>
        <v>4.634</v>
      </c>
      <c r="AT109" s="2" t="n">
        <f aca="false">[4]Curves!$G115</f>
        <v>1.6</v>
      </c>
      <c r="AU109" s="2" t="n">
        <f aca="false">AM109+AT109</f>
        <v>5.194</v>
      </c>
    </row>
    <row r="110" customFormat="false" ht="12.75" hidden="false" customHeight="false" outlineLevel="0" collapsed="false">
      <c r="A110" s="1" t="n">
        <f aca="false">[5]Tregion!$A110</f>
        <v>39356</v>
      </c>
      <c r="B110" s="352" t="n">
        <f aca="false">[5]Tregion!$C110</f>
        <v>36.34</v>
      </c>
      <c r="C110" s="353" t="n">
        <f aca="false">[6]Tregion!$C110</f>
        <v>38.52</v>
      </c>
      <c r="D110" s="352" t="n">
        <f aca="false">[7]Tregion!$C110</f>
        <v>37.04</v>
      </c>
      <c r="E110" s="353" t="n">
        <f aca="false">[8]Tregion!$C110</f>
        <v>42.14</v>
      </c>
      <c r="F110" s="352" t="n">
        <f aca="false">[9]Tregion!$C110</f>
        <v>40.19</v>
      </c>
      <c r="G110" s="353" t="n">
        <f aca="false">[10]Tbasis!$D109</f>
        <v>38.89</v>
      </c>
      <c r="H110" s="352"/>
      <c r="I110" s="353" t="n">
        <f aca="false">[11]Tregion!$C110</f>
        <v>37.85</v>
      </c>
      <c r="J110" s="352"/>
      <c r="K110" s="353"/>
      <c r="L110" s="352"/>
      <c r="M110" s="353"/>
      <c r="N110" s="352"/>
      <c r="O110" s="353"/>
      <c r="Q110" s="352"/>
      <c r="R110" s="353" t="n">
        <f aca="false">[12]Tregion!$C110</f>
        <v>37.7932072617695</v>
      </c>
      <c r="S110" s="354"/>
      <c r="T110" s="353"/>
      <c r="U110" s="355"/>
      <c r="V110" s="356"/>
      <c r="W110" s="355"/>
      <c r="X110" s="353"/>
      <c r="Y110" s="354"/>
      <c r="Z110" s="357"/>
      <c r="AB110" s="354"/>
      <c r="AC110" s="353"/>
      <c r="AD110" s="354"/>
      <c r="AE110" s="353"/>
      <c r="AF110" s="354"/>
      <c r="AG110" s="353"/>
      <c r="AI110" s="1"/>
      <c r="AJ110" s="15"/>
      <c r="AL110" s="1" t="n">
        <f aca="false">[4]Curves!$A116</f>
        <v>40210</v>
      </c>
      <c r="AM110" s="2" t="n">
        <f aca="false">[4]Curves!$E116</f>
        <v>3.628</v>
      </c>
      <c r="AN110" s="2" t="n">
        <f aca="false">AR110</f>
        <v>1.04</v>
      </c>
      <c r="AO110" s="2" t="n">
        <f aca="false">AM110+AN110</f>
        <v>4.668</v>
      </c>
      <c r="AP110" s="2" t="n">
        <f aca="false">[4]Curves!$J116</f>
        <v>0.045</v>
      </c>
      <c r="AQ110" s="2" t="n">
        <f aca="false">AM110+AP110</f>
        <v>3.673</v>
      </c>
      <c r="AR110" s="2" t="n">
        <f aca="false">[4]Curves!$K116</f>
        <v>1.04</v>
      </c>
      <c r="AS110" s="2" t="n">
        <f aca="false">AM110+AR110</f>
        <v>4.668</v>
      </c>
      <c r="AT110" s="2" t="n">
        <f aca="false">[4]Curves!$G116</f>
        <v>1.6</v>
      </c>
      <c r="AU110" s="2" t="n">
        <f aca="false">AM110+AT110</f>
        <v>5.228</v>
      </c>
    </row>
    <row r="111" customFormat="false" ht="12.75" hidden="false" customHeight="false" outlineLevel="0" collapsed="false">
      <c r="A111" s="1" t="n">
        <f aca="false">[5]Tregion!$A111</f>
        <v>39387</v>
      </c>
      <c r="B111" s="352" t="n">
        <f aca="false">[5]Tregion!$C111</f>
        <v>35.5</v>
      </c>
      <c r="C111" s="353" t="n">
        <f aca="false">[6]Tregion!$C111</f>
        <v>36.96</v>
      </c>
      <c r="D111" s="352" t="n">
        <f aca="false">[7]Tregion!$C111</f>
        <v>35.27</v>
      </c>
      <c r="E111" s="353" t="n">
        <f aca="false">[8]Tregion!$C111</f>
        <v>39.21</v>
      </c>
      <c r="F111" s="352" t="n">
        <f aca="false">[9]Tregion!$C111</f>
        <v>39.61</v>
      </c>
      <c r="G111" s="353" t="n">
        <f aca="false">[10]Tbasis!$D110</f>
        <v>37.78</v>
      </c>
      <c r="H111" s="352"/>
      <c r="I111" s="353" t="n">
        <f aca="false">[11]Tregion!$C111</f>
        <v>34.85</v>
      </c>
      <c r="J111" s="352"/>
      <c r="K111" s="353"/>
      <c r="L111" s="352"/>
      <c r="M111" s="353"/>
      <c r="N111" s="352"/>
      <c r="O111" s="353"/>
      <c r="Q111" s="352"/>
      <c r="R111" s="353" t="n">
        <f aca="false">[12]Tregion!$C111</f>
        <v>39.8925259418874</v>
      </c>
      <c r="S111" s="354"/>
      <c r="T111" s="353"/>
      <c r="U111" s="355"/>
      <c r="V111" s="356"/>
      <c r="W111" s="355"/>
      <c r="X111" s="353"/>
      <c r="Y111" s="354"/>
      <c r="Z111" s="357"/>
      <c r="AB111" s="354"/>
      <c r="AC111" s="353"/>
      <c r="AD111" s="354"/>
      <c r="AE111" s="353"/>
      <c r="AF111" s="354"/>
      <c r="AG111" s="353"/>
      <c r="AI111" s="1"/>
      <c r="AJ111" s="15"/>
      <c r="AL111" s="1" t="n">
        <f aca="false">[4]Curves!$A117</f>
        <v>40238</v>
      </c>
      <c r="AM111" s="2" t="n">
        <f aca="false">[4]Curves!$E117</f>
        <v>3.641</v>
      </c>
      <c r="AN111" s="2" t="n">
        <f aca="false">AR111</f>
        <v>0.54</v>
      </c>
      <c r="AO111" s="2" t="n">
        <f aca="false">AM111+AN111</f>
        <v>4.181</v>
      </c>
      <c r="AP111" s="2" t="n">
        <f aca="false">[4]Curves!$J117</f>
        <v>0.045</v>
      </c>
      <c r="AQ111" s="2" t="n">
        <f aca="false">AM111+AP111</f>
        <v>3.686</v>
      </c>
      <c r="AR111" s="2" t="n">
        <f aca="false">[4]Curves!$K117</f>
        <v>0.54</v>
      </c>
      <c r="AS111" s="2" t="n">
        <f aca="false">AM111+AR111</f>
        <v>4.181</v>
      </c>
      <c r="AT111" s="2" t="n">
        <f aca="false">[4]Curves!$G117</f>
        <v>0.72</v>
      </c>
      <c r="AU111" s="2" t="n">
        <f aca="false">AM111+AT111</f>
        <v>4.361</v>
      </c>
    </row>
    <row r="112" customFormat="false" ht="12.75" hidden="false" customHeight="false" outlineLevel="0" collapsed="false">
      <c r="A112" s="1" t="n">
        <f aca="false">[5]Tregion!$A112</f>
        <v>39417</v>
      </c>
      <c r="B112" s="352" t="n">
        <f aca="false">[5]Tregion!$C112</f>
        <v>35.5</v>
      </c>
      <c r="C112" s="353" t="n">
        <f aca="false">[6]Tregion!$C112</f>
        <v>38.66</v>
      </c>
      <c r="D112" s="352" t="n">
        <f aca="false">[7]Tregion!$C112</f>
        <v>36.9</v>
      </c>
      <c r="E112" s="353" t="n">
        <f aca="false">[8]Tregion!$C112</f>
        <v>40.15</v>
      </c>
      <c r="F112" s="352" t="n">
        <f aca="false">[9]Tregion!$C112</f>
        <v>43.46</v>
      </c>
      <c r="G112" s="353" t="n">
        <f aca="false">[10]Tbasis!$D111</f>
        <v>37.64</v>
      </c>
      <c r="H112" s="352"/>
      <c r="I112" s="353" t="n">
        <f aca="false">[11]Tregion!$C112</f>
        <v>38.1</v>
      </c>
      <c r="J112" s="352"/>
      <c r="K112" s="353"/>
      <c r="L112" s="352"/>
      <c r="M112" s="353"/>
      <c r="N112" s="352"/>
      <c r="O112" s="353"/>
      <c r="Q112" s="352"/>
      <c r="R112" s="353" t="n">
        <f aca="false">[12]Tregion!$C112</f>
        <v>42.1190052240755</v>
      </c>
      <c r="S112" s="354"/>
      <c r="T112" s="353"/>
      <c r="U112" s="355"/>
      <c r="V112" s="356"/>
      <c r="W112" s="355"/>
      <c r="X112" s="353"/>
      <c r="Y112" s="354"/>
      <c r="Z112" s="357"/>
      <c r="AB112" s="354"/>
      <c r="AC112" s="353"/>
      <c r="AD112" s="354"/>
      <c r="AE112" s="353"/>
      <c r="AF112" s="354"/>
      <c r="AG112" s="353"/>
      <c r="AI112" s="1"/>
      <c r="AJ112" s="15"/>
      <c r="AL112" s="1" t="n">
        <f aca="false">[4]Curves!$A118</f>
        <v>40269</v>
      </c>
      <c r="AM112" s="2" t="n">
        <f aca="false">[4]Curves!$E118</f>
        <v>3.633</v>
      </c>
      <c r="AN112" s="2" t="n">
        <f aca="false">AR112</f>
        <v>0.36</v>
      </c>
      <c r="AO112" s="2" t="n">
        <f aca="false">AM112+AN112</f>
        <v>3.993</v>
      </c>
      <c r="AP112" s="2" t="n">
        <f aca="false">[4]Curves!$J118</f>
        <v>0.045</v>
      </c>
      <c r="AQ112" s="2" t="n">
        <f aca="false">AM112+AP112</f>
        <v>3.678</v>
      </c>
      <c r="AR112" s="2" t="n">
        <f aca="false">[4]Curves!$K118</f>
        <v>0.36</v>
      </c>
      <c r="AS112" s="2" t="n">
        <f aca="false">AM112+AR112</f>
        <v>3.993</v>
      </c>
      <c r="AT112" s="2" t="n">
        <f aca="false">[4]Curves!$G118</f>
        <v>0.38</v>
      </c>
      <c r="AU112" s="2" t="n">
        <f aca="false">AM112+AT112</f>
        <v>4.013</v>
      </c>
    </row>
    <row r="113" customFormat="false" ht="12.75" hidden="false" customHeight="false" outlineLevel="0" collapsed="false">
      <c r="A113" s="1" t="n">
        <f aca="false">[5]Tregion!$A113</f>
        <v>39448</v>
      </c>
      <c r="B113" s="352" t="n">
        <f aca="false">[5]Tregion!$C113</f>
        <v>36.73</v>
      </c>
      <c r="C113" s="353" t="n">
        <f aca="false">[6]Tregion!$C113</f>
        <v>39.47</v>
      </c>
      <c r="D113" s="352" t="n">
        <f aca="false">[7]Tregion!$C113</f>
        <v>37.52</v>
      </c>
      <c r="E113" s="353" t="n">
        <f aca="false">[8]Tregion!$C113</f>
        <v>39.42</v>
      </c>
      <c r="F113" s="352" t="n">
        <f aca="false">[9]Tregion!$C113</f>
        <v>41.13</v>
      </c>
      <c r="G113" s="353" t="n">
        <f aca="false">[10]Tbasis!$D112</f>
        <v>39.16</v>
      </c>
      <c r="H113" s="352"/>
      <c r="I113" s="353" t="n">
        <f aca="false">[11]Tregion!$C113</f>
        <v>28.45</v>
      </c>
      <c r="J113" s="352"/>
      <c r="K113" s="353"/>
      <c r="L113" s="352"/>
      <c r="M113" s="353"/>
      <c r="N113" s="352"/>
      <c r="O113" s="353"/>
      <c r="Q113" s="352"/>
      <c r="R113" s="353" t="n">
        <f aca="false">[12]Tregion!$C113</f>
        <v>42.6624618854604</v>
      </c>
      <c r="S113" s="354"/>
      <c r="T113" s="353"/>
      <c r="U113" s="355"/>
      <c r="V113" s="356"/>
      <c r="W113" s="355"/>
      <c r="X113" s="353"/>
      <c r="Y113" s="354"/>
      <c r="Z113" s="357"/>
      <c r="AB113" s="354"/>
      <c r="AC113" s="353"/>
      <c r="AD113" s="354"/>
      <c r="AE113" s="353"/>
      <c r="AF113" s="354"/>
      <c r="AG113" s="353"/>
      <c r="AI113" s="1"/>
      <c r="AJ113" s="15"/>
      <c r="AL113" s="1" t="n">
        <f aca="false">[4]Curves!$A119</f>
        <v>40299</v>
      </c>
      <c r="AM113" s="2" t="n">
        <f aca="false">[4]Curves!$E119</f>
        <v>3.803</v>
      </c>
      <c r="AN113" s="2" t="n">
        <f aca="false">AR113</f>
        <v>0.325</v>
      </c>
      <c r="AO113" s="2" t="n">
        <f aca="false">AM113+AN113</f>
        <v>4.128</v>
      </c>
      <c r="AP113" s="2" t="n">
        <f aca="false">[4]Curves!$J119</f>
        <v>0.045</v>
      </c>
      <c r="AQ113" s="2" t="n">
        <f aca="false">AM113+AP113</f>
        <v>3.848</v>
      </c>
      <c r="AR113" s="2" t="n">
        <f aca="false">[4]Curves!$K119</f>
        <v>0.325</v>
      </c>
      <c r="AS113" s="2" t="n">
        <f aca="false">AM113+AR113</f>
        <v>4.128</v>
      </c>
      <c r="AT113" s="2" t="n">
        <f aca="false">[4]Curves!$G119</f>
        <v>0.33</v>
      </c>
      <c r="AU113" s="2" t="n">
        <f aca="false">AM113+AT113</f>
        <v>4.133</v>
      </c>
    </row>
    <row r="114" customFormat="false" ht="12.75" hidden="false" customHeight="false" outlineLevel="0" collapsed="false">
      <c r="A114" s="1" t="n">
        <f aca="false">[5]Tregion!$A114</f>
        <v>39479</v>
      </c>
      <c r="B114" s="352" t="n">
        <f aca="false">[5]Tregion!$C114</f>
        <v>36.48</v>
      </c>
      <c r="C114" s="353" t="n">
        <f aca="false">[6]Tregion!$C114</f>
        <v>38.05</v>
      </c>
      <c r="D114" s="352" t="n">
        <f aca="false">[7]Tregion!$C114</f>
        <v>36.16</v>
      </c>
      <c r="E114" s="353" t="n">
        <f aca="false">[8]Tregion!$C114</f>
        <v>39.64</v>
      </c>
      <c r="F114" s="352" t="n">
        <f aca="false">[9]Tregion!$C114</f>
        <v>39.26</v>
      </c>
      <c r="G114" s="353" t="n">
        <f aca="false">[10]Tbasis!$D113</f>
        <v>38.91</v>
      </c>
      <c r="H114" s="352"/>
      <c r="I114" s="353" t="n">
        <f aca="false">[11]Tregion!$C114</f>
        <v>30.7</v>
      </c>
      <c r="J114" s="352"/>
      <c r="K114" s="353"/>
      <c r="L114" s="352"/>
      <c r="M114" s="353"/>
      <c r="N114" s="352"/>
      <c r="O114" s="353"/>
      <c r="Q114" s="352"/>
      <c r="R114" s="353" t="n">
        <f aca="false">[12]Tregion!$C114</f>
        <v>41.2174192074548</v>
      </c>
      <c r="S114" s="354"/>
      <c r="T114" s="353"/>
      <c r="U114" s="355"/>
      <c r="V114" s="356"/>
      <c r="W114" s="355"/>
      <c r="X114" s="353"/>
      <c r="Y114" s="354"/>
      <c r="Z114" s="357"/>
      <c r="AB114" s="354"/>
      <c r="AC114" s="353"/>
      <c r="AD114" s="354"/>
      <c r="AE114" s="353"/>
      <c r="AF114" s="354"/>
      <c r="AG114" s="353"/>
      <c r="AI114" s="1"/>
      <c r="AJ114" s="15"/>
      <c r="AL114" s="1" t="n">
        <f aca="false">[4]Curves!$A120</f>
        <v>40330</v>
      </c>
      <c r="AM114" s="2" t="n">
        <f aca="false">[4]Curves!$E120</f>
        <v>3.978</v>
      </c>
      <c r="AN114" s="2" t="n">
        <f aca="false">AR114</f>
        <v>0.335</v>
      </c>
      <c r="AO114" s="2" t="n">
        <f aca="false">AM114+AN114</f>
        <v>4.313</v>
      </c>
      <c r="AP114" s="2" t="n">
        <f aca="false">[4]Curves!$J120</f>
        <v>0.045</v>
      </c>
      <c r="AQ114" s="2" t="n">
        <f aca="false">AM114+AP114</f>
        <v>4.023</v>
      </c>
      <c r="AR114" s="2" t="n">
        <f aca="false">[4]Curves!$K120</f>
        <v>0.335</v>
      </c>
      <c r="AS114" s="2" t="n">
        <f aca="false">AM114+AR114</f>
        <v>4.313</v>
      </c>
      <c r="AT114" s="2" t="n">
        <f aca="false">[4]Curves!$G120</f>
        <v>0.37</v>
      </c>
      <c r="AU114" s="2" t="n">
        <f aca="false">AM114+AT114</f>
        <v>4.348</v>
      </c>
    </row>
    <row r="115" customFormat="false" ht="12.75" hidden="false" customHeight="false" outlineLevel="0" collapsed="false">
      <c r="A115" s="1" t="n">
        <f aca="false">[5]Tregion!$A115</f>
        <v>39508</v>
      </c>
      <c r="B115" s="352" t="n">
        <f aca="false">[5]Tregion!$C115</f>
        <v>36.48</v>
      </c>
      <c r="C115" s="353" t="n">
        <f aca="false">[6]Tregion!$C115</f>
        <v>36.34</v>
      </c>
      <c r="D115" s="352" t="n">
        <f aca="false">[7]Tregion!$C115</f>
        <v>33.97</v>
      </c>
      <c r="E115" s="353" t="n">
        <f aca="false">[8]Tregion!$C115</f>
        <v>38.86</v>
      </c>
      <c r="F115" s="352" t="n">
        <f aca="false">[9]Tregion!$C115</f>
        <v>38.33</v>
      </c>
      <c r="G115" s="353" t="n">
        <f aca="false">[10]Tbasis!$D114</f>
        <v>38.91</v>
      </c>
      <c r="H115" s="352"/>
      <c r="I115" s="353" t="n">
        <f aca="false">[11]Tregion!$C115</f>
        <v>28.2</v>
      </c>
      <c r="J115" s="352"/>
      <c r="K115" s="353"/>
      <c r="L115" s="352"/>
      <c r="M115" s="353"/>
      <c r="N115" s="352"/>
      <c r="O115" s="353"/>
      <c r="Q115" s="352"/>
      <c r="R115" s="353" t="n">
        <f aca="false">[12]Tregion!$C115</f>
        <v>39.5431025110544</v>
      </c>
      <c r="S115" s="354"/>
      <c r="T115" s="353"/>
      <c r="U115" s="355"/>
      <c r="V115" s="356"/>
      <c r="W115" s="355"/>
      <c r="X115" s="353"/>
      <c r="Y115" s="354"/>
      <c r="Z115" s="357"/>
      <c r="AB115" s="354"/>
      <c r="AC115" s="353"/>
      <c r="AD115" s="354"/>
      <c r="AE115" s="353"/>
      <c r="AF115" s="354"/>
      <c r="AG115" s="353"/>
      <c r="AI115" s="1"/>
      <c r="AJ115" s="15"/>
      <c r="AL115" s="1" t="n">
        <f aca="false">[4]Curves!$A121</f>
        <v>40360</v>
      </c>
      <c r="AM115" s="2" t="n">
        <f aca="false">[4]Curves!$E121</f>
        <v>4.0255</v>
      </c>
      <c r="AN115" s="2" t="n">
        <f aca="false">AR115+0.1</f>
        <v>0.45</v>
      </c>
      <c r="AO115" s="2" t="n">
        <f aca="false">AM115+AN115</f>
        <v>4.4755</v>
      </c>
      <c r="AP115" s="2" t="n">
        <f aca="false">[4]Curves!$J121</f>
        <v>0.045</v>
      </c>
      <c r="AQ115" s="2" t="n">
        <f aca="false">AM115+AP115</f>
        <v>4.0705</v>
      </c>
      <c r="AR115" s="2" t="n">
        <f aca="false">[4]Curves!$K121</f>
        <v>0.35</v>
      </c>
      <c r="AS115" s="2" t="n">
        <f aca="false">AM115+AR115</f>
        <v>4.3755</v>
      </c>
      <c r="AT115" s="2" t="n">
        <f aca="false">[4]Curves!$G121</f>
        <v>0.41</v>
      </c>
      <c r="AU115" s="2" t="n">
        <f aca="false">AM115+AT115</f>
        <v>4.4355</v>
      </c>
    </row>
    <row r="116" customFormat="false" ht="12.75" hidden="false" customHeight="false" outlineLevel="0" collapsed="false">
      <c r="A116" s="1" t="n">
        <f aca="false">[5]Tregion!$A116</f>
        <v>39539</v>
      </c>
      <c r="B116" s="352" t="n">
        <f aca="false">[5]Tregion!$C116</f>
        <v>36.22</v>
      </c>
      <c r="C116" s="353" t="n">
        <f aca="false">[6]Tregion!$C116</f>
        <v>37.51</v>
      </c>
      <c r="D116" s="352" t="n">
        <f aca="false">[7]Tregion!$C116</f>
        <v>33.43</v>
      </c>
      <c r="E116" s="353" t="n">
        <f aca="false">[8]Tregion!$C116</f>
        <v>39.19</v>
      </c>
      <c r="F116" s="352" t="n">
        <f aca="false">[9]Tregion!$C116</f>
        <v>37.42</v>
      </c>
      <c r="G116" s="353" t="n">
        <f aca="false">[10]Tbasis!$D115</f>
        <v>38.66</v>
      </c>
      <c r="H116" s="352"/>
      <c r="I116" s="353" t="n">
        <f aca="false">[11]Tregion!$C116</f>
        <v>33.2</v>
      </c>
      <c r="J116" s="352"/>
      <c r="K116" s="353"/>
      <c r="L116" s="352"/>
      <c r="M116" s="353"/>
      <c r="N116" s="352"/>
      <c r="O116" s="353"/>
      <c r="Q116" s="352"/>
      <c r="R116" s="353" t="n">
        <f aca="false">[12]Tregion!$C116</f>
        <v>36.8138830536549</v>
      </c>
      <c r="S116" s="354"/>
      <c r="T116" s="353"/>
      <c r="U116" s="355"/>
      <c r="V116" s="356"/>
      <c r="W116" s="355"/>
      <c r="X116" s="353"/>
      <c r="Y116" s="354"/>
      <c r="Z116" s="357"/>
      <c r="AB116" s="354"/>
      <c r="AC116" s="353"/>
      <c r="AD116" s="354"/>
      <c r="AE116" s="353"/>
      <c r="AF116" s="354"/>
      <c r="AG116" s="353"/>
      <c r="AI116" s="1"/>
      <c r="AJ116" s="15"/>
      <c r="AL116" s="1" t="n">
        <f aca="false">[4]Curves!$A122</f>
        <v>40391</v>
      </c>
      <c r="AM116" s="2" t="n">
        <f aca="false">[4]Curves!$E122</f>
        <v>3.9115</v>
      </c>
      <c r="AN116" s="2" t="n">
        <f aca="false">AR116+0.1</f>
        <v>0.45</v>
      </c>
      <c r="AO116" s="2" t="n">
        <f aca="false">AM116+AN116</f>
        <v>4.3615</v>
      </c>
      <c r="AP116" s="2" t="n">
        <f aca="false">[4]Curves!$J122</f>
        <v>0.045</v>
      </c>
      <c r="AQ116" s="2" t="n">
        <f aca="false">AM116+AP116</f>
        <v>3.9565</v>
      </c>
      <c r="AR116" s="2" t="n">
        <f aca="false">[4]Curves!$K122</f>
        <v>0.35</v>
      </c>
      <c r="AS116" s="2" t="n">
        <f aca="false">AM116+AR116</f>
        <v>4.2615</v>
      </c>
      <c r="AT116" s="2" t="n">
        <f aca="false">[4]Curves!$G122</f>
        <v>0.41</v>
      </c>
      <c r="AU116" s="2" t="n">
        <f aca="false">AM116+AT116</f>
        <v>4.3215</v>
      </c>
    </row>
    <row r="117" customFormat="false" ht="12.75" hidden="false" customHeight="false" outlineLevel="0" collapsed="false">
      <c r="A117" s="1" t="n">
        <f aca="false">[5]Tregion!$A117</f>
        <v>39569</v>
      </c>
      <c r="B117" s="352" t="n">
        <f aca="false">[5]Tregion!$C117</f>
        <v>36.22</v>
      </c>
      <c r="C117" s="353" t="n">
        <f aca="false">[6]Tregion!$C117</f>
        <v>34.78</v>
      </c>
      <c r="D117" s="352" t="n">
        <f aca="false">[7]Tregion!$C117</f>
        <v>30.69</v>
      </c>
      <c r="E117" s="353" t="n">
        <f aca="false">[8]Tregion!$C117</f>
        <v>40.31</v>
      </c>
      <c r="F117" s="352" t="n">
        <f aca="false">[9]Tregion!$C117</f>
        <v>37.92</v>
      </c>
      <c r="G117" s="353" t="n">
        <f aca="false">[10]Tbasis!$D116</f>
        <v>38.66</v>
      </c>
      <c r="H117" s="352"/>
      <c r="I117" s="353" t="n">
        <f aca="false">[11]Tregion!$C117</f>
        <v>34.2</v>
      </c>
      <c r="J117" s="352"/>
      <c r="K117" s="353"/>
      <c r="L117" s="352"/>
      <c r="M117" s="353"/>
      <c r="N117" s="352"/>
      <c r="O117" s="353"/>
      <c r="Q117" s="352"/>
      <c r="R117" s="353" t="n">
        <f aca="false">[12]Tregion!$C117</f>
        <v>36.8163920916661</v>
      </c>
      <c r="S117" s="354"/>
      <c r="T117" s="353"/>
      <c r="U117" s="355"/>
      <c r="V117" s="356"/>
      <c r="W117" s="355"/>
      <c r="X117" s="353"/>
      <c r="Y117" s="354"/>
      <c r="Z117" s="357"/>
      <c r="AB117" s="354"/>
      <c r="AC117" s="353"/>
      <c r="AD117" s="354"/>
      <c r="AE117" s="353"/>
      <c r="AF117" s="354"/>
      <c r="AG117" s="353"/>
      <c r="AI117" s="1"/>
      <c r="AJ117" s="15"/>
      <c r="AL117" s="1" t="n">
        <f aca="false">[4]Curves!$A123</f>
        <v>40422</v>
      </c>
      <c r="AM117" s="2" t="n">
        <f aca="false">[4]Curves!$E123</f>
        <v>3.7795</v>
      </c>
      <c r="AN117" s="2" t="n">
        <f aca="false">AR117+0.1</f>
        <v>0.415</v>
      </c>
      <c r="AO117" s="2" t="n">
        <f aca="false">AM117+AN117</f>
        <v>4.1945</v>
      </c>
      <c r="AP117" s="2" t="n">
        <f aca="false">[4]Curves!$J123</f>
        <v>0.13</v>
      </c>
      <c r="AQ117" s="2" t="n">
        <f aca="false">AM117+AP117</f>
        <v>3.9095</v>
      </c>
      <c r="AR117" s="2" t="n">
        <f aca="false">[4]Curves!$K123</f>
        <v>0.315</v>
      </c>
      <c r="AS117" s="2" t="n">
        <f aca="false">AM117+AR117</f>
        <v>4.0945</v>
      </c>
      <c r="AT117" s="2" t="n">
        <f aca="false">[4]Curves!$G123</f>
        <v>0.36</v>
      </c>
      <c r="AU117" s="2" t="n">
        <f aca="false">AM117+AT117</f>
        <v>4.1395</v>
      </c>
    </row>
    <row r="118" customFormat="false" ht="12.75" hidden="false" customHeight="false" outlineLevel="0" collapsed="false">
      <c r="A118" s="1" t="n">
        <f aca="false">[5]Tregion!$A118</f>
        <v>39600</v>
      </c>
      <c r="B118" s="352" t="n">
        <f aca="false">[5]Tregion!$C118</f>
        <v>38.58</v>
      </c>
      <c r="C118" s="353" t="n">
        <f aca="false">[6]Tregion!$C118</f>
        <v>35.52</v>
      </c>
      <c r="D118" s="352" t="n">
        <f aca="false">[7]Tregion!$C118</f>
        <v>31.39</v>
      </c>
      <c r="E118" s="353" t="n">
        <f aca="false">[8]Tregion!$C118</f>
        <v>43.98</v>
      </c>
      <c r="F118" s="352" t="n">
        <f aca="false">[9]Tregion!$C118</f>
        <v>44.17</v>
      </c>
      <c r="G118" s="353" t="n">
        <f aca="false">[10]Tbasis!$D117</f>
        <v>42.29</v>
      </c>
      <c r="H118" s="352"/>
      <c r="I118" s="353" t="n">
        <f aca="false">[11]Tregion!$C118</f>
        <v>40.2</v>
      </c>
      <c r="J118" s="352"/>
      <c r="K118" s="353"/>
      <c r="L118" s="352"/>
      <c r="M118" s="353"/>
      <c r="N118" s="352"/>
      <c r="O118" s="353"/>
      <c r="Q118" s="352"/>
      <c r="R118" s="353" t="n">
        <f aca="false">[12]Tregion!$C118</f>
        <v>37.225564488826</v>
      </c>
      <c r="S118" s="354"/>
      <c r="T118" s="353"/>
      <c r="U118" s="355"/>
      <c r="V118" s="356"/>
      <c r="W118" s="355"/>
      <c r="X118" s="353"/>
      <c r="Y118" s="354"/>
      <c r="Z118" s="357"/>
      <c r="AB118" s="354"/>
      <c r="AC118" s="353"/>
      <c r="AD118" s="354"/>
      <c r="AE118" s="353"/>
      <c r="AF118" s="354"/>
      <c r="AG118" s="353"/>
      <c r="AI118" s="1"/>
      <c r="AJ118" s="15"/>
      <c r="AL118" s="1" t="n">
        <f aca="false">[4]Curves!$A124</f>
        <v>40452</v>
      </c>
      <c r="AM118" s="2" t="n">
        <f aca="false">[4]Curves!$E124</f>
        <v>3.6095</v>
      </c>
      <c r="AN118" s="2" t="n">
        <f aca="false">AR118+0.1</f>
        <v>0.46</v>
      </c>
      <c r="AO118" s="2" t="n">
        <f aca="false">AM118+AN118</f>
        <v>4.0695</v>
      </c>
      <c r="AP118" s="2" t="n">
        <f aca="false">[4]Curves!$J124</f>
        <v>0.13</v>
      </c>
      <c r="AQ118" s="2" t="n">
        <f aca="false">AM118+AP118</f>
        <v>3.7395</v>
      </c>
      <c r="AR118" s="2" t="n">
        <f aca="false">[4]Curves!$K124</f>
        <v>0.36</v>
      </c>
      <c r="AS118" s="2" t="n">
        <f aca="false">AM118+AR118</f>
        <v>3.9695</v>
      </c>
      <c r="AT118" s="2" t="n">
        <f aca="false">[4]Curves!$G124</f>
        <v>0.4</v>
      </c>
      <c r="AU118" s="2" t="n">
        <f aca="false">AM118+AT118</f>
        <v>4.0095</v>
      </c>
    </row>
    <row r="119" customFormat="false" ht="12.75" hidden="false" customHeight="false" outlineLevel="0" collapsed="false">
      <c r="A119" s="1" t="n">
        <f aca="false">[5]Tregion!$A119</f>
        <v>39630</v>
      </c>
      <c r="B119" s="352" t="n">
        <f aca="false">[5]Tregion!$C119</f>
        <v>45.78</v>
      </c>
      <c r="C119" s="353" t="n">
        <f aca="false">[6]Tregion!$C119</f>
        <v>47.07</v>
      </c>
      <c r="D119" s="352" t="n">
        <f aca="false">[7]Tregion!$C119</f>
        <v>41.71</v>
      </c>
      <c r="E119" s="353" t="n">
        <f aca="false">[8]Tregion!$C119</f>
        <v>39.28</v>
      </c>
      <c r="F119" s="352" t="n">
        <f aca="false">[9]Tregion!$C119</f>
        <v>45.04</v>
      </c>
      <c r="G119" s="353" t="n">
        <f aca="false">[10]Tbasis!$D118</f>
        <v>50.09</v>
      </c>
      <c r="H119" s="352"/>
      <c r="I119" s="353" t="n">
        <f aca="false">[11]Tregion!$C119</f>
        <v>47.2</v>
      </c>
      <c r="J119" s="352"/>
      <c r="K119" s="353"/>
      <c r="L119" s="352"/>
      <c r="M119" s="353"/>
      <c r="N119" s="352"/>
      <c r="O119" s="353"/>
      <c r="Q119" s="352"/>
      <c r="R119" s="353" t="n">
        <f aca="false">[12]Tregion!$C119</f>
        <v>37.86337483338</v>
      </c>
      <c r="S119" s="354"/>
      <c r="T119" s="353"/>
      <c r="U119" s="355"/>
      <c r="V119" s="356"/>
      <c r="W119" s="355"/>
      <c r="X119" s="353"/>
      <c r="Y119" s="354"/>
      <c r="Z119" s="357"/>
      <c r="AB119" s="354"/>
      <c r="AC119" s="353"/>
      <c r="AD119" s="354"/>
      <c r="AE119" s="353"/>
      <c r="AF119" s="354"/>
      <c r="AG119" s="353"/>
      <c r="AI119" s="1"/>
      <c r="AJ119" s="15"/>
      <c r="AL119" s="1" t="n">
        <f aca="false">[4]Curves!$A125</f>
        <v>40483</v>
      </c>
      <c r="AM119" s="2" t="n">
        <f aca="false">[4]Curves!$E125</f>
        <v>3.6095</v>
      </c>
      <c r="AN119" s="2" t="n">
        <f aca="false">AR119+0.1</f>
        <v>0.56</v>
      </c>
      <c r="AO119" s="2" t="n">
        <f aca="false">AM119+AN119</f>
        <v>4.1695</v>
      </c>
      <c r="AP119" s="2" t="n">
        <f aca="false">[4]Curves!$J125</f>
        <v>0.13</v>
      </c>
      <c r="AQ119" s="2" t="n">
        <f aca="false">AM119+AP119</f>
        <v>3.7395</v>
      </c>
      <c r="AR119" s="2" t="n">
        <f aca="false">[4]Curves!$K125</f>
        <v>0.46</v>
      </c>
      <c r="AS119" s="2" t="n">
        <f aca="false">AM119+AR119</f>
        <v>4.0695</v>
      </c>
      <c r="AT119" s="2" t="n">
        <f aca="false">[4]Curves!$G125</f>
        <v>0.73</v>
      </c>
      <c r="AU119" s="2" t="n">
        <f aca="false">AM119+AT119</f>
        <v>4.3395</v>
      </c>
    </row>
    <row r="120" customFormat="false" ht="12.75" hidden="false" customHeight="false" outlineLevel="0" collapsed="false">
      <c r="A120" s="1" t="n">
        <f aca="false">[5]Tregion!$A120</f>
        <v>39661</v>
      </c>
      <c r="B120" s="352" t="n">
        <f aca="false">[5]Tregion!$C120</f>
        <v>48.4</v>
      </c>
      <c r="C120" s="353" t="n">
        <f aca="false">[6]Tregion!$C120</f>
        <v>51.13</v>
      </c>
      <c r="D120" s="352" t="n">
        <f aca="false">[7]Tregion!$C120</f>
        <v>46.12</v>
      </c>
      <c r="E120" s="353" t="n">
        <f aca="false">[8]Tregion!$C120</f>
        <v>43.81</v>
      </c>
      <c r="F120" s="352" t="n">
        <f aca="false">[9]Tregion!$C120</f>
        <v>45.1</v>
      </c>
      <c r="G120" s="353" t="n">
        <f aca="false">[10]Tbasis!$D119</f>
        <v>53.72</v>
      </c>
      <c r="H120" s="352"/>
      <c r="I120" s="353" t="n">
        <f aca="false">[11]Tregion!$C120</f>
        <v>56.2</v>
      </c>
      <c r="J120" s="352"/>
      <c r="K120" s="353"/>
      <c r="L120" s="352"/>
      <c r="M120" s="353"/>
      <c r="N120" s="352"/>
      <c r="O120" s="353"/>
      <c r="Q120" s="352"/>
      <c r="R120" s="353" t="n">
        <f aca="false">[12]Tregion!$C120</f>
        <v>38.2978459647213</v>
      </c>
      <c r="S120" s="354"/>
      <c r="T120" s="353"/>
      <c r="U120" s="355"/>
      <c r="V120" s="356"/>
      <c r="W120" s="355"/>
      <c r="X120" s="353"/>
      <c r="Y120" s="354"/>
      <c r="Z120" s="357"/>
      <c r="AB120" s="354"/>
      <c r="AC120" s="353"/>
      <c r="AD120" s="354"/>
      <c r="AE120" s="353"/>
      <c r="AF120" s="354"/>
      <c r="AG120" s="353"/>
      <c r="AI120" s="1"/>
      <c r="AJ120" s="15"/>
      <c r="AL120" s="1" t="n">
        <f aca="false">[4]Curves!$A126</f>
        <v>40513</v>
      </c>
      <c r="AM120" s="2" t="n">
        <f aca="false">[4]Curves!$E126</f>
        <v>3.6415</v>
      </c>
      <c r="AN120" s="2" t="n">
        <f aca="false">AR120</f>
        <v>0.77</v>
      </c>
      <c r="AO120" s="2" t="n">
        <f aca="false">AM120+AN120</f>
        <v>4.4115</v>
      </c>
      <c r="AP120" s="2" t="n">
        <f aca="false">[4]Curves!$J126</f>
        <v>0.13</v>
      </c>
      <c r="AQ120" s="2" t="n">
        <f aca="false">AM120+AP120</f>
        <v>3.7715</v>
      </c>
      <c r="AR120" s="2" t="n">
        <f aca="false">[4]Curves!$K126</f>
        <v>0.77</v>
      </c>
      <c r="AS120" s="2" t="n">
        <f aca="false">AM120+AR120</f>
        <v>4.4115</v>
      </c>
      <c r="AT120" s="2" t="n">
        <f aca="false">[4]Curves!$G126</f>
        <v>0.98</v>
      </c>
      <c r="AU120" s="2" t="n">
        <f aca="false">AM120+AT120</f>
        <v>4.6215</v>
      </c>
    </row>
    <row r="121" customFormat="false" ht="12.75" hidden="false" customHeight="false" outlineLevel="0" collapsed="false">
      <c r="A121" s="1" t="n">
        <f aca="false">[5]Tregion!$A121</f>
        <v>39692</v>
      </c>
      <c r="B121" s="352" t="n">
        <f aca="false">[5]Tregion!$C121</f>
        <v>42.38</v>
      </c>
      <c r="C121" s="353" t="n">
        <f aca="false">[6]Tregion!$C121</f>
        <v>44.8</v>
      </c>
      <c r="D121" s="352" t="n">
        <f aca="false">[7]Tregion!$C121</f>
        <v>40.08</v>
      </c>
      <c r="E121" s="353" t="n">
        <f aca="false">[8]Tregion!$C121</f>
        <v>41.26</v>
      </c>
      <c r="F121" s="352" t="n">
        <f aca="false">[9]Tregion!$C121</f>
        <v>39.71</v>
      </c>
      <c r="G121" s="353" t="n">
        <f aca="false">[10]Tbasis!$D120</f>
        <v>46.69</v>
      </c>
      <c r="H121" s="352"/>
      <c r="I121" s="353" t="n">
        <f aca="false">[11]Tregion!$C121</f>
        <v>38.95</v>
      </c>
      <c r="J121" s="352"/>
      <c r="K121" s="353"/>
      <c r="L121" s="352"/>
      <c r="M121" s="353"/>
      <c r="N121" s="352"/>
      <c r="O121" s="353"/>
      <c r="Q121" s="352"/>
      <c r="R121" s="353" t="n">
        <f aca="false">[12]Tregion!$C121</f>
        <v>38.465299773446</v>
      </c>
      <c r="S121" s="354"/>
      <c r="T121" s="353"/>
      <c r="U121" s="355"/>
      <c r="V121" s="356"/>
      <c r="W121" s="355"/>
      <c r="X121" s="353"/>
      <c r="Y121" s="354"/>
      <c r="Z121" s="357"/>
      <c r="AB121" s="354"/>
      <c r="AC121" s="353"/>
      <c r="AD121" s="354"/>
      <c r="AE121" s="353"/>
      <c r="AF121" s="354"/>
      <c r="AG121" s="353"/>
      <c r="AI121" s="1"/>
      <c r="AJ121" s="15"/>
      <c r="AL121" s="1" t="n">
        <f aca="false">[4]Curves!$A127</f>
        <v>40544</v>
      </c>
      <c r="AM121" s="2" t="n">
        <f aca="false">[4]Curves!$E127</f>
        <v>3.6915</v>
      </c>
      <c r="AN121" s="2" t="n">
        <f aca="false">AR121</f>
        <v>1.04</v>
      </c>
      <c r="AO121" s="2" t="n">
        <f aca="false">AM121+AN121</f>
        <v>4.7315</v>
      </c>
      <c r="AP121" s="2" t="n">
        <f aca="false">[4]Curves!$J127</f>
        <v>0.13</v>
      </c>
      <c r="AQ121" s="2" t="n">
        <f aca="false">AM121+AP121</f>
        <v>3.8215</v>
      </c>
      <c r="AR121" s="2" t="n">
        <f aca="false">[4]Curves!$K127</f>
        <v>1.04</v>
      </c>
      <c r="AS121" s="2" t="n">
        <f aca="false">AM121+AR121</f>
        <v>4.7315</v>
      </c>
      <c r="AT121" s="2" t="n">
        <f aca="false">[4]Curves!$G127</f>
        <v>1.6</v>
      </c>
      <c r="AU121" s="2" t="n">
        <f aca="false">AM121+AT121</f>
        <v>5.2915</v>
      </c>
    </row>
    <row r="122" customFormat="false" ht="12.75" hidden="false" customHeight="false" outlineLevel="0" collapsed="false">
      <c r="A122" s="1" t="n">
        <f aca="false">[5]Tregion!$A122</f>
        <v>39722</v>
      </c>
      <c r="B122" s="352" t="n">
        <f aca="false">[5]Tregion!$C122</f>
        <v>36.76</v>
      </c>
      <c r="C122" s="353" t="n">
        <f aca="false">[6]Tregion!$C122</f>
        <v>39.54</v>
      </c>
      <c r="D122" s="352" t="n">
        <f aca="false">[7]Tregion!$C122</f>
        <v>37.54</v>
      </c>
      <c r="E122" s="353" t="n">
        <f aca="false">[8]Tregion!$C122</f>
        <v>42.87</v>
      </c>
      <c r="F122" s="352" t="n">
        <f aca="false">[9]Tregion!$C122</f>
        <v>40.41</v>
      </c>
      <c r="G122" s="353" t="n">
        <f aca="false">[10]Tbasis!$D121</f>
        <v>39.31</v>
      </c>
      <c r="H122" s="352"/>
      <c r="I122" s="353" t="n">
        <f aca="false">[11]Tregion!$C122</f>
        <v>38.2</v>
      </c>
      <c r="J122" s="352"/>
      <c r="K122" s="353"/>
      <c r="L122" s="352"/>
      <c r="M122" s="353"/>
      <c r="N122" s="352"/>
      <c r="O122" s="353"/>
      <c r="Q122" s="352"/>
      <c r="R122" s="353" t="n">
        <f aca="false">[12]Tregion!$C122</f>
        <v>38.3668748601716</v>
      </c>
      <c r="S122" s="354"/>
      <c r="T122" s="353"/>
      <c r="U122" s="355"/>
      <c r="V122" s="356"/>
      <c r="W122" s="355"/>
      <c r="X122" s="353"/>
      <c r="Y122" s="354"/>
      <c r="Z122" s="357"/>
      <c r="AB122" s="354"/>
      <c r="AC122" s="353"/>
      <c r="AD122" s="354"/>
      <c r="AE122" s="353"/>
      <c r="AF122" s="354"/>
      <c r="AG122" s="353"/>
      <c r="AI122" s="1"/>
      <c r="AJ122" s="15"/>
      <c r="AL122" s="1" t="n">
        <f aca="false">[4]Curves!$A128</f>
        <v>40575</v>
      </c>
      <c r="AM122" s="2" t="n">
        <f aca="false">[4]Curves!$E128</f>
        <v>3.7255</v>
      </c>
      <c r="AN122" s="2" t="n">
        <f aca="false">AR122</f>
        <v>1.04</v>
      </c>
      <c r="AO122" s="2" t="n">
        <f aca="false">AM122+AN122</f>
        <v>4.7655</v>
      </c>
      <c r="AP122" s="2" t="n">
        <f aca="false">[4]Curves!$J128</f>
        <v>0.045</v>
      </c>
      <c r="AQ122" s="2" t="n">
        <f aca="false">AM122+AP122</f>
        <v>3.7705</v>
      </c>
      <c r="AR122" s="2" t="n">
        <f aca="false">[4]Curves!$K128</f>
        <v>1.04</v>
      </c>
      <c r="AS122" s="2" t="n">
        <f aca="false">AM122+AR122</f>
        <v>4.7655</v>
      </c>
      <c r="AT122" s="2" t="n">
        <f aca="false">[4]Curves!$G128</f>
        <v>1.6</v>
      </c>
      <c r="AU122" s="2" t="n">
        <f aca="false">AM122+AT122</f>
        <v>5.3255</v>
      </c>
    </row>
    <row r="123" customFormat="false" ht="12.75" hidden="false" customHeight="false" outlineLevel="0" collapsed="false">
      <c r="A123" s="1" t="n">
        <f aca="false">[5]Tregion!$A123</f>
        <v>39753</v>
      </c>
      <c r="B123" s="352" t="n">
        <f aca="false">[5]Tregion!$C123</f>
        <v>35.98</v>
      </c>
      <c r="C123" s="353" t="n">
        <f aca="false">[6]Tregion!$C123</f>
        <v>38.05</v>
      </c>
      <c r="D123" s="352" t="n">
        <f aca="false">[7]Tregion!$C123</f>
        <v>35.84</v>
      </c>
      <c r="E123" s="353" t="n">
        <f aca="false">[8]Tregion!$C123</f>
        <v>39.76</v>
      </c>
      <c r="F123" s="352" t="n">
        <f aca="false">[9]Tregion!$C123</f>
        <v>39.83</v>
      </c>
      <c r="G123" s="353" t="n">
        <f aca="false">[10]Tbasis!$D122</f>
        <v>38.28</v>
      </c>
      <c r="H123" s="352"/>
      <c r="I123" s="353" t="n">
        <f aca="false">[11]Tregion!$C123</f>
        <v>35.2</v>
      </c>
      <c r="J123" s="352"/>
      <c r="K123" s="353"/>
      <c r="L123" s="352"/>
      <c r="M123" s="353"/>
      <c r="N123" s="352"/>
      <c r="O123" s="353"/>
      <c r="Q123" s="352"/>
      <c r="R123" s="353" t="n">
        <f aca="false">[12]Tregion!$C123</f>
        <v>41.0596550225461</v>
      </c>
      <c r="S123" s="354"/>
      <c r="T123" s="353"/>
      <c r="U123" s="355"/>
      <c r="V123" s="356"/>
      <c r="W123" s="355"/>
      <c r="X123" s="353"/>
      <c r="Y123" s="354"/>
      <c r="Z123" s="357"/>
      <c r="AB123" s="354"/>
      <c r="AC123" s="353"/>
      <c r="AD123" s="354"/>
      <c r="AE123" s="353"/>
      <c r="AF123" s="354"/>
      <c r="AG123" s="353"/>
      <c r="AI123" s="1"/>
      <c r="AJ123" s="15"/>
      <c r="AL123" s="1" t="n">
        <f aca="false">[4]Curves!$A129</f>
        <v>40603</v>
      </c>
      <c r="AM123" s="2" t="n">
        <f aca="false">[4]Curves!$E129</f>
        <v>3.7385</v>
      </c>
      <c r="AN123" s="2" t="n">
        <f aca="false">AR123</f>
        <v>0.54</v>
      </c>
      <c r="AO123" s="2" t="n">
        <f aca="false">AM123+AN123</f>
        <v>4.2785</v>
      </c>
      <c r="AP123" s="2" t="n">
        <f aca="false">[4]Curves!$J129</f>
        <v>0.045</v>
      </c>
      <c r="AQ123" s="2" t="n">
        <f aca="false">AM123+AP123</f>
        <v>3.7835</v>
      </c>
      <c r="AR123" s="2" t="n">
        <f aca="false">[4]Curves!$K129</f>
        <v>0.54</v>
      </c>
      <c r="AS123" s="2" t="n">
        <f aca="false">AM123+AR123</f>
        <v>4.2785</v>
      </c>
      <c r="AT123" s="2" t="n">
        <f aca="false">[4]Curves!$G129</f>
        <v>0.72</v>
      </c>
      <c r="AU123" s="2" t="n">
        <f aca="false">AM123+AT123</f>
        <v>4.4585</v>
      </c>
    </row>
    <row r="124" customFormat="false" ht="12.75" hidden="false" customHeight="false" outlineLevel="0" collapsed="false">
      <c r="A124" s="1" t="n">
        <f aca="false">[5]Tregion!$A124</f>
        <v>39783</v>
      </c>
      <c r="B124" s="352" t="n">
        <f aca="false">[5]Tregion!$C124</f>
        <v>35.98</v>
      </c>
      <c r="C124" s="353" t="n">
        <f aca="false">[6]Tregion!$C124</f>
        <v>39.65</v>
      </c>
      <c r="D124" s="352" t="n">
        <f aca="false">[7]Tregion!$C124</f>
        <v>37.36</v>
      </c>
      <c r="E124" s="353" t="n">
        <f aca="false">[8]Tregion!$C124</f>
        <v>40.62</v>
      </c>
      <c r="F124" s="352" t="n">
        <f aca="false">[9]Tregion!$C124</f>
        <v>43.7</v>
      </c>
      <c r="G124" s="353" t="n">
        <f aca="false">[10]Tbasis!$D123</f>
        <v>38.15</v>
      </c>
      <c r="H124" s="352"/>
      <c r="I124" s="353" t="n">
        <f aca="false">[11]Tregion!$C124</f>
        <v>38.45</v>
      </c>
      <c r="J124" s="352"/>
      <c r="K124" s="353"/>
      <c r="L124" s="352"/>
      <c r="M124" s="353"/>
      <c r="N124" s="352"/>
      <c r="O124" s="353"/>
      <c r="Q124" s="352"/>
      <c r="R124" s="353" t="n">
        <f aca="false">[12]Tregion!$C124</f>
        <v>43.3095915154048</v>
      </c>
      <c r="S124" s="354"/>
      <c r="T124" s="353"/>
      <c r="U124" s="355"/>
      <c r="V124" s="356"/>
      <c r="W124" s="355"/>
      <c r="X124" s="353"/>
      <c r="Y124" s="354"/>
      <c r="Z124" s="357"/>
      <c r="AB124" s="354"/>
      <c r="AC124" s="353"/>
      <c r="AD124" s="354"/>
      <c r="AE124" s="353"/>
      <c r="AF124" s="354"/>
      <c r="AG124" s="353"/>
      <c r="AI124" s="1"/>
      <c r="AJ124" s="15"/>
      <c r="AL124" s="1" t="n">
        <f aca="false">[4]Curves!$A130</f>
        <v>40634</v>
      </c>
      <c r="AM124" s="2" t="n">
        <f aca="false">[4]Curves!$E130</f>
        <v>3.7305</v>
      </c>
      <c r="AN124" s="2" t="n">
        <f aca="false">AR124</f>
        <v>0.36</v>
      </c>
      <c r="AO124" s="2" t="n">
        <f aca="false">AM124+AN124</f>
        <v>4.0905</v>
      </c>
      <c r="AP124" s="2" t="n">
        <f aca="false">[4]Curves!$J130</f>
        <v>0.045</v>
      </c>
      <c r="AQ124" s="2" t="n">
        <f aca="false">AM124+AP124</f>
        <v>3.7755</v>
      </c>
      <c r="AR124" s="2" t="n">
        <f aca="false">[4]Curves!$K130</f>
        <v>0.36</v>
      </c>
      <c r="AS124" s="2" t="n">
        <f aca="false">AM124+AR124</f>
        <v>4.0905</v>
      </c>
      <c r="AT124" s="2" t="n">
        <f aca="false">[4]Curves!$G130</f>
        <v>0.38</v>
      </c>
      <c r="AU124" s="2" t="n">
        <f aca="false">AM124+AT124</f>
        <v>4.1105</v>
      </c>
    </row>
    <row r="125" customFormat="false" ht="12.75" hidden="false" customHeight="false" outlineLevel="0" collapsed="false">
      <c r="A125" s="1" t="n">
        <f aca="false">[5]Tregion!$A125</f>
        <v>39814</v>
      </c>
      <c r="B125" s="352" t="n">
        <f aca="false">[5]Tregion!$C125</f>
        <v>37.14</v>
      </c>
      <c r="C125" s="353" t="n">
        <f aca="false">[6]Tregion!$C125</f>
        <v>40.55</v>
      </c>
      <c r="D125" s="352" t="n">
        <f aca="false">[7]Tregion!$C125</f>
        <v>37.96</v>
      </c>
      <c r="E125" s="353" t="n">
        <f aca="false">[8]Tregion!$C125</f>
        <v>39.66</v>
      </c>
      <c r="F125" s="352" t="n">
        <f aca="false">[9]Tregion!$C125</f>
        <v>41.37</v>
      </c>
      <c r="G125" s="353" t="n">
        <f aca="false">[10]Tbasis!$D124</f>
        <v>39.58</v>
      </c>
      <c r="H125" s="352"/>
      <c r="I125" s="353" t="n">
        <f aca="false">[11]Tregion!$C125</f>
        <v>28.95</v>
      </c>
      <c r="J125" s="352"/>
      <c r="K125" s="353"/>
      <c r="L125" s="352"/>
      <c r="M125" s="353"/>
      <c r="N125" s="352"/>
      <c r="O125" s="353"/>
      <c r="Q125" s="352"/>
      <c r="R125" s="353" t="n">
        <f aca="false">[12]Tregion!$C125</f>
        <v>43.9077897752142</v>
      </c>
      <c r="S125" s="354"/>
      <c r="T125" s="353"/>
      <c r="U125" s="355"/>
      <c r="V125" s="356"/>
      <c r="W125" s="355"/>
      <c r="X125" s="353"/>
      <c r="Y125" s="354"/>
      <c r="Z125" s="357"/>
      <c r="AB125" s="354"/>
      <c r="AC125" s="353"/>
      <c r="AD125" s="354"/>
      <c r="AE125" s="353"/>
      <c r="AF125" s="354"/>
      <c r="AG125" s="353"/>
      <c r="AI125" s="1"/>
      <c r="AJ125" s="15"/>
      <c r="AL125" s="1" t="n">
        <f aca="false">[4]Curves!$A131</f>
        <v>40664</v>
      </c>
      <c r="AM125" s="2" t="n">
        <f aca="false">[4]Curves!$E131</f>
        <v>3.9005</v>
      </c>
      <c r="AN125" s="2" t="n">
        <f aca="false">AR125</f>
        <v>0.325</v>
      </c>
      <c r="AO125" s="2" t="n">
        <f aca="false">AM125+AN125</f>
        <v>4.2255</v>
      </c>
      <c r="AP125" s="2" t="n">
        <f aca="false">[4]Curves!$J131</f>
        <v>0.045</v>
      </c>
      <c r="AQ125" s="2" t="n">
        <f aca="false">AM125+AP125</f>
        <v>3.9455</v>
      </c>
      <c r="AR125" s="2" t="n">
        <f aca="false">[4]Curves!$K131</f>
        <v>0.325</v>
      </c>
      <c r="AS125" s="2" t="n">
        <f aca="false">AM125+AR125</f>
        <v>4.2255</v>
      </c>
      <c r="AT125" s="2" t="n">
        <f aca="false">[4]Curves!$G131</f>
        <v>0.33</v>
      </c>
      <c r="AU125" s="2" t="n">
        <f aca="false">AM125+AT125</f>
        <v>4.2305</v>
      </c>
    </row>
    <row r="126" customFormat="false" ht="12.75" hidden="false" customHeight="false" outlineLevel="0" collapsed="false">
      <c r="A126" s="1" t="n">
        <f aca="false">[5]Tregion!$A126</f>
        <v>39845</v>
      </c>
      <c r="B126" s="352" t="n">
        <f aca="false">[5]Tregion!$C126</f>
        <v>36.9</v>
      </c>
      <c r="C126" s="353" t="n">
        <f aca="false">[6]Tregion!$C126</f>
        <v>39.21</v>
      </c>
      <c r="D126" s="352" t="n">
        <f aca="false">[7]Tregion!$C126</f>
        <v>36.69</v>
      </c>
      <c r="E126" s="353" t="n">
        <f aca="false">[8]Tregion!$C126</f>
        <v>39.97</v>
      </c>
      <c r="F126" s="352" t="n">
        <f aca="false">[9]Tregion!$C126</f>
        <v>39.48</v>
      </c>
      <c r="G126" s="353" t="n">
        <f aca="false">[10]Tbasis!$D125</f>
        <v>39.34</v>
      </c>
      <c r="H126" s="352"/>
      <c r="I126" s="353" t="n">
        <f aca="false">[11]Tregion!$C126</f>
        <v>31.2</v>
      </c>
      <c r="J126" s="352"/>
      <c r="K126" s="353"/>
      <c r="L126" s="352"/>
      <c r="M126" s="353"/>
      <c r="N126" s="352"/>
      <c r="O126" s="353"/>
      <c r="Q126" s="352"/>
      <c r="R126" s="353" t="n">
        <f aca="false">[12]Tregion!$C126</f>
        <v>42.4811198220613</v>
      </c>
      <c r="S126" s="354"/>
      <c r="T126" s="353"/>
      <c r="U126" s="355"/>
      <c r="V126" s="356"/>
      <c r="W126" s="355"/>
      <c r="X126" s="353"/>
      <c r="Y126" s="354"/>
      <c r="Z126" s="357"/>
      <c r="AB126" s="354"/>
      <c r="AC126" s="353"/>
      <c r="AD126" s="354"/>
      <c r="AE126" s="353"/>
      <c r="AF126" s="354"/>
      <c r="AG126" s="353"/>
      <c r="AI126" s="1"/>
      <c r="AJ126" s="15"/>
      <c r="AL126" s="1" t="n">
        <f aca="false">[4]Curves!$A132</f>
        <v>40695</v>
      </c>
      <c r="AM126" s="2" t="n">
        <f aca="false">[4]Curves!$E132</f>
        <v>4.0755</v>
      </c>
      <c r="AN126" s="2" t="n">
        <f aca="false">AR126</f>
        <v>0.335</v>
      </c>
      <c r="AO126" s="2" t="n">
        <f aca="false">AM126+AN126</f>
        <v>4.4105</v>
      </c>
      <c r="AP126" s="2" t="n">
        <f aca="false">[4]Curves!$J132</f>
        <v>0.045</v>
      </c>
      <c r="AQ126" s="2" t="n">
        <f aca="false">AM126+AP126</f>
        <v>4.1205</v>
      </c>
      <c r="AR126" s="2" t="n">
        <f aca="false">[4]Curves!$K132</f>
        <v>0.335</v>
      </c>
      <c r="AS126" s="2" t="n">
        <f aca="false">AM126+AR126</f>
        <v>4.4105</v>
      </c>
      <c r="AT126" s="2" t="n">
        <f aca="false">[4]Curves!$G132</f>
        <v>0.37</v>
      </c>
      <c r="AU126" s="2" t="n">
        <f aca="false">AM126+AT126</f>
        <v>4.4455</v>
      </c>
    </row>
    <row r="127" customFormat="false" ht="12.75" hidden="false" customHeight="false" outlineLevel="0" collapsed="false">
      <c r="A127" s="1" t="n">
        <f aca="false">[5]Tregion!$A127</f>
        <v>39873</v>
      </c>
      <c r="B127" s="352" t="n">
        <f aca="false">[5]Tregion!$C127</f>
        <v>36.9</v>
      </c>
      <c r="C127" s="353" t="n">
        <f aca="false">[6]Tregion!$C127</f>
        <v>37.6</v>
      </c>
      <c r="D127" s="352" t="n">
        <f aca="false">[7]Tregion!$C127</f>
        <v>34.66</v>
      </c>
      <c r="E127" s="353" t="n">
        <f aca="false">[8]Tregion!$C127</f>
        <v>39.28</v>
      </c>
      <c r="F127" s="352" t="n">
        <f aca="false">[9]Tregion!$C127</f>
        <v>38.55</v>
      </c>
      <c r="G127" s="353" t="n">
        <f aca="false">[10]Tbasis!$D126</f>
        <v>39.34</v>
      </c>
      <c r="H127" s="352"/>
      <c r="I127" s="353" t="n">
        <f aca="false">[11]Tregion!$C127</f>
        <v>28.7</v>
      </c>
      <c r="J127" s="352"/>
      <c r="K127" s="353"/>
      <c r="L127" s="352"/>
      <c r="M127" s="353"/>
      <c r="N127" s="352"/>
      <c r="O127" s="353"/>
      <c r="Q127" s="352"/>
      <c r="R127" s="353" t="n">
        <f aca="false">[12]Tregion!$C127</f>
        <v>40.8212472889856</v>
      </c>
      <c r="S127" s="354"/>
      <c r="T127" s="353"/>
      <c r="U127" s="355"/>
      <c r="V127" s="356"/>
      <c r="W127" s="355"/>
      <c r="X127" s="353"/>
      <c r="Y127" s="354"/>
      <c r="Z127" s="357"/>
      <c r="AB127" s="354"/>
      <c r="AC127" s="353"/>
      <c r="AD127" s="354"/>
      <c r="AE127" s="353"/>
      <c r="AF127" s="354"/>
      <c r="AG127" s="353"/>
      <c r="AI127" s="1"/>
      <c r="AJ127" s="15"/>
      <c r="AL127" s="1" t="n">
        <f aca="false">[4]Curves!$A133</f>
        <v>40725</v>
      </c>
      <c r="AM127" s="2" t="n">
        <f aca="false">[4]Curves!$E133</f>
        <v>4.1255</v>
      </c>
      <c r="AN127" s="2" t="n">
        <f aca="false">AR127+0.1</f>
        <v>0.45</v>
      </c>
      <c r="AO127" s="2" t="n">
        <f aca="false">AM127+AN127</f>
        <v>4.5755</v>
      </c>
      <c r="AP127" s="2" t="n">
        <f aca="false">[4]Curves!$J133</f>
        <v>0.045</v>
      </c>
      <c r="AQ127" s="2" t="n">
        <f aca="false">AM127+AP127</f>
        <v>4.1705</v>
      </c>
      <c r="AR127" s="2" t="n">
        <f aca="false">[4]Curves!$K133</f>
        <v>0.35</v>
      </c>
      <c r="AS127" s="2" t="n">
        <f aca="false">AM127+AR127</f>
        <v>4.4755</v>
      </c>
      <c r="AT127" s="2" t="n">
        <f aca="false">[4]Curves!$G133</f>
        <v>0.41</v>
      </c>
      <c r="AU127" s="2" t="n">
        <f aca="false">AM127+AT127</f>
        <v>4.5355</v>
      </c>
    </row>
    <row r="128" customFormat="false" ht="12.75" hidden="false" customHeight="false" outlineLevel="0" collapsed="false">
      <c r="A128" s="1" t="n">
        <f aca="false">[5]Tregion!$A128</f>
        <v>39904</v>
      </c>
      <c r="B128" s="352" t="n">
        <f aca="false">[5]Tregion!$C128</f>
        <v>36.66</v>
      </c>
      <c r="C128" s="353" t="n">
        <f aca="false">[6]Tregion!$C128</f>
        <v>38.7</v>
      </c>
      <c r="D128" s="352" t="n">
        <f aca="false">[7]Tregion!$C128</f>
        <v>34.15</v>
      </c>
      <c r="E128" s="353" t="n">
        <f aca="false">[8]Tregion!$C128</f>
        <v>39.85</v>
      </c>
      <c r="F128" s="352" t="n">
        <f aca="false">[9]Tregion!$C128</f>
        <v>37.62</v>
      </c>
      <c r="G128" s="353" t="n">
        <f aca="false">[10]Tbasis!$D127</f>
        <v>39.1</v>
      </c>
      <c r="H128" s="352"/>
      <c r="I128" s="353" t="n">
        <f aca="false">[11]Tregion!$C128</f>
        <v>33.75</v>
      </c>
      <c r="J128" s="352"/>
      <c r="K128" s="353"/>
      <c r="L128" s="352"/>
      <c r="M128" s="353"/>
      <c r="N128" s="352"/>
      <c r="O128" s="353"/>
      <c r="Q128" s="352"/>
      <c r="R128" s="353" t="n">
        <f aca="false">[12]Tregion!$C128</f>
        <v>37.2104361603349</v>
      </c>
      <c r="S128" s="354"/>
      <c r="T128" s="353"/>
      <c r="U128" s="355"/>
      <c r="V128" s="356"/>
      <c r="W128" s="355"/>
      <c r="X128" s="353"/>
      <c r="Y128" s="354"/>
      <c r="Z128" s="357"/>
      <c r="AB128" s="354"/>
      <c r="AC128" s="353"/>
      <c r="AD128" s="354"/>
      <c r="AE128" s="353"/>
      <c r="AF128" s="354"/>
      <c r="AG128" s="353"/>
      <c r="AI128" s="1"/>
      <c r="AJ128" s="15"/>
      <c r="AL128" s="1" t="n">
        <f aca="false">[4]Curves!$A134</f>
        <v>40756</v>
      </c>
      <c r="AM128" s="2" t="n">
        <f aca="false">[4]Curves!$E134</f>
        <v>4.0115</v>
      </c>
      <c r="AN128" s="2" t="n">
        <f aca="false">AR128+0.1</f>
        <v>0.45</v>
      </c>
      <c r="AO128" s="2" t="n">
        <f aca="false">AM128+AN128</f>
        <v>4.4615</v>
      </c>
      <c r="AP128" s="2" t="n">
        <f aca="false">[4]Curves!$J134</f>
        <v>0.045</v>
      </c>
      <c r="AQ128" s="2" t="n">
        <f aca="false">AM128+AP128</f>
        <v>4.0565</v>
      </c>
      <c r="AR128" s="2" t="n">
        <f aca="false">[4]Curves!$K134</f>
        <v>0.35</v>
      </c>
      <c r="AS128" s="2" t="n">
        <f aca="false">AM128+AR128</f>
        <v>4.3615</v>
      </c>
      <c r="AT128" s="2" t="n">
        <f aca="false">[4]Curves!$G134</f>
        <v>0.41</v>
      </c>
      <c r="AU128" s="2" t="n">
        <f aca="false">AM128+AT128</f>
        <v>4.4215</v>
      </c>
    </row>
    <row r="129" customFormat="false" ht="12.75" hidden="false" customHeight="false" outlineLevel="0" collapsed="false">
      <c r="A129" s="1" t="n">
        <f aca="false">[5]Tregion!$A129</f>
        <v>39934</v>
      </c>
      <c r="B129" s="352" t="n">
        <f aca="false">[5]Tregion!$C129</f>
        <v>36.66</v>
      </c>
      <c r="C129" s="353" t="n">
        <f aca="false">[6]Tregion!$C129</f>
        <v>36.13</v>
      </c>
      <c r="D129" s="352" t="n">
        <f aca="false">[7]Tregion!$C129</f>
        <v>31.6</v>
      </c>
      <c r="E129" s="353" t="n">
        <f aca="false">[8]Tregion!$C129</f>
        <v>40.9</v>
      </c>
      <c r="F129" s="352" t="n">
        <f aca="false">[9]Tregion!$C129</f>
        <v>38.13</v>
      </c>
      <c r="G129" s="353" t="n">
        <f aca="false">[10]Tbasis!$D128</f>
        <v>39.1</v>
      </c>
      <c r="H129" s="352"/>
      <c r="I129" s="353" t="n">
        <f aca="false">[11]Tregion!$C129</f>
        <v>34.75</v>
      </c>
      <c r="J129" s="352"/>
      <c r="K129" s="353"/>
      <c r="L129" s="352"/>
      <c r="M129" s="353"/>
      <c r="N129" s="352"/>
      <c r="O129" s="353"/>
      <c r="Q129" s="352"/>
      <c r="R129" s="353" t="n">
        <f aca="false">[12]Tregion!$C129</f>
        <v>37.2325967876896</v>
      </c>
      <c r="S129" s="354"/>
      <c r="T129" s="353"/>
      <c r="U129" s="355"/>
      <c r="V129" s="356"/>
      <c r="W129" s="355"/>
      <c r="X129" s="353"/>
      <c r="Y129" s="354"/>
      <c r="Z129" s="357"/>
      <c r="AB129" s="354"/>
      <c r="AC129" s="353"/>
      <c r="AD129" s="354"/>
      <c r="AE129" s="353"/>
      <c r="AF129" s="354"/>
      <c r="AG129" s="353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39965</v>
      </c>
      <c r="B130" s="352" t="n">
        <f aca="false">[5]Tregion!$C130</f>
        <v>38.85</v>
      </c>
      <c r="C130" s="353" t="n">
        <f aca="false">[6]Tregion!$C130</f>
        <v>36.83</v>
      </c>
      <c r="D130" s="352" t="n">
        <f aca="false">[7]Tregion!$C130</f>
        <v>32.25</v>
      </c>
      <c r="E130" s="353" t="n">
        <f aca="false">[8]Tregion!$C130</f>
        <v>44.46</v>
      </c>
      <c r="F130" s="352" t="n">
        <f aca="false">[9]Tregion!$C130</f>
        <v>44.44</v>
      </c>
      <c r="G130" s="353" t="n">
        <f aca="false">[10]Tbasis!$D129</f>
        <v>42.47</v>
      </c>
      <c r="H130" s="352"/>
      <c r="I130" s="353" t="n">
        <f aca="false">[11]Tregion!$C130</f>
        <v>40.75</v>
      </c>
      <c r="J130" s="352"/>
      <c r="K130" s="353"/>
      <c r="L130" s="352"/>
      <c r="M130" s="353"/>
      <c r="N130" s="352"/>
      <c r="O130" s="353"/>
      <c r="Q130" s="352"/>
      <c r="R130" s="353" t="n">
        <f aca="false">[12]Tregion!$C130</f>
        <v>37.664538631213</v>
      </c>
      <c r="S130" s="354"/>
      <c r="T130" s="353"/>
      <c r="U130" s="355"/>
      <c r="V130" s="356"/>
      <c r="W130" s="355"/>
      <c r="X130" s="353"/>
      <c r="Y130" s="354"/>
      <c r="Z130" s="357"/>
      <c r="AB130" s="354"/>
      <c r="AC130" s="353"/>
      <c r="AD130" s="354"/>
      <c r="AE130" s="353"/>
      <c r="AF130" s="354"/>
      <c r="AG130" s="353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39995</v>
      </c>
      <c r="B131" s="352" t="n">
        <f aca="false">[5]Tregion!$C131</f>
        <v>45.51</v>
      </c>
      <c r="C131" s="353" t="n">
        <f aca="false">[6]Tregion!$C131</f>
        <v>47.73</v>
      </c>
      <c r="D131" s="352" t="n">
        <f aca="false">[7]Tregion!$C131</f>
        <v>41.87</v>
      </c>
      <c r="E131" s="353" t="n">
        <f aca="false">[8]Tregion!$C131</f>
        <v>38.98</v>
      </c>
      <c r="F131" s="352" t="n">
        <f aca="false">[9]Tregion!$C131</f>
        <v>45.37</v>
      </c>
      <c r="G131" s="353" t="n">
        <f aca="false">[10]Tbasis!$D130</f>
        <v>49.66</v>
      </c>
      <c r="H131" s="352"/>
      <c r="I131" s="353" t="n">
        <f aca="false">[11]Tregion!$C131</f>
        <v>47.75</v>
      </c>
      <c r="J131" s="352"/>
      <c r="K131" s="353"/>
      <c r="L131" s="352"/>
      <c r="M131" s="353"/>
      <c r="N131" s="352"/>
      <c r="O131" s="353"/>
      <c r="Q131" s="352"/>
      <c r="R131" s="353" t="n">
        <f aca="false">[12]Tregion!$C131</f>
        <v>38.3265968021831</v>
      </c>
      <c r="S131" s="354"/>
      <c r="T131" s="353"/>
      <c r="U131" s="355"/>
      <c r="V131" s="356"/>
      <c r="W131" s="355"/>
      <c r="X131" s="353"/>
      <c r="Y131" s="354"/>
      <c r="Z131" s="357"/>
      <c r="AB131" s="354"/>
      <c r="AC131" s="353"/>
      <c r="AD131" s="354"/>
      <c r="AE131" s="353"/>
      <c r="AF131" s="354"/>
      <c r="AG131" s="353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40026</v>
      </c>
      <c r="B132" s="352" t="n">
        <f aca="false">[5]Tregion!$C132</f>
        <v>47.94</v>
      </c>
      <c r="C132" s="353" t="n">
        <f aca="false">[6]Tregion!$C132</f>
        <v>51.56</v>
      </c>
      <c r="D132" s="352" t="n">
        <f aca="false">[7]Tregion!$C132</f>
        <v>45.99</v>
      </c>
      <c r="E132" s="353" t="n">
        <f aca="false">[8]Tregion!$C132</f>
        <v>43.18</v>
      </c>
      <c r="F132" s="352" t="n">
        <f aca="false">[9]Tregion!$C132</f>
        <v>45.47</v>
      </c>
      <c r="G132" s="353" t="n">
        <f aca="false">[10]Tbasis!$D131</f>
        <v>53.02</v>
      </c>
      <c r="H132" s="352"/>
      <c r="I132" s="353" t="n">
        <f aca="false">[11]Tregion!$C132</f>
        <v>56.75</v>
      </c>
      <c r="J132" s="352"/>
      <c r="K132" s="353"/>
      <c r="L132" s="352"/>
      <c r="M132" s="353"/>
      <c r="N132" s="352"/>
      <c r="O132" s="353"/>
      <c r="Q132" s="352"/>
      <c r="R132" s="353" t="n">
        <f aca="false">[12]Tregion!$C132</f>
        <v>38.7859803754624</v>
      </c>
      <c r="S132" s="354"/>
      <c r="T132" s="353"/>
      <c r="U132" s="355"/>
      <c r="V132" s="356"/>
      <c r="W132" s="355"/>
      <c r="X132" s="353"/>
      <c r="Y132" s="354"/>
      <c r="Z132" s="357"/>
      <c r="AB132" s="354"/>
      <c r="AC132" s="353"/>
      <c r="AD132" s="354"/>
      <c r="AE132" s="353"/>
      <c r="AF132" s="354"/>
      <c r="AG132" s="353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40057</v>
      </c>
      <c r="B133" s="352" t="n">
        <f aca="false">[5]Tregion!$C133</f>
        <v>42.37</v>
      </c>
      <c r="C133" s="353" t="n">
        <f aca="false">[6]Tregion!$C133</f>
        <v>45.59</v>
      </c>
      <c r="D133" s="352" t="n">
        <f aca="false">[7]Tregion!$C133</f>
        <v>40.36</v>
      </c>
      <c r="E133" s="353" t="n">
        <f aca="false">[8]Tregion!$C133</f>
        <v>40.82</v>
      </c>
      <c r="F133" s="352" t="n">
        <f aca="false">[9]Tregion!$C133</f>
        <v>40.01</v>
      </c>
      <c r="G133" s="353" t="n">
        <f aca="false">[10]Tbasis!$D132</f>
        <v>46.53</v>
      </c>
      <c r="H133" s="352"/>
      <c r="I133" s="353" t="n">
        <f aca="false">[11]Tregion!$C133</f>
        <v>39.45</v>
      </c>
      <c r="J133" s="352"/>
      <c r="K133" s="353"/>
      <c r="L133" s="352"/>
      <c r="M133" s="353"/>
      <c r="N133" s="352"/>
      <c r="O133" s="353"/>
      <c r="Q133" s="352"/>
      <c r="R133" s="353" t="n">
        <f aca="false">[12]Tregion!$C133</f>
        <v>38.9775635892358</v>
      </c>
      <c r="S133" s="354"/>
      <c r="T133" s="353"/>
      <c r="U133" s="355"/>
      <c r="V133" s="356"/>
      <c r="W133" s="355"/>
      <c r="X133" s="353"/>
      <c r="Y133" s="354"/>
      <c r="Z133" s="357"/>
      <c r="AB133" s="354"/>
      <c r="AC133" s="353"/>
      <c r="AD133" s="354"/>
      <c r="AE133" s="353"/>
      <c r="AF133" s="354"/>
      <c r="AG133" s="353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40087</v>
      </c>
      <c r="B134" s="352" t="n">
        <f aca="false">[5]Tregion!$C134</f>
        <v>37.16</v>
      </c>
      <c r="C134" s="353" t="n">
        <f aca="false">[6]Tregion!$C134</f>
        <v>40.66</v>
      </c>
      <c r="D134" s="352" t="n">
        <f aca="false">[7]Tregion!$C134</f>
        <v>38.04</v>
      </c>
      <c r="E134" s="353" t="n">
        <f aca="false">[8]Tregion!$C134</f>
        <v>43.56</v>
      </c>
      <c r="F134" s="352" t="n">
        <f aca="false">[9]Tregion!$C134</f>
        <v>40.63</v>
      </c>
      <c r="G134" s="353" t="n">
        <f aca="false">[10]Tbasis!$D133</f>
        <v>39.7</v>
      </c>
      <c r="H134" s="352"/>
      <c r="I134" s="353" t="n">
        <f aca="false">[11]Tregion!$C134</f>
        <v>38.75</v>
      </c>
      <c r="J134" s="352"/>
      <c r="K134" s="353"/>
      <c r="L134" s="352"/>
      <c r="M134" s="353"/>
      <c r="N134" s="352"/>
      <c r="O134" s="353"/>
      <c r="Q134" s="352"/>
      <c r="R134" s="353" t="n">
        <f aca="false">[12]Tregion!$C134</f>
        <v>38.8999950285425</v>
      </c>
      <c r="S134" s="354"/>
      <c r="T134" s="353"/>
      <c r="U134" s="355"/>
      <c r="V134" s="356"/>
      <c r="W134" s="355"/>
      <c r="X134" s="353"/>
      <c r="Y134" s="354"/>
      <c r="Z134" s="357"/>
      <c r="AB134" s="354"/>
      <c r="AC134" s="353"/>
      <c r="AD134" s="354"/>
      <c r="AE134" s="353"/>
      <c r="AF134" s="354"/>
      <c r="AG134" s="353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40118</v>
      </c>
      <c r="B135" s="352" t="n">
        <f aca="false">[5]Tregion!$C135</f>
        <v>36.44</v>
      </c>
      <c r="C135" s="353" t="n">
        <f aca="false">[6]Tregion!$C135</f>
        <v>39.22</v>
      </c>
      <c r="D135" s="352" t="n">
        <f aca="false">[7]Tregion!$C135</f>
        <v>36.4</v>
      </c>
      <c r="E135" s="353" t="n">
        <f aca="false">[8]Tregion!$C135</f>
        <v>40.29</v>
      </c>
      <c r="F135" s="352" t="n">
        <f aca="false">[9]Tregion!$C135</f>
        <v>40.04</v>
      </c>
      <c r="G135" s="353" t="n">
        <f aca="false">[10]Tbasis!$D134</f>
        <v>38.75</v>
      </c>
      <c r="H135" s="352"/>
      <c r="I135" s="353" t="n">
        <f aca="false">[11]Tregion!$C135</f>
        <v>35.75</v>
      </c>
      <c r="J135" s="352"/>
      <c r="K135" s="353"/>
      <c r="L135" s="352"/>
      <c r="M135" s="353"/>
      <c r="N135" s="352"/>
      <c r="O135" s="353"/>
      <c r="Q135" s="352"/>
      <c r="R135" s="353" t="n">
        <f aca="false">[12]Tregion!$C135</f>
        <v>42.5776932716434</v>
      </c>
      <c r="S135" s="354"/>
      <c r="T135" s="353"/>
      <c r="U135" s="355"/>
      <c r="V135" s="356"/>
      <c r="W135" s="355"/>
      <c r="X135" s="353"/>
      <c r="Y135" s="354"/>
      <c r="Z135" s="357"/>
      <c r="AB135" s="354"/>
      <c r="AC135" s="353"/>
      <c r="AD135" s="354"/>
      <c r="AE135" s="353"/>
      <c r="AF135" s="354"/>
      <c r="AG135" s="353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40148</v>
      </c>
      <c r="B136" s="352" t="n">
        <f aca="false">[5]Tregion!$C136</f>
        <v>36.44</v>
      </c>
      <c r="C136" s="353" t="n">
        <f aca="false">[6]Tregion!$C136</f>
        <v>40.73</v>
      </c>
      <c r="D136" s="352" t="n">
        <f aca="false">[7]Tregion!$C136</f>
        <v>37.82</v>
      </c>
      <c r="E136" s="353" t="n">
        <f aca="false">[8]Tregion!$C136</f>
        <v>41.08</v>
      </c>
      <c r="F136" s="352" t="n">
        <f aca="false">[9]Tregion!$C136</f>
        <v>43.94</v>
      </c>
      <c r="G136" s="353" t="n">
        <f aca="false">[10]Tbasis!$D135</f>
        <v>38.63</v>
      </c>
      <c r="H136" s="352"/>
      <c r="I136" s="353" t="n">
        <f aca="false">[11]Tregion!$C136</f>
        <v>38.95</v>
      </c>
      <c r="J136" s="352"/>
      <c r="K136" s="353"/>
      <c r="L136" s="352"/>
      <c r="M136" s="353"/>
      <c r="N136" s="352"/>
      <c r="O136" s="353"/>
      <c r="Q136" s="352"/>
      <c r="R136" s="353" t="n">
        <f aca="false">[12]Tregion!$C136</f>
        <v>44.8493257083244</v>
      </c>
      <c r="S136" s="354"/>
      <c r="T136" s="353"/>
      <c r="U136" s="355"/>
      <c r="V136" s="356"/>
      <c r="W136" s="355"/>
      <c r="X136" s="353"/>
      <c r="Y136" s="354"/>
      <c r="Z136" s="357"/>
      <c r="AB136" s="354"/>
      <c r="AC136" s="353"/>
      <c r="AD136" s="354"/>
      <c r="AE136" s="353"/>
      <c r="AF136" s="354"/>
      <c r="AG136" s="353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40179</v>
      </c>
      <c r="B137" s="352" t="n">
        <f aca="false">[5]Tregion!$C137</f>
        <v>37.53</v>
      </c>
      <c r="C137" s="353" t="n">
        <f aca="false">[6]Tregion!$C137</f>
        <v>41.63</v>
      </c>
      <c r="D137" s="352" t="n">
        <f aca="false">[7]Tregion!$C137</f>
        <v>38.41</v>
      </c>
      <c r="E137" s="353" t="n">
        <f aca="false">[8]Tregion!$C137</f>
        <v>40.14</v>
      </c>
      <c r="F137" s="352" t="n">
        <f aca="false">[9]Tregion!$C137</f>
        <v>41.6</v>
      </c>
      <c r="G137" s="353" t="n">
        <f aca="false">[10]Tbasis!$D136</f>
        <v>39.92</v>
      </c>
      <c r="H137" s="352"/>
      <c r="I137" s="353" t="n">
        <f aca="false">[11]Tregion!$C137</f>
        <v>29.45</v>
      </c>
      <c r="J137" s="352"/>
      <c r="K137" s="353"/>
      <c r="L137" s="352"/>
      <c r="M137" s="353"/>
      <c r="N137" s="352"/>
      <c r="O137" s="353"/>
      <c r="Q137" s="352"/>
      <c r="R137" s="353" t="n">
        <f aca="false">[12]Tregion!$C137</f>
        <v>45.489503382335</v>
      </c>
      <c r="S137" s="354"/>
      <c r="T137" s="353"/>
      <c r="U137" s="355"/>
      <c r="V137" s="356"/>
      <c r="W137" s="355"/>
      <c r="X137" s="353"/>
      <c r="Y137" s="354"/>
      <c r="Z137" s="357"/>
      <c r="AB137" s="354"/>
      <c r="AC137" s="353"/>
      <c r="AD137" s="354"/>
      <c r="AE137" s="353"/>
      <c r="AF137" s="354"/>
      <c r="AG137" s="353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40210</v>
      </c>
      <c r="B138" s="352" t="n">
        <f aca="false">[5]Tregion!$C138</f>
        <v>37.31</v>
      </c>
      <c r="C138" s="353" t="n">
        <f aca="false">[6]Tregion!$C138</f>
        <v>40.37</v>
      </c>
      <c r="D138" s="352" t="n">
        <f aca="false">[7]Tregion!$C138</f>
        <v>37.23</v>
      </c>
      <c r="E138" s="353" t="n">
        <f aca="false">[8]Tregion!$C138</f>
        <v>40.53</v>
      </c>
      <c r="F138" s="352" t="n">
        <f aca="false">[9]Tregion!$C138</f>
        <v>39.71</v>
      </c>
      <c r="G138" s="353" t="n">
        <f aca="false">[10]Tbasis!$D137</f>
        <v>39.69</v>
      </c>
      <c r="H138" s="352"/>
      <c r="I138" s="353" t="n">
        <f aca="false">[11]Tregion!$C138</f>
        <v>31.7</v>
      </c>
      <c r="J138" s="352"/>
      <c r="K138" s="353"/>
      <c r="L138" s="352"/>
      <c r="M138" s="353"/>
      <c r="N138" s="352"/>
      <c r="O138" s="353"/>
      <c r="Q138" s="352"/>
      <c r="R138" s="353" t="n">
        <f aca="false">[12]Tregion!$C138</f>
        <v>44.0574293893176</v>
      </c>
      <c r="S138" s="354"/>
      <c r="T138" s="353"/>
      <c r="U138" s="355"/>
      <c r="V138" s="356"/>
      <c r="W138" s="355"/>
      <c r="X138" s="353"/>
      <c r="Y138" s="354"/>
      <c r="Z138" s="357"/>
      <c r="AB138" s="354"/>
      <c r="AC138" s="353"/>
      <c r="AD138" s="354"/>
      <c r="AE138" s="353"/>
      <c r="AF138" s="354"/>
      <c r="AG138" s="353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40238</v>
      </c>
      <c r="B139" s="352" t="n">
        <f aca="false">[5]Tregion!$C139</f>
        <v>37.31</v>
      </c>
      <c r="C139" s="353" t="n">
        <f aca="false">[6]Tregion!$C139</f>
        <v>38.85</v>
      </c>
      <c r="D139" s="352" t="n">
        <f aca="false">[7]Tregion!$C139</f>
        <v>35.33</v>
      </c>
      <c r="E139" s="353" t="n">
        <f aca="false">[8]Tregion!$C139</f>
        <v>39.93</v>
      </c>
      <c r="F139" s="352" t="n">
        <f aca="false">[9]Tregion!$C139</f>
        <v>38.76</v>
      </c>
      <c r="G139" s="353" t="n">
        <f aca="false">[10]Tbasis!$D138</f>
        <v>39.71</v>
      </c>
      <c r="H139" s="352"/>
      <c r="I139" s="353" t="n">
        <f aca="false">[11]Tregion!$C139</f>
        <v>29.2</v>
      </c>
      <c r="J139" s="352"/>
      <c r="K139" s="353"/>
      <c r="L139" s="352"/>
      <c r="M139" s="353"/>
      <c r="N139" s="352"/>
      <c r="O139" s="353"/>
      <c r="Q139" s="352"/>
      <c r="R139" s="353" t="n">
        <f aca="false">[12]Tregion!$C139</f>
        <v>42.3895558348098</v>
      </c>
      <c r="S139" s="354"/>
      <c r="T139" s="353"/>
      <c r="U139" s="355"/>
      <c r="V139" s="356"/>
      <c r="W139" s="355"/>
      <c r="X139" s="353"/>
      <c r="Y139" s="354"/>
      <c r="Z139" s="357"/>
      <c r="AB139" s="354"/>
      <c r="AC139" s="353"/>
      <c r="AD139" s="354"/>
      <c r="AE139" s="353"/>
      <c r="AF139" s="354"/>
      <c r="AG139" s="353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40269</v>
      </c>
      <c r="B140" s="352" t="n">
        <f aca="false">[5]Tregion!$C140</f>
        <v>37.09</v>
      </c>
      <c r="C140" s="353" t="n">
        <f aca="false">[6]Tregion!$C140</f>
        <v>39.89</v>
      </c>
      <c r="D140" s="352" t="n">
        <f aca="false">[7]Tregion!$C140</f>
        <v>34.86</v>
      </c>
      <c r="E140" s="353" t="n">
        <f aca="false">[8]Tregion!$C140</f>
        <v>40.73</v>
      </c>
      <c r="F140" s="352" t="n">
        <f aca="false">[9]Tregion!$C140</f>
        <v>37.81</v>
      </c>
      <c r="G140" s="353" t="n">
        <f aca="false">[10]Tbasis!$D139</f>
        <v>39.49</v>
      </c>
      <c r="H140" s="352"/>
      <c r="I140" s="353" t="n">
        <f aca="false">[11]Tregion!$C140</f>
        <v>34.5</v>
      </c>
      <c r="J140" s="352"/>
      <c r="K140" s="353"/>
      <c r="L140" s="352"/>
      <c r="M140" s="353"/>
      <c r="N140" s="352"/>
      <c r="O140" s="353"/>
      <c r="Q140" s="352"/>
      <c r="R140" s="353" t="n">
        <f aca="false">[12]Tregion!$C140</f>
        <v>38.6270653955141</v>
      </c>
      <c r="S140" s="354"/>
      <c r="T140" s="353"/>
      <c r="U140" s="355"/>
      <c r="V140" s="356"/>
      <c r="W140" s="355"/>
      <c r="X140" s="353"/>
      <c r="Y140" s="354"/>
      <c r="Z140" s="357"/>
      <c r="AB140" s="354"/>
      <c r="AC140" s="353"/>
      <c r="AD140" s="354"/>
      <c r="AE140" s="353"/>
      <c r="AF140" s="354"/>
      <c r="AG140" s="353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40299</v>
      </c>
      <c r="B141" s="352" t="n">
        <f aca="false">[5]Tregion!$C141</f>
        <v>37.09</v>
      </c>
      <c r="C141" s="353" t="n">
        <f aca="false">[6]Tregion!$C141</f>
        <v>37.46</v>
      </c>
      <c r="D141" s="352" t="n">
        <f aca="false">[7]Tregion!$C141</f>
        <v>32.48</v>
      </c>
      <c r="E141" s="353" t="n">
        <f aca="false">[8]Tregion!$C141</f>
        <v>41.71</v>
      </c>
      <c r="F141" s="352" t="n">
        <f aca="false">[9]Tregion!$C141</f>
        <v>38.33</v>
      </c>
      <c r="G141" s="353" t="n">
        <f aca="false">[10]Tbasis!$D140</f>
        <v>39.49</v>
      </c>
      <c r="H141" s="352"/>
      <c r="I141" s="353" t="n">
        <f aca="false">[11]Tregion!$C141</f>
        <v>35.5</v>
      </c>
      <c r="J141" s="352"/>
      <c r="K141" s="353"/>
      <c r="L141" s="352"/>
      <c r="M141" s="353"/>
      <c r="N141" s="352"/>
      <c r="O141" s="353"/>
      <c r="Q141" s="352"/>
      <c r="R141" s="353" t="n">
        <f aca="false">[12]Tregion!$C141</f>
        <v>38.6539777884903</v>
      </c>
      <c r="S141" s="354"/>
      <c r="T141" s="353"/>
      <c r="U141" s="355"/>
      <c r="V141" s="356"/>
      <c r="W141" s="355"/>
      <c r="X141" s="353"/>
      <c r="Y141" s="354"/>
      <c r="Z141" s="357"/>
      <c r="AB141" s="354"/>
      <c r="AC141" s="353"/>
      <c r="AD141" s="354"/>
      <c r="AE141" s="353"/>
      <c r="AF141" s="354"/>
      <c r="AG141" s="353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40330</v>
      </c>
      <c r="B142" s="352" t="n">
        <f aca="false">[5]Tregion!$C142</f>
        <v>39.11</v>
      </c>
      <c r="C142" s="353" t="n">
        <f aca="false">[6]Tregion!$C142</f>
        <v>38.12</v>
      </c>
      <c r="D142" s="352" t="n">
        <f aca="false">[7]Tregion!$C142</f>
        <v>33.09</v>
      </c>
      <c r="E142" s="353" t="n">
        <f aca="false">[8]Tregion!$C142</f>
        <v>45.17</v>
      </c>
      <c r="F142" s="352" t="n">
        <f aca="false">[9]Tregion!$C142</f>
        <v>44.7</v>
      </c>
      <c r="G142" s="353" t="n">
        <f aca="false">[10]Tbasis!$D141</f>
        <v>42.58</v>
      </c>
      <c r="H142" s="352"/>
      <c r="I142" s="353" t="n">
        <f aca="false">[11]Tregion!$C142</f>
        <v>41.5</v>
      </c>
      <c r="J142" s="352"/>
      <c r="K142" s="353"/>
      <c r="L142" s="352"/>
      <c r="M142" s="353"/>
      <c r="N142" s="352"/>
      <c r="O142" s="353"/>
      <c r="Q142" s="352"/>
      <c r="R142" s="353" t="n">
        <f aca="false">[12]Tregion!$C142</f>
        <v>39.0941357682096</v>
      </c>
      <c r="S142" s="354"/>
      <c r="T142" s="353"/>
      <c r="U142" s="355"/>
      <c r="V142" s="356"/>
      <c r="W142" s="355"/>
      <c r="X142" s="353"/>
      <c r="Y142" s="354"/>
      <c r="Z142" s="357"/>
      <c r="AB142" s="354"/>
      <c r="AC142" s="353"/>
      <c r="AD142" s="354"/>
      <c r="AE142" s="353"/>
      <c r="AF142" s="354"/>
      <c r="AG142" s="353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40360</v>
      </c>
      <c r="B143" s="352" t="n">
        <f aca="false">[5]Tregion!$C143</f>
        <v>45.29</v>
      </c>
      <c r="C143" s="353" t="n">
        <f aca="false">[6]Tregion!$C143</f>
        <v>48.41</v>
      </c>
      <c r="D143" s="352" t="n">
        <f aca="false">[7]Tregion!$C143</f>
        <v>42.06</v>
      </c>
      <c r="E143" s="353" t="n">
        <f aca="false">[8]Tregion!$C143</f>
        <v>38.96</v>
      </c>
      <c r="F143" s="352" t="n">
        <f aca="false">[9]Tregion!$C143</f>
        <v>45.7</v>
      </c>
      <c r="G143" s="353" t="n">
        <f aca="false">[10]Tbasis!$D142</f>
        <v>49.23</v>
      </c>
      <c r="H143" s="352"/>
      <c r="I143" s="353" t="n">
        <f aca="false">[11]Tregion!$C143</f>
        <v>48.5</v>
      </c>
      <c r="J143" s="352"/>
      <c r="K143" s="353"/>
      <c r="L143" s="352"/>
      <c r="M143" s="353"/>
      <c r="N143" s="352"/>
      <c r="O143" s="353"/>
      <c r="Q143" s="352"/>
      <c r="R143" s="353" t="n">
        <f aca="false">[12]Tregion!$C143</f>
        <v>39.7662298630993</v>
      </c>
      <c r="S143" s="354"/>
      <c r="T143" s="353"/>
      <c r="U143" s="355"/>
      <c r="V143" s="356"/>
      <c r="W143" s="355"/>
      <c r="X143" s="353"/>
      <c r="Y143" s="354"/>
      <c r="Z143" s="357"/>
      <c r="AB143" s="354"/>
      <c r="AC143" s="353"/>
      <c r="AD143" s="354"/>
      <c r="AE143" s="353"/>
      <c r="AF143" s="354"/>
      <c r="AG143" s="353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40391</v>
      </c>
      <c r="B144" s="352" t="n">
        <f aca="false">[5]Tregion!$C144</f>
        <v>47.53</v>
      </c>
      <c r="C144" s="353" t="n">
        <f aca="false">[6]Tregion!$C144</f>
        <v>52.03</v>
      </c>
      <c r="D144" s="352" t="n">
        <f aca="false">[7]Tregion!$C144</f>
        <v>45.9</v>
      </c>
      <c r="E144" s="353" t="n">
        <f aca="false">[8]Tregion!$C144</f>
        <v>42.87</v>
      </c>
      <c r="F144" s="352" t="n">
        <f aca="false">[9]Tregion!$C144</f>
        <v>45.83</v>
      </c>
      <c r="G144" s="353" t="n">
        <f aca="false">[10]Tbasis!$D143</f>
        <v>52.33</v>
      </c>
      <c r="H144" s="352"/>
      <c r="I144" s="353" t="n">
        <f aca="false">[11]Tregion!$C144</f>
        <v>57.5</v>
      </c>
      <c r="J144" s="352"/>
      <c r="K144" s="353"/>
      <c r="L144" s="352"/>
      <c r="M144" s="353"/>
      <c r="N144" s="352"/>
      <c r="O144" s="353"/>
      <c r="Q144" s="352"/>
      <c r="R144" s="353" t="n">
        <f aca="false">[12]Tregion!$C144</f>
        <v>40.2342807271758</v>
      </c>
      <c r="S144" s="354"/>
      <c r="T144" s="353"/>
      <c r="U144" s="355"/>
      <c r="V144" s="356"/>
      <c r="W144" s="355"/>
      <c r="X144" s="353"/>
      <c r="Y144" s="354"/>
      <c r="Z144" s="357"/>
      <c r="AB144" s="354"/>
      <c r="AC144" s="353"/>
      <c r="AD144" s="354"/>
      <c r="AE144" s="353"/>
      <c r="AF144" s="354"/>
      <c r="AG144" s="353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40422</v>
      </c>
      <c r="B145" s="352" t="n">
        <f aca="false">[5]Tregion!$C145</f>
        <v>42.38</v>
      </c>
      <c r="C145" s="353" t="n">
        <f aca="false">[6]Tregion!$C145</f>
        <v>46.39</v>
      </c>
      <c r="D145" s="352" t="n">
        <f aca="false">[7]Tregion!$C145</f>
        <v>40.65</v>
      </c>
      <c r="E145" s="353" t="n">
        <f aca="false">[8]Tregion!$C145</f>
        <v>40.67</v>
      </c>
      <c r="F145" s="352" t="n">
        <f aca="false">[9]Tregion!$C145</f>
        <v>40.31</v>
      </c>
      <c r="G145" s="353" t="n">
        <f aca="false">[10]Tbasis!$D144</f>
        <v>46.33</v>
      </c>
      <c r="H145" s="352"/>
      <c r="I145" s="353" t="n">
        <f aca="false">[11]Tregion!$C145</f>
        <v>39.95</v>
      </c>
      <c r="J145" s="352"/>
      <c r="K145" s="353"/>
      <c r="L145" s="352"/>
      <c r="M145" s="353"/>
      <c r="N145" s="352"/>
      <c r="O145" s="353"/>
      <c r="Q145" s="352"/>
      <c r="R145" s="353" t="n">
        <f aca="false">[12]Tregion!$C145</f>
        <v>40.4323996837893</v>
      </c>
      <c r="S145" s="354"/>
      <c r="T145" s="353"/>
      <c r="U145" s="355"/>
      <c r="V145" s="356"/>
      <c r="W145" s="355"/>
      <c r="X145" s="353"/>
      <c r="Y145" s="354"/>
      <c r="Z145" s="357"/>
      <c r="AB145" s="354"/>
      <c r="AC145" s="353"/>
      <c r="AD145" s="354"/>
      <c r="AE145" s="353"/>
      <c r="AF145" s="354"/>
      <c r="AG145" s="353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40452</v>
      </c>
      <c r="B146" s="352" t="n">
        <f aca="false">[5]Tregion!$C146</f>
        <v>37.56</v>
      </c>
      <c r="C146" s="353" t="n">
        <f aca="false">[6]Tregion!$C146</f>
        <v>41.77</v>
      </c>
      <c r="D146" s="352" t="n">
        <f aca="false">[7]Tregion!$C146</f>
        <v>38.54</v>
      </c>
      <c r="E146" s="353" t="n">
        <f aca="false">[8]Tregion!$C146</f>
        <v>44.47</v>
      </c>
      <c r="F146" s="352" t="n">
        <f aca="false">[9]Tregion!$C146</f>
        <v>40.84</v>
      </c>
      <c r="G146" s="353" t="n">
        <f aca="false">[10]Tbasis!$D145</f>
        <v>40.04</v>
      </c>
      <c r="H146" s="352"/>
      <c r="I146" s="353" t="n">
        <f aca="false">[11]Tregion!$C146</f>
        <v>39.5</v>
      </c>
      <c r="J146" s="352"/>
      <c r="K146" s="353"/>
      <c r="L146" s="352"/>
      <c r="M146" s="353"/>
      <c r="N146" s="352"/>
      <c r="O146" s="353"/>
      <c r="Q146" s="352"/>
      <c r="R146" s="353" t="n">
        <f aca="false">[12]Tregion!$C146</f>
        <v>40.3589792795089</v>
      </c>
      <c r="S146" s="354"/>
      <c r="T146" s="353"/>
      <c r="U146" s="355"/>
      <c r="V146" s="356"/>
      <c r="W146" s="355"/>
      <c r="X146" s="353"/>
      <c r="Y146" s="354"/>
      <c r="Z146" s="357"/>
      <c r="AB146" s="354"/>
      <c r="AC146" s="353"/>
      <c r="AD146" s="354"/>
      <c r="AE146" s="353"/>
      <c r="AF146" s="354"/>
      <c r="AG146" s="353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40483</v>
      </c>
      <c r="B147" s="352" t="n">
        <f aca="false">[5]Tregion!$C147</f>
        <v>36.88</v>
      </c>
      <c r="C147" s="353" t="n">
        <f aca="false">[6]Tregion!$C147</f>
        <v>40.38</v>
      </c>
      <c r="D147" s="352" t="n">
        <f aca="false">[7]Tregion!$C147</f>
        <v>36.96</v>
      </c>
      <c r="E147" s="353" t="n">
        <f aca="false">[8]Tregion!$C147</f>
        <v>41.05</v>
      </c>
      <c r="F147" s="352" t="n">
        <f aca="false">[9]Tregion!$C147</f>
        <v>40.25</v>
      </c>
      <c r="G147" s="353" t="n">
        <f aca="false">[10]Tbasis!$D146</f>
        <v>39.16</v>
      </c>
      <c r="H147" s="352"/>
      <c r="I147" s="353" t="n">
        <f aca="false">[11]Tregion!$C147</f>
        <v>36.5</v>
      </c>
      <c r="J147" s="352"/>
      <c r="K147" s="353"/>
      <c r="L147" s="352"/>
      <c r="M147" s="353"/>
      <c r="N147" s="352"/>
      <c r="O147" s="353"/>
      <c r="Q147" s="352"/>
      <c r="R147" s="353" t="n">
        <f aca="false">[12]Tregion!$C147</f>
        <v>43.1039376011625</v>
      </c>
      <c r="S147" s="354"/>
      <c r="T147" s="353"/>
      <c r="U147" s="355"/>
      <c r="V147" s="356"/>
      <c r="W147" s="355"/>
      <c r="X147" s="353"/>
      <c r="Y147" s="354"/>
      <c r="Z147" s="357"/>
      <c r="AB147" s="354"/>
      <c r="AC147" s="353"/>
      <c r="AD147" s="354"/>
      <c r="AE147" s="353"/>
      <c r="AF147" s="354"/>
      <c r="AG147" s="353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40513</v>
      </c>
      <c r="B148" s="352" t="n">
        <f aca="false">[5]Tregion!$C148</f>
        <v>36.89</v>
      </c>
      <c r="C148" s="353" t="n">
        <f aca="false">[6]Tregion!$C148</f>
        <v>41.81</v>
      </c>
      <c r="D148" s="352" t="n">
        <f aca="false">[7]Tregion!$C148</f>
        <v>38.29</v>
      </c>
      <c r="E148" s="353" t="n">
        <f aca="false">[8]Tregion!$C148</f>
        <v>41.77</v>
      </c>
      <c r="F148" s="352" t="n">
        <f aca="false">[9]Tregion!$C148</f>
        <v>44.18</v>
      </c>
      <c r="G148" s="353" t="n">
        <f aca="false">[10]Tbasis!$D147</f>
        <v>39.05</v>
      </c>
      <c r="H148" s="352"/>
      <c r="I148" s="353" t="n">
        <f aca="false">[11]Tregion!$C148</f>
        <v>39.45</v>
      </c>
      <c r="J148" s="352"/>
      <c r="K148" s="353"/>
      <c r="L148" s="352"/>
      <c r="M148" s="353"/>
      <c r="N148" s="352"/>
      <c r="O148" s="353"/>
      <c r="Q148" s="352"/>
      <c r="R148" s="353" t="n">
        <f aca="false">[12]Tregion!$C148</f>
        <v>45.399717456409</v>
      </c>
      <c r="S148" s="354"/>
      <c r="T148" s="353"/>
      <c r="U148" s="355"/>
      <c r="V148" s="356"/>
      <c r="W148" s="355"/>
      <c r="X148" s="353"/>
      <c r="Y148" s="354"/>
      <c r="Z148" s="357"/>
      <c r="AB148" s="354"/>
      <c r="AC148" s="353"/>
      <c r="AD148" s="354"/>
      <c r="AE148" s="353"/>
      <c r="AF148" s="354"/>
      <c r="AG148" s="353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40544</v>
      </c>
      <c r="B149" s="352" t="n">
        <f aca="false">[5]Tregion!$C149</f>
        <v>37.91</v>
      </c>
      <c r="C149" s="353" t="n">
        <f aca="false">[6]Tregion!$C149</f>
        <v>42.71</v>
      </c>
      <c r="D149" s="352" t="n">
        <f aca="false">[7]Tregion!$C149</f>
        <v>38.86</v>
      </c>
      <c r="E149" s="353" t="n">
        <f aca="false">[8]Tregion!$C149</f>
        <v>40.63</v>
      </c>
      <c r="F149" s="352" t="n">
        <f aca="false">[9]Tregion!$C149</f>
        <v>41.83</v>
      </c>
      <c r="G149" s="353" t="n">
        <f aca="false">[10]Tbasis!$D148</f>
        <v>40.25</v>
      </c>
      <c r="H149" s="352"/>
      <c r="I149" s="353" t="n">
        <f aca="false">[11]Tregion!$C149</f>
        <v>29.95</v>
      </c>
      <c r="J149" s="352"/>
      <c r="K149" s="353"/>
      <c r="L149" s="352"/>
      <c r="M149" s="353"/>
      <c r="N149" s="352"/>
      <c r="O149" s="353"/>
      <c r="Q149" s="352"/>
      <c r="R149" s="353" t="n">
        <f aca="false">[12]Tregion!$C149</f>
        <v>43.2027928171529</v>
      </c>
      <c r="S149" s="354"/>
      <c r="T149" s="353"/>
      <c r="U149" s="355"/>
      <c r="V149" s="356"/>
      <c r="W149" s="355"/>
      <c r="X149" s="353"/>
      <c r="Y149" s="354"/>
      <c r="Z149" s="357"/>
      <c r="AB149" s="354"/>
      <c r="AC149" s="353"/>
      <c r="AD149" s="354"/>
      <c r="AE149" s="353"/>
      <c r="AF149" s="354"/>
      <c r="AG149" s="353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40575</v>
      </c>
      <c r="B150" s="352" t="n">
        <f aca="false">[5]Tregion!$C150</f>
        <v>37.71</v>
      </c>
      <c r="C150" s="353" t="n">
        <f aca="false">[6]Tregion!$C150</f>
        <v>41.52</v>
      </c>
      <c r="D150" s="352" t="n">
        <f aca="false">[7]Tregion!$C150</f>
        <v>37.76</v>
      </c>
      <c r="E150" s="353" t="n">
        <f aca="false">[8]Tregion!$C150</f>
        <v>41.1</v>
      </c>
      <c r="F150" s="352" t="n">
        <f aca="false">[9]Tregion!$C150</f>
        <v>39.93</v>
      </c>
      <c r="G150" s="353" t="n">
        <f aca="false">[10]Tbasis!$D149</f>
        <v>40.04</v>
      </c>
      <c r="H150" s="352"/>
      <c r="I150" s="353" t="n">
        <f aca="false">[11]Tregion!$C150</f>
        <v>32.2</v>
      </c>
      <c r="J150" s="352"/>
      <c r="K150" s="353"/>
      <c r="L150" s="352"/>
      <c r="M150" s="353"/>
      <c r="N150" s="352"/>
      <c r="O150" s="353"/>
      <c r="Q150" s="352"/>
      <c r="R150" s="353" t="n">
        <f aca="false">[12]Tregion!$C150</f>
        <v>41.799029914942</v>
      </c>
      <c r="S150" s="354"/>
      <c r="T150" s="353"/>
      <c r="U150" s="355"/>
      <c r="V150" s="356"/>
      <c r="W150" s="355"/>
      <c r="X150" s="353"/>
      <c r="Y150" s="354"/>
      <c r="Z150" s="357"/>
      <c r="AB150" s="354"/>
      <c r="AC150" s="353"/>
      <c r="AD150" s="354"/>
      <c r="AE150" s="353"/>
      <c r="AF150" s="354"/>
      <c r="AG150" s="353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40603</v>
      </c>
      <c r="B151" s="352" t="n">
        <f aca="false">[5]Tregion!$C151</f>
        <v>37.71</v>
      </c>
      <c r="C151" s="353" t="n">
        <f aca="false">[6]Tregion!$C151</f>
        <v>40.08</v>
      </c>
      <c r="D151" s="352" t="n">
        <f aca="false">[7]Tregion!$C151</f>
        <v>35.99</v>
      </c>
      <c r="E151" s="353" t="n">
        <f aca="false">[8]Tregion!$C151</f>
        <v>40.56</v>
      </c>
      <c r="F151" s="352" t="n">
        <f aca="false">[9]Tregion!$C151</f>
        <v>38.97</v>
      </c>
      <c r="G151" s="353" t="n">
        <f aca="false">[10]Tbasis!$D150</f>
        <v>40.05</v>
      </c>
      <c r="H151" s="352"/>
      <c r="I151" s="353" t="n">
        <f aca="false">[11]Tregion!$C151</f>
        <v>29.7</v>
      </c>
      <c r="J151" s="352"/>
      <c r="K151" s="353"/>
      <c r="L151" s="352"/>
      <c r="M151" s="353"/>
      <c r="N151" s="352"/>
      <c r="O151" s="353"/>
      <c r="Q151" s="352"/>
      <c r="R151" s="353" t="n">
        <f aca="false">[12]Tregion!$C151</f>
        <v>40.1658088050552</v>
      </c>
      <c r="S151" s="354"/>
      <c r="T151" s="353"/>
      <c r="U151" s="355"/>
      <c r="V151" s="356"/>
      <c r="W151" s="355"/>
      <c r="X151" s="353"/>
      <c r="Y151" s="354"/>
      <c r="Z151" s="357"/>
      <c r="AB151" s="354"/>
      <c r="AC151" s="353"/>
      <c r="AD151" s="354"/>
      <c r="AE151" s="353"/>
      <c r="AF151" s="354"/>
      <c r="AG151" s="353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40634</v>
      </c>
      <c r="B152" s="352" t="n">
        <f aca="false">[5]Tregion!$C152</f>
        <v>37.51</v>
      </c>
      <c r="C152" s="353" t="n">
        <f aca="false">[6]Tregion!$C152</f>
        <v>41.07</v>
      </c>
      <c r="D152" s="352" t="n">
        <f aca="false">[7]Tregion!$C152</f>
        <v>35.56</v>
      </c>
      <c r="E152" s="353" t="n">
        <f aca="false">[8]Tregion!$C152</f>
        <v>41.58</v>
      </c>
      <c r="F152" s="352" t="n">
        <f aca="false">[9]Tregion!$C152</f>
        <v>38.01</v>
      </c>
      <c r="G152" s="353" t="n">
        <f aca="false">[10]Tbasis!$D151</f>
        <v>39.85</v>
      </c>
      <c r="H152" s="352"/>
      <c r="I152" s="353" t="n">
        <f aca="false">[11]Tregion!$C152</f>
        <v>35</v>
      </c>
      <c r="J152" s="352"/>
      <c r="K152" s="353"/>
      <c r="L152" s="352"/>
      <c r="M152" s="353"/>
      <c r="N152" s="352"/>
      <c r="O152" s="353"/>
      <c r="Q152" s="352"/>
      <c r="R152" s="353" t="n">
        <f aca="false">[12]Tregion!$C152</f>
        <v>36.612973968877</v>
      </c>
      <c r="S152" s="354"/>
      <c r="T152" s="353"/>
      <c r="U152" s="355"/>
      <c r="V152" s="356"/>
      <c r="W152" s="355"/>
      <c r="X152" s="353"/>
      <c r="Y152" s="354"/>
      <c r="Z152" s="357"/>
      <c r="AB152" s="354"/>
      <c r="AC152" s="353"/>
      <c r="AD152" s="354"/>
      <c r="AE152" s="353"/>
      <c r="AF152" s="354"/>
      <c r="AG152" s="353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40664</v>
      </c>
      <c r="B153" s="352" t="n">
        <f aca="false">[5]Tregion!$C153</f>
        <v>37.51</v>
      </c>
      <c r="C153" s="353" t="n">
        <f aca="false">[6]Tregion!$C153</f>
        <v>38.78</v>
      </c>
      <c r="D153" s="352" t="n">
        <f aca="false">[7]Tregion!$C153</f>
        <v>33.34</v>
      </c>
      <c r="E153" s="353" t="n">
        <f aca="false">[8]Tregion!$C153</f>
        <v>42.51</v>
      </c>
      <c r="F153" s="352" t="n">
        <f aca="false">[9]Tregion!$C153</f>
        <v>38.54</v>
      </c>
      <c r="G153" s="353" t="n">
        <f aca="false">[10]Tbasis!$D152</f>
        <v>39.85</v>
      </c>
      <c r="H153" s="352"/>
      <c r="I153" s="353" t="n">
        <f aca="false">[11]Tregion!$C153</f>
        <v>36</v>
      </c>
      <c r="J153" s="352"/>
      <c r="K153" s="353"/>
      <c r="L153" s="352"/>
      <c r="M153" s="353"/>
      <c r="N153" s="352"/>
      <c r="O153" s="353"/>
      <c r="Q153" s="352"/>
      <c r="R153" s="353" t="n">
        <f aca="false">[12]Tregion!$C153</f>
        <v>36.6347787783928</v>
      </c>
      <c r="S153" s="354"/>
      <c r="T153" s="353"/>
      <c r="U153" s="355"/>
      <c r="V153" s="356"/>
      <c r="W153" s="355"/>
      <c r="X153" s="353"/>
      <c r="Y153" s="354"/>
      <c r="Z153" s="357"/>
      <c r="AB153" s="354"/>
      <c r="AC153" s="353"/>
      <c r="AD153" s="354"/>
      <c r="AE153" s="353"/>
      <c r="AF153" s="354"/>
      <c r="AG153" s="353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40695</v>
      </c>
      <c r="B154" s="352" t="n">
        <f aca="false">[5]Tregion!$C154</f>
        <v>39.38</v>
      </c>
      <c r="C154" s="353" t="n">
        <f aca="false">[6]Tregion!$C154</f>
        <v>39.4</v>
      </c>
      <c r="D154" s="352" t="n">
        <f aca="false">[7]Tregion!$C154</f>
        <v>33.91</v>
      </c>
      <c r="E154" s="353" t="n">
        <f aca="false">[8]Tregion!$C154</f>
        <v>45.87</v>
      </c>
      <c r="F154" s="352" t="n">
        <f aca="false">[9]Tregion!$C154</f>
        <v>44.97</v>
      </c>
      <c r="G154" s="353" t="n">
        <f aca="false">[10]Tbasis!$D153</f>
        <v>42.7</v>
      </c>
      <c r="H154" s="352"/>
      <c r="I154" s="353" t="n">
        <f aca="false">[11]Tregion!$C154</f>
        <v>42</v>
      </c>
      <c r="J154" s="352"/>
      <c r="K154" s="353"/>
      <c r="L154" s="352"/>
      <c r="M154" s="353"/>
      <c r="N154" s="352"/>
      <c r="O154" s="353"/>
      <c r="Q154" s="352"/>
      <c r="R154" s="353" t="n">
        <f aca="false">[12]Tregion!$C154</f>
        <v>37.059785231014</v>
      </c>
      <c r="S154" s="354"/>
      <c r="T154" s="353"/>
      <c r="U154" s="355"/>
      <c r="V154" s="356"/>
      <c r="W154" s="355"/>
      <c r="X154" s="353"/>
      <c r="Y154" s="354"/>
      <c r="Z154" s="357"/>
      <c r="AB154" s="354"/>
      <c r="AC154" s="353"/>
      <c r="AD154" s="354"/>
      <c r="AE154" s="353"/>
      <c r="AF154" s="354"/>
      <c r="AG154" s="353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40725</v>
      </c>
      <c r="B155" s="352" t="n">
        <f aca="false">[5]Tregion!$C155</f>
        <v>45.1</v>
      </c>
      <c r="C155" s="353" t="n">
        <f aca="false">[6]Tregion!$C155</f>
        <v>49.11</v>
      </c>
      <c r="D155" s="352" t="n">
        <f aca="false">[7]Tregion!$C155</f>
        <v>42.27</v>
      </c>
      <c r="E155" s="353" t="n">
        <f aca="false">[8]Tregion!$C155</f>
        <v>38.98</v>
      </c>
      <c r="F155" s="352" t="n">
        <f aca="false">[9]Tregion!$C155</f>
        <v>46.03</v>
      </c>
      <c r="G155" s="353" t="n">
        <f aca="false">[10]Tbasis!$D154</f>
        <v>48.85</v>
      </c>
      <c r="H155" s="352"/>
      <c r="I155" s="353" t="n">
        <f aca="false">[11]Tregion!$C155</f>
        <v>49</v>
      </c>
      <c r="J155" s="352"/>
      <c r="K155" s="353"/>
      <c r="L155" s="352"/>
      <c r="M155" s="353"/>
      <c r="N155" s="352"/>
      <c r="O155" s="353"/>
      <c r="Q155" s="352"/>
      <c r="R155" s="353" t="n">
        <f aca="false">[12]Tregion!$C155</f>
        <v>37.7112131926525</v>
      </c>
      <c r="S155" s="354"/>
      <c r="T155" s="353"/>
      <c r="U155" s="355"/>
      <c r="V155" s="356"/>
      <c r="W155" s="355"/>
      <c r="X155" s="353"/>
      <c r="Y155" s="354"/>
      <c r="Z155" s="357"/>
      <c r="AB155" s="354"/>
      <c r="AC155" s="353"/>
      <c r="AD155" s="354"/>
      <c r="AE155" s="353"/>
      <c r="AF155" s="354"/>
      <c r="AG155" s="353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40756</v>
      </c>
      <c r="B156" s="352" t="n">
        <f aca="false">[5]Tregion!$C156</f>
        <v>47.18</v>
      </c>
      <c r="C156" s="353" t="n">
        <f aca="false">[6]Tregion!$C156</f>
        <v>52.52</v>
      </c>
      <c r="D156" s="352" t="n">
        <f aca="false">[7]Tregion!$C156</f>
        <v>45.85</v>
      </c>
      <c r="E156" s="353" t="n">
        <f aca="false">[8]Tregion!$C156</f>
        <v>42.61</v>
      </c>
      <c r="F156" s="352" t="n">
        <f aca="false">[9]Tregion!$C156</f>
        <v>46.19</v>
      </c>
      <c r="G156" s="353" t="n">
        <f aca="false">[10]Tbasis!$D155</f>
        <v>51.71</v>
      </c>
      <c r="H156" s="352"/>
      <c r="I156" s="353" t="n">
        <f aca="false">[11]Tregion!$C156</f>
        <v>58</v>
      </c>
      <c r="J156" s="352"/>
      <c r="K156" s="353"/>
      <c r="L156" s="352"/>
      <c r="M156" s="353"/>
      <c r="N156" s="352"/>
      <c r="O156" s="353"/>
      <c r="Q156" s="352"/>
      <c r="R156" s="353" t="n">
        <f aca="false">[12]Tregion!$C156</f>
        <v>38.1632207621885</v>
      </c>
      <c r="S156" s="354"/>
      <c r="T156" s="353"/>
      <c r="U156" s="355"/>
      <c r="V156" s="356"/>
      <c r="W156" s="355"/>
      <c r="X156" s="353"/>
      <c r="Y156" s="354"/>
      <c r="Z156" s="357"/>
      <c r="AB156" s="354"/>
      <c r="AC156" s="353"/>
      <c r="AD156" s="354"/>
      <c r="AE156" s="353"/>
      <c r="AF156" s="354"/>
      <c r="AG156" s="353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40787</v>
      </c>
      <c r="B157" s="352" t="n">
        <f aca="false">[5]Tregion!$C157</f>
        <v>42.4</v>
      </c>
      <c r="C157" s="353" t="n">
        <f aca="false">[6]Tregion!$C157</f>
        <v>47.21</v>
      </c>
      <c r="D157" s="352" t="n">
        <f aca="false">[7]Tregion!$C157</f>
        <v>40.95</v>
      </c>
      <c r="E157" s="353" t="n">
        <f aca="false">[8]Tregion!$C157</f>
        <v>40.56</v>
      </c>
      <c r="F157" s="352" t="n">
        <f aca="false">[9]Tregion!$C157</f>
        <v>40.6</v>
      </c>
      <c r="G157" s="353" t="n">
        <f aca="false">[10]Tbasis!$D156</f>
        <v>46.16</v>
      </c>
      <c r="H157" s="352"/>
      <c r="I157" s="353" t="n">
        <f aca="false">[11]Tregion!$C157</f>
        <v>40.45</v>
      </c>
      <c r="J157" s="352"/>
      <c r="K157" s="353"/>
      <c r="L157" s="352"/>
      <c r="M157" s="353"/>
      <c r="N157" s="352"/>
      <c r="O157" s="353"/>
      <c r="Q157" s="352"/>
      <c r="R157" s="353" t="n">
        <f aca="false">[12]Tregion!$C157</f>
        <v>38.3517278570404</v>
      </c>
      <c r="S157" s="354"/>
      <c r="T157" s="353"/>
      <c r="U157" s="355"/>
      <c r="V157" s="356"/>
      <c r="W157" s="355"/>
      <c r="X157" s="353"/>
      <c r="Y157" s="354"/>
      <c r="Z157" s="357"/>
      <c r="AB157" s="354"/>
      <c r="AC157" s="353"/>
      <c r="AD157" s="354"/>
      <c r="AE157" s="353"/>
      <c r="AF157" s="354"/>
      <c r="AG157" s="353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40817</v>
      </c>
      <c r="B158" s="352" t="n">
        <f aca="false">[5]Tregion!$C158</f>
        <v>37.94</v>
      </c>
      <c r="C158" s="353" t="n">
        <f aca="false">[6]Tregion!$C158</f>
        <v>42.88</v>
      </c>
      <c r="D158" s="352" t="n">
        <f aca="false">[7]Tregion!$C158</f>
        <v>39.04</v>
      </c>
      <c r="E158" s="353" t="n">
        <f aca="false">[8]Tregion!$C158</f>
        <v>45.35</v>
      </c>
      <c r="F158" s="352" t="n">
        <f aca="false">[9]Tregion!$C158</f>
        <v>41.06</v>
      </c>
      <c r="G158" s="353" t="n">
        <f aca="false">[10]Tbasis!$D157</f>
        <v>40.36</v>
      </c>
      <c r="H158" s="352"/>
      <c r="I158" s="353" t="n">
        <f aca="false">[11]Tregion!$C158</f>
        <v>40</v>
      </c>
      <c r="J158" s="352"/>
      <c r="K158" s="353"/>
      <c r="L158" s="352"/>
      <c r="M158" s="353"/>
      <c r="N158" s="352"/>
      <c r="O158" s="353"/>
      <c r="Q158" s="352"/>
      <c r="R158" s="353" t="n">
        <f aca="false">[12]Tregion!$C158</f>
        <v>38.2754047609813</v>
      </c>
      <c r="S158" s="354"/>
      <c r="T158" s="353"/>
      <c r="U158" s="355"/>
      <c r="V158" s="356"/>
      <c r="W158" s="355"/>
      <c r="X158" s="353"/>
      <c r="Y158" s="354"/>
      <c r="Z158" s="357"/>
      <c r="AB158" s="354"/>
      <c r="AC158" s="353"/>
      <c r="AD158" s="354"/>
      <c r="AE158" s="353"/>
      <c r="AF158" s="354"/>
      <c r="AG158" s="353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40848</v>
      </c>
      <c r="B159" s="352" t="n">
        <f aca="false">[5]Tregion!$C159</f>
        <v>37.32</v>
      </c>
      <c r="C159" s="353" t="n">
        <f aca="false">[6]Tregion!$C159</f>
        <v>41.54</v>
      </c>
      <c r="D159" s="352" t="n">
        <f aca="false">[7]Tregion!$C159</f>
        <v>37.52</v>
      </c>
      <c r="E159" s="353" t="n">
        <f aca="false">[8]Tregion!$C159</f>
        <v>41.79</v>
      </c>
      <c r="F159" s="352" t="n">
        <f aca="false">[9]Tregion!$C159</f>
        <v>40.46</v>
      </c>
      <c r="G159" s="353" t="n">
        <f aca="false">[10]Tbasis!$D158</f>
        <v>39.55</v>
      </c>
      <c r="H159" s="352"/>
      <c r="I159" s="353" t="n">
        <f aca="false">[11]Tregion!$C159</f>
        <v>37</v>
      </c>
      <c r="J159" s="352"/>
      <c r="K159" s="353"/>
      <c r="L159" s="352"/>
      <c r="M159" s="353"/>
      <c r="N159" s="352"/>
      <c r="O159" s="353"/>
      <c r="Q159" s="352"/>
      <c r="R159" s="353" t="n">
        <f aca="false">[12]Tregion!$C159</f>
        <v>41.8940527515569</v>
      </c>
      <c r="S159" s="354"/>
      <c r="T159" s="353"/>
      <c r="U159" s="355"/>
      <c r="V159" s="356"/>
      <c r="W159" s="355"/>
      <c r="X159" s="353"/>
      <c r="Y159" s="354"/>
      <c r="Z159" s="357"/>
      <c r="AB159" s="354"/>
      <c r="AC159" s="353"/>
      <c r="AD159" s="354"/>
      <c r="AE159" s="353"/>
      <c r="AF159" s="354"/>
      <c r="AG159" s="353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40878</v>
      </c>
      <c r="B160" s="352" t="n">
        <f aca="false">[5]Tregion!$C160</f>
        <v>37.32</v>
      </c>
      <c r="C160" s="353" t="n">
        <f aca="false">[6]Tregion!$C160</f>
        <v>42.89</v>
      </c>
      <c r="D160" s="352" t="n">
        <f aca="false">[7]Tregion!$C160</f>
        <v>38.75</v>
      </c>
      <c r="E160" s="353" t="n">
        <f aca="false">[8]Tregion!$C160</f>
        <v>42.45</v>
      </c>
      <c r="F160" s="352" t="n">
        <f aca="false">[9]Tregion!$C160</f>
        <v>44.42</v>
      </c>
      <c r="G160" s="353" t="n">
        <f aca="false">[10]Tbasis!$D159</f>
        <v>39.44</v>
      </c>
      <c r="H160" s="352"/>
      <c r="I160" s="353" t="n">
        <f aca="false">[11]Tregion!$C160</f>
        <v>39.95</v>
      </c>
      <c r="J160" s="352"/>
      <c r="K160" s="353"/>
      <c r="L160" s="352"/>
      <c r="M160" s="353"/>
      <c r="N160" s="352"/>
      <c r="O160" s="353"/>
      <c r="Q160" s="352"/>
      <c r="R160" s="353" t="n">
        <f aca="false">[12]Tregion!$C160</f>
        <v>44.1292111601465</v>
      </c>
      <c r="S160" s="354"/>
      <c r="T160" s="353"/>
      <c r="U160" s="355"/>
      <c r="V160" s="356"/>
      <c r="W160" s="355"/>
      <c r="X160" s="353"/>
      <c r="Y160" s="354"/>
      <c r="Z160" s="357"/>
      <c r="AB160" s="354"/>
      <c r="AC160" s="353"/>
      <c r="AD160" s="354"/>
      <c r="AE160" s="353"/>
      <c r="AF160" s="354"/>
      <c r="AG160" s="353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40909</v>
      </c>
      <c r="B161" s="352" t="n">
        <f aca="false">[5]Tregion!$C161</f>
        <v>38.28</v>
      </c>
      <c r="C161" s="353" t="n">
        <f aca="false">[6]Tregion!$C161</f>
        <v>43.84</v>
      </c>
      <c r="D161" s="352" t="n">
        <f aca="false">[7]Tregion!$C161</f>
        <v>39.32</v>
      </c>
      <c r="E161" s="353" t="n">
        <f aca="false">[8]Tregion!$C161</f>
        <v>41.12</v>
      </c>
      <c r="F161" s="352" t="n">
        <f aca="false">[9]Tregion!$C161</f>
        <v>42.06</v>
      </c>
      <c r="G161" s="353" t="n">
        <f aca="false">[10]Tbasis!$D160</f>
        <v>40.57</v>
      </c>
      <c r="H161" s="352"/>
      <c r="I161" s="353" t="n">
        <f aca="false">[11]Tregion!$C161</f>
        <v>30.2</v>
      </c>
      <c r="J161" s="352"/>
      <c r="K161" s="353"/>
      <c r="L161" s="352"/>
      <c r="M161" s="353"/>
      <c r="N161" s="352"/>
      <c r="O161" s="353"/>
      <c r="Q161" s="352"/>
      <c r="R161" s="353" t="n">
        <f aca="false">[12]Tregion!$C161</f>
        <v>43.2027928171529</v>
      </c>
      <c r="S161" s="354"/>
      <c r="T161" s="353"/>
      <c r="U161" s="355"/>
      <c r="V161" s="356"/>
      <c r="W161" s="355"/>
      <c r="X161" s="353"/>
      <c r="Y161" s="354"/>
      <c r="Z161" s="357"/>
      <c r="AB161" s="354"/>
      <c r="AC161" s="353"/>
      <c r="AD161" s="354"/>
      <c r="AE161" s="353"/>
      <c r="AF161" s="354"/>
      <c r="AG161" s="353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13" min="2" style="16" width="12.13"/>
    <col collapsed="false" customWidth="true" hidden="false" outlineLevel="0" max="17" min="14" style="16" width="9.99"/>
    <col collapsed="false" customWidth="true" hidden="false" outlineLevel="0" max="18" min="18" style="16" width="11.27"/>
    <col collapsed="false" customWidth="true" hidden="false" outlineLevel="0" max="19" min="19" style="16" width="11.84"/>
    <col collapsed="false" customWidth="true" hidden="false" outlineLevel="0" max="22" min="20" style="16" width="9.99"/>
    <col collapsed="false" customWidth="true" hidden="true" outlineLevel="0" max="28" min="23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37162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37165</v>
      </c>
      <c r="C7" s="20" t="n">
        <f aca="false">WORKDAY(B7,1,Holidays)</f>
        <v>37166</v>
      </c>
      <c r="D7" s="20" t="n">
        <f aca="false">WORKDAY(C7,1,Holidays)</f>
        <v>37167</v>
      </c>
      <c r="E7" s="20" t="n">
        <f aca="false">WORKDAY(D7,1,Holidays)</f>
        <v>37168</v>
      </c>
      <c r="F7" s="20" t="n">
        <f aca="false">WORKDAY(E7,1,Holidays)</f>
        <v>37169</v>
      </c>
      <c r="G7" s="20" t="n">
        <f aca="false">WORKDAY(F7,1,Holidays)</f>
        <v>37172</v>
      </c>
      <c r="H7" s="20" t="n">
        <f aca="false">WORKDAY(G7,1,Holidays)</f>
        <v>37173</v>
      </c>
      <c r="I7" s="20" t="n">
        <f aca="false">WORKDAY(H7,1,Holidays)</f>
        <v>37174</v>
      </c>
      <c r="J7" s="20" t="n">
        <f aca="false">WORKDAY(I7,1,Holidays)</f>
        <v>37175</v>
      </c>
      <c r="K7" s="20" t="n">
        <f aca="false">WORKDAY(J7,1,Holidays)</f>
        <v>37176</v>
      </c>
      <c r="L7" s="20" t="n">
        <f aca="false">WORKDAY(K7,1,Holidays)</f>
        <v>37179</v>
      </c>
      <c r="M7" s="20" t="n">
        <f aca="false">WORKDAY(L7,1,Holidays)</f>
        <v>37180</v>
      </c>
      <c r="N7" s="20" t="n">
        <f aca="false">WORKDAY(M7,1,Holidays)</f>
        <v>37181</v>
      </c>
      <c r="O7" s="20" t="n">
        <f aca="false">WORKDAY(N7,1,Holidays)</f>
        <v>37182</v>
      </c>
      <c r="P7" s="20" t="n">
        <f aca="false">WORKDAY(O7,1,Holidays)</f>
        <v>37183</v>
      </c>
      <c r="Q7" s="20" t="n">
        <f aca="false">WORKDAY(P7,1,Holidays)</f>
        <v>37186</v>
      </c>
      <c r="R7" s="20" t="n">
        <f aca="false">WORKDAY(Q7,1,Holidays)</f>
        <v>37187</v>
      </c>
      <c r="S7" s="20" t="n">
        <f aca="false">WORKDAY(R7,1,Holidays)</f>
        <v>37188</v>
      </c>
      <c r="T7" s="20" t="n">
        <f aca="false">WORKDAY(S7,1,Holidays)</f>
        <v>37189</v>
      </c>
      <c r="U7" s="20" t="n">
        <f aca="false">WORKDAY(T7,1,Holidays)</f>
        <v>37190</v>
      </c>
      <c r="V7" s="20" t="n">
        <f aca="false">WORKDAY(U7,1,Holidays)</f>
        <v>37193</v>
      </c>
      <c r="W7" s="20" t="n">
        <f aca="false">WORKDAY(V7,1,Holidays)</f>
        <v>37194</v>
      </c>
      <c r="X7" s="20" t="n">
        <f aca="false">WORKDAY(W7,1,Holidays)</f>
        <v>37195</v>
      </c>
      <c r="Y7" s="20" t="n">
        <f aca="false">WORKDAY(X7,1,Holidays)</f>
        <v>37196</v>
      </c>
      <c r="Z7" s="20" t="n">
        <f aca="false">WORKDAY(Y7,1,Holidays)</f>
        <v>37197</v>
      </c>
      <c r="AA7" s="20" t="n">
        <f aca="false">WORKDAY(Z7,1,Holidays)</f>
        <v>37200</v>
      </c>
      <c r="AB7" s="20" t="n">
        <f aca="false">WORKDAY(AA7,1,Holidays)</f>
        <v>37201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37165</v>
      </c>
      <c r="C8" s="22" t="n">
        <f aca="false">C7</f>
        <v>37166</v>
      </c>
      <c r="D8" s="22" t="n">
        <f aca="false">D7</f>
        <v>37167</v>
      </c>
      <c r="E8" s="22" t="n">
        <f aca="false">E7</f>
        <v>37168</v>
      </c>
      <c r="F8" s="22" t="n">
        <f aca="false">F7</f>
        <v>37169</v>
      </c>
      <c r="G8" s="22" t="n">
        <f aca="false">G7</f>
        <v>37172</v>
      </c>
      <c r="H8" s="22" t="n">
        <f aca="false">H7</f>
        <v>37173</v>
      </c>
      <c r="I8" s="22" t="n">
        <f aca="false">I7</f>
        <v>37174</v>
      </c>
      <c r="J8" s="22" t="n">
        <f aca="false">J7</f>
        <v>37175</v>
      </c>
      <c r="K8" s="22" t="n">
        <f aca="false">K7</f>
        <v>37176</v>
      </c>
      <c r="L8" s="22" t="n">
        <f aca="false">L7</f>
        <v>37179</v>
      </c>
      <c r="M8" s="22" t="n">
        <f aca="false">M7</f>
        <v>37180</v>
      </c>
      <c r="N8" s="22" t="n">
        <f aca="false">N7</f>
        <v>37181</v>
      </c>
      <c r="O8" s="22" t="n">
        <f aca="false">O7</f>
        <v>37182</v>
      </c>
      <c r="P8" s="22" t="n">
        <f aca="false">P7</f>
        <v>37183</v>
      </c>
      <c r="Q8" s="22" t="n">
        <f aca="false">Q7</f>
        <v>37186</v>
      </c>
      <c r="R8" s="22" t="n">
        <f aca="false">R7</f>
        <v>37187</v>
      </c>
      <c r="S8" s="22" t="n">
        <f aca="false">S7</f>
        <v>37188</v>
      </c>
      <c r="T8" s="22" t="n">
        <f aca="false">T7</f>
        <v>37189</v>
      </c>
      <c r="U8" s="22" t="n">
        <f aca="false">U7</f>
        <v>37190</v>
      </c>
      <c r="V8" s="22" t="n">
        <f aca="false">V7</f>
        <v>37193</v>
      </c>
      <c r="W8" s="22" t="n">
        <f aca="false">W7</f>
        <v>37194</v>
      </c>
      <c r="X8" s="22" t="n">
        <f aca="false">X7</f>
        <v>37195</v>
      </c>
      <c r="Y8" s="22" t="n">
        <f aca="false">Y7</f>
        <v>37196</v>
      </c>
      <c r="Z8" s="22" t="n">
        <f aca="false">Z7</f>
        <v>37197</v>
      </c>
      <c r="AA8" s="22" t="n">
        <f aca="false">AA7</f>
        <v>37200</v>
      </c>
      <c r="AB8" s="22" t="n">
        <f aca="false">AB7</f>
        <v>37201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22</v>
      </c>
      <c r="C9" s="28" t="n">
        <f aca="false">VLOOKUP(C$8,'Curve Summary'!$A$7:$AG$54,4)</f>
        <v>23.25</v>
      </c>
      <c r="D9" s="28" t="n">
        <f aca="false">VLOOKUP(D$8,'Curve Summary'!$A$7:$AG$54,4)</f>
        <v>23.25</v>
      </c>
      <c r="E9" s="28" t="n">
        <f aca="false">VLOOKUP(E$8,'Curve Summary'!$A$7:$AG$54,4)</f>
        <v>23.25</v>
      </c>
      <c r="F9" s="28" t="n">
        <f aca="false">VLOOKUP(F$8,'Curve Summary'!$A$7:$AG$54,4)</f>
        <v>23.25</v>
      </c>
      <c r="G9" s="28" t="n">
        <f aca="false">VLOOKUP(G$8,'Curve Summary'!$A$7:$AG$54,4)</f>
        <v>23.25</v>
      </c>
      <c r="H9" s="28" t="n">
        <f aca="false">VLOOKUP(H$8,'Curve Summary'!$A$7:$AG$54,4)</f>
        <v>23.25</v>
      </c>
      <c r="I9" s="28" t="n">
        <f aca="false">VLOOKUP(I$8,'Curve Summary'!$A$7:$AG$54,4)</f>
        <v>23.25</v>
      </c>
      <c r="J9" s="28" t="n">
        <f aca="false">VLOOKUP(J$8,'Curve Summary'!$A$7:$AG$54,4)</f>
        <v>23.25</v>
      </c>
      <c r="K9" s="28" t="n">
        <f aca="false">VLOOKUP(K$8,'Curve Summary'!$A$7:$AG$54,4)</f>
        <v>23.25</v>
      </c>
      <c r="L9" s="28" t="n">
        <f aca="false">VLOOKUP(L$8,'Curve Summary'!$A$7:$AG$54,4)</f>
        <v>23.25</v>
      </c>
      <c r="M9" s="28" t="n">
        <f aca="false">VLOOKUP(M$8,'Curve Summary'!$A$7:$AG$54,4)</f>
        <v>23.25</v>
      </c>
      <c r="N9" s="28" t="n">
        <f aca="false">VLOOKUP(N$8,'Curve Summary'!$A$7:$AG$54,4)</f>
        <v>23.25</v>
      </c>
      <c r="O9" s="28" t="n">
        <f aca="false">VLOOKUP(O$8,'Curve Summary'!$A$7:$AG$54,4)</f>
        <v>23.25</v>
      </c>
      <c r="P9" s="28" t="n">
        <f aca="false">VLOOKUP(P$8,'Curve Summary'!$A$7:$AG$54,4)</f>
        <v>23.25</v>
      </c>
      <c r="Q9" s="28" t="n">
        <f aca="false">VLOOKUP(Q$8,'Curve Summary'!$A$7:$AG$54,4)</f>
        <v>23.25</v>
      </c>
      <c r="R9" s="28" t="n">
        <f aca="false">VLOOKUP(R$8,'Curve Summary'!$A$7:$AG$54,4)</f>
        <v>23.25</v>
      </c>
      <c r="S9" s="28" t="n">
        <f aca="false">VLOOKUP(S$8,'Curve Summary'!$A$7:$AG$54,4)</f>
        <v>23.25</v>
      </c>
      <c r="T9" s="28" t="n">
        <f aca="false">VLOOKUP(T$8,'Curve Summary'!$A$7:$AG$54,4)</f>
        <v>23.25</v>
      </c>
      <c r="U9" s="28" t="n">
        <f aca="false">VLOOKUP(U$8,'Curve Summary'!$A$7:$AG$54,4)</f>
        <v>23.25</v>
      </c>
      <c r="V9" s="28" t="n">
        <f aca="false">VLOOKUP(V$8,'Curve Summary'!$A$7:$AG$54,4)</f>
        <v>23.25</v>
      </c>
      <c r="W9" s="29" t="n">
        <f aca="false">VLOOKUP(W$8,'Curve Summary'!$A$7:$AG$54,4)</f>
        <v>23.25</v>
      </c>
      <c r="X9" s="28" t="n">
        <f aca="false">VLOOKUP(X$8,'Curve Summary'!$A$7:$AG$54,4)</f>
        <v>23.25</v>
      </c>
      <c r="Y9" s="28" t="n">
        <f aca="false">VLOOKUP(Y$8,'Curve Summary'!$A$7:$AG$54,4)</f>
        <v>27.25</v>
      </c>
      <c r="Z9" s="28" t="n">
        <f aca="false">VLOOKUP(Z$8,'Curve Summary'!$A$7:$AG$54,4)</f>
        <v>27.25</v>
      </c>
      <c r="AA9" s="28" t="n">
        <f aca="false">VLOOKUP(AA$8,'Curve Summary'!$A$7:$AG$54,4)</f>
        <v>27.25</v>
      </c>
      <c r="AB9" s="29" t="n">
        <f aca="false">VLOOKUP(AB$8,'Curve Summary'!$A$7:$AG$54,4)</f>
        <v>27.25</v>
      </c>
      <c r="AC9" s="30" t="n">
        <f aca="false">AVERAGE(B9)</f>
        <v>22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26</v>
      </c>
      <c r="C10" s="31" t="n">
        <f aca="false">VLOOKUP(C$8,'Curve Summary'!$A$7:$AG$54,3)</f>
        <v>25.75</v>
      </c>
      <c r="D10" s="31" t="n">
        <f aca="false">VLOOKUP(D$8,'Curve Summary'!$A$7:$AG$54,3)</f>
        <v>25.75</v>
      </c>
      <c r="E10" s="31" t="n">
        <f aca="false">VLOOKUP(E$8,'Curve Summary'!$A$7:$AG$54,3)</f>
        <v>25.75</v>
      </c>
      <c r="F10" s="31" t="n">
        <f aca="false">VLOOKUP(F$8,'Curve Summary'!$A$7:$AG$54,3)</f>
        <v>25.75</v>
      </c>
      <c r="G10" s="31" t="n">
        <f aca="false">VLOOKUP(G$8,'Curve Summary'!$A$7:$AG$54,3)</f>
        <v>25.75</v>
      </c>
      <c r="H10" s="31" t="n">
        <f aca="false">VLOOKUP(H$8,'Curve Summary'!$A$7:$AG$54,3)</f>
        <v>25.75</v>
      </c>
      <c r="I10" s="31" t="n">
        <f aca="false">VLOOKUP(I$8,'Curve Summary'!$A$7:$AG$54,3)</f>
        <v>25.75</v>
      </c>
      <c r="J10" s="31" t="n">
        <f aca="false">VLOOKUP(J$8,'Curve Summary'!$A$7:$AG$54,3)</f>
        <v>25.75</v>
      </c>
      <c r="K10" s="31" t="n">
        <f aca="false">VLOOKUP(K$8,'Curve Summary'!$A$7:$AG$54,3)</f>
        <v>25.75</v>
      </c>
      <c r="L10" s="31" t="n">
        <f aca="false">VLOOKUP(L$8,'Curve Summary'!$A$7:$AG$54,3)</f>
        <v>25.75</v>
      </c>
      <c r="M10" s="31" t="n">
        <f aca="false">VLOOKUP(M$8,'Curve Summary'!$A$7:$AG$54,3)</f>
        <v>25.75</v>
      </c>
      <c r="N10" s="31" t="n">
        <f aca="false">VLOOKUP(N$8,'Curve Summary'!$A$7:$AG$54,3)</f>
        <v>25.75</v>
      </c>
      <c r="O10" s="31" t="n">
        <f aca="false">VLOOKUP(O$8,'Curve Summary'!$A$7:$AG$54,3)</f>
        <v>25.75</v>
      </c>
      <c r="P10" s="31" t="n">
        <f aca="false">VLOOKUP(P$8,'Curve Summary'!$A$7:$AG$54,3)</f>
        <v>25.75</v>
      </c>
      <c r="Q10" s="31" t="n">
        <f aca="false">VLOOKUP(Q$8,'Curve Summary'!$A$7:$AG$54,3)</f>
        <v>25.75</v>
      </c>
      <c r="R10" s="31" t="n">
        <f aca="false">VLOOKUP(R$8,'Curve Summary'!$A$7:$AG$54,3)</f>
        <v>25.75</v>
      </c>
      <c r="S10" s="31" t="n">
        <f aca="false">VLOOKUP(S$8,'Curve Summary'!$A$7:$AG$54,3)</f>
        <v>25.75</v>
      </c>
      <c r="T10" s="31" t="n">
        <f aca="false">VLOOKUP(T$8,'Curve Summary'!$A$7:$AG$54,3)</f>
        <v>25.75</v>
      </c>
      <c r="U10" s="31" t="n">
        <f aca="false">VLOOKUP(U$8,'Curve Summary'!$A$7:$AG$54,3)</f>
        <v>25.75</v>
      </c>
      <c r="V10" s="31" t="n">
        <f aca="false">VLOOKUP(V$8,'Curve Summary'!$A$7:$AG$54,3)</f>
        <v>19</v>
      </c>
      <c r="W10" s="35" t="n">
        <f aca="false">VLOOKUP(W$8,'Curve Summary'!$A$7:$AG$54,3)</f>
        <v>19</v>
      </c>
      <c r="X10" s="31" t="n">
        <f aca="false">VLOOKUP(X$8,'Curve Summary'!$A$7:$AG$54,3)</f>
        <v>23.75</v>
      </c>
      <c r="Y10" s="31" t="n">
        <f aca="false">VLOOKUP(Y$8,'Curve Summary'!$A$7:$AG$54,3)</f>
        <v>28</v>
      </c>
      <c r="Z10" s="31" t="n">
        <f aca="false">VLOOKUP(Z$8,'Curve Summary'!$A$7:$AG$54,3)</f>
        <v>28</v>
      </c>
      <c r="AA10" s="31" t="n">
        <f aca="false">VLOOKUP(AA$8,'Curve Summary'!$A$7:$AG$54,3)</f>
        <v>28</v>
      </c>
      <c r="AB10" s="35" t="n">
        <f aca="false">VLOOKUP(AB$8,'Curve Summary'!$A$7:$AG$54,3)</f>
        <v>28</v>
      </c>
      <c r="AC10" s="36" t="n">
        <f aca="false">AVERAGE(B10)</f>
        <v>26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26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26.93</v>
      </c>
      <c r="C11" s="31" t="n">
        <f aca="false">VLOOKUP(C$8,'Curve Summary'!$A$7:$AG$54,5)</f>
        <v>26.25</v>
      </c>
      <c r="D11" s="31" t="n">
        <f aca="false">VLOOKUP(D$8,'Curve Summary'!$A$7:$AG$54,5)</f>
        <v>26.25</v>
      </c>
      <c r="E11" s="31" t="n">
        <f aca="false">VLOOKUP(E$8,'Curve Summary'!$A$7:$AG$54,5)</f>
        <v>26.25</v>
      </c>
      <c r="F11" s="31" t="n">
        <f aca="false">VLOOKUP(F$8,'Curve Summary'!$A$7:$AG$54,5)</f>
        <v>26.25</v>
      </c>
      <c r="G11" s="31" t="n">
        <f aca="false">VLOOKUP(G$8,'Curve Summary'!$A$7:$AG$54,5)</f>
        <v>26.25</v>
      </c>
      <c r="H11" s="31" t="n">
        <f aca="false">VLOOKUP(H$8,'Curve Summary'!$A$7:$AG$54,5)</f>
        <v>26.25</v>
      </c>
      <c r="I11" s="31" t="n">
        <f aca="false">VLOOKUP(I$8,'Curve Summary'!$A$7:$AG$54,5)</f>
        <v>26.25</v>
      </c>
      <c r="J11" s="31" t="n">
        <f aca="false">VLOOKUP(J$8,'Curve Summary'!$A$7:$AG$54,5)</f>
        <v>26.25</v>
      </c>
      <c r="K11" s="31" t="n">
        <f aca="false">VLOOKUP(K$8,'Curve Summary'!$A$7:$AG$54,5)</f>
        <v>26.25</v>
      </c>
      <c r="L11" s="31" t="n">
        <f aca="false">VLOOKUP(L$8,'Curve Summary'!$A$7:$AG$54,5)</f>
        <v>26.25</v>
      </c>
      <c r="M11" s="31" t="n">
        <f aca="false">VLOOKUP(M$8,'Curve Summary'!$A$7:$AG$54,5)</f>
        <v>26.25</v>
      </c>
      <c r="N11" s="31" t="n">
        <f aca="false">VLOOKUP(N$8,'Curve Summary'!$A$7:$AG$54,5)</f>
        <v>26.25</v>
      </c>
      <c r="O11" s="31" t="n">
        <f aca="false">VLOOKUP(O$8,'Curve Summary'!$A$7:$AG$54,5)</f>
        <v>26.25</v>
      </c>
      <c r="P11" s="31" t="n">
        <f aca="false">VLOOKUP(P$8,'Curve Summary'!$A$7:$AG$54,5)</f>
        <v>26.25</v>
      </c>
      <c r="Q11" s="31" t="n">
        <f aca="false">VLOOKUP(Q$8,'Curve Summary'!$A$7:$AG$54,5)</f>
        <v>26.25</v>
      </c>
      <c r="R11" s="31" t="n">
        <f aca="false">VLOOKUP(R$8,'Curve Summary'!$A$7:$AG$54,5)</f>
        <v>26.25</v>
      </c>
      <c r="S11" s="31" t="n">
        <f aca="false">VLOOKUP(S$8,'Curve Summary'!$A$7:$AG$54,5)</f>
        <v>26.25</v>
      </c>
      <c r="T11" s="31" t="n">
        <f aca="false">VLOOKUP(T$8,'Curve Summary'!$A$7:$AG$54,5)</f>
        <v>26.25</v>
      </c>
      <c r="U11" s="31" t="n">
        <f aca="false">VLOOKUP(U$8,'Curve Summary'!$A$7:$AG$54,5)</f>
        <v>26.25</v>
      </c>
      <c r="V11" s="31" t="n">
        <f aca="false">VLOOKUP(V$8,'Curve Summary'!$A$7:$AG$54,5)</f>
        <v>26.25</v>
      </c>
      <c r="W11" s="35" t="n">
        <f aca="false">VLOOKUP(W$8,'Curve Summary'!$A$7:$AG$54,5)</f>
        <v>26.25</v>
      </c>
      <c r="X11" s="31" t="n">
        <f aca="false">VLOOKUP(X$8,'Curve Summary'!$A$7:$AG$54,5)</f>
        <v>26.25</v>
      </c>
      <c r="Y11" s="31" t="n">
        <f aca="false">VLOOKUP(Y$8,'Curve Summary'!$A$7:$AG$54,5)</f>
        <v>27.25</v>
      </c>
      <c r="Z11" s="31" t="n">
        <f aca="false">VLOOKUP(Z$8,'Curve Summary'!$A$7:$AG$54,5)</f>
        <v>27.25</v>
      </c>
      <c r="AA11" s="31" t="n">
        <f aca="false">VLOOKUP(AA$8,'Curve Summary'!$A$7:$AG$54,5)</f>
        <v>27.25</v>
      </c>
      <c r="AB11" s="35" t="n">
        <f aca="false">VLOOKUP(AB$8,'Curve Summary'!$A$7:$AG$54,5)</f>
        <v>27.25</v>
      </c>
      <c r="AC11" s="36" t="n">
        <f aca="false">AVERAGE(B11)</f>
        <v>26.93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26.93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26.57</v>
      </c>
      <c r="C12" s="31" t="n">
        <f aca="false">VLOOKUP(C$8,'Curve Summary'!$A$7:$AG$54,9)</f>
        <v>32.15</v>
      </c>
      <c r="D12" s="31" t="n">
        <f aca="false">VLOOKUP(D$8,'Curve Summary'!$A$7:$AG$54,9)</f>
        <v>32.15</v>
      </c>
      <c r="E12" s="31" t="n">
        <f aca="false">VLOOKUP(E$8,'Curve Summary'!$A$7:$AG$54,9)</f>
        <v>32.15</v>
      </c>
      <c r="F12" s="31" t="n">
        <f aca="false">VLOOKUP(F$8,'Curve Summary'!$A$7:$AG$54,9)</f>
        <v>32.15</v>
      </c>
      <c r="G12" s="31" t="n">
        <f aca="false">VLOOKUP(G$8,'Curve Summary'!$A$7:$AG$54,9)</f>
        <v>27.1875</v>
      </c>
      <c r="H12" s="31" t="n">
        <f aca="false">VLOOKUP(H$8,'Curve Summary'!$A$7:$AG$54,9)</f>
        <v>27.1875</v>
      </c>
      <c r="I12" s="31" t="n">
        <f aca="false">VLOOKUP(I$8,'Curve Summary'!$A$7:$AG$54,9)</f>
        <v>27.1875</v>
      </c>
      <c r="J12" s="31" t="n">
        <f aca="false">VLOOKUP(J$8,'Curve Summary'!$A$7:$AG$54,9)</f>
        <v>27.1875</v>
      </c>
      <c r="K12" s="31" t="n">
        <f aca="false">VLOOKUP(K$8,'Curve Summary'!$A$7:$AG$54,9)</f>
        <v>27.1875</v>
      </c>
      <c r="L12" s="31" t="n">
        <f aca="false">VLOOKUP(L$8,'Curve Summary'!$A$7:$AG$54,9)</f>
        <v>27.1875</v>
      </c>
      <c r="M12" s="31" t="n">
        <f aca="false">VLOOKUP(M$8,'Curve Summary'!$A$7:$AG$54,9)</f>
        <v>27.1875</v>
      </c>
      <c r="N12" s="31" t="n">
        <f aca="false">VLOOKUP(N$8,'Curve Summary'!$A$7:$AG$54,9)</f>
        <v>27.1875</v>
      </c>
      <c r="O12" s="31" t="n">
        <f aca="false">VLOOKUP(O$8,'Curve Summary'!$A$7:$AG$54,9)</f>
        <v>27.1875</v>
      </c>
      <c r="P12" s="31" t="n">
        <f aca="false">VLOOKUP(P$8,'Curve Summary'!$A$7:$AG$54,9)</f>
        <v>27.1875</v>
      </c>
      <c r="Q12" s="31" t="n">
        <f aca="false">VLOOKUP(Q$8,'Curve Summary'!$A$7:$AG$54,9)</f>
        <v>27.1875</v>
      </c>
      <c r="R12" s="31" t="n">
        <f aca="false">VLOOKUP(R$8,'Curve Summary'!$A$7:$AG$54,9)</f>
        <v>27.1875</v>
      </c>
      <c r="S12" s="31" t="n">
        <f aca="false">VLOOKUP(S$8,'Curve Summary'!$A$7:$AG$54,9)</f>
        <v>27.1875</v>
      </c>
      <c r="T12" s="31" t="n">
        <f aca="false">VLOOKUP(T$8,'Curve Summary'!$A$7:$AG$54,9)</f>
        <v>27.1875</v>
      </c>
      <c r="U12" s="31" t="n">
        <f aca="false">VLOOKUP(U$8,'Curve Summary'!$A$7:$AG$54,9)</f>
        <v>27.1875</v>
      </c>
      <c r="V12" s="31" t="n">
        <f aca="false">VLOOKUP(V$8,'Curve Summary'!$A$7:$AG$54,9)</f>
        <v>27.1875</v>
      </c>
      <c r="W12" s="35" t="n">
        <f aca="false">VLOOKUP(W$8,'Curve Summary'!$A$7:$AG$54,9)</f>
        <v>27.1875</v>
      </c>
      <c r="X12" s="31" t="n">
        <f aca="false">VLOOKUP(X$8,'Curve Summary'!$A$7:$AG$54,9)</f>
        <v>25.1</v>
      </c>
      <c r="Y12" s="31" t="n">
        <f aca="false">VLOOKUP(Y$8,'Curve Summary'!$A$7:$AG$54,9)</f>
        <v>26.9</v>
      </c>
      <c r="Z12" s="31" t="n">
        <f aca="false">VLOOKUP(Z$8,'Curve Summary'!$A$7:$AG$54,9)</f>
        <v>26.9</v>
      </c>
      <c r="AA12" s="31" t="n">
        <f aca="false">VLOOKUP(AA$8,'Curve Summary'!$A$7:$AG$54,9)</f>
        <v>26.9</v>
      </c>
      <c r="AB12" s="35" t="n">
        <f aca="false">VLOOKUP(AB$8,'Curve Summary'!$A$7:$AG$54,9)</f>
        <v>26.9</v>
      </c>
      <c r="AC12" s="36" t="n">
        <f aca="false">AVERAGE(B12)</f>
        <v>26.57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26.57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26.57</v>
      </c>
      <c r="C13" s="31" t="n">
        <f aca="false">VLOOKUP(C$8,'Curve Summary'!$A$7:$AG$54,6)</f>
        <v>26</v>
      </c>
      <c r="D13" s="31" t="n">
        <f aca="false">VLOOKUP(D$8,'Curve Summary'!$A$7:$AG$54,6)</f>
        <v>26</v>
      </c>
      <c r="E13" s="31" t="n">
        <f aca="false">VLOOKUP(E$8,'Curve Summary'!$A$7:$AG$54,6)</f>
        <v>26</v>
      </c>
      <c r="F13" s="31" t="n">
        <f aca="false">VLOOKUP(F$8,'Curve Summary'!$A$7:$AG$54,6)</f>
        <v>26</v>
      </c>
      <c r="G13" s="31" t="n">
        <f aca="false">VLOOKUP(G$8,'Curve Summary'!$A$7:$AG$54,6)</f>
        <v>26</v>
      </c>
      <c r="H13" s="31" t="n">
        <f aca="false">VLOOKUP(H$8,'Curve Summary'!$A$7:$AG$54,6)</f>
        <v>26</v>
      </c>
      <c r="I13" s="31" t="n">
        <f aca="false">VLOOKUP(I$8,'Curve Summary'!$A$7:$AG$54,6)</f>
        <v>26</v>
      </c>
      <c r="J13" s="31" t="n">
        <f aca="false">VLOOKUP(J$8,'Curve Summary'!$A$7:$AG$54,6)</f>
        <v>26</v>
      </c>
      <c r="K13" s="31" t="n">
        <f aca="false">VLOOKUP(K$8,'Curve Summary'!$A$7:$AG$54,6)</f>
        <v>26</v>
      </c>
      <c r="L13" s="31" t="n">
        <f aca="false">VLOOKUP(L$8,'Curve Summary'!$A$7:$AG$54,6)</f>
        <v>26</v>
      </c>
      <c r="M13" s="31" t="n">
        <f aca="false">VLOOKUP(M$8,'Curve Summary'!$A$7:$AG$54,6)</f>
        <v>26</v>
      </c>
      <c r="N13" s="31" t="n">
        <f aca="false">VLOOKUP(N$8,'Curve Summary'!$A$7:$AG$54,6)</f>
        <v>26</v>
      </c>
      <c r="O13" s="31" t="n">
        <f aca="false">VLOOKUP(O$8,'Curve Summary'!$A$7:$AG$54,6)</f>
        <v>26</v>
      </c>
      <c r="P13" s="31" t="n">
        <f aca="false">VLOOKUP(P$8,'Curve Summary'!$A$7:$AG$54,6)</f>
        <v>26</v>
      </c>
      <c r="Q13" s="31" t="n">
        <f aca="false">VLOOKUP(Q$8,'Curve Summary'!$A$7:$AG$54,6)</f>
        <v>26</v>
      </c>
      <c r="R13" s="31" t="n">
        <f aca="false">VLOOKUP(R$8,'Curve Summary'!$A$7:$AG$54,6)</f>
        <v>26</v>
      </c>
      <c r="S13" s="31" t="n">
        <f aca="false">VLOOKUP(S$8,'Curve Summary'!$A$7:$AG$54,6)</f>
        <v>26</v>
      </c>
      <c r="T13" s="31" t="n">
        <f aca="false">VLOOKUP(T$8,'Curve Summary'!$A$7:$AG$54,6)</f>
        <v>26</v>
      </c>
      <c r="U13" s="31" t="n">
        <f aca="false">VLOOKUP(U$8,'Curve Summary'!$A$7:$AG$54,6)</f>
        <v>26</v>
      </c>
      <c r="V13" s="31" t="n">
        <f aca="false">VLOOKUP(V$8,'Curve Summary'!$A$7:$AG$54,6)</f>
        <v>26</v>
      </c>
      <c r="W13" s="35" t="n">
        <f aca="false">VLOOKUP(W$8,'Curve Summary'!$A$7:$AG$54,6)</f>
        <v>26</v>
      </c>
      <c r="X13" s="31" t="n">
        <f aca="false">VLOOKUP(X$8,'Curve Summary'!$A$7:$AG$54,6)</f>
        <v>26</v>
      </c>
      <c r="Y13" s="31" t="n">
        <f aca="false">VLOOKUP(Y$8,'Curve Summary'!$A$7:$AG$54,6)</f>
        <v>26.9</v>
      </c>
      <c r="Z13" s="31" t="n">
        <f aca="false">VLOOKUP(Z$8,'Curve Summary'!$A$7:$AG$54,6)</f>
        <v>26.9</v>
      </c>
      <c r="AA13" s="31" t="n">
        <f aca="false">VLOOKUP(AA$8,'Curve Summary'!$A$7:$AG$54,6)</f>
        <v>26.9</v>
      </c>
      <c r="AB13" s="35" t="n">
        <f aca="false">VLOOKUP(AB$8,'Curve Summary'!$A$7:$AG$54,6)</f>
        <v>26.9</v>
      </c>
      <c r="AC13" s="36" t="n">
        <f aca="false">AVERAGE(B13)</f>
        <v>26.57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26.57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28.65</v>
      </c>
      <c r="C14" s="31" t="n">
        <f aca="false">VLOOKUP(C$8,'Curve Summary'!$A$7:$AG$54,2)</f>
        <v>27</v>
      </c>
      <c r="D14" s="31" t="n">
        <f aca="false">VLOOKUP(D$8,'Curve Summary'!$A$7:$AG$54,2)</f>
        <v>27</v>
      </c>
      <c r="E14" s="31" t="n">
        <f aca="false">VLOOKUP(E$8,'Curve Summary'!$A$7:$AG$54,2)</f>
        <v>27</v>
      </c>
      <c r="F14" s="31" t="n">
        <f aca="false">VLOOKUP(F$8,'Curve Summary'!$A$7:$AG$54,2)</f>
        <v>27</v>
      </c>
      <c r="G14" s="31" t="n">
        <f aca="false">VLOOKUP(G$8,'Curve Summary'!$A$7:$AG$54,2)</f>
        <v>27</v>
      </c>
      <c r="H14" s="31" t="n">
        <f aca="false">VLOOKUP(H$8,'Curve Summary'!$A$7:$AG$54,2)</f>
        <v>27</v>
      </c>
      <c r="I14" s="31" t="n">
        <f aca="false">VLOOKUP(I$8,'Curve Summary'!$A$7:$AG$54,2)</f>
        <v>27</v>
      </c>
      <c r="J14" s="31" t="n">
        <f aca="false">VLOOKUP(J$8,'Curve Summary'!$A$7:$AG$54,2)</f>
        <v>27</v>
      </c>
      <c r="K14" s="31" t="n">
        <f aca="false">VLOOKUP(K$8,'Curve Summary'!$A$7:$AG$54,2)</f>
        <v>27</v>
      </c>
      <c r="L14" s="31" t="n">
        <f aca="false">VLOOKUP(L$8,'Curve Summary'!$A$7:$AG$54,2)</f>
        <v>27</v>
      </c>
      <c r="M14" s="31" t="n">
        <f aca="false">VLOOKUP(M$8,'Curve Summary'!$A$7:$AG$54,2)</f>
        <v>27</v>
      </c>
      <c r="N14" s="31" t="n">
        <f aca="false">VLOOKUP(N$8,'Curve Summary'!$A$7:$AG$54,2)</f>
        <v>27</v>
      </c>
      <c r="O14" s="31" t="n">
        <f aca="false">VLOOKUP(O$8,'Curve Summary'!$A$7:$AG$54,2)</f>
        <v>27</v>
      </c>
      <c r="P14" s="31" t="n">
        <f aca="false">VLOOKUP(P$8,'Curve Summary'!$A$7:$AG$54,2)</f>
        <v>27</v>
      </c>
      <c r="Q14" s="31" t="n">
        <f aca="false">VLOOKUP(Q$8,'Curve Summary'!$A$7:$AG$54,2)</f>
        <v>27</v>
      </c>
      <c r="R14" s="31" t="n">
        <f aca="false">VLOOKUP(R$8,'Curve Summary'!$A$7:$AG$54,2)</f>
        <v>27</v>
      </c>
      <c r="S14" s="31" t="n">
        <f aca="false">VLOOKUP(S$8,'Curve Summary'!$A$7:$AG$54,2)</f>
        <v>27</v>
      </c>
      <c r="T14" s="31" t="n">
        <f aca="false">VLOOKUP(T$8,'Curve Summary'!$A$7:$AG$54,2)</f>
        <v>27</v>
      </c>
      <c r="U14" s="31" t="n">
        <f aca="false">VLOOKUP(U$8,'Curve Summary'!$A$7:$AG$54,2)</f>
        <v>27</v>
      </c>
      <c r="V14" s="31" t="n">
        <f aca="false">VLOOKUP(V$8,'Curve Summary'!$A$7:$AG$54,2)</f>
        <v>27</v>
      </c>
      <c r="W14" s="35" t="n">
        <f aca="false">VLOOKUP(W$8,'Curve Summary'!$A$7:$AG$54,2)</f>
        <v>27</v>
      </c>
      <c r="X14" s="31" t="n">
        <f aca="false">VLOOKUP(X$8,'Curve Summary'!$A$7:$AG$54,2)</f>
        <v>27</v>
      </c>
      <c r="Y14" s="31" t="n">
        <f aca="false">VLOOKUP(Y$8,'Curve Summary'!$A$7:$AG$54,2)</f>
        <v>26</v>
      </c>
      <c r="Z14" s="31" t="n">
        <f aca="false">VLOOKUP(Z$8,'Curve Summary'!$A$7:$AG$54,2)</f>
        <v>26</v>
      </c>
      <c r="AA14" s="31" t="n">
        <f aca="false">VLOOKUP(AA$8,'Curve Summary'!$A$7:$AG$54,2)</f>
        <v>26</v>
      </c>
      <c r="AB14" s="35" t="n">
        <f aca="false">VLOOKUP(AB$8,'Curve Summary'!$A$7:$AG$54,2)</f>
        <v>26</v>
      </c>
      <c r="AC14" s="36" t="n">
        <f aca="false">AVERAGE(B14)</f>
        <v>28.65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28.65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29.65</v>
      </c>
      <c r="C15" s="31" t="n">
        <f aca="false">VLOOKUP(C$8,'Curve Summary'!$A$7:$AG$54,7)</f>
        <v>28</v>
      </c>
      <c r="D15" s="31" t="n">
        <f aca="false">VLOOKUP(D$8,'Curve Summary'!$A$7:$AG$54,7)</f>
        <v>28</v>
      </c>
      <c r="E15" s="31" t="n">
        <f aca="false">VLOOKUP(E$8,'Curve Summary'!$A$7:$AG$54,7)</f>
        <v>28</v>
      </c>
      <c r="F15" s="31" t="n">
        <f aca="false">VLOOKUP(F$8,'Curve Summary'!$A$7:$AG$54,7)</f>
        <v>28</v>
      </c>
      <c r="G15" s="31" t="n">
        <f aca="false">VLOOKUP(G$8,'Curve Summary'!$A$7:$AG$54,7)</f>
        <v>28</v>
      </c>
      <c r="H15" s="31" t="n">
        <f aca="false">VLOOKUP(H$8,'Curve Summary'!$A$7:$AG$54,7)</f>
        <v>28</v>
      </c>
      <c r="I15" s="31" t="n">
        <f aca="false">VLOOKUP(I$8,'Curve Summary'!$A$7:$AG$54,7)</f>
        <v>28</v>
      </c>
      <c r="J15" s="31" t="n">
        <f aca="false">VLOOKUP(J$8,'Curve Summary'!$A$7:$AG$54,7)</f>
        <v>28</v>
      </c>
      <c r="K15" s="31" t="n">
        <f aca="false">VLOOKUP(K$8,'Curve Summary'!$A$7:$AG$54,7)</f>
        <v>28</v>
      </c>
      <c r="L15" s="31" t="n">
        <f aca="false">VLOOKUP(L$8,'Curve Summary'!$A$7:$AG$54,7)</f>
        <v>28</v>
      </c>
      <c r="M15" s="31" t="n">
        <f aca="false">VLOOKUP(M$8,'Curve Summary'!$A$7:$AG$54,7)</f>
        <v>28</v>
      </c>
      <c r="N15" s="31" t="n">
        <f aca="false">VLOOKUP(N$8,'Curve Summary'!$A$7:$AG$54,7)</f>
        <v>28</v>
      </c>
      <c r="O15" s="31" t="n">
        <f aca="false">VLOOKUP(O$8,'Curve Summary'!$A$7:$AG$54,7)</f>
        <v>28</v>
      </c>
      <c r="P15" s="31" t="n">
        <f aca="false">VLOOKUP(P$8,'Curve Summary'!$A$7:$AG$54,7)</f>
        <v>28</v>
      </c>
      <c r="Q15" s="31" t="n">
        <f aca="false">VLOOKUP(Q$8,'Curve Summary'!$A$7:$AG$54,7)</f>
        <v>28</v>
      </c>
      <c r="R15" s="31" t="n">
        <f aca="false">VLOOKUP(R$8,'Curve Summary'!$A$7:$AG$54,7)</f>
        <v>28</v>
      </c>
      <c r="S15" s="31" t="n">
        <f aca="false">VLOOKUP(S$8,'Curve Summary'!$A$7:$AG$54,7)</f>
        <v>28</v>
      </c>
      <c r="T15" s="31" t="n">
        <f aca="false">VLOOKUP(T$8,'Curve Summary'!$A$7:$AG$54,7)</f>
        <v>28</v>
      </c>
      <c r="U15" s="31" t="n">
        <f aca="false">VLOOKUP(U$8,'Curve Summary'!$A$7:$AG$54,7)</f>
        <v>28</v>
      </c>
      <c r="V15" s="31" t="n">
        <f aca="false">VLOOKUP(V$8,'Curve Summary'!$A$7:$AG$54,7)</f>
        <v>28</v>
      </c>
      <c r="W15" s="35" t="n">
        <f aca="false">VLOOKUP(W$8,'Curve Summary'!$A$7:$AG$54,7)</f>
        <v>28</v>
      </c>
      <c r="X15" s="31" t="n">
        <f aca="false">VLOOKUP(X$8,'Curve Summary'!$A$7:$AG$54,7)</f>
        <v>28</v>
      </c>
      <c r="Y15" s="31" t="n">
        <f aca="false">VLOOKUP(Y$8,'Curve Summary'!$A$7:$AG$54,7)</f>
        <v>28</v>
      </c>
      <c r="Z15" s="31" t="n">
        <f aca="false">VLOOKUP(Z$8,'Curve Summary'!$A$7:$AG$54,7)</f>
        <v>28</v>
      </c>
      <c r="AA15" s="31" t="n">
        <f aca="false">VLOOKUP(AA$8,'Curve Summary'!$A$7:$AG$54,7)</f>
        <v>28</v>
      </c>
      <c r="AB15" s="35" t="n">
        <f aca="false">VLOOKUP(AB$8,'Curve Summary'!$A$7:$AG$54,7)</f>
        <v>28</v>
      </c>
      <c r="AC15" s="36" t="n">
        <f aca="false">AVERAGE(B15)</f>
        <v>29.65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29.65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32.75</v>
      </c>
      <c r="C18" s="34" t="n">
        <f aca="false">IF(ISNUMBER(VLOOKUP(C$8,'Curve Summary ALBERTA'!$A$7:$AG$54,18,FALSE())),VLOOKUP(C$8,'Curve Summary ALBERTA'!$A$7:$AG$54,18,FALSE()),0)</f>
        <v>32.75</v>
      </c>
      <c r="D18" s="34" t="n">
        <f aca="false">IF(ISNUMBER(VLOOKUP(D$8,'Curve Summary ALBERTA'!$A$7:$AG$54,18,FALSE())),VLOOKUP(D$8,'Curve Summary ALBERTA'!$A$7:$AG$54,18,FALSE()),0)</f>
        <v>32.75</v>
      </c>
      <c r="E18" s="34" t="n">
        <f aca="false">IF(ISNUMBER(VLOOKUP(E$8,'Curve Summary ALBERTA'!$A$7:$AG$54,18,FALSE())),VLOOKUP(E$8,'Curve Summary ALBERTA'!$A$7:$AG$54,18,FALSE()),0)</f>
        <v>32.75</v>
      </c>
      <c r="F18" s="34" t="n">
        <f aca="false">IF(ISNUMBER(VLOOKUP(F$8,'Curve Summary ALBERTA'!$A$7:$AG$54,18,FALSE())),VLOOKUP(F$8,'Curve Summary ALBERTA'!$A$7:$AG$54,18,FALSE()),0)</f>
        <v>32.75</v>
      </c>
      <c r="G18" s="34" t="n">
        <f aca="false">IF(ISNUMBER(VLOOKUP(G$8,'Curve Summary ALBERTA'!$A$7:$AG$54,18,FALSE())),VLOOKUP(G$8,'Curve Summary ALBERTA'!$A$7:$AG$54,18,FALSE()),0)</f>
        <v>28.7499993896484</v>
      </c>
      <c r="H18" s="34" t="n">
        <f aca="false">IF(ISNUMBER(VLOOKUP(H$8,'Curve Summary ALBERTA'!$A$7:$AG$54,18,FALSE())),VLOOKUP(H$8,'Curve Summary ALBERTA'!$A$7:$AG$54,18,FALSE()),0)</f>
        <v>32.75</v>
      </c>
      <c r="I18" s="34" t="n">
        <f aca="false">IF(ISNUMBER(VLOOKUP(I$8,'Curve Summary ALBERTA'!$A$7:$AG$54,18,FALSE())),VLOOKUP(I$8,'Curve Summary ALBERTA'!$A$7:$AG$54,18,FALSE()),0)</f>
        <v>32.75</v>
      </c>
      <c r="J18" s="34" t="n">
        <f aca="false">IF(ISNUMBER(VLOOKUP(J$8,'Curve Summary ALBERTA'!$A$7:$AG$54,18,FALSE())),VLOOKUP(J$8,'Curve Summary ALBERTA'!$A$7:$AG$54,18,FALSE()),0)</f>
        <v>32.75</v>
      </c>
      <c r="K18" s="34" t="n">
        <f aca="false">IF(ISNUMBER(VLOOKUP(K$8,'Curve Summary ALBERTA'!$A$7:$AG$54,18,FALSE())),VLOOKUP(K$8,'Curve Summary ALBERTA'!$A$7:$AG$54,18,FALSE()),0)</f>
        <v>32.75</v>
      </c>
      <c r="L18" s="34" t="n">
        <f aca="false">IF(ISNUMBER(VLOOKUP(L$8,'Curve Summary ALBERTA'!$A$7:$AG$54,18,FALSE())),VLOOKUP(L$8,'Curve Summary ALBERTA'!$A$7:$AG$54,18,FALSE()),0)</f>
        <v>32.75</v>
      </c>
      <c r="M18" s="34" t="n">
        <f aca="false">IF(ISNUMBER(VLOOKUP(M$8,'Curve Summary ALBERTA'!$A$7:$AG$54,18,FALSE())),VLOOKUP(M$8,'Curve Summary ALBERTA'!$A$7:$AG$54,18,FALSE()),0)</f>
        <v>32.75</v>
      </c>
      <c r="N18" s="34" t="n">
        <f aca="false">IF(ISNUMBER(VLOOKUP(N$8,'Curve Summary ALBERTA'!$A$7:$AG$54,18,FALSE())),VLOOKUP(N$8,'Curve Summary ALBERTA'!$A$7:$AG$54,18,FALSE()),0)</f>
        <v>32.75</v>
      </c>
      <c r="O18" s="34" t="n">
        <f aca="false">IF(ISNUMBER(VLOOKUP(O$8,'Curve Summary ALBERTA'!$A$7:$AG$54,18,FALSE())),VLOOKUP(O$8,'Curve Summary ALBERTA'!$A$7:$AG$54,18,FALSE()),0)</f>
        <v>32.75</v>
      </c>
      <c r="P18" s="34" t="n">
        <f aca="false">IF(ISNUMBER(VLOOKUP(P$8,'Curve Summary ALBERTA'!$A$7:$AG$54,18,FALSE())),VLOOKUP(P$8,'Curve Summary ALBERTA'!$A$7:$AG$54,18,FALSE()),0)</f>
        <v>32.75</v>
      </c>
      <c r="Q18" s="34" t="n">
        <f aca="false">IF(ISNUMBER(VLOOKUP(Q$8,'Curve Summary ALBERTA'!$A$7:$AG$54,18,FALSE())),VLOOKUP(Q$8,'Curve Summary ALBERTA'!$A$7:$AG$54,18,FALSE()),0)</f>
        <v>32.75</v>
      </c>
      <c r="R18" s="34" t="n">
        <f aca="false">IF(ISNUMBER(VLOOKUP(R$8,'Curve Summary ALBERTA'!$A$7:$AG$54,18,FALSE())),VLOOKUP(R$8,'Curve Summary ALBERTA'!$A$7:$AG$54,18,FALSE()),0)</f>
        <v>32.75</v>
      </c>
      <c r="S18" s="34" t="n">
        <f aca="false">IF(ISNUMBER(VLOOKUP(S$8,'Curve Summary ALBERTA'!$A$7:$AG$54,18,FALSE())),VLOOKUP(S$8,'Curve Summary ALBERTA'!$A$7:$AG$54,18,FALSE()),0)</f>
        <v>32.75</v>
      </c>
      <c r="T18" s="34" t="n">
        <f aca="false">IF(ISNUMBER(VLOOKUP(T$8,'Curve Summary ALBERTA'!$A$7:$AG$54,18,FALSE())),VLOOKUP(T$8,'Curve Summary ALBERTA'!$A$7:$AG$54,18,FALSE()),0)</f>
        <v>32.75</v>
      </c>
      <c r="U18" s="34" t="n">
        <f aca="false">IF(ISNUMBER(VLOOKUP(U$8,'Curve Summary ALBERTA'!$A$7:$AG$54,18,FALSE())),VLOOKUP(U$8,'Curve Summary ALBERTA'!$A$7:$AG$54,18,FALSE()),0)</f>
        <v>32.75</v>
      </c>
      <c r="V18" s="34" t="n">
        <f aca="false">IF(ISNUMBER(VLOOKUP(V$8,'Curve Summary ALBERTA'!$A$7:$AG$54,18,FALSE())),VLOOKUP(V$8,'Curve Summary ALBERTA'!$A$7:$AG$54,18,FALSE()),0)</f>
        <v>32.7499993896484</v>
      </c>
      <c r="W18" s="34" t="n">
        <f aca="false">IF(ISNUMBER(VLOOKUP(W$8,'Curve Summary ALBERTA'!$A$7:$AG$54,18,FALSE())),VLOOKUP(W$8,'Curve Summary ALBERTA'!$A$7:$AG$54,18,FALSE()),0)</f>
        <v>0</v>
      </c>
      <c r="X18" s="34" t="n">
        <f aca="false">IF(ISNUMBER(VLOOKUP(X$8,'Curve Summary ALBERTA'!$A$7:$AG$54,18,FALSE())),VLOOKUP(X$8,'Curve Summary ALBERTA'!$A$7:$AG$54,18,FALSE()),0)</f>
        <v>32.75</v>
      </c>
      <c r="Y18" s="34" t="n">
        <f aca="false">IF(ISNUMBER(VLOOKUP(Y$8,'Curve Summary ALBERTA'!$A$7:$AG$54,18,FALSE())),VLOOKUP(Y$8,'Curve Summary ALBERTA'!$A$7:$AG$54,18,FALSE()),0)</f>
        <v>37.6999969482422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AVERAGE(B18:V18)</f>
        <v>32.5595237513951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32.5595237513951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19.0750000476837</v>
      </c>
      <c r="C28" s="28" t="n">
        <f aca="false">C9-C47</f>
        <v>20.3250000476837</v>
      </c>
      <c r="D28" s="28" t="n">
        <f aca="false">D9-D47</f>
        <v>20.3250000476837</v>
      </c>
      <c r="E28" s="28" t="n">
        <f aca="false">E9-E47</f>
        <v>20.3250000476837</v>
      </c>
      <c r="F28" s="28" t="n">
        <f aca="false">F9-F47</f>
        <v>20.3250000476837</v>
      </c>
      <c r="G28" s="28" t="n">
        <f aca="false">G9-G47</f>
        <v>20.3250000476837</v>
      </c>
      <c r="H28" s="28" t="n">
        <f aca="false">H9-H47</f>
        <v>20.3250000476837</v>
      </c>
      <c r="I28" s="28" t="n">
        <f aca="false">I9-I47</f>
        <v>20.3250000476837</v>
      </c>
      <c r="J28" s="28" t="n">
        <f aca="false">J9-J47</f>
        <v>21.3199999332428</v>
      </c>
      <c r="K28" s="28" t="n">
        <f aca="false">K9-K47</f>
        <v>21.3199999332428</v>
      </c>
      <c r="L28" s="28" t="n">
        <f aca="false">L9-L47</f>
        <v>21.3199999332428</v>
      </c>
      <c r="M28" s="28" t="n">
        <f aca="false">M9-M47</f>
        <v>21.3199999332428</v>
      </c>
      <c r="N28" s="28" t="n">
        <f aca="false">N9-N47</f>
        <v>21.3199999332428</v>
      </c>
      <c r="O28" s="28" t="n">
        <f aca="false">O9-O47</f>
        <v>21.3199999332428</v>
      </c>
      <c r="P28" s="28" t="n">
        <f aca="false">P9-P47</f>
        <v>21.3199999332428</v>
      </c>
      <c r="Q28" s="28" t="n">
        <f aca="false">Q9-Q47</f>
        <v>21.3199999332428</v>
      </c>
      <c r="R28" s="28" t="n">
        <f aca="false">R9-R47</f>
        <v>21.3199999332428</v>
      </c>
      <c r="S28" s="28" t="n">
        <f aca="false">S9-S47</f>
        <v>21.3199999332428</v>
      </c>
      <c r="T28" s="28" t="n">
        <f aca="false">T9-T47</f>
        <v>21.3199999332428</v>
      </c>
      <c r="U28" s="28" t="n">
        <f aca="false">U9-U47</f>
        <v>21.3199999332428</v>
      </c>
      <c r="V28" s="28" t="n">
        <f aca="false">V9-V47</f>
        <v>21.3199999332428</v>
      </c>
      <c r="W28" s="31" t="n">
        <f aca="false">W9-W47</f>
        <v>21.3199999332428</v>
      </c>
      <c r="X28" s="31" t="n">
        <f aca="false">X9-X47</f>
        <v>21.3199999332428</v>
      </c>
      <c r="Y28" s="28" t="n">
        <f aca="false">Y9-Y47</f>
        <v>25.3199999332428</v>
      </c>
      <c r="Z28" s="28" t="n">
        <f aca="false">Z9-Z47</f>
        <v>25.3199999332428</v>
      </c>
      <c r="AA28" s="28" t="n">
        <f aca="false">AA9-AA47</f>
        <v>25.3199999332428</v>
      </c>
      <c r="AB28" s="28" t="n">
        <f aca="false">AB9-AB47</f>
        <v>25.3199999332428</v>
      </c>
      <c r="AC28" s="30" t="n">
        <f aca="false">AC9-AC47</f>
        <v>-0.5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23.8799998760223</v>
      </c>
      <c r="C29" s="31" t="n">
        <f aca="false">C10-C48</f>
        <v>23.6299998760223</v>
      </c>
      <c r="D29" s="31" t="n">
        <f aca="false">D10-D48</f>
        <v>23.6299998760223</v>
      </c>
      <c r="E29" s="31" t="n">
        <f aca="false">E10-E48</f>
        <v>23.6299998760223</v>
      </c>
      <c r="F29" s="31" t="n">
        <f aca="false">F10-F48</f>
        <v>23.6299998760223</v>
      </c>
      <c r="G29" s="31" t="n">
        <f aca="false">G10-G48</f>
        <v>23.6299998760223</v>
      </c>
      <c r="H29" s="31" t="n">
        <f aca="false">H10-H48</f>
        <v>23.6299998760223</v>
      </c>
      <c r="I29" s="31" t="n">
        <f aca="false">I10-I48</f>
        <v>23.6299998760223</v>
      </c>
      <c r="J29" s="31" t="n">
        <f aca="false">J10-J48</f>
        <v>23.6300001144409</v>
      </c>
      <c r="K29" s="31" t="n">
        <f aca="false">K10-K48</f>
        <v>23.6300001144409</v>
      </c>
      <c r="L29" s="31" t="n">
        <f aca="false">L10-L48</f>
        <v>23.6300001144409</v>
      </c>
      <c r="M29" s="31" t="n">
        <f aca="false">M10-M48</f>
        <v>23.6300001144409</v>
      </c>
      <c r="N29" s="31" t="n">
        <f aca="false">N10-N48</f>
        <v>23.6300001144409</v>
      </c>
      <c r="O29" s="31" t="n">
        <f aca="false">O10-O48</f>
        <v>23.6300001144409</v>
      </c>
      <c r="P29" s="31" t="n">
        <f aca="false">P10-P48</f>
        <v>23.6300001144409</v>
      </c>
      <c r="Q29" s="31" t="n">
        <f aca="false">Q10-Q48</f>
        <v>23.6300001144409</v>
      </c>
      <c r="R29" s="31" t="n">
        <f aca="false">R10-R48</f>
        <v>23.6300001144409</v>
      </c>
      <c r="S29" s="31" t="n">
        <f aca="false">S10-S48</f>
        <v>23.6300001144409</v>
      </c>
      <c r="T29" s="31" t="n">
        <f aca="false">T10-T48</f>
        <v>23.6300001144409</v>
      </c>
      <c r="U29" s="31" t="n">
        <f aca="false">U10-U48</f>
        <v>23.6300001144409</v>
      </c>
      <c r="V29" s="31" t="n">
        <f aca="false">V10-V48</f>
        <v>16.8800001144409</v>
      </c>
      <c r="W29" s="31" t="n">
        <f aca="false">W10-W48</f>
        <v>16.8800001144409</v>
      </c>
      <c r="X29" s="31" t="n">
        <f aca="false">X10-X48</f>
        <v>21.6300001144409</v>
      </c>
      <c r="Y29" s="31" t="n">
        <f aca="false">Y10-Y48</f>
        <v>25.8800001144409</v>
      </c>
      <c r="Z29" s="31" t="n">
        <f aca="false">Z10-Z48</f>
        <v>25.8800001144409</v>
      </c>
      <c r="AA29" s="31" t="n">
        <f aca="false">AA10-AA48</f>
        <v>25.8800001144409</v>
      </c>
      <c r="AB29" s="31" t="n">
        <f aca="false">AB10-AB48</f>
        <v>25.8800001144409</v>
      </c>
      <c r="AC29" s="36" t="n">
        <f aca="false">AC10-AC48</f>
        <v>2.75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25.2399999427795</v>
      </c>
      <c r="C30" s="31" t="n">
        <f aca="false">C11-C49</f>
        <v>24.5599999427795</v>
      </c>
      <c r="D30" s="31" t="n">
        <f aca="false">D11-D49</f>
        <v>24.5599999427795</v>
      </c>
      <c r="E30" s="31" t="n">
        <f aca="false">E11-E49</f>
        <v>24.5599999427795</v>
      </c>
      <c r="F30" s="31" t="n">
        <f aca="false">F11-F49</f>
        <v>24.5599999427795</v>
      </c>
      <c r="G30" s="31" t="n">
        <f aca="false">G11-G49</f>
        <v>24.5599999427795</v>
      </c>
      <c r="H30" s="31" t="n">
        <f aca="false">H11-H49</f>
        <v>24.5599999427795</v>
      </c>
      <c r="I30" s="31" t="n">
        <f aca="false">I11-I49</f>
        <v>24.5599999427795</v>
      </c>
      <c r="J30" s="31" t="n">
        <f aca="false">J11-J49</f>
        <v>24.5599999427795</v>
      </c>
      <c r="K30" s="31" t="n">
        <f aca="false">K11-K49</f>
        <v>24.5599999427795</v>
      </c>
      <c r="L30" s="31" t="n">
        <f aca="false">L11-L49</f>
        <v>24.5599999427795</v>
      </c>
      <c r="M30" s="31" t="n">
        <f aca="false">M11-M49</f>
        <v>24.5599999427795</v>
      </c>
      <c r="N30" s="31" t="n">
        <f aca="false">N11-N49</f>
        <v>24.5599999427795</v>
      </c>
      <c r="O30" s="31" t="n">
        <f aca="false">O11-O49</f>
        <v>24.5599999427795</v>
      </c>
      <c r="P30" s="31" t="n">
        <f aca="false">P11-P49</f>
        <v>24.5599999427795</v>
      </c>
      <c r="Q30" s="31" t="n">
        <f aca="false">Q11-Q49</f>
        <v>24.5599999427795</v>
      </c>
      <c r="R30" s="31" t="n">
        <f aca="false">R11-R49</f>
        <v>24.5599999427795</v>
      </c>
      <c r="S30" s="31" t="n">
        <f aca="false">S11-S49</f>
        <v>24.5599999427795</v>
      </c>
      <c r="T30" s="31" t="n">
        <f aca="false">T11-T49</f>
        <v>24.5599999427795</v>
      </c>
      <c r="U30" s="31" t="n">
        <f aca="false">U11-U49</f>
        <v>24.5599999427795</v>
      </c>
      <c r="V30" s="31" t="n">
        <f aca="false">V11-V49</f>
        <v>24.5599999427795</v>
      </c>
      <c r="W30" s="31" t="n">
        <f aca="false">W11-W49</f>
        <v>24.5599999427795</v>
      </c>
      <c r="X30" s="31" t="n">
        <f aca="false">X11-X49</f>
        <v>24.5599999427795</v>
      </c>
      <c r="Y30" s="31" t="n">
        <f aca="false">Y11-Y49</f>
        <v>25.5599999427795</v>
      </c>
      <c r="Z30" s="31" t="n">
        <f aca="false">Z11-Z49</f>
        <v>25.5599999427795</v>
      </c>
      <c r="AA30" s="31" t="n">
        <f aca="false">AA11-AA49</f>
        <v>25.5599999427795</v>
      </c>
      <c r="AB30" s="31" t="n">
        <f aca="false">AB11-AB49</f>
        <v>25.5599999427795</v>
      </c>
      <c r="AC30" s="36" t="n">
        <f aca="false">AC11-AC49</f>
        <v>1.43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21.4399998855591</v>
      </c>
      <c r="C31" s="31" t="n">
        <f aca="false">C12-C50</f>
        <v>27.0199998855591</v>
      </c>
      <c r="D31" s="31" t="n">
        <f aca="false">D12-D50</f>
        <v>27.0199998855591</v>
      </c>
      <c r="E31" s="31" t="n">
        <f aca="false">E12-E50</f>
        <v>27.0199998855591</v>
      </c>
      <c r="F31" s="31" t="n">
        <f aca="false">F12-F50</f>
        <v>27.0199998855591</v>
      </c>
      <c r="G31" s="31" t="n">
        <f aca="false">G12-G50</f>
        <v>22.0574998855591</v>
      </c>
      <c r="H31" s="31" t="n">
        <f aca="false">H12-H50</f>
        <v>22.0574998855591</v>
      </c>
      <c r="I31" s="31" t="n">
        <f aca="false">I12-I50</f>
        <v>22.0574998855591</v>
      </c>
      <c r="J31" s="31" t="n">
        <f aca="false">J12-J50</f>
        <v>21.0574998855591</v>
      </c>
      <c r="K31" s="31" t="n">
        <f aca="false">K12-K50</f>
        <v>21.0574998855591</v>
      </c>
      <c r="L31" s="31" t="n">
        <f aca="false">L12-L50</f>
        <v>21.0574998855591</v>
      </c>
      <c r="M31" s="31" t="n">
        <f aca="false">M12-M50</f>
        <v>21.0574998855591</v>
      </c>
      <c r="N31" s="31" t="n">
        <f aca="false">N12-N50</f>
        <v>21.0574998855591</v>
      </c>
      <c r="O31" s="31" t="n">
        <f aca="false">O12-O50</f>
        <v>21.0574998855591</v>
      </c>
      <c r="P31" s="31" t="n">
        <f aca="false">P12-P50</f>
        <v>21.0574998855591</v>
      </c>
      <c r="Q31" s="31" t="n">
        <f aca="false">Q12-Q50</f>
        <v>21.0574998855591</v>
      </c>
      <c r="R31" s="31" t="n">
        <f aca="false">R12-R50</f>
        <v>21.0574998855591</v>
      </c>
      <c r="S31" s="31" t="n">
        <f aca="false">S12-S50</f>
        <v>21.0574998855591</v>
      </c>
      <c r="T31" s="31" t="n">
        <f aca="false">T12-T50</f>
        <v>21.0574998855591</v>
      </c>
      <c r="U31" s="31" t="n">
        <f aca="false">U12-U50</f>
        <v>21.0574998855591</v>
      </c>
      <c r="V31" s="31" t="n">
        <f aca="false">V12-V50</f>
        <v>21.0574998855591</v>
      </c>
      <c r="W31" s="31" t="n">
        <f aca="false">W12-W50</f>
        <v>21.0574998855591</v>
      </c>
      <c r="X31" s="31" t="n">
        <f aca="false">X12-X50</f>
        <v>18.9699998855591</v>
      </c>
      <c r="Y31" s="31" t="n">
        <f aca="false">Y12-Y50</f>
        <v>20.7699998855591</v>
      </c>
      <c r="Z31" s="31" t="n">
        <f aca="false">Z12-Z50</f>
        <v>20.7699998855591</v>
      </c>
      <c r="AA31" s="31" t="n">
        <f aca="false">AA12-AA50</f>
        <v>20.7699998855591</v>
      </c>
      <c r="AB31" s="31" t="n">
        <f aca="false">AB12-AB50</f>
        <v>20.7699998855591</v>
      </c>
      <c r="AC31" s="36" t="n">
        <f aca="false">AC12-AC50</f>
        <v>-5.58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24.7700007629395</v>
      </c>
      <c r="C32" s="31" t="n">
        <f aca="false">C13-C51</f>
        <v>24.2000007629395</v>
      </c>
      <c r="D32" s="31" t="n">
        <f aca="false">D13-D51</f>
        <v>24.2000007629395</v>
      </c>
      <c r="E32" s="31" t="n">
        <f aca="false">E13-E51</f>
        <v>24.2000007629395</v>
      </c>
      <c r="F32" s="31" t="n">
        <f aca="false">F13-F51</f>
        <v>24.2000007629395</v>
      </c>
      <c r="G32" s="31" t="n">
        <f aca="false">G13-G51</f>
        <v>24.2000007629395</v>
      </c>
      <c r="H32" s="31" t="n">
        <f aca="false">H13-H51</f>
        <v>24.2000007629395</v>
      </c>
      <c r="I32" s="31" t="n">
        <f aca="false">I13-I51</f>
        <v>24.2000007629395</v>
      </c>
      <c r="J32" s="31" t="n">
        <f aca="false">J13-J51</f>
        <v>24.2000007629395</v>
      </c>
      <c r="K32" s="31" t="n">
        <f aca="false">K13-K51</f>
        <v>24.2000007629395</v>
      </c>
      <c r="L32" s="31" t="n">
        <f aca="false">L13-L51</f>
        <v>24.2000007629395</v>
      </c>
      <c r="M32" s="31" t="n">
        <f aca="false">M13-M51</f>
        <v>24.2000007629395</v>
      </c>
      <c r="N32" s="31" t="n">
        <f aca="false">N13-N51</f>
        <v>24.2000007629395</v>
      </c>
      <c r="O32" s="31" t="n">
        <f aca="false">O13-O51</f>
        <v>24.2000007629395</v>
      </c>
      <c r="P32" s="31" t="n">
        <f aca="false">P13-P51</f>
        <v>24.2000007629395</v>
      </c>
      <c r="Q32" s="31" t="n">
        <f aca="false">Q13-Q51</f>
        <v>24.2000007629395</v>
      </c>
      <c r="R32" s="31" t="n">
        <f aca="false">R13-R51</f>
        <v>24.2000007629395</v>
      </c>
      <c r="S32" s="31" t="n">
        <f aca="false">S13-S51</f>
        <v>24.2000007629395</v>
      </c>
      <c r="T32" s="31" t="n">
        <f aca="false">T13-T51</f>
        <v>24.2000007629395</v>
      </c>
      <c r="U32" s="31" t="n">
        <f aca="false">U13-U51</f>
        <v>24.2000007629395</v>
      </c>
      <c r="V32" s="31" t="n">
        <f aca="false">V13-V51</f>
        <v>24.2000007629395</v>
      </c>
      <c r="W32" s="31" t="n">
        <f aca="false">W13-W51</f>
        <v>24.2000007629395</v>
      </c>
      <c r="X32" s="31" t="n">
        <f aca="false">X13-X51</f>
        <v>24.2000007629395</v>
      </c>
      <c r="Y32" s="31" t="n">
        <f aca="false">Y13-Y51</f>
        <v>25.1000007629395</v>
      </c>
      <c r="Z32" s="31" t="n">
        <f aca="false">Z13-Z51</f>
        <v>25.1000007629395</v>
      </c>
      <c r="AA32" s="31" t="n">
        <f aca="false">AA13-AA51</f>
        <v>25.1000007629395</v>
      </c>
      <c r="AB32" s="31" t="n">
        <f aca="false">AB13-AB51</f>
        <v>25.1000007629395</v>
      </c>
      <c r="AC32" s="36" t="n">
        <f aca="false">AC13-AC51</f>
        <v>1.47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28.1499995231628</v>
      </c>
      <c r="C33" s="41" t="n">
        <f aca="false">C14-C52</f>
        <v>26.4999995231628</v>
      </c>
      <c r="D33" s="41" t="n">
        <f aca="false">D14-D52</f>
        <v>26.4999995231628</v>
      </c>
      <c r="E33" s="41" t="n">
        <f aca="false">E14-E52</f>
        <v>26.4999995231628</v>
      </c>
      <c r="F33" s="41" t="n">
        <f aca="false">F14-F52</f>
        <v>26.4999995231628</v>
      </c>
      <c r="G33" s="41" t="n">
        <f aca="false">G14-G52</f>
        <v>26.4999995231628</v>
      </c>
      <c r="H33" s="41" t="n">
        <f aca="false">H14-H52</f>
        <v>26.4999995231628</v>
      </c>
      <c r="I33" s="41" t="n">
        <f aca="false">I14-I52</f>
        <v>26.4999995231628</v>
      </c>
      <c r="J33" s="41" t="n">
        <f aca="false">J14-J52</f>
        <v>25</v>
      </c>
      <c r="K33" s="41" t="n">
        <f aca="false">K14-K52</f>
        <v>25</v>
      </c>
      <c r="L33" s="41" t="n">
        <f aca="false">L14-L52</f>
        <v>25</v>
      </c>
      <c r="M33" s="41" t="n">
        <f aca="false">M14-M52</f>
        <v>25</v>
      </c>
      <c r="N33" s="41" t="n">
        <f aca="false">N14-N52</f>
        <v>25</v>
      </c>
      <c r="O33" s="41" t="n">
        <f aca="false">O14-O52</f>
        <v>25</v>
      </c>
      <c r="P33" s="41" t="n">
        <f aca="false">P14-P52</f>
        <v>25</v>
      </c>
      <c r="Q33" s="41" t="n">
        <f aca="false">Q14-Q52</f>
        <v>25</v>
      </c>
      <c r="R33" s="41" t="n">
        <f aca="false">R14-R52</f>
        <v>25</v>
      </c>
      <c r="S33" s="41" t="n">
        <f aca="false">S14-S52</f>
        <v>25</v>
      </c>
      <c r="T33" s="41" t="n">
        <f aca="false">T14-T52</f>
        <v>25</v>
      </c>
      <c r="U33" s="41" t="n">
        <f aca="false">U14-U52</f>
        <v>25</v>
      </c>
      <c r="V33" s="41" t="n">
        <f aca="false">V14-V52</f>
        <v>25</v>
      </c>
      <c r="W33" s="41" t="n">
        <f aca="false">W14-W52</f>
        <v>25</v>
      </c>
      <c r="X33" s="41" t="n">
        <f aca="false">X14-X52</f>
        <v>25</v>
      </c>
      <c r="Y33" s="41" t="n">
        <f aca="false">Y14-Y52</f>
        <v>24</v>
      </c>
      <c r="Z33" s="41" t="n">
        <f aca="false">Z14-Z52</f>
        <v>24</v>
      </c>
      <c r="AA33" s="41" t="n">
        <f aca="false">AA14-AA52</f>
        <v>24</v>
      </c>
      <c r="AB33" s="41" t="n">
        <f aca="false">AB14-AB52</f>
        <v>24</v>
      </c>
      <c r="AC33" s="43" t="n">
        <f aca="false">AC14-AC52</f>
        <v>2.55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-9.35</v>
      </c>
      <c r="C34" s="28" t="n">
        <f aca="false">C15-C53</f>
        <v>-11</v>
      </c>
      <c r="D34" s="28" t="n">
        <f aca="false">D15-D53</f>
        <v>-11</v>
      </c>
      <c r="E34" s="28" t="n">
        <f aca="false">E15-E53</f>
        <v>-10</v>
      </c>
      <c r="F34" s="28" t="n">
        <f aca="false">F15-F53</f>
        <v>-10</v>
      </c>
      <c r="G34" s="28" t="n">
        <f aca="false">G15-G53</f>
        <v>-10</v>
      </c>
      <c r="H34" s="28" t="n">
        <f aca="false">H15-H53</f>
        <v>-10</v>
      </c>
      <c r="I34" s="28" t="n">
        <f aca="false">I15-I53</f>
        <v>-10</v>
      </c>
      <c r="J34" s="28" t="n">
        <f aca="false">J15-J53</f>
        <v>-12.25</v>
      </c>
      <c r="K34" s="28" t="n">
        <f aca="false">K15-K53</f>
        <v>-12.25</v>
      </c>
      <c r="L34" s="28" t="n">
        <f aca="false">L15-L53</f>
        <v>-12.25</v>
      </c>
      <c r="M34" s="28" t="n">
        <f aca="false">M15-M53</f>
        <v>-12.25</v>
      </c>
      <c r="N34" s="28" t="n">
        <f aca="false">N15-N53</f>
        <v>-12.25</v>
      </c>
      <c r="O34" s="28" t="n">
        <f aca="false">O15-O53</f>
        <v>-12.25</v>
      </c>
      <c r="P34" s="28" t="n">
        <f aca="false">P15-P53</f>
        <v>-12.25</v>
      </c>
      <c r="Q34" s="28" t="n">
        <f aca="false">Q15-Q53</f>
        <v>-12.25</v>
      </c>
      <c r="R34" s="28" t="n">
        <f aca="false">R15-R53</f>
        <v>-12.25</v>
      </c>
      <c r="S34" s="28" t="n">
        <f aca="false">S15-S53</f>
        <v>-12.25</v>
      </c>
      <c r="T34" s="28" t="n">
        <f aca="false">T15-T53</f>
        <v>-12.25</v>
      </c>
      <c r="U34" s="28" t="n">
        <f aca="false">U15-U53</f>
        <v>-12.25</v>
      </c>
      <c r="V34" s="28" t="n">
        <f aca="false">V15-V53</f>
        <v>-12.25</v>
      </c>
      <c r="W34" s="31" t="n">
        <f aca="false">W15-W53</f>
        <v>-12.25</v>
      </c>
      <c r="X34" s="31" t="n">
        <f aca="false">X15-X53</f>
        <v>-12.25</v>
      </c>
      <c r="Y34" s="28" t="n">
        <f aca="false">Y15-Y53</f>
        <v>-12.25</v>
      </c>
      <c r="Z34" s="28" t="n">
        <f aca="false">Z15-Z53</f>
        <v>-12.25</v>
      </c>
      <c r="AA34" s="28" t="n">
        <f aca="false">AA15-AA53</f>
        <v>-12.25</v>
      </c>
      <c r="AB34" s="28" t="n">
        <f aca="false">AB15-AB53</f>
        <v>-12.25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-1.25</v>
      </c>
      <c r="C37" s="31" t="n">
        <f aca="false">C18-C56</f>
        <v>0.25</v>
      </c>
      <c r="D37" s="31" t="n">
        <f aca="false">D18-D56</f>
        <v>0.25</v>
      </c>
      <c r="E37" s="31" t="n">
        <f aca="false">E18-E56</f>
        <v>-0.649999999999999</v>
      </c>
      <c r="F37" s="31" t="n">
        <f aca="false">F18-F56</f>
        <v>-0.649999999999999</v>
      </c>
      <c r="G37" s="31" t="n">
        <f aca="false">G18-G56</f>
        <v>-4.65000061035156</v>
      </c>
      <c r="H37" s="31" t="n">
        <f aca="false">H18-H56</f>
        <v>-0.649999999999999</v>
      </c>
      <c r="I37" s="31" t="n">
        <f aca="false">I18-I56</f>
        <v>-0.649999999999999</v>
      </c>
      <c r="J37" s="31" t="n">
        <f aca="false">J18-J56</f>
        <v>-1.25</v>
      </c>
      <c r="K37" s="31" t="n">
        <f aca="false">K18-K56</f>
        <v>-1.25</v>
      </c>
      <c r="L37" s="31" t="n">
        <f aca="false">L18-L56</f>
        <v>-1.25</v>
      </c>
      <c r="M37" s="31" t="n">
        <f aca="false">M18-M56</f>
        <v>-1.25</v>
      </c>
      <c r="N37" s="31" t="n">
        <f aca="false">N18-N56</f>
        <v>-1.25</v>
      </c>
      <c r="O37" s="31" t="n">
        <f aca="false">O18-O56</f>
        <v>-1.25</v>
      </c>
      <c r="P37" s="31" t="n">
        <f aca="false">P18-P56</f>
        <v>-1.25</v>
      </c>
      <c r="Q37" s="31" t="n">
        <f aca="false">Q18-Q56</f>
        <v>-1.25</v>
      </c>
      <c r="R37" s="31" t="n">
        <f aca="false">R18-R56</f>
        <v>-1.25</v>
      </c>
      <c r="S37" s="31" t="n">
        <f aca="false">S18-S56</f>
        <v>-1.25</v>
      </c>
      <c r="T37" s="31" t="n">
        <f aca="false">T18-T56</f>
        <v>-1.25</v>
      </c>
      <c r="U37" s="31" t="n">
        <f aca="false">U18-U56</f>
        <v>-1.25</v>
      </c>
      <c r="V37" s="31" t="n">
        <f aca="false">V18-V56</f>
        <v>-1.25000061035156</v>
      </c>
      <c r="W37" s="31" t="n">
        <f aca="false">W18-W56</f>
        <v>-34</v>
      </c>
      <c r="X37" s="31" t="n">
        <f aca="false">X18-X56</f>
        <v>-1.25</v>
      </c>
      <c r="Y37" s="31" t="n">
        <f aca="false">Y18-Y56</f>
        <v>3.69999694824219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-0.470952439081103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37161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22.5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23.25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25.5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32.15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25.1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26.1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27.1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33.0304761904762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G139" activeCellId="0" sqref="G13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59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37163</v>
      </c>
      <c r="B7" s="360" t="n">
        <f aca="false">[5]Tregion!$G7</f>
        <v>20.3</v>
      </c>
      <c r="C7" s="361" t="n">
        <f aca="false">[6]Tregion!$G7</f>
        <v>19.75</v>
      </c>
      <c r="D7" s="360" t="n">
        <f aca="false">[7]Tregion!$G7</f>
        <v>18.5</v>
      </c>
      <c r="E7" s="361" t="n">
        <f aca="false">[8]Tregion!$G7</f>
        <v>17.88</v>
      </c>
      <c r="F7" s="360" t="n">
        <f aca="false">[9]Tregion!$G7</f>
        <v>16.7</v>
      </c>
      <c r="G7" s="361" t="n">
        <f aca="false">[10]Tbasis!$E6</f>
        <v>17.15</v>
      </c>
      <c r="H7" s="360"/>
      <c r="I7" s="361" t="n">
        <f aca="false">[11]Tregion!$G7</f>
        <v>16.7</v>
      </c>
      <c r="J7" s="360"/>
      <c r="K7" s="361"/>
      <c r="L7" s="360"/>
      <c r="M7" s="361"/>
      <c r="N7" s="360"/>
      <c r="O7" s="361"/>
      <c r="Q7" s="360"/>
      <c r="R7" s="361" t="n">
        <f aca="false">[12]Tregion!$G7</f>
        <v>36.7493991851807</v>
      </c>
      <c r="S7" s="362"/>
      <c r="T7" s="361"/>
      <c r="U7" s="363"/>
      <c r="V7" s="364"/>
      <c r="W7" s="363"/>
      <c r="X7" s="361"/>
      <c r="Y7" s="362"/>
      <c r="Z7" s="365"/>
      <c r="AB7" s="362"/>
      <c r="AC7" s="361"/>
      <c r="AD7" s="362"/>
      <c r="AE7" s="361"/>
      <c r="AF7" s="362"/>
      <c r="AG7" s="361"/>
      <c r="AI7" s="366"/>
      <c r="AJ7" s="367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0.04499999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37164</v>
      </c>
      <c r="B8" s="352" t="n">
        <f aca="false">[5]Tregion!$G8</f>
        <v>20.3</v>
      </c>
      <c r="C8" s="353" t="n">
        <f aca="false">[6]Tregion!$G8</f>
        <v>19.75</v>
      </c>
      <c r="D8" s="352" t="n">
        <f aca="false">[7]Tregion!$G8</f>
        <v>18.5</v>
      </c>
      <c r="E8" s="353" t="n">
        <f aca="false">[8]Tregion!$G8</f>
        <v>17.88</v>
      </c>
      <c r="F8" s="352" t="n">
        <f aca="false">[9]Tregion!$G8</f>
        <v>16.7</v>
      </c>
      <c r="G8" s="353" t="n">
        <f aca="false">[10]Tbasis!$E7</f>
        <v>17.15</v>
      </c>
      <c r="H8" s="352"/>
      <c r="I8" s="353" t="n">
        <f aca="false">[11]Tregion!$G8</f>
        <v>16.7</v>
      </c>
      <c r="J8" s="352"/>
      <c r="K8" s="353"/>
      <c r="L8" s="352"/>
      <c r="M8" s="353"/>
      <c r="N8" s="352"/>
      <c r="O8" s="353"/>
      <c r="Q8" s="352"/>
      <c r="R8" s="353" t="n">
        <f aca="false">[12]Tregion!$G8</f>
        <v>30.7512893676758</v>
      </c>
      <c r="S8" s="354"/>
      <c r="T8" s="353"/>
      <c r="U8" s="355"/>
      <c r="V8" s="356"/>
      <c r="W8" s="355"/>
      <c r="X8" s="353"/>
      <c r="Y8" s="354"/>
      <c r="Z8" s="357"/>
      <c r="AB8" s="354"/>
      <c r="AC8" s="353"/>
      <c r="AD8" s="354"/>
      <c r="AE8" s="353"/>
      <c r="AF8" s="354"/>
      <c r="AG8" s="353"/>
      <c r="AI8" s="366"/>
      <c r="AJ8" s="367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0.055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37165</v>
      </c>
      <c r="B9" s="352" t="n">
        <f aca="false">[5]Tregion!$G9</f>
        <v>16.7</v>
      </c>
      <c r="C9" s="353" t="n">
        <f aca="false">[6]Tregion!$G9</f>
        <v>20.4</v>
      </c>
      <c r="D9" s="352" t="n">
        <f aca="false">[7]Tregion!$G9</f>
        <v>17.4</v>
      </c>
      <c r="E9" s="353" t="n">
        <f aca="false">[8]Tregion!$G9</f>
        <v>19.5</v>
      </c>
      <c r="F9" s="352" t="n">
        <f aca="false">[9]Tregion!$G9</f>
        <v>19</v>
      </c>
      <c r="G9" s="353" t="n">
        <f aca="false">[10]Tbasis!$E8</f>
        <v>21.85</v>
      </c>
      <c r="H9" s="352"/>
      <c r="I9" s="353" t="n">
        <f aca="false">[11]Tregion!$G9</f>
        <v>21.5</v>
      </c>
      <c r="J9" s="352"/>
      <c r="K9" s="353"/>
      <c r="L9" s="352"/>
      <c r="M9" s="353"/>
      <c r="N9" s="352"/>
      <c r="O9" s="353"/>
      <c r="Q9" s="352"/>
      <c r="R9" s="353" t="n">
        <f aca="false">[12]Tregion!$G9</f>
        <v>26.9999618530273</v>
      </c>
      <c r="S9" s="354"/>
      <c r="T9" s="353"/>
      <c r="U9" s="355"/>
      <c r="V9" s="356"/>
      <c r="W9" s="355"/>
      <c r="X9" s="353"/>
      <c r="Y9" s="354"/>
      <c r="Z9" s="357"/>
      <c r="AB9" s="354"/>
      <c r="AC9" s="353"/>
      <c r="AD9" s="354"/>
      <c r="AE9" s="353"/>
      <c r="AF9" s="354"/>
      <c r="AG9" s="353"/>
      <c r="AI9" s="366"/>
      <c r="AJ9" s="367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0.055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37166</v>
      </c>
      <c r="B10" s="352" t="n">
        <f aca="false">[5]Tregion!$G10</f>
        <v>17.25</v>
      </c>
      <c r="C10" s="353" t="n">
        <f aca="false">[6]Tregion!$G10</f>
        <v>19</v>
      </c>
      <c r="D10" s="352" t="n">
        <f aca="false">[7]Tregion!$G10</f>
        <v>18.5</v>
      </c>
      <c r="E10" s="353" t="n">
        <f aca="false">[8]Tregion!$G10</f>
        <v>19.5</v>
      </c>
      <c r="F10" s="352" t="n">
        <f aca="false">[9]Tregion!$G10</f>
        <v>19</v>
      </c>
      <c r="G10" s="353" t="n">
        <f aca="false">[10]Tbasis!$E9</f>
        <v>21.85</v>
      </c>
      <c r="H10" s="352"/>
      <c r="I10" s="353" t="n">
        <f aca="false">[11]Tregion!$G10</f>
        <v>31.7299995422363</v>
      </c>
      <c r="J10" s="352"/>
      <c r="K10" s="353"/>
      <c r="L10" s="352"/>
      <c r="M10" s="353"/>
      <c r="N10" s="352"/>
      <c r="O10" s="353"/>
      <c r="Q10" s="352"/>
      <c r="R10" s="353" t="n">
        <f aca="false">[12]Tregion!$G10</f>
        <v>26.9956569671631</v>
      </c>
      <c r="S10" s="354"/>
      <c r="T10" s="353"/>
      <c r="U10" s="355"/>
      <c r="V10" s="356"/>
      <c r="W10" s="355"/>
      <c r="X10" s="353"/>
      <c r="Y10" s="354"/>
      <c r="Z10" s="357"/>
      <c r="AB10" s="354"/>
      <c r="AC10" s="353"/>
      <c r="AD10" s="354"/>
      <c r="AE10" s="353"/>
      <c r="AF10" s="354"/>
      <c r="AG10" s="353"/>
      <c r="AI10" s="366"/>
      <c r="AJ10" s="367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0.08</v>
      </c>
      <c r="AN10" s="2" t="n">
        <f aca="false">AO10+0.1</f>
        <v>0.38</v>
      </c>
      <c r="AO10" s="2" t="n">
        <f aca="false">[4]Curves!$K16</f>
        <v>0.28</v>
      </c>
      <c r="AP10" s="2" t="n">
        <f aca="false">[4]Curves!$G16</f>
        <v>0.3</v>
      </c>
    </row>
    <row r="11" customFormat="false" ht="12.75" hidden="false" customHeight="false" outlineLevel="0" collapsed="false">
      <c r="A11" s="1" t="n">
        <f aca="false">[5]Tregion!$A11</f>
        <v>37167</v>
      </c>
      <c r="B11" s="352" t="n">
        <f aca="false">[5]Tregion!$G11</f>
        <v>17.25</v>
      </c>
      <c r="C11" s="353" t="n">
        <f aca="false">[6]Tregion!$G11</f>
        <v>19</v>
      </c>
      <c r="D11" s="352" t="n">
        <f aca="false">[7]Tregion!$G11</f>
        <v>18.5</v>
      </c>
      <c r="E11" s="353" t="n">
        <f aca="false">[8]Tregion!$G11</f>
        <v>20.5</v>
      </c>
      <c r="F11" s="352" t="n">
        <f aca="false">[9]Tregion!$G11</f>
        <v>18</v>
      </c>
      <c r="G11" s="353" t="n">
        <f aca="false">[10]Tbasis!$E10</f>
        <v>17.75</v>
      </c>
      <c r="H11" s="352"/>
      <c r="I11" s="353" t="n">
        <f aca="false">[11]Tregion!$G11</f>
        <v>21.29</v>
      </c>
      <c r="J11" s="352"/>
      <c r="K11" s="353"/>
      <c r="L11" s="352"/>
      <c r="M11" s="353"/>
      <c r="N11" s="352"/>
      <c r="O11" s="353"/>
      <c r="Q11" s="352"/>
      <c r="R11" s="353" t="n">
        <f aca="false">[12]Tregion!$G11</f>
        <v>22.0746031188965</v>
      </c>
      <c r="S11" s="354"/>
      <c r="T11" s="353"/>
      <c r="U11" s="355"/>
      <c r="V11" s="356"/>
      <c r="W11" s="355"/>
      <c r="X11" s="353"/>
      <c r="Y11" s="354"/>
      <c r="Z11" s="357"/>
      <c r="AB11" s="354"/>
      <c r="AC11" s="353"/>
      <c r="AD11" s="354"/>
      <c r="AE11" s="353"/>
      <c r="AF11" s="354"/>
      <c r="AG11" s="353"/>
      <c r="AI11" s="366"/>
      <c r="AJ11" s="367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0.14</v>
      </c>
      <c r="AN11" s="2" t="n">
        <f aca="false">AO11+0.1</f>
        <v>0.51</v>
      </c>
      <c r="AO11" s="2" t="n">
        <f aca="false">[4]Curves!$K17</f>
        <v>0.41</v>
      </c>
      <c r="AP11" s="2" t="n">
        <f aca="false">[4]Curves!$G17</f>
        <v>0.48</v>
      </c>
    </row>
    <row r="12" customFormat="false" ht="12.75" hidden="false" customHeight="false" outlineLevel="0" collapsed="false">
      <c r="A12" s="1" t="n">
        <f aca="false">[5]Tregion!$A12</f>
        <v>37168</v>
      </c>
      <c r="B12" s="352" t="n">
        <f aca="false">[5]Tregion!$G12</f>
        <v>17.25</v>
      </c>
      <c r="C12" s="353" t="n">
        <f aca="false">[6]Tregion!$G12</f>
        <v>19</v>
      </c>
      <c r="D12" s="352" t="n">
        <f aca="false">[7]Tregion!$G12</f>
        <v>18.5</v>
      </c>
      <c r="E12" s="353" t="n">
        <f aca="false">[8]Tregion!$G12</f>
        <v>20.5</v>
      </c>
      <c r="F12" s="352" t="n">
        <f aca="false">[9]Tregion!$G12</f>
        <v>18</v>
      </c>
      <c r="G12" s="353" t="n">
        <f aca="false">[10]Tbasis!$E11</f>
        <v>17.75</v>
      </c>
      <c r="H12" s="352"/>
      <c r="I12" s="353" t="n">
        <f aca="false">[11]Tregion!$G12</f>
        <v>21.29</v>
      </c>
      <c r="J12" s="352"/>
      <c r="K12" s="353"/>
      <c r="L12" s="352"/>
      <c r="M12" s="353"/>
      <c r="N12" s="352"/>
      <c r="O12" s="353"/>
      <c r="Q12" s="352"/>
      <c r="R12" s="353" t="n">
        <f aca="false">[12]Tregion!$G12</f>
        <v>22.0667486572266</v>
      </c>
      <c r="S12" s="354"/>
      <c r="T12" s="353"/>
      <c r="U12" s="355"/>
      <c r="V12" s="356"/>
      <c r="W12" s="355"/>
      <c r="X12" s="353"/>
      <c r="Y12" s="354"/>
      <c r="Z12" s="357"/>
      <c r="AB12" s="354"/>
      <c r="AC12" s="353"/>
      <c r="AD12" s="354"/>
      <c r="AE12" s="353"/>
      <c r="AF12" s="354"/>
      <c r="AG12" s="353"/>
      <c r="AI12" s="366"/>
      <c r="AJ12" s="367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0.145</v>
      </c>
      <c r="AN12" s="2" t="n">
        <f aca="false">AO12</f>
        <v>0.665</v>
      </c>
      <c r="AO12" s="2" t="n">
        <f aca="false">[4]Curves!$K18</f>
        <v>0.665</v>
      </c>
      <c r="AP12" s="2" t="n">
        <f aca="false">[4]Curves!$G18</f>
        <v>0.84</v>
      </c>
    </row>
    <row r="13" customFormat="false" ht="12.75" hidden="false" customHeight="false" outlineLevel="0" collapsed="false">
      <c r="A13" s="1" t="n">
        <f aca="false">[5]Tregion!$A13</f>
        <v>37169</v>
      </c>
      <c r="B13" s="352" t="n">
        <f aca="false">[5]Tregion!$G13</f>
        <v>17.25</v>
      </c>
      <c r="C13" s="353" t="n">
        <f aca="false">[6]Tregion!$G13</f>
        <v>19</v>
      </c>
      <c r="D13" s="352" t="n">
        <f aca="false">[7]Tregion!$G13</f>
        <v>18.5</v>
      </c>
      <c r="E13" s="353" t="n">
        <f aca="false">[8]Tregion!$G13</f>
        <v>20.5</v>
      </c>
      <c r="F13" s="352" t="n">
        <f aca="false">[9]Tregion!$G13</f>
        <v>18</v>
      </c>
      <c r="G13" s="353" t="n">
        <f aca="false">[10]Tbasis!$E12</f>
        <v>17.75</v>
      </c>
      <c r="H13" s="352"/>
      <c r="I13" s="353" t="n">
        <f aca="false">[11]Tregion!$G13</f>
        <v>21.29</v>
      </c>
      <c r="J13" s="352"/>
      <c r="K13" s="353"/>
      <c r="L13" s="352"/>
      <c r="M13" s="353"/>
      <c r="N13" s="352"/>
      <c r="O13" s="353"/>
      <c r="Q13" s="352"/>
      <c r="R13" s="353" t="n">
        <f aca="false">[12]Tregion!$G13</f>
        <v>22.0667486572266</v>
      </c>
      <c r="S13" s="354"/>
      <c r="T13" s="353"/>
      <c r="U13" s="355"/>
      <c r="V13" s="356"/>
      <c r="W13" s="355"/>
      <c r="X13" s="353"/>
      <c r="Y13" s="354"/>
      <c r="Z13" s="357"/>
      <c r="AB13" s="354"/>
      <c r="AC13" s="353"/>
      <c r="AD13" s="354"/>
      <c r="AE13" s="353"/>
      <c r="AF13" s="354"/>
      <c r="AG13" s="353"/>
      <c r="AI13" s="366"/>
      <c r="AJ13" s="367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0.13</v>
      </c>
      <c r="AN13" s="2" t="n">
        <f aca="false">AO13</f>
        <v>1.02</v>
      </c>
      <c r="AO13" s="2" t="n">
        <f aca="false">[4]Curves!$K19</f>
        <v>1.02</v>
      </c>
      <c r="AP13" s="2" t="n">
        <f aca="false">[4]Curves!$G19</f>
        <v>1.83</v>
      </c>
    </row>
    <row r="14" customFormat="false" ht="12.75" hidden="false" customHeight="false" outlineLevel="0" collapsed="false">
      <c r="A14" s="1" t="n">
        <f aca="false">[5]Tregion!$A14</f>
        <v>37170</v>
      </c>
      <c r="B14" s="352" t="n">
        <f aca="false">[5]Tregion!$G14</f>
        <v>17.25</v>
      </c>
      <c r="C14" s="353" t="n">
        <f aca="false">[6]Tregion!$G14</f>
        <v>19</v>
      </c>
      <c r="D14" s="352" t="n">
        <f aca="false">[7]Tregion!$G14</f>
        <v>18.5</v>
      </c>
      <c r="E14" s="353" t="n">
        <f aca="false">[8]Tregion!$G14</f>
        <v>20.5</v>
      </c>
      <c r="F14" s="352" t="n">
        <f aca="false">[9]Tregion!$G14</f>
        <v>18</v>
      </c>
      <c r="G14" s="353" t="n">
        <f aca="false">[10]Tbasis!$E13</f>
        <v>17.75</v>
      </c>
      <c r="H14" s="352"/>
      <c r="I14" s="353" t="n">
        <f aca="false">[11]Tregion!$G14</f>
        <v>21.29</v>
      </c>
      <c r="J14" s="352"/>
      <c r="K14" s="353"/>
      <c r="L14" s="352"/>
      <c r="M14" s="353"/>
      <c r="N14" s="352"/>
      <c r="O14" s="353"/>
      <c r="Q14" s="352"/>
      <c r="R14" s="353" t="n">
        <f aca="false">[12]Tregion!$G14</f>
        <v>22.0667486572266</v>
      </c>
      <c r="S14" s="354"/>
      <c r="T14" s="353"/>
      <c r="U14" s="355"/>
      <c r="V14" s="356"/>
      <c r="W14" s="355"/>
      <c r="X14" s="353"/>
      <c r="Y14" s="354"/>
      <c r="Z14" s="357"/>
      <c r="AB14" s="354"/>
      <c r="AC14" s="353"/>
      <c r="AD14" s="354"/>
      <c r="AE14" s="353"/>
      <c r="AF14" s="354"/>
      <c r="AG14" s="353"/>
      <c r="AI14" s="366"/>
      <c r="AJ14" s="367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0.03</v>
      </c>
      <c r="AN14" s="2" t="n">
        <f aca="false">AO14</f>
        <v>1.02</v>
      </c>
      <c r="AO14" s="2" t="n">
        <f aca="false">[4]Curves!$K20</f>
        <v>1.02</v>
      </c>
      <c r="AP14" s="2" t="n">
        <f aca="false">[4]Curves!$G20</f>
        <v>1.83</v>
      </c>
    </row>
    <row r="15" customFormat="false" ht="12.75" hidden="false" customHeight="false" outlineLevel="0" collapsed="false">
      <c r="A15" s="1" t="n">
        <f aca="false">[5]Tregion!$A15</f>
        <v>37171</v>
      </c>
      <c r="B15" s="352" t="n">
        <f aca="false">[5]Tregion!$G15</f>
        <v>17.25</v>
      </c>
      <c r="C15" s="353" t="n">
        <f aca="false">[6]Tregion!$G15</f>
        <v>19</v>
      </c>
      <c r="D15" s="352" t="n">
        <f aca="false">[7]Tregion!$G15</f>
        <v>18.5</v>
      </c>
      <c r="E15" s="353" t="n">
        <f aca="false">[8]Tregion!$G15</f>
        <v>20.5</v>
      </c>
      <c r="F15" s="352" t="n">
        <f aca="false">[9]Tregion!$G15</f>
        <v>18</v>
      </c>
      <c r="G15" s="353" t="n">
        <f aca="false">[10]Tbasis!$E14</f>
        <v>17.75</v>
      </c>
      <c r="H15" s="352"/>
      <c r="I15" s="353" t="n">
        <f aca="false">[11]Tregion!$G15</f>
        <v>21.29</v>
      </c>
      <c r="J15" s="352"/>
      <c r="K15" s="353"/>
      <c r="L15" s="352"/>
      <c r="M15" s="353"/>
      <c r="N15" s="352"/>
      <c r="O15" s="353"/>
      <c r="Q15" s="352"/>
      <c r="R15" s="353" t="n">
        <f aca="false">[12]Tregion!$G15</f>
        <v>22.0667486572266</v>
      </c>
      <c r="S15" s="354"/>
      <c r="T15" s="353"/>
      <c r="U15" s="355"/>
      <c r="V15" s="356"/>
      <c r="W15" s="355"/>
      <c r="X15" s="353"/>
      <c r="Y15" s="354"/>
      <c r="Z15" s="357"/>
      <c r="AB15" s="354"/>
      <c r="AC15" s="353"/>
      <c r="AD15" s="354"/>
      <c r="AE15" s="353"/>
      <c r="AF15" s="354"/>
      <c r="AG15" s="353"/>
      <c r="AI15" s="366"/>
      <c r="AJ15" s="367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0.03</v>
      </c>
      <c r="AN15" s="2" t="n">
        <f aca="false">AO15</f>
        <v>0.56</v>
      </c>
      <c r="AO15" s="2" t="n">
        <f aca="false">[4]Curves!$K21</f>
        <v>0.56</v>
      </c>
      <c r="AP15" s="2" t="n">
        <f aca="false">[4]Curves!$G21</f>
        <v>0.675</v>
      </c>
    </row>
    <row r="16" customFormat="false" ht="12.75" hidden="false" customHeight="false" outlineLevel="0" collapsed="false">
      <c r="A16" s="1" t="n">
        <f aca="false">[5]Tregion!$A16</f>
        <v>37172</v>
      </c>
      <c r="B16" s="352" t="n">
        <f aca="false">[5]Tregion!$G16</f>
        <v>17.25</v>
      </c>
      <c r="C16" s="353" t="n">
        <f aca="false">[6]Tregion!$G16</f>
        <v>19</v>
      </c>
      <c r="D16" s="352" t="n">
        <f aca="false">[7]Tregion!$G16</f>
        <v>18.5</v>
      </c>
      <c r="E16" s="353" t="n">
        <f aca="false">[8]Tregion!$G16</f>
        <v>20.5</v>
      </c>
      <c r="F16" s="352" t="n">
        <f aca="false">[9]Tregion!$G16</f>
        <v>18</v>
      </c>
      <c r="G16" s="353" t="n">
        <f aca="false">[10]Tbasis!$E15</f>
        <v>17.75</v>
      </c>
      <c r="H16" s="352"/>
      <c r="I16" s="353" t="n">
        <f aca="false">[11]Tregion!$G16</f>
        <v>31.6000003814697</v>
      </c>
      <c r="J16" s="352"/>
      <c r="K16" s="353"/>
      <c r="L16" s="352"/>
      <c r="M16" s="353"/>
      <c r="N16" s="352"/>
      <c r="O16" s="353"/>
      <c r="Q16" s="352"/>
      <c r="R16" s="353" t="n">
        <f aca="false">[12]Tregion!$G16</f>
        <v>22.0699987792969</v>
      </c>
      <c r="S16" s="354"/>
      <c r="T16" s="353"/>
      <c r="U16" s="355"/>
      <c r="V16" s="356"/>
      <c r="W16" s="355"/>
      <c r="X16" s="353"/>
      <c r="Y16" s="354"/>
      <c r="Z16" s="357"/>
      <c r="AB16" s="354"/>
      <c r="AC16" s="353"/>
      <c r="AD16" s="354"/>
      <c r="AE16" s="353"/>
      <c r="AF16" s="354"/>
      <c r="AG16" s="353"/>
      <c r="AI16" s="366"/>
      <c r="AJ16" s="367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0.03</v>
      </c>
      <c r="AN16" s="2" t="n">
        <f aca="false">AO16</f>
        <v>0.35</v>
      </c>
      <c r="AO16" s="2" t="n">
        <f aca="false">[4]Curves!$K22</f>
        <v>0.35</v>
      </c>
      <c r="AP16" s="2" t="n">
        <f aca="false">[4]Curves!$G22</f>
        <v>0.4</v>
      </c>
    </row>
    <row r="17" customFormat="false" ht="12.75" hidden="false" customHeight="false" outlineLevel="0" collapsed="false">
      <c r="A17" s="1" t="n">
        <f aca="false">[5]Tregion!$A17</f>
        <v>37173</v>
      </c>
      <c r="B17" s="352" t="n">
        <f aca="false">[5]Tregion!$G17</f>
        <v>17.25</v>
      </c>
      <c r="C17" s="353" t="n">
        <f aca="false">[6]Tregion!$G17</f>
        <v>19</v>
      </c>
      <c r="D17" s="352" t="n">
        <f aca="false">[7]Tregion!$G17</f>
        <v>18.5</v>
      </c>
      <c r="E17" s="353" t="n">
        <f aca="false">[8]Tregion!$G17</f>
        <v>20.5</v>
      </c>
      <c r="F17" s="352" t="n">
        <f aca="false">[9]Tregion!$G17</f>
        <v>18</v>
      </c>
      <c r="G17" s="353" t="n">
        <f aca="false">[10]Tbasis!$E16</f>
        <v>17.75</v>
      </c>
      <c r="H17" s="352"/>
      <c r="I17" s="353" t="n">
        <f aca="false">[11]Tregion!$G17</f>
        <v>27.1875</v>
      </c>
      <c r="J17" s="352"/>
      <c r="K17" s="353"/>
      <c r="L17" s="352"/>
      <c r="M17" s="353"/>
      <c r="N17" s="352"/>
      <c r="O17" s="353"/>
      <c r="Q17" s="352"/>
      <c r="R17" s="353" t="n">
        <f aca="false">[12]Tregion!$G17</f>
        <v>22.0749996185303</v>
      </c>
      <c r="S17" s="354"/>
      <c r="T17" s="353"/>
      <c r="U17" s="355"/>
      <c r="V17" s="356"/>
      <c r="W17" s="355"/>
      <c r="X17" s="353"/>
      <c r="Y17" s="354"/>
      <c r="Z17" s="357"/>
      <c r="AB17" s="354"/>
      <c r="AC17" s="353"/>
      <c r="AD17" s="354"/>
      <c r="AE17" s="353"/>
      <c r="AF17" s="354"/>
      <c r="AG17" s="353"/>
      <c r="AI17" s="366"/>
      <c r="AJ17" s="367"/>
      <c r="AK17" s="1" t="n">
        <f aca="false">[4]Curves!$A23</f>
        <v>37377</v>
      </c>
      <c r="AL17" s="2" t="n">
        <f aca="false">[4]Curves!$E23</f>
        <v>2.253</v>
      </c>
      <c r="AM17" s="2" t="n">
        <f aca="false">[4]Curves!$J23</f>
        <v>0.03</v>
      </c>
      <c r="AN17" s="2" t="n">
        <f aca="false">AO17</f>
        <v>0.3</v>
      </c>
      <c r="AO17" s="2" t="n">
        <f aca="false">[4]Curves!$K23</f>
        <v>0.3</v>
      </c>
      <c r="AP17" s="2" t="n">
        <f aca="false">[4]Curves!$G23</f>
        <v>0.35</v>
      </c>
    </row>
    <row r="18" customFormat="false" ht="12.75" hidden="false" customHeight="false" outlineLevel="0" collapsed="false">
      <c r="A18" s="1" t="n">
        <f aca="false">[5]Tregion!$A18</f>
        <v>37174</v>
      </c>
      <c r="B18" s="352" t="n">
        <f aca="false">[5]Tregion!$G18</f>
        <v>17.25</v>
      </c>
      <c r="C18" s="353" t="n">
        <f aca="false">[6]Tregion!$G18</f>
        <v>19</v>
      </c>
      <c r="D18" s="352" t="n">
        <f aca="false">[7]Tregion!$G18</f>
        <v>18.5</v>
      </c>
      <c r="E18" s="353" t="n">
        <f aca="false">[8]Tregion!$G18</f>
        <v>20.5</v>
      </c>
      <c r="F18" s="352" t="n">
        <f aca="false">[9]Tregion!$G18</f>
        <v>18</v>
      </c>
      <c r="G18" s="353" t="n">
        <f aca="false">[10]Tbasis!$E17</f>
        <v>17.75</v>
      </c>
      <c r="H18" s="352"/>
      <c r="I18" s="353" t="n">
        <f aca="false">[11]Tregion!$G18</f>
        <v>27.1875</v>
      </c>
      <c r="J18" s="352"/>
      <c r="K18" s="353"/>
      <c r="L18" s="352"/>
      <c r="M18" s="353"/>
      <c r="N18" s="352"/>
      <c r="O18" s="353"/>
      <c r="Q18" s="352"/>
      <c r="R18" s="353" t="n">
        <f aca="false">[12]Tregion!$G18</f>
        <v>22.0699987792969</v>
      </c>
      <c r="S18" s="354"/>
      <c r="T18" s="353"/>
      <c r="U18" s="355"/>
      <c r="V18" s="356"/>
      <c r="W18" s="355"/>
      <c r="X18" s="353"/>
      <c r="Y18" s="354"/>
      <c r="Z18" s="357"/>
      <c r="AB18" s="354"/>
      <c r="AC18" s="353"/>
      <c r="AD18" s="354"/>
      <c r="AE18" s="353"/>
      <c r="AF18" s="354"/>
      <c r="AG18" s="353"/>
      <c r="AI18" s="366"/>
      <c r="AJ18" s="367"/>
      <c r="AK18" s="1" t="n">
        <f aca="false">[4]Curves!$A24</f>
        <v>37408</v>
      </c>
      <c r="AL18" s="2" t="n">
        <f aca="false">[4]Curves!$E24</f>
        <v>2.633</v>
      </c>
      <c r="AM18" s="2" t="n">
        <f aca="false">[4]Curves!$J24</f>
        <v>0.03</v>
      </c>
      <c r="AN18" s="2" t="n">
        <f aca="false">AO18</f>
        <v>0.31</v>
      </c>
      <c r="AO18" s="2" t="n">
        <f aca="false">[4]Curves!$K24</f>
        <v>0.31</v>
      </c>
      <c r="AP18" s="2" t="n">
        <f aca="false">[4]Curves!$G24</f>
        <v>0.35</v>
      </c>
    </row>
    <row r="19" customFormat="false" ht="12.75" hidden="false" customHeight="false" outlineLevel="0" collapsed="false">
      <c r="A19" s="1" t="n">
        <f aca="false">[5]Tregion!$A19</f>
        <v>37175</v>
      </c>
      <c r="B19" s="352" t="n">
        <f aca="false">[5]Tregion!$G19</f>
        <v>17.25</v>
      </c>
      <c r="C19" s="353" t="n">
        <f aca="false">[6]Tregion!$G19</f>
        <v>19</v>
      </c>
      <c r="D19" s="352" t="n">
        <f aca="false">[7]Tregion!$G19</f>
        <v>18.5</v>
      </c>
      <c r="E19" s="353" t="n">
        <f aca="false">[8]Tregion!$G19</f>
        <v>20.5</v>
      </c>
      <c r="F19" s="352" t="n">
        <f aca="false">[9]Tregion!$G19</f>
        <v>18</v>
      </c>
      <c r="G19" s="353" t="n">
        <f aca="false">[10]Tbasis!$E18</f>
        <v>17.75</v>
      </c>
      <c r="H19" s="352"/>
      <c r="I19" s="353" t="n">
        <f aca="false">[11]Tregion!$G19</f>
        <v>27.1875</v>
      </c>
      <c r="J19" s="352"/>
      <c r="K19" s="353"/>
      <c r="L19" s="352"/>
      <c r="M19" s="353"/>
      <c r="N19" s="352"/>
      <c r="O19" s="353"/>
      <c r="Q19" s="352"/>
      <c r="R19" s="353" t="n">
        <f aca="false">[12]Tregion!$G19</f>
        <v>22.0724993133545</v>
      </c>
      <c r="S19" s="354"/>
      <c r="T19" s="353"/>
      <c r="U19" s="355"/>
      <c r="V19" s="356"/>
      <c r="W19" s="355"/>
      <c r="X19" s="353"/>
      <c r="Y19" s="354"/>
      <c r="Z19" s="357"/>
      <c r="AB19" s="354"/>
      <c r="AC19" s="353"/>
      <c r="AD19" s="354"/>
      <c r="AE19" s="353"/>
      <c r="AF19" s="354"/>
      <c r="AG19" s="353"/>
      <c r="AI19" s="366"/>
      <c r="AJ19" s="367"/>
      <c r="AK19" s="1" t="n">
        <f aca="false">[4]Curves!$A25</f>
        <v>37438</v>
      </c>
      <c r="AL19" s="2" t="n">
        <f aca="false">[4]Curves!$E25</f>
        <v>2.835</v>
      </c>
      <c r="AM19" s="2" t="n">
        <f aca="false">[4]Curves!$J25</f>
        <v>0.03</v>
      </c>
      <c r="AN19" s="2" t="n">
        <f aca="false">AO19+0.1</f>
        <v>0.42</v>
      </c>
      <c r="AO19" s="2" t="n">
        <f aca="false">[4]Curves!$K25</f>
        <v>0.32</v>
      </c>
      <c r="AP19" s="2" t="n">
        <f aca="false">[4]Curves!$G25</f>
        <v>0.41</v>
      </c>
    </row>
    <row r="20" customFormat="false" ht="12.75" hidden="false" customHeight="false" outlineLevel="0" collapsed="false">
      <c r="A20" s="1" t="n">
        <f aca="false">[5]Tregion!$A20</f>
        <v>37176</v>
      </c>
      <c r="B20" s="352" t="n">
        <f aca="false">[5]Tregion!$G20</f>
        <v>17.25</v>
      </c>
      <c r="C20" s="353" t="n">
        <f aca="false">[6]Tregion!$G20</f>
        <v>19</v>
      </c>
      <c r="D20" s="352" t="n">
        <f aca="false">[7]Tregion!$G20</f>
        <v>18.5</v>
      </c>
      <c r="E20" s="353" t="n">
        <f aca="false">[8]Tregion!$G20</f>
        <v>20.5</v>
      </c>
      <c r="F20" s="352" t="n">
        <f aca="false">[9]Tregion!$G20</f>
        <v>18</v>
      </c>
      <c r="G20" s="353" t="n">
        <f aca="false">[10]Tbasis!$E19</f>
        <v>17.75</v>
      </c>
      <c r="H20" s="352"/>
      <c r="I20" s="353" t="n">
        <f aca="false">[11]Tregion!$G20</f>
        <v>27.1875</v>
      </c>
      <c r="J20" s="352"/>
      <c r="K20" s="353"/>
      <c r="L20" s="352"/>
      <c r="M20" s="353"/>
      <c r="N20" s="352"/>
      <c r="O20" s="353"/>
      <c r="Q20" s="352"/>
      <c r="R20" s="353" t="n">
        <f aca="false">[12]Tregion!$G20</f>
        <v>22.0724993133545</v>
      </c>
      <c r="S20" s="354"/>
      <c r="T20" s="353"/>
      <c r="U20" s="355"/>
      <c r="V20" s="356"/>
      <c r="W20" s="355"/>
      <c r="X20" s="353"/>
      <c r="Y20" s="354"/>
      <c r="Z20" s="357"/>
      <c r="AB20" s="354"/>
      <c r="AC20" s="353"/>
      <c r="AD20" s="354"/>
      <c r="AE20" s="353"/>
      <c r="AF20" s="354"/>
      <c r="AG20" s="353"/>
      <c r="AI20" s="366"/>
      <c r="AJ20" s="367"/>
      <c r="AK20" s="1" t="n">
        <f aca="false">[4]Curves!$A26</f>
        <v>37469</v>
      </c>
      <c r="AL20" s="2" t="n">
        <f aca="false">[4]Curves!$E26</f>
        <v>2.835</v>
      </c>
      <c r="AM20" s="2" t="n">
        <f aca="false">[4]Curves!$J26</f>
        <v>0.03</v>
      </c>
      <c r="AN20" s="2" t="n">
        <f aca="false">AO20+0.1</f>
        <v>0.42</v>
      </c>
      <c r="AO20" s="2" t="n">
        <f aca="false">[4]Curves!$K26</f>
        <v>0.32</v>
      </c>
      <c r="AP20" s="2" t="n">
        <f aca="false">[4]Curves!$G26</f>
        <v>0.41</v>
      </c>
    </row>
    <row r="21" customFormat="false" ht="12.75" hidden="false" customHeight="false" outlineLevel="0" collapsed="false">
      <c r="A21" s="1" t="n">
        <f aca="false">[5]Tregion!$A21</f>
        <v>37177</v>
      </c>
      <c r="B21" s="352" t="n">
        <f aca="false">[5]Tregion!$G21</f>
        <v>17.25</v>
      </c>
      <c r="C21" s="353" t="n">
        <f aca="false">[6]Tregion!$G21</f>
        <v>19</v>
      </c>
      <c r="D21" s="352" t="n">
        <f aca="false">[7]Tregion!$G21</f>
        <v>18.5</v>
      </c>
      <c r="E21" s="353" t="n">
        <f aca="false">[8]Tregion!$G21</f>
        <v>20.5</v>
      </c>
      <c r="F21" s="352" t="n">
        <f aca="false">[9]Tregion!$G21</f>
        <v>18</v>
      </c>
      <c r="G21" s="353" t="n">
        <f aca="false">[10]Tbasis!$E20</f>
        <v>17.75</v>
      </c>
      <c r="H21" s="352"/>
      <c r="I21" s="353" t="n">
        <f aca="false">[11]Tregion!$G21</f>
        <v>27.1875</v>
      </c>
      <c r="J21" s="352"/>
      <c r="K21" s="353"/>
      <c r="L21" s="352"/>
      <c r="M21" s="353"/>
      <c r="N21" s="352"/>
      <c r="O21" s="353"/>
      <c r="Q21" s="352"/>
      <c r="R21" s="353" t="n">
        <f aca="false">[12]Tregion!$G21</f>
        <v>22.0724993133545</v>
      </c>
      <c r="S21" s="354"/>
      <c r="T21" s="353"/>
      <c r="U21" s="355"/>
      <c r="V21" s="356"/>
      <c r="W21" s="355"/>
      <c r="X21" s="353"/>
      <c r="Y21" s="354"/>
      <c r="Z21" s="357"/>
      <c r="AB21" s="354"/>
      <c r="AC21" s="353"/>
      <c r="AD21" s="354"/>
      <c r="AE21" s="353"/>
      <c r="AF21" s="354"/>
      <c r="AG21" s="353"/>
      <c r="AI21" s="366"/>
      <c r="AJ21" s="367"/>
      <c r="AK21" s="1" t="n">
        <f aca="false">[4]Curves!$A27</f>
        <v>37500</v>
      </c>
      <c r="AL21" s="2" t="n">
        <f aca="false">[4]Curves!$E27</f>
        <v>2.805</v>
      </c>
      <c r="AM21" s="2" t="n">
        <f aca="false">[4]Curves!$J27</f>
        <v>0.08</v>
      </c>
      <c r="AN21" s="2" t="n">
        <f aca="false">AO21+0.1</f>
        <v>0.41</v>
      </c>
      <c r="AO21" s="2" t="n">
        <f aca="false">[4]Curves!$K27</f>
        <v>0.31</v>
      </c>
      <c r="AP21" s="2" t="n">
        <f aca="false">[4]Curves!$G27</f>
        <v>0.37</v>
      </c>
    </row>
    <row r="22" customFormat="false" ht="12.75" hidden="false" customHeight="false" outlineLevel="0" collapsed="false">
      <c r="A22" s="1" t="n">
        <f aca="false">[5]Tregion!$A22</f>
        <v>37178</v>
      </c>
      <c r="B22" s="352" t="n">
        <f aca="false">[5]Tregion!$G22</f>
        <v>17.25</v>
      </c>
      <c r="C22" s="353" t="n">
        <f aca="false">[6]Tregion!$G22</f>
        <v>19</v>
      </c>
      <c r="D22" s="352" t="n">
        <f aca="false">[7]Tregion!$G22</f>
        <v>18.5</v>
      </c>
      <c r="E22" s="353" t="n">
        <f aca="false">[8]Tregion!$G22</f>
        <v>20.5</v>
      </c>
      <c r="F22" s="352" t="n">
        <f aca="false">[9]Tregion!$G22</f>
        <v>18</v>
      </c>
      <c r="G22" s="353" t="n">
        <f aca="false">[10]Tbasis!$E21</f>
        <v>17.75</v>
      </c>
      <c r="H22" s="352"/>
      <c r="I22" s="353" t="n">
        <f aca="false">[11]Tregion!$G22</f>
        <v>27.1875</v>
      </c>
      <c r="J22" s="352"/>
      <c r="K22" s="353"/>
      <c r="L22" s="352"/>
      <c r="M22" s="353"/>
      <c r="N22" s="352"/>
      <c r="O22" s="353"/>
      <c r="Q22" s="352"/>
      <c r="R22" s="353" t="n">
        <f aca="false">[12]Tregion!$G22</f>
        <v>22.0675001525879</v>
      </c>
      <c r="S22" s="354"/>
      <c r="T22" s="353"/>
      <c r="U22" s="355"/>
      <c r="V22" s="356"/>
      <c r="W22" s="355"/>
      <c r="X22" s="353"/>
      <c r="Y22" s="354"/>
      <c r="Z22" s="357"/>
      <c r="AB22" s="354"/>
      <c r="AC22" s="353"/>
      <c r="AD22" s="354"/>
      <c r="AE22" s="353"/>
      <c r="AF22" s="354"/>
      <c r="AG22" s="353"/>
      <c r="AI22" s="366"/>
      <c r="AJ22" s="367"/>
      <c r="AK22" s="1" t="n">
        <f aca="false">[4]Curves!$A28</f>
        <v>37530</v>
      </c>
      <c r="AL22" s="2" t="n">
        <f aca="false">[4]Curves!$E28</f>
        <v>2.75</v>
      </c>
      <c r="AM22" s="2" t="n">
        <f aca="false">[4]Curves!$J28</f>
        <v>0.115</v>
      </c>
      <c r="AN22" s="2" t="n">
        <f aca="false">AO22+0.1</f>
        <v>0.44</v>
      </c>
      <c r="AO22" s="2" t="n">
        <f aca="false">[4]Curves!$K28</f>
        <v>0.34</v>
      </c>
      <c r="AP22" s="2" t="n">
        <f aca="false">[4]Curves!$G28</f>
        <v>0.38</v>
      </c>
    </row>
    <row r="23" customFormat="false" ht="12.75" hidden="false" customHeight="false" outlineLevel="0" collapsed="false">
      <c r="A23" s="1" t="n">
        <f aca="false">[5]Tregion!$A23</f>
        <v>37179</v>
      </c>
      <c r="B23" s="352" t="n">
        <f aca="false">[5]Tregion!$G23</f>
        <v>17.25</v>
      </c>
      <c r="C23" s="353" t="n">
        <f aca="false">[6]Tregion!$G23</f>
        <v>19</v>
      </c>
      <c r="D23" s="352" t="n">
        <f aca="false">[7]Tregion!$G23</f>
        <v>18.5</v>
      </c>
      <c r="E23" s="353" t="n">
        <f aca="false">[8]Tregion!$G23</f>
        <v>20.5</v>
      </c>
      <c r="F23" s="352" t="n">
        <f aca="false">[9]Tregion!$G23</f>
        <v>18</v>
      </c>
      <c r="G23" s="353" t="n">
        <f aca="false">[10]Tbasis!$E22</f>
        <v>17.75</v>
      </c>
      <c r="H23" s="352"/>
      <c r="I23" s="353" t="n">
        <f aca="false">[11]Tregion!$G23</f>
        <v>31.4500007629395</v>
      </c>
      <c r="J23" s="352"/>
      <c r="K23" s="353"/>
      <c r="L23" s="352"/>
      <c r="M23" s="353"/>
      <c r="N23" s="352"/>
      <c r="O23" s="353"/>
      <c r="Q23" s="352"/>
      <c r="R23" s="353" t="n">
        <f aca="false">[12]Tregion!$G23</f>
        <v>22.0675001525879</v>
      </c>
      <c r="S23" s="354"/>
      <c r="T23" s="353"/>
      <c r="U23" s="355"/>
      <c r="V23" s="356"/>
      <c r="W23" s="355"/>
      <c r="X23" s="353"/>
      <c r="Y23" s="354"/>
      <c r="Z23" s="357"/>
      <c r="AB23" s="354"/>
      <c r="AC23" s="353"/>
      <c r="AD23" s="354"/>
      <c r="AE23" s="353"/>
      <c r="AF23" s="354"/>
      <c r="AG23" s="353"/>
      <c r="AI23" s="366"/>
      <c r="AJ23" s="367"/>
      <c r="AK23" s="1" t="n">
        <f aca="false">[4]Curves!$A29</f>
        <v>37561</v>
      </c>
      <c r="AL23" s="2" t="n">
        <f aca="false">[4]Curves!$E29</f>
        <v>2.775</v>
      </c>
      <c r="AM23" s="2" t="n">
        <f aca="false">[4]Curves!$J29</f>
        <v>0.14</v>
      </c>
      <c r="AN23" s="2" t="n">
        <f aca="false">AO23+0.1</f>
        <v>0.53</v>
      </c>
      <c r="AO23" s="2" t="n">
        <f aca="false">[4]Curves!$K29</f>
        <v>0.43</v>
      </c>
      <c r="AP23" s="2" t="n">
        <f aca="false">[4]Curves!$G29</f>
        <v>0.58</v>
      </c>
    </row>
    <row r="24" customFormat="false" ht="12.75" hidden="false" customHeight="false" outlineLevel="0" collapsed="false">
      <c r="A24" s="1" t="n">
        <f aca="false">[5]Tregion!$A24</f>
        <v>37180</v>
      </c>
      <c r="B24" s="352" t="n">
        <f aca="false">[5]Tregion!$G24</f>
        <v>17.25</v>
      </c>
      <c r="C24" s="353" t="n">
        <f aca="false">[6]Tregion!$G24</f>
        <v>19</v>
      </c>
      <c r="D24" s="352" t="n">
        <f aca="false">[7]Tregion!$G24</f>
        <v>18.5</v>
      </c>
      <c r="E24" s="353" t="n">
        <f aca="false">[8]Tregion!$G24</f>
        <v>20.5</v>
      </c>
      <c r="F24" s="352" t="n">
        <f aca="false">[9]Tregion!$G24</f>
        <v>18</v>
      </c>
      <c r="G24" s="353" t="n">
        <f aca="false">[10]Tbasis!$E23</f>
        <v>17.75</v>
      </c>
      <c r="H24" s="352"/>
      <c r="I24" s="353" t="n">
        <f aca="false">[11]Tregion!$G24</f>
        <v>27.1875</v>
      </c>
      <c r="J24" s="352"/>
      <c r="K24" s="353"/>
      <c r="L24" s="352"/>
      <c r="M24" s="353"/>
      <c r="N24" s="352"/>
      <c r="O24" s="353"/>
      <c r="Q24" s="352"/>
      <c r="R24" s="353" t="n">
        <f aca="false">[12]Tregion!$G24</f>
        <v>22.0749996185303</v>
      </c>
      <c r="S24" s="354"/>
      <c r="T24" s="353"/>
      <c r="U24" s="355"/>
      <c r="V24" s="356"/>
      <c r="W24" s="355"/>
      <c r="X24" s="353"/>
      <c r="Y24" s="354"/>
      <c r="Z24" s="357"/>
      <c r="AB24" s="354"/>
      <c r="AC24" s="353"/>
      <c r="AD24" s="354"/>
      <c r="AE24" s="353"/>
      <c r="AF24" s="354"/>
      <c r="AG24" s="353"/>
      <c r="AI24" s="366"/>
      <c r="AJ24" s="367"/>
      <c r="AK24" s="1" t="n">
        <f aca="false">[4]Curves!$A30</f>
        <v>37591</v>
      </c>
      <c r="AL24" s="2" t="n">
        <f aca="false">[4]Curves!$E30</f>
        <v>2.827</v>
      </c>
      <c r="AM24" s="2" t="n">
        <f aca="false">[4]Curves!$J30</f>
        <v>0.135</v>
      </c>
      <c r="AN24" s="2" t="n">
        <f aca="false">AO24</f>
        <v>0.75</v>
      </c>
      <c r="AO24" s="2" t="n">
        <f aca="false">[4]Curves!$K30</f>
        <v>0.75</v>
      </c>
      <c r="AP24" s="2" t="n">
        <f aca="false">[4]Curves!$G30</f>
        <v>0.87</v>
      </c>
    </row>
    <row r="25" customFormat="false" ht="12.75" hidden="false" customHeight="false" outlineLevel="0" collapsed="false">
      <c r="A25" s="1" t="n">
        <f aca="false">[5]Tregion!$A25</f>
        <v>37181</v>
      </c>
      <c r="B25" s="352" t="n">
        <f aca="false">[5]Tregion!$G25</f>
        <v>17.25</v>
      </c>
      <c r="C25" s="353" t="n">
        <f aca="false">[6]Tregion!$G25</f>
        <v>19</v>
      </c>
      <c r="D25" s="352" t="n">
        <f aca="false">[7]Tregion!$G25</f>
        <v>18.5</v>
      </c>
      <c r="E25" s="353" t="n">
        <f aca="false">[8]Tregion!$G25</f>
        <v>20.5</v>
      </c>
      <c r="F25" s="352" t="n">
        <f aca="false">[9]Tregion!$G25</f>
        <v>18</v>
      </c>
      <c r="G25" s="353" t="n">
        <f aca="false">[10]Tbasis!$E24</f>
        <v>17.75</v>
      </c>
      <c r="H25" s="352"/>
      <c r="I25" s="353" t="n">
        <f aca="false">[11]Tregion!$G25</f>
        <v>27.1875</v>
      </c>
      <c r="J25" s="352"/>
      <c r="K25" s="353"/>
      <c r="L25" s="352"/>
      <c r="M25" s="353"/>
      <c r="N25" s="352"/>
      <c r="O25" s="353"/>
      <c r="Q25" s="352"/>
      <c r="R25" s="353" t="n">
        <f aca="false">[12]Tregion!$G25</f>
        <v>22.0700006866455</v>
      </c>
      <c r="S25" s="354"/>
      <c r="T25" s="353"/>
      <c r="U25" s="355"/>
      <c r="V25" s="356"/>
      <c r="W25" s="355"/>
      <c r="X25" s="353"/>
      <c r="Y25" s="354"/>
      <c r="Z25" s="357"/>
      <c r="AB25" s="354"/>
      <c r="AC25" s="353"/>
      <c r="AD25" s="354"/>
      <c r="AE25" s="353"/>
      <c r="AF25" s="354"/>
      <c r="AG25" s="353"/>
      <c r="AI25" s="366"/>
      <c r="AJ25" s="367"/>
      <c r="AK25" s="1" t="n">
        <f aca="false">[4]Curves!$A31</f>
        <v>37622</v>
      </c>
      <c r="AL25" s="2" t="n">
        <f aca="false">[4]Curves!$E31</f>
        <v>2.873</v>
      </c>
      <c r="AM25" s="2" t="n">
        <f aca="false">[4]Curves!$J31</f>
        <v>0.13</v>
      </c>
      <c r="AN25" s="2" t="n">
        <f aca="false">AO25</f>
        <v>1.02</v>
      </c>
      <c r="AO25" s="2" t="n">
        <f aca="false">[4]Curves!$K31</f>
        <v>1.02</v>
      </c>
      <c r="AP25" s="2" t="n">
        <f aca="false">[4]Curves!$G31</f>
        <v>1.64</v>
      </c>
    </row>
    <row r="26" customFormat="false" ht="12.75" hidden="false" customHeight="false" outlineLevel="0" collapsed="false">
      <c r="A26" s="1" t="n">
        <f aca="false">[5]Tregion!$A26</f>
        <v>37182</v>
      </c>
      <c r="B26" s="352" t="n">
        <f aca="false">[5]Tregion!$G26</f>
        <v>17.25</v>
      </c>
      <c r="C26" s="353" t="n">
        <f aca="false">[6]Tregion!$G26</f>
        <v>19</v>
      </c>
      <c r="D26" s="352" t="n">
        <f aca="false">[7]Tregion!$G26</f>
        <v>18.5</v>
      </c>
      <c r="E26" s="353" t="n">
        <f aca="false">[8]Tregion!$G26</f>
        <v>20.5</v>
      </c>
      <c r="F26" s="352" t="n">
        <f aca="false">[9]Tregion!$G26</f>
        <v>18</v>
      </c>
      <c r="G26" s="353" t="n">
        <f aca="false">[10]Tbasis!$E25</f>
        <v>17.75</v>
      </c>
      <c r="H26" s="352"/>
      <c r="I26" s="353" t="n">
        <f aca="false">[11]Tregion!$G26</f>
        <v>27.1875</v>
      </c>
      <c r="J26" s="352"/>
      <c r="K26" s="353"/>
      <c r="L26" s="352"/>
      <c r="M26" s="353"/>
      <c r="N26" s="352"/>
      <c r="O26" s="353"/>
      <c r="Q26" s="352"/>
      <c r="R26" s="353" t="n">
        <f aca="false">[12]Tregion!$G26</f>
        <v>22.0749979400635</v>
      </c>
      <c r="S26" s="354"/>
      <c r="T26" s="353"/>
      <c r="U26" s="355"/>
      <c r="V26" s="356"/>
      <c r="W26" s="355"/>
      <c r="X26" s="353"/>
      <c r="Y26" s="354"/>
      <c r="Z26" s="357"/>
      <c r="AB26" s="354"/>
      <c r="AC26" s="353"/>
      <c r="AD26" s="354"/>
      <c r="AE26" s="353"/>
      <c r="AF26" s="354"/>
      <c r="AG26" s="353"/>
      <c r="AI26" s="366"/>
      <c r="AJ26" s="367"/>
      <c r="AK26" s="1" t="n">
        <f aca="false">[4]Curves!$A32</f>
        <v>37653</v>
      </c>
      <c r="AL26" s="2" t="n">
        <f aca="false">[4]Curves!$E32</f>
        <v>2.913</v>
      </c>
      <c r="AM26" s="2" t="n">
        <f aca="false">[4]Curves!$J32</f>
        <v>0.035</v>
      </c>
      <c r="AN26" s="2" t="n">
        <f aca="false">AO26</f>
        <v>1.02</v>
      </c>
      <c r="AO26" s="2" t="n">
        <f aca="false">[4]Curves!$K32</f>
        <v>1.02</v>
      </c>
      <c r="AP26" s="2" t="n">
        <f aca="false">[4]Curves!$G32</f>
        <v>1.64</v>
      </c>
    </row>
    <row r="27" customFormat="false" ht="12.75" hidden="false" customHeight="false" outlineLevel="0" collapsed="false">
      <c r="A27" s="1" t="n">
        <f aca="false">[5]Tregion!$A27</f>
        <v>37183</v>
      </c>
      <c r="B27" s="352" t="n">
        <f aca="false">[5]Tregion!$G27</f>
        <v>17.25</v>
      </c>
      <c r="C27" s="353" t="n">
        <f aca="false">[6]Tregion!$G27</f>
        <v>19</v>
      </c>
      <c r="D27" s="352" t="n">
        <f aca="false">[7]Tregion!$G27</f>
        <v>18.5</v>
      </c>
      <c r="E27" s="353" t="n">
        <f aca="false">[8]Tregion!$G27</f>
        <v>20.5</v>
      </c>
      <c r="F27" s="352" t="n">
        <f aca="false">[9]Tregion!$G27</f>
        <v>18</v>
      </c>
      <c r="G27" s="353" t="n">
        <f aca="false">[10]Tbasis!$E26</f>
        <v>17.75</v>
      </c>
      <c r="H27" s="352"/>
      <c r="I27" s="353" t="n">
        <f aca="false">[11]Tregion!$G27</f>
        <v>27.1875</v>
      </c>
      <c r="J27" s="352"/>
      <c r="K27" s="353"/>
      <c r="L27" s="352"/>
      <c r="M27" s="353"/>
      <c r="N27" s="352"/>
      <c r="O27" s="353"/>
      <c r="Q27" s="352"/>
      <c r="R27" s="353" t="n">
        <f aca="false">[12]Tregion!$G27</f>
        <v>22.0749979400635</v>
      </c>
      <c r="S27" s="354"/>
      <c r="T27" s="353"/>
      <c r="U27" s="355"/>
      <c r="V27" s="356"/>
      <c r="W27" s="355"/>
      <c r="X27" s="353"/>
      <c r="Y27" s="354"/>
      <c r="Z27" s="357"/>
      <c r="AB27" s="354"/>
      <c r="AC27" s="353"/>
      <c r="AD27" s="354"/>
      <c r="AE27" s="353"/>
      <c r="AF27" s="354"/>
      <c r="AG27" s="353"/>
      <c r="AI27" s="366"/>
      <c r="AJ27" s="367"/>
      <c r="AK27" s="1" t="n">
        <f aca="false">[4]Curves!$A33</f>
        <v>37681</v>
      </c>
      <c r="AL27" s="2" t="n">
        <f aca="false">[4]Curves!$E33</f>
        <v>2.911</v>
      </c>
      <c r="AM27" s="2" t="n">
        <f aca="false">[4]Curves!$J33</f>
        <v>0.035</v>
      </c>
      <c r="AN27" s="2" t="n">
        <f aca="false">AO27</f>
        <v>0.53</v>
      </c>
      <c r="AO27" s="2" t="n">
        <f aca="false">[4]Curves!$K33</f>
        <v>0.53</v>
      </c>
      <c r="AP27" s="2" t="n">
        <f aca="false">[4]Curves!$G33</f>
        <v>0.67</v>
      </c>
    </row>
    <row r="28" customFormat="false" ht="12.75" hidden="false" customHeight="false" outlineLevel="0" collapsed="false">
      <c r="A28" s="1" t="n">
        <f aca="false">[5]Tregion!$A28</f>
        <v>37184</v>
      </c>
      <c r="B28" s="352" t="n">
        <f aca="false">[5]Tregion!$G28</f>
        <v>17.25</v>
      </c>
      <c r="C28" s="353" t="n">
        <f aca="false">[6]Tregion!$G28</f>
        <v>19</v>
      </c>
      <c r="D28" s="352" t="n">
        <f aca="false">[7]Tregion!$G28</f>
        <v>18.5</v>
      </c>
      <c r="E28" s="353" t="n">
        <f aca="false">[8]Tregion!$G28</f>
        <v>20.5</v>
      </c>
      <c r="F28" s="352" t="n">
        <f aca="false">[9]Tregion!$G28</f>
        <v>18</v>
      </c>
      <c r="G28" s="353" t="n">
        <f aca="false">[10]Tbasis!$E27</f>
        <v>17.75</v>
      </c>
      <c r="H28" s="352"/>
      <c r="I28" s="353" t="n">
        <f aca="false">[11]Tregion!$G28</f>
        <v>27.1875</v>
      </c>
      <c r="J28" s="352"/>
      <c r="K28" s="353"/>
      <c r="L28" s="352"/>
      <c r="M28" s="353"/>
      <c r="N28" s="352"/>
      <c r="O28" s="353"/>
      <c r="Q28" s="352"/>
      <c r="R28" s="353" t="n">
        <f aca="false">[12]Tregion!$G28</f>
        <v>22.0749979400635</v>
      </c>
      <c r="S28" s="354"/>
      <c r="T28" s="353"/>
      <c r="U28" s="355"/>
      <c r="V28" s="356"/>
      <c r="W28" s="355"/>
      <c r="X28" s="353"/>
      <c r="Y28" s="354"/>
      <c r="Z28" s="357"/>
      <c r="AB28" s="354"/>
      <c r="AC28" s="353"/>
      <c r="AD28" s="354"/>
      <c r="AE28" s="353"/>
      <c r="AF28" s="354"/>
      <c r="AG28" s="353"/>
      <c r="AI28" s="366"/>
      <c r="AJ28" s="367"/>
      <c r="AK28" s="1" t="n">
        <f aca="false">[4]Curves!$A34</f>
        <v>37712</v>
      </c>
      <c r="AL28" s="2" t="n">
        <f aca="false">[4]Curves!$E34</f>
        <v>2.931</v>
      </c>
      <c r="AM28" s="2" t="n">
        <f aca="false">[4]Curves!$J34</f>
        <v>0.035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37185</v>
      </c>
      <c r="B29" s="352" t="n">
        <f aca="false">[5]Tregion!$G29</f>
        <v>17.25</v>
      </c>
      <c r="C29" s="353" t="n">
        <f aca="false">[6]Tregion!$G29</f>
        <v>19</v>
      </c>
      <c r="D29" s="352" t="n">
        <f aca="false">[7]Tregion!$G29</f>
        <v>18.5</v>
      </c>
      <c r="E29" s="353" t="n">
        <f aca="false">[8]Tregion!$G29</f>
        <v>20.5</v>
      </c>
      <c r="F29" s="352" t="n">
        <f aca="false">[9]Tregion!$G29</f>
        <v>18</v>
      </c>
      <c r="G29" s="353" t="n">
        <f aca="false">[10]Tbasis!$E28</f>
        <v>17.75</v>
      </c>
      <c r="H29" s="352"/>
      <c r="I29" s="353" t="n">
        <f aca="false">[11]Tregion!$G29</f>
        <v>27.1875</v>
      </c>
      <c r="J29" s="352"/>
      <c r="K29" s="353"/>
      <c r="L29" s="352"/>
      <c r="M29" s="353"/>
      <c r="N29" s="352"/>
      <c r="O29" s="353"/>
      <c r="Q29" s="352"/>
      <c r="R29" s="353" t="n">
        <f aca="false">[12]Tregion!$G29</f>
        <v>22.0699987792969</v>
      </c>
      <c r="S29" s="354"/>
      <c r="T29" s="353"/>
      <c r="U29" s="355"/>
      <c r="V29" s="356"/>
      <c r="W29" s="355"/>
      <c r="X29" s="353"/>
      <c r="Y29" s="354"/>
      <c r="Z29" s="357"/>
      <c r="AB29" s="354"/>
      <c r="AC29" s="353"/>
      <c r="AD29" s="354"/>
      <c r="AE29" s="353"/>
      <c r="AF29" s="354"/>
      <c r="AG29" s="353"/>
      <c r="AI29" s="366"/>
      <c r="AJ29" s="367"/>
      <c r="AK29" s="1" t="n">
        <f aca="false">[4]Curves!$A35</f>
        <v>37742</v>
      </c>
      <c r="AL29" s="2" t="n">
        <f aca="false">[4]Curves!$E35</f>
        <v>3.101</v>
      </c>
      <c r="AM29" s="2" t="n">
        <f aca="false">[4]Curves!$J35</f>
        <v>0.035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37186</v>
      </c>
      <c r="B30" s="352" t="n">
        <f aca="false">[5]Tregion!$G30</f>
        <v>17.25</v>
      </c>
      <c r="C30" s="353" t="n">
        <f aca="false">[6]Tregion!$G30</f>
        <v>19</v>
      </c>
      <c r="D30" s="352" t="n">
        <f aca="false">[7]Tregion!$G30</f>
        <v>18.5</v>
      </c>
      <c r="E30" s="353" t="n">
        <f aca="false">[8]Tregion!$G30</f>
        <v>20.5</v>
      </c>
      <c r="F30" s="352" t="n">
        <f aca="false">[9]Tregion!$G30</f>
        <v>18</v>
      </c>
      <c r="G30" s="353" t="n">
        <f aca="false">[10]Tbasis!$E29</f>
        <v>17.75</v>
      </c>
      <c r="H30" s="352"/>
      <c r="I30" s="353" t="n">
        <f aca="false">[11]Tregion!$G30</f>
        <v>30.25</v>
      </c>
      <c r="J30" s="352"/>
      <c r="K30" s="353"/>
      <c r="L30" s="352"/>
      <c r="M30" s="353"/>
      <c r="N30" s="352"/>
      <c r="O30" s="353"/>
      <c r="Q30" s="352"/>
      <c r="R30" s="353" t="n">
        <f aca="false">[12]Tregion!$G30</f>
        <v>22.0699987792969</v>
      </c>
      <c r="S30" s="354"/>
      <c r="T30" s="353"/>
      <c r="U30" s="355"/>
      <c r="V30" s="356"/>
      <c r="W30" s="355"/>
      <c r="X30" s="353"/>
      <c r="Y30" s="354"/>
      <c r="Z30" s="357"/>
      <c r="AB30" s="354"/>
      <c r="AC30" s="353"/>
      <c r="AD30" s="354"/>
      <c r="AE30" s="353"/>
      <c r="AF30" s="354"/>
      <c r="AG30" s="353"/>
      <c r="AI30" s="366"/>
      <c r="AJ30" s="367"/>
      <c r="AK30" s="1" t="n">
        <f aca="false">[4]Curves!$A36</f>
        <v>37773</v>
      </c>
      <c r="AL30" s="2" t="n">
        <f aca="false">[4]Curves!$E36</f>
        <v>3.291</v>
      </c>
      <c r="AM30" s="2" t="n">
        <f aca="false">[4]Curves!$J36</f>
        <v>0.035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37187</v>
      </c>
      <c r="B31" s="352" t="n">
        <f aca="false">[5]Tregion!$G31</f>
        <v>17.25</v>
      </c>
      <c r="C31" s="353" t="n">
        <f aca="false">[6]Tregion!$G31</f>
        <v>19</v>
      </c>
      <c r="D31" s="352" t="n">
        <f aca="false">[7]Tregion!$G31</f>
        <v>18.5</v>
      </c>
      <c r="E31" s="353" t="n">
        <f aca="false">[8]Tregion!$G31</f>
        <v>20.5</v>
      </c>
      <c r="F31" s="352" t="n">
        <f aca="false">[9]Tregion!$G31</f>
        <v>18</v>
      </c>
      <c r="G31" s="353" t="n">
        <f aca="false">[10]Tbasis!$B30</f>
        <v>1</v>
      </c>
      <c r="H31" s="352"/>
      <c r="I31" s="353" t="n">
        <f aca="false">[11]Tregion!$G31</f>
        <v>27.1875</v>
      </c>
      <c r="J31" s="352"/>
      <c r="K31" s="353"/>
      <c r="L31" s="352"/>
      <c r="M31" s="353"/>
      <c r="N31" s="352"/>
      <c r="O31" s="353"/>
      <c r="Q31" s="352"/>
      <c r="R31" s="353" t="n">
        <f aca="false">[12]Tregion!$G31</f>
        <v>22.0749979400635</v>
      </c>
      <c r="S31" s="354"/>
      <c r="T31" s="353"/>
      <c r="U31" s="355"/>
      <c r="V31" s="356"/>
      <c r="W31" s="355"/>
      <c r="X31" s="353"/>
      <c r="Y31" s="354"/>
      <c r="Z31" s="357"/>
      <c r="AB31" s="354"/>
      <c r="AC31" s="353"/>
      <c r="AD31" s="354"/>
      <c r="AE31" s="353"/>
      <c r="AF31" s="354"/>
      <c r="AG31" s="353"/>
      <c r="AI31" s="366"/>
      <c r="AJ31" s="367"/>
      <c r="AK31" s="1" t="n">
        <f aca="false">[4]Curves!$A37</f>
        <v>37803</v>
      </c>
      <c r="AL31" s="2" t="n">
        <f aca="false">[4]Curves!$E37</f>
        <v>3.381</v>
      </c>
      <c r="AM31" s="2" t="n">
        <f aca="false">[4]Curves!$J37</f>
        <v>0.035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37188</v>
      </c>
      <c r="B32" s="352" t="n">
        <f aca="false">[5]Tregion!$G32</f>
        <v>17.25</v>
      </c>
      <c r="C32" s="353" t="n">
        <f aca="false">[6]Tregion!$G32</f>
        <v>19</v>
      </c>
      <c r="D32" s="352" t="n">
        <f aca="false">[7]Tregion!$G32</f>
        <v>18.5</v>
      </c>
      <c r="E32" s="353" t="n">
        <f aca="false">[8]Tregion!$G32</f>
        <v>20.5</v>
      </c>
      <c r="F32" s="352" t="n">
        <f aca="false">[9]Tregion!$G32</f>
        <v>18</v>
      </c>
      <c r="G32" s="353" t="n">
        <f aca="false">[10]Tbasis!$E31</f>
        <v>17.75</v>
      </c>
      <c r="H32" s="352"/>
      <c r="I32" s="353" t="n">
        <f aca="false">[11]Tregion!$G32</f>
        <v>27.1875</v>
      </c>
      <c r="J32" s="352"/>
      <c r="K32" s="353"/>
      <c r="L32" s="352"/>
      <c r="M32" s="353"/>
      <c r="N32" s="352"/>
      <c r="O32" s="353"/>
      <c r="Q32" s="352"/>
      <c r="R32" s="353" t="n">
        <f aca="false">[12]Tregion!$G32</f>
        <v>22.0699987792969</v>
      </c>
      <c r="S32" s="354"/>
      <c r="T32" s="353"/>
      <c r="U32" s="355"/>
      <c r="V32" s="356"/>
      <c r="W32" s="355"/>
      <c r="X32" s="353"/>
      <c r="Y32" s="354"/>
      <c r="Z32" s="357"/>
      <c r="AB32" s="354"/>
      <c r="AC32" s="353"/>
      <c r="AD32" s="354"/>
      <c r="AE32" s="353"/>
      <c r="AF32" s="354"/>
      <c r="AG32" s="353"/>
      <c r="AI32" s="366"/>
      <c r="AJ32" s="367"/>
      <c r="AK32" s="1" t="n">
        <f aca="false">[4]Curves!$A38</f>
        <v>37834</v>
      </c>
      <c r="AL32" s="2" t="n">
        <f aca="false">[4]Curves!$E38</f>
        <v>3.284</v>
      </c>
      <c r="AM32" s="2" t="n">
        <f aca="false">[4]Curves!$J38</f>
        <v>0.035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37189</v>
      </c>
      <c r="B33" s="352" t="n">
        <f aca="false">[5]Tregion!$G33</f>
        <v>17.25</v>
      </c>
      <c r="C33" s="353" t="n">
        <f aca="false">[6]Tregion!$G33</f>
        <v>19</v>
      </c>
      <c r="D33" s="352" t="n">
        <f aca="false">[7]Tregion!$G33</f>
        <v>18.5</v>
      </c>
      <c r="E33" s="353" t="n">
        <f aca="false">[8]Tregion!$G33</f>
        <v>20.5</v>
      </c>
      <c r="F33" s="352" t="n">
        <f aca="false">[9]Tregion!$G33</f>
        <v>18</v>
      </c>
      <c r="G33" s="353" t="n">
        <f aca="false">[10]Tbasis!$E32</f>
        <v>17.75</v>
      </c>
      <c r="H33" s="352"/>
      <c r="I33" s="353" t="n">
        <f aca="false">[11]Tregion!$G33</f>
        <v>27.1875</v>
      </c>
      <c r="J33" s="352"/>
      <c r="K33" s="353"/>
      <c r="L33" s="352"/>
      <c r="M33" s="353"/>
      <c r="N33" s="352"/>
      <c r="O33" s="353"/>
      <c r="Q33" s="352"/>
      <c r="R33" s="353" t="n">
        <f aca="false">[12]Tregion!$G33</f>
        <v>22.0699987792969</v>
      </c>
      <c r="S33" s="354"/>
      <c r="T33" s="353"/>
      <c r="U33" s="355"/>
      <c r="V33" s="356"/>
      <c r="W33" s="355"/>
      <c r="X33" s="353"/>
      <c r="Y33" s="354"/>
      <c r="Z33" s="357"/>
      <c r="AB33" s="354"/>
      <c r="AC33" s="353"/>
      <c r="AD33" s="354"/>
      <c r="AE33" s="353"/>
      <c r="AF33" s="354"/>
      <c r="AG33" s="353"/>
      <c r="AI33" s="366"/>
      <c r="AJ33" s="367"/>
      <c r="AK33" s="1" t="n">
        <f aca="false">[4]Curves!$A39</f>
        <v>37865</v>
      </c>
      <c r="AL33" s="2" t="n">
        <f aca="false">[4]Curves!$E39</f>
        <v>3.159</v>
      </c>
      <c r="AM33" s="2" t="n">
        <f aca="false">[4]Curves!$J39</f>
        <v>0.13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37190</v>
      </c>
      <c r="B34" s="352" t="n">
        <f aca="false">[5]Tregion!$G34</f>
        <v>17.25</v>
      </c>
      <c r="C34" s="353" t="n">
        <f aca="false">[6]Tregion!$G34</f>
        <v>19</v>
      </c>
      <c r="D34" s="352" t="n">
        <f aca="false">[7]Tregion!$G34</f>
        <v>18.5</v>
      </c>
      <c r="E34" s="353" t="n">
        <f aca="false">[8]Tregion!$G34</f>
        <v>20.5</v>
      </c>
      <c r="F34" s="352" t="n">
        <f aca="false">[9]Tregion!$G34</f>
        <v>18</v>
      </c>
      <c r="G34" s="353" t="n">
        <f aca="false">[10]Tbasis!$E33</f>
        <v>17.75</v>
      </c>
      <c r="H34" s="352"/>
      <c r="I34" s="353" t="n">
        <f aca="false">[11]Tregion!$G34</f>
        <v>27.1875</v>
      </c>
      <c r="J34" s="352"/>
      <c r="K34" s="353"/>
      <c r="L34" s="352"/>
      <c r="M34" s="353"/>
      <c r="N34" s="352"/>
      <c r="O34" s="353"/>
      <c r="Q34" s="352"/>
      <c r="R34" s="353" t="n">
        <f aca="false">[12]Tregion!$G34</f>
        <v>22.0699987792969</v>
      </c>
      <c r="S34" s="354"/>
      <c r="T34" s="353"/>
      <c r="U34" s="355"/>
      <c r="V34" s="356"/>
      <c r="W34" s="355"/>
      <c r="X34" s="353"/>
      <c r="Y34" s="354"/>
      <c r="Z34" s="357"/>
      <c r="AB34" s="354"/>
      <c r="AC34" s="353"/>
      <c r="AD34" s="354"/>
      <c r="AE34" s="353"/>
      <c r="AF34" s="354"/>
      <c r="AG34" s="353"/>
      <c r="AI34" s="366"/>
      <c r="AJ34" s="367"/>
      <c r="AK34" s="1" t="n">
        <f aca="false">[4]Curves!$A40</f>
        <v>37895</v>
      </c>
      <c r="AL34" s="2" t="n">
        <f aca="false">[4]Curves!$E40</f>
        <v>2.999</v>
      </c>
      <c r="AM34" s="2" t="n">
        <f aca="false">[4]Curves!$J40</f>
        <v>0.13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37191</v>
      </c>
      <c r="B35" s="352" t="n">
        <f aca="false">[5]Tregion!$G35</f>
        <v>17.25</v>
      </c>
      <c r="C35" s="353" t="n">
        <f aca="false">[6]Tregion!$G35</f>
        <v>19</v>
      </c>
      <c r="D35" s="352" t="n">
        <f aca="false">[7]Tregion!$G35</f>
        <v>18.5</v>
      </c>
      <c r="E35" s="353" t="n">
        <f aca="false">[8]Tregion!$G35</f>
        <v>20.5</v>
      </c>
      <c r="F35" s="352" t="n">
        <f aca="false">[9]Tregion!$G35</f>
        <v>18</v>
      </c>
      <c r="G35" s="353" t="n">
        <f aca="false">[10]Tbasis!$E34</f>
        <v>17.75</v>
      </c>
      <c r="H35" s="352"/>
      <c r="I35" s="353" t="n">
        <f aca="false">[11]Tregion!$G35</f>
        <v>27.1875</v>
      </c>
      <c r="J35" s="352"/>
      <c r="K35" s="353"/>
      <c r="L35" s="352"/>
      <c r="M35" s="353"/>
      <c r="N35" s="352"/>
      <c r="O35" s="353"/>
      <c r="Q35" s="352"/>
      <c r="R35" s="353" t="n">
        <f aca="false">[12]Tregion!$G35</f>
        <v>22.0699987792969</v>
      </c>
      <c r="S35" s="354"/>
      <c r="T35" s="353"/>
      <c r="U35" s="355"/>
      <c r="V35" s="356"/>
      <c r="W35" s="355"/>
      <c r="X35" s="353"/>
      <c r="Y35" s="354"/>
      <c r="Z35" s="357"/>
      <c r="AB35" s="354"/>
      <c r="AC35" s="353"/>
      <c r="AD35" s="354"/>
      <c r="AE35" s="353"/>
      <c r="AF35" s="354"/>
      <c r="AG35" s="353"/>
      <c r="AI35" s="366"/>
      <c r="AJ35" s="367"/>
      <c r="AK35" s="1" t="n">
        <f aca="false">[4]Curves!$A41</f>
        <v>37926</v>
      </c>
      <c r="AL35" s="2" t="n">
        <f aca="false">[4]Curves!$E41</f>
        <v>3.01</v>
      </c>
      <c r="AM35" s="2" t="n">
        <f aca="false">[4]Curves!$J41</f>
        <v>0.13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37192</v>
      </c>
      <c r="B36" s="352" t="n">
        <f aca="false">[5]Tregion!$G36</f>
        <v>17.25</v>
      </c>
      <c r="C36" s="353" t="n">
        <f aca="false">[6]Tregion!$G36</f>
        <v>19</v>
      </c>
      <c r="D36" s="352" t="n">
        <f aca="false">[7]Tregion!$G36</f>
        <v>18.5</v>
      </c>
      <c r="E36" s="353" t="n">
        <f aca="false">[8]Tregion!$G36</f>
        <v>20.5</v>
      </c>
      <c r="F36" s="352" t="n">
        <f aca="false">[9]Tregion!$G36</f>
        <v>18</v>
      </c>
      <c r="G36" s="353" t="n">
        <f aca="false">[10]Tbasis!$E35</f>
        <v>17.75</v>
      </c>
      <c r="H36" s="352"/>
      <c r="I36" s="353" t="n">
        <f aca="false">[11]Tregion!$G36</f>
        <v>27.1875</v>
      </c>
      <c r="J36" s="352"/>
      <c r="K36" s="353"/>
      <c r="L36" s="352"/>
      <c r="M36" s="353"/>
      <c r="N36" s="352"/>
      <c r="O36" s="353"/>
      <c r="Q36" s="352"/>
      <c r="R36" s="353" t="n">
        <f aca="false">[12]Tregion!$G36</f>
        <v>22.0749996185303</v>
      </c>
      <c r="S36" s="354"/>
      <c r="T36" s="353"/>
      <c r="U36" s="355"/>
      <c r="V36" s="356"/>
      <c r="W36" s="355"/>
      <c r="X36" s="353"/>
      <c r="Y36" s="354"/>
      <c r="Z36" s="357"/>
      <c r="AB36" s="354"/>
      <c r="AC36" s="353"/>
      <c r="AD36" s="354"/>
      <c r="AE36" s="353"/>
      <c r="AF36" s="354"/>
      <c r="AG36" s="353"/>
      <c r="AI36" s="366"/>
      <c r="AJ36" s="367"/>
      <c r="AK36" s="1" t="n">
        <f aca="false">[4]Curves!$A42</f>
        <v>37956</v>
      </c>
      <c r="AL36" s="2" t="n">
        <f aca="false">[4]Curves!$E42</f>
        <v>3.038</v>
      </c>
      <c r="AM36" s="2" t="n">
        <f aca="false">[4]Curves!$J42</f>
        <v>0.13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37193</v>
      </c>
      <c r="B37" s="352" t="n">
        <f aca="false">[5]Tregion!$G37</f>
        <v>17.25</v>
      </c>
      <c r="C37" s="353" t="n">
        <f aca="false">[6]Tregion!$G37</f>
        <v>19</v>
      </c>
      <c r="D37" s="352" t="n">
        <f aca="false">[7]Tregion!$G37</f>
        <v>18.5</v>
      </c>
      <c r="E37" s="353" t="n">
        <f aca="false">[8]Tregion!$G37</f>
        <v>20.5</v>
      </c>
      <c r="F37" s="352" t="n">
        <f aca="false">[9]Tregion!$G37</f>
        <v>18</v>
      </c>
      <c r="G37" s="353" t="n">
        <f aca="false">[10]Tbasis!$E36</f>
        <v>17.75</v>
      </c>
      <c r="H37" s="352"/>
      <c r="I37" s="353" t="n">
        <f aca="false">[11]Tregion!$G37</f>
        <v>25.5</v>
      </c>
      <c r="J37" s="352"/>
      <c r="K37" s="353"/>
      <c r="L37" s="352"/>
      <c r="M37" s="353"/>
      <c r="N37" s="352"/>
      <c r="O37" s="353"/>
      <c r="Q37" s="352"/>
      <c r="R37" s="353" t="n">
        <f aca="false">[12]Tregion!$G37</f>
        <v>22.0675001525879</v>
      </c>
      <c r="S37" s="354"/>
      <c r="T37" s="353"/>
      <c r="U37" s="355"/>
      <c r="V37" s="356"/>
      <c r="W37" s="355"/>
      <c r="X37" s="353"/>
      <c r="Y37" s="354"/>
      <c r="Z37" s="357"/>
      <c r="AB37" s="354"/>
      <c r="AC37" s="353"/>
      <c r="AD37" s="354"/>
      <c r="AE37" s="353"/>
      <c r="AF37" s="354"/>
      <c r="AG37" s="353"/>
      <c r="AI37" s="366"/>
      <c r="AJ37" s="367"/>
      <c r="AK37" s="1" t="n">
        <f aca="false">[4]Curves!$A43</f>
        <v>37987</v>
      </c>
      <c r="AL37" s="2" t="n">
        <f aca="false">[4]Curves!$E43</f>
        <v>3.058</v>
      </c>
      <c r="AM37" s="2" t="n">
        <f aca="false">[4]Curves!$J43</f>
        <v>0.13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37195</v>
      </c>
      <c r="B38" s="352" t="n">
        <f aca="false">[5]Tregion!$G38</f>
        <v>16.669</v>
      </c>
      <c r="C38" s="353" t="n">
        <f aca="false">[6]Tregion!$G38</f>
        <v>17.806</v>
      </c>
      <c r="D38" s="352" t="n">
        <f aca="false">[7]Tregion!$G38</f>
        <v>17.177</v>
      </c>
      <c r="E38" s="353" t="n">
        <f aca="false">[8]Tregion!$G38</f>
        <v>20.758</v>
      </c>
      <c r="F38" s="352" t="n">
        <f aca="false">[9]Tregion!$G38</f>
        <v>17.708</v>
      </c>
      <c r="G38" s="353" t="n">
        <f aca="false">[10]Tbasis!$E37</f>
        <v>17.169</v>
      </c>
      <c r="H38" s="352"/>
      <c r="I38" s="353" t="n">
        <f aca="false">[11]Tregion!$G38</f>
        <v>15.629</v>
      </c>
      <c r="J38" s="352"/>
      <c r="K38" s="353"/>
      <c r="L38" s="352"/>
      <c r="M38" s="353"/>
      <c r="N38" s="352"/>
      <c r="O38" s="353"/>
      <c r="Q38" s="352"/>
      <c r="R38" s="353" t="n">
        <f aca="false">[12]Tregion!$G38</f>
        <v>22.0725</v>
      </c>
      <c r="S38" s="354"/>
      <c r="T38" s="353"/>
      <c r="U38" s="355"/>
      <c r="V38" s="356"/>
      <c r="W38" s="355"/>
      <c r="X38" s="353"/>
      <c r="Y38" s="354"/>
      <c r="Z38" s="357"/>
      <c r="AB38" s="354"/>
      <c r="AC38" s="353"/>
      <c r="AD38" s="354"/>
      <c r="AE38" s="353"/>
      <c r="AF38" s="354"/>
      <c r="AG38" s="353"/>
      <c r="AI38" s="366"/>
      <c r="AJ38" s="367"/>
      <c r="AK38" s="1" t="n">
        <f aca="false">[4]Curves!$A44</f>
        <v>38018</v>
      </c>
      <c r="AL38" s="2" t="n">
        <f aca="false">[4]Curves!$E44</f>
        <v>3.078</v>
      </c>
      <c r="AM38" s="2" t="n">
        <f aca="false">[4]Curves!$J44</f>
        <v>0.035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37196</v>
      </c>
      <c r="B39" s="352" t="n">
        <f aca="false">[5]Tregion!$G39</f>
        <v>17.834</v>
      </c>
      <c r="C39" s="353" t="n">
        <f aca="false">[6]Tregion!$G39</f>
        <v>24.667</v>
      </c>
      <c r="D39" s="352" t="n">
        <f aca="false">[7]Tregion!$G39</f>
        <v>24.854</v>
      </c>
      <c r="E39" s="353" t="n">
        <f aca="false">[8]Tregion!$G39</f>
        <v>25.75</v>
      </c>
      <c r="F39" s="352" t="n">
        <f aca="false">[9]Tregion!$G39</f>
        <v>20.458</v>
      </c>
      <c r="G39" s="353" t="n">
        <f aca="false">[10]Tbasis!$E38</f>
        <v>18.626</v>
      </c>
      <c r="H39" s="352"/>
      <c r="I39" s="353" t="n">
        <f aca="false">[11]Tregion!$G39</f>
        <v>20.458</v>
      </c>
      <c r="J39" s="352"/>
      <c r="K39" s="353"/>
      <c r="L39" s="352"/>
      <c r="M39" s="353"/>
      <c r="N39" s="352"/>
      <c r="O39" s="353"/>
      <c r="Q39" s="352"/>
      <c r="R39" s="353" t="n">
        <f aca="false">[12]Tregion!$G39</f>
        <v>23.4203427875806</v>
      </c>
      <c r="S39" s="354"/>
      <c r="T39" s="353"/>
      <c r="U39" s="355"/>
      <c r="V39" s="356"/>
      <c r="W39" s="355"/>
      <c r="X39" s="353"/>
      <c r="Y39" s="354"/>
      <c r="Z39" s="357"/>
      <c r="AB39" s="354"/>
      <c r="AC39" s="353"/>
      <c r="AD39" s="354"/>
      <c r="AE39" s="353"/>
      <c r="AF39" s="354"/>
      <c r="AG39" s="353"/>
      <c r="AI39" s="366"/>
      <c r="AJ39" s="367"/>
      <c r="AK39" s="1" t="n">
        <f aca="false">[4]Curves!$A45</f>
        <v>38047</v>
      </c>
      <c r="AL39" s="2" t="n">
        <f aca="false">[4]Curves!$E45</f>
        <v>3.083</v>
      </c>
      <c r="AM39" s="2" t="n">
        <f aca="false">[4]Curves!$J45</f>
        <v>0.035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37226</v>
      </c>
      <c r="B40" s="352" t="n">
        <f aca="false">[5]Tregion!$G40</f>
        <v>20.274</v>
      </c>
      <c r="C40" s="353" t="n">
        <f aca="false">[6]Tregion!$G40</f>
        <v>27.363</v>
      </c>
      <c r="D40" s="352" t="n">
        <f aca="false">[7]Tregion!$G40</f>
        <v>27.435</v>
      </c>
      <c r="E40" s="353" t="n">
        <f aca="false">[8]Tregion!$G40</f>
        <v>27.231</v>
      </c>
      <c r="F40" s="352" t="n">
        <f aca="false">[9]Tregion!$G40</f>
        <v>23.537</v>
      </c>
      <c r="G40" s="353" t="n">
        <f aca="false">[10]Tbasis!$E39</f>
        <v>21.274</v>
      </c>
      <c r="H40" s="352"/>
      <c r="I40" s="353" t="n">
        <f aca="false">[11]Tregion!$G40</f>
        <v>23.537</v>
      </c>
      <c r="J40" s="352"/>
      <c r="K40" s="353"/>
      <c r="L40" s="352"/>
      <c r="M40" s="353"/>
      <c r="N40" s="352"/>
      <c r="O40" s="353"/>
      <c r="Q40" s="352"/>
      <c r="R40" s="353" t="n">
        <f aca="false">[12]Tregion!$G40</f>
        <v>29.6422565529658</v>
      </c>
      <c r="S40" s="354"/>
      <c r="T40" s="353"/>
      <c r="U40" s="355"/>
      <c r="V40" s="356"/>
      <c r="W40" s="355"/>
      <c r="X40" s="353"/>
      <c r="Y40" s="354"/>
      <c r="Z40" s="357"/>
      <c r="AB40" s="354"/>
      <c r="AC40" s="353"/>
      <c r="AD40" s="354"/>
      <c r="AE40" s="353"/>
      <c r="AF40" s="354"/>
      <c r="AG40" s="353"/>
      <c r="AI40" s="366"/>
      <c r="AJ40" s="367"/>
      <c r="AK40" s="1" t="n">
        <f aca="false">[4]Curves!$A46</f>
        <v>38078</v>
      </c>
      <c r="AL40" s="2" t="n">
        <f aca="false">[4]Curves!$E46</f>
        <v>3.093</v>
      </c>
      <c r="AM40" s="2" t="n">
        <f aca="false">[4]Curves!$J46</f>
        <v>0.035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37257</v>
      </c>
      <c r="B41" s="352" t="n">
        <f aca="false">[5]Tregion!$G41</f>
        <v>22.109</v>
      </c>
      <c r="C41" s="353" t="n">
        <f aca="false">[6]Tregion!$G41</f>
        <v>25.56</v>
      </c>
      <c r="D41" s="352" t="n">
        <f aca="false">[7]Tregion!$G41</f>
        <v>26.823</v>
      </c>
      <c r="E41" s="353" t="n">
        <f aca="false">[8]Tregion!$G41</f>
        <v>27</v>
      </c>
      <c r="F41" s="352" t="n">
        <f aca="false">[9]Tregion!$G41</f>
        <v>24.48</v>
      </c>
      <c r="G41" s="353" t="n">
        <f aca="false">[10]Tbasis!$E40</f>
        <v>21.597</v>
      </c>
      <c r="H41" s="352"/>
      <c r="I41" s="353" t="n">
        <f aca="false">[11]Tregion!$G41</f>
        <v>24.48</v>
      </c>
      <c r="J41" s="352"/>
      <c r="K41" s="353"/>
      <c r="L41" s="352"/>
      <c r="M41" s="353"/>
      <c r="N41" s="352"/>
      <c r="O41" s="353"/>
      <c r="Q41" s="352"/>
      <c r="R41" s="353" t="n">
        <f aca="false">[12]Tregion!$G41</f>
        <v>24.2234682883855</v>
      </c>
      <c r="S41" s="354"/>
      <c r="T41" s="353"/>
      <c r="U41" s="355"/>
      <c r="V41" s="356"/>
      <c r="W41" s="355"/>
      <c r="X41" s="353"/>
      <c r="Y41" s="354"/>
      <c r="Z41" s="357"/>
      <c r="AB41" s="354"/>
      <c r="AC41" s="353"/>
      <c r="AD41" s="354"/>
      <c r="AE41" s="353"/>
      <c r="AF41" s="354"/>
      <c r="AG41" s="353"/>
      <c r="AI41" s="366"/>
      <c r="AJ41" s="367"/>
      <c r="AK41" s="1" t="n">
        <f aca="false">[4]Curves!$A47</f>
        <v>38108</v>
      </c>
      <c r="AL41" s="2" t="n">
        <f aca="false">[4]Curves!$E47</f>
        <v>3.258</v>
      </c>
      <c r="AM41" s="2" t="n">
        <f aca="false">[4]Curves!$J47</f>
        <v>0.035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37288</v>
      </c>
      <c r="B42" s="352" t="n">
        <f aca="false">[5]Tregion!$G42</f>
        <v>21.964</v>
      </c>
      <c r="C42" s="353" t="n">
        <f aca="false">[6]Tregion!$G42</f>
        <v>22.95</v>
      </c>
      <c r="D42" s="352" t="n">
        <f aca="false">[7]Tregion!$G42</f>
        <v>24.214</v>
      </c>
      <c r="E42" s="353" t="n">
        <f aca="false">[8]Tregion!$G42</f>
        <v>26.304</v>
      </c>
      <c r="F42" s="352" t="n">
        <f aca="false">[9]Tregion!$G42</f>
        <v>23.196</v>
      </c>
      <c r="G42" s="353" t="n">
        <f aca="false">[10]Tbasis!$E41</f>
        <v>21.63</v>
      </c>
      <c r="H42" s="352"/>
      <c r="I42" s="353" t="n">
        <f aca="false">[11]Tregion!$G42</f>
        <v>23.196</v>
      </c>
      <c r="J42" s="352"/>
      <c r="K42" s="353"/>
      <c r="L42" s="352"/>
      <c r="M42" s="353"/>
      <c r="N42" s="352"/>
      <c r="O42" s="353"/>
      <c r="Q42" s="352"/>
      <c r="R42" s="353" t="n">
        <f aca="false">[12]Tregion!$G42</f>
        <v>24.1816913391642</v>
      </c>
      <c r="S42" s="354"/>
      <c r="T42" s="353"/>
      <c r="U42" s="355"/>
      <c r="V42" s="356"/>
      <c r="W42" s="355"/>
      <c r="X42" s="353"/>
      <c r="Y42" s="354"/>
      <c r="Z42" s="357"/>
      <c r="AB42" s="354"/>
      <c r="AC42" s="353"/>
      <c r="AD42" s="354"/>
      <c r="AE42" s="353"/>
      <c r="AF42" s="354"/>
      <c r="AG42" s="353"/>
      <c r="AI42" s="366"/>
      <c r="AJ42" s="367"/>
      <c r="AK42" s="1" t="n">
        <f aca="false">[4]Curves!$A48</f>
        <v>38139</v>
      </c>
      <c r="AL42" s="2" t="n">
        <f aca="false">[4]Curves!$E48</f>
        <v>3.423</v>
      </c>
      <c r="AM42" s="2" t="n">
        <f aca="false">[4]Curves!$J48</f>
        <v>0.035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37316</v>
      </c>
      <c r="B43" s="352" t="n">
        <f aca="false">[5]Tregion!$G43</f>
        <v>21.96</v>
      </c>
      <c r="C43" s="353" t="n">
        <f aca="false">[6]Tregion!$G43</f>
        <v>21.661</v>
      </c>
      <c r="D43" s="352" t="n">
        <f aca="false">[7]Tregion!$G43</f>
        <v>21</v>
      </c>
      <c r="E43" s="353" t="n">
        <f aca="false">[8]Tregion!$G43</f>
        <v>25.984</v>
      </c>
      <c r="F43" s="352" t="n">
        <f aca="false">[9]Tregion!$G43</f>
        <v>22.016</v>
      </c>
      <c r="G43" s="353" t="n">
        <f aca="false">[10]Tbasis!$E42</f>
        <v>21.267</v>
      </c>
      <c r="H43" s="352"/>
      <c r="I43" s="353" t="n">
        <f aca="false">[11]Tregion!$G43</f>
        <v>22.016</v>
      </c>
      <c r="J43" s="352"/>
      <c r="K43" s="353"/>
      <c r="L43" s="352"/>
      <c r="M43" s="353"/>
      <c r="N43" s="352"/>
      <c r="O43" s="353"/>
      <c r="Q43" s="352"/>
      <c r="R43" s="353" t="n">
        <f aca="false">[12]Tregion!$G43</f>
        <v>23.7851368009525</v>
      </c>
      <c r="S43" s="354"/>
      <c r="T43" s="353"/>
      <c r="U43" s="355"/>
      <c r="V43" s="356"/>
      <c r="W43" s="355"/>
      <c r="X43" s="353"/>
      <c r="Y43" s="354"/>
      <c r="Z43" s="357"/>
      <c r="AB43" s="354"/>
      <c r="AC43" s="353"/>
      <c r="AD43" s="354"/>
      <c r="AE43" s="353"/>
      <c r="AF43" s="354"/>
      <c r="AG43" s="353"/>
      <c r="AI43" s="366"/>
      <c r="AJ43" s="367"/>
      <c r="AK43" s="1" t="n">
        <f aca="false">[4]Curves!$A49</f>
        <v>38169</v>
      </c>
      <c r="AL43" s="2" t="n">
        <f aca="false">[4]Curves!$E49</f>
        <v>3.478</v>
      </c>
      <c r="AM43" s="2" t="n">
        <f aca="false">[4]Curves!$J49</f>
        <v>0.035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37347</v>
      </c>
      <c r="B44" s="352" t="n">
        <f aca="false">[5]Tregion!$G44</f>
        <v>21.767</v>
      </c>
      <c r="C44" s="353" t="n">
        <f aca="false">[6]Tregion!$G44</f>
        <v>19.333</v>
      </c>
      <c r="D44" s="352" t="n">
        <f aca="false">[7]Tregion!$G44</f>
        <v>18.467</v>
      </c>
      <c r="E44" s="353" t="n">
        <f aca="false">[8]Tregion!$G44</f>
        <v>23.233</v>
      </c>
      <c r="F44" s="352" t="n">
        <f aca="false">[9]Tregion!$G44</f>
        <v>22.933</v>
      </c>
      <c r="G44" s="353" t="n">
        <f aca="false">[10]Tbasis!$E43</f>
        <v>21.5</v>
      </c>
      <c r="H44" s="352"/>
      <c r="I44" s="353" t="n">
        <f aca="false">[11]Tregion!$G44</f>
        <v>23.233</v>
      </c>
      <c r="J44" s="352"/>
      <c r="K44" s="353"/>
      <c r="L44" s="352"/>
      <c r="M44" s="353"/>
      <c r="N44" s="352"/>
      <c r="O44" s="353"/>
      <c r="Q44" s="352"/>
      <c r="R44" s="353" t="n">
        <f aca="false">[12]Tregion!$G44</f>
        <v>22.2311492479322</v>
      </c>
      <c r="S44" s="354"/>
      <c r="T44" s="353"/>
      <c r="U44" s="355"/>
      <c r="V44" s="356"/>
      <c r="W44" s="355"/>
      <c r="X44" s="353"/>
      <c r="Y44" s="354"/>
      <c r="Z44" s="357"/>
      <c r="AB44" s="354"/>
      <c r="AC44" s="353"/>
      <c r="AD44" s="354"/>
      <c r="AE44" s="353"/>
      <c r="AF44" s="354"/>
      <c r="AG44" s="353"/>
      <c r="AI44" s="366"/>
      <c r="AJ44" s="367"/>
      <c r="AK44" s="1" t="n">
        <f aca="false">[4]Curves!$A50</f>
        <v>38200</v>
      </c>
      <c r="AL44" s="2" t="n">
        <f aca="false">[4]Curves!$E50</f>
        <v>3.364</v>
      </c>
      <c r="AM44" s="2" t="n">
        <f aca="false">[4]Curves!$J50</f>
        <v>0.035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37377</v>
      </c>
      <c r="B45" s="352" t="n">
        <f aca="false">[5]Tregion!$G45</f>
        <v>21.234</v>
      </c>
      <c r="C45" s="353" t="n">
        <f aca="false">[6]Tregion!$G45</f>
        <v>21.359</v>
      </c>
      <c r="D45" s="352" t="n">
        <f aca="false">[7]Tregion!$G45</f>
        <v>19.98</v>
      </c>
      <c r="E45" s="353" t="n">
        <f aca="false">[8]Tregion!$G45</f>
        <v>25.927</v>
      </c>
      <c r="F45" s="352" t="n">
        <f aca="false">[9]Tregion!$G45</f>
        <v>25.472</v>
      </c>
      <c r="G45" s="353" t="n">
        <f aca="false">[10]Tbasis!$E44</f>
        <v>22.734</v>
      </c>
      <c r="H45" s="352"/>
      <c r="I45" s="353" t="n">
        <f aca="false">[11]Tregion!$G45</f>
        <v>25.927</v>
      </c>
      <c r="J45" s="352"/>
      <c r="K45" s="353"/>
      <c r="L45" s="352"/>
      <c r="M45" s="353"/>
      <c r="N45" s="352"/>
      <c r="O45" s="353"/>
      <c r="Q45" s="352"/>
      <c r="R45" s="353" t="n">
        <f aca="false">[12]Tregion!$G45</f>
        <v>22.4798813822061</v>
      </c>
      <c r="S45" s="354"/>
      <c r="T45" s="353"/>
      <c r="U45" s="355"/>
      <c r="V45" s="356"/>
      <c r="W45" s="355"/>
      <c r="X45" s="353"/>
      <c r="Y45" s="354"/>
      <c r="Z45" s="357"/>
      <c r="AB45" s="354"/>
      <c r="AC45" s="353"/>
      <c r="AD45" s="354"/>
      <c r="AE45" s="353"/>
      <c r="AF45" s="354"/>
      <c r="AG45" s="353"/>
      <c r="AI45" s="366"/>
      <c r="AJ45" s="367"/>
      <c r="AK45" s="1" t="n">
        <f aca="false">[4]Curves!$A51</f>
        <v>38231</v>
      </c>
      <c r="AL45" s="2" t="n">
        <f aca="false">[4]Curves!$E51</f>
        <v>3.232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37408</v>
      </c>
      <c r="B46" s="352" t="n">
        <f aca="false">[5]Tregion!$G46</f>
        <v>21.625</v>
      </c>
      <c r="C46" s="353" t="n">
        <f aca="false">[6]Tregion!$G46</f>
        <v>22.375</v>
      </c>
      <c r="D46" s="352" t="n">
        <f aca="false">[7]Tregion!$G46</f>
        <v>21</v>
      </c>
      <c r="E46" s="353" t="n">
        <f aca="false">[8]Tregion!$G46</f>
        <v>26.938</v>
      </c>
      <c r="F46" s="352" t="n">
        <f aca="false">[9]Tregion!$G46</f>
        <v>24.917</v>
      </c>
      <c r="G46" s="353" t="n">
        <f aca="false">[10]Tbasis!$E45</f>
        <v>22.667</v>
      </c>
      <c r="H46" s="352"/>
      <c r="I46" s="353" t="n">
        <f aca="false">[11]Tregion!$G46</f>
        <v>25.604</v>
      </c>
      <c r="J46" s="352"/>
      <c r="K46" s="353"/>
      <c r="L46" s="352"/>
      <c r="M46" s="353"/>
      <c r="N46" s="352"/>
      <c r="O46" s="353"/>
      <c r="Q46" s="352"/>
      <c r="R46" s="353" t="n">
        <f aca="false">[12]Tregion!$G46</f>
        <v>22.9904425235225</v>
      </c>
      <c r="S46" s="354"/>
      <c r="T46" s="353"/>
      <c r="U46" s="355"/>
      <c r="V46" s="356"/>
      <c r="W46" s="355"/>
      <c r="X46" s="353"/>
      <c r="Y46" s="354"/>
      <c r="Z46" s="357"/>
      <c r="AB46" s="354"/>
      <c r="AC46" s="353"/>
      <c r="AD46" s="354"/>
      <c r="AE46" s="353"/>
      <c r="AF46" s="354"/>
      <c r="AG46" s="353"/>
      <c r="AI46" s="366"/>
      <c r="AJ46" s="367"/>
      <c r="AK46" s="1" t="n">
        <f aca="false">[4]Curves!$A52</f>
        <v>38261</v>
      </c>
      <c r="AL46" s="2" t="n">
        <f aca="false">[4]Curves!$E52</f>
        <v>3.062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37438</v>
      </c>
      <c r="B47" s="352" t="n">
        <f aca="false">[5]Tregion!$G47</f>
        <v>27.339</v>
      </c>
      <c r="C47" s="353" t="n">
        <f aca="false">[6]Tregion!$G47</f>
        <v>29.875</v>
      </c>
      <c r="D47" s="352" t="n">
        <f aca="false">[7]Tregion!$G47</f>
        <v>28.617</v>
      </c>
      <c r="E47" s="353" t="n">
        <f aca="false">[8]Tregion!$G47</f>
        <v>30.294</v>
      </c>
      <c r="F47" s="352" t="n">
        <f aca="false">[9]Tregion!$G47</f>
        <v>29.629</v>
      </c>
      <c r="G47" s="353" t="n">
        <f aca="false">[10]Tbasis!$E46</f>
        <v>30.96</v>
      </c>
      <c r="H47" s="352"/>
      <c r="I47" s="353" t="n">
        <f aca="false">[11]Tregion!$G47</f>
        <v>30.294</v>
      </c>
      <c r="J47" s="352"/>
      <c r="K47" s="353"/>
      <c r="L47" s="352"/>
      <c r="M47" s="353"/>
      <c r="N47" s="352"/>
      <c r="O47" s="353"/>
      <c r="Q47" s="352"/>
      <c r="R47" s="353" t="n">
        <f aca="false">[12]Tregion!$G47</f>
        <v>25.2457746070492</v>
      </c>
      <c r="S47" s="354"/>
      <c r="T47" s="353"/>
      <c r="U47" s="355"/>
      <c r="V47" s="356"/>
      <c r="W47" s="355"/>
      <c r="X47" s="353"/>
      <c r="Y47" s="354"/>
      <c r="Z47" s="357"/>
      <c r="AB47" s="354"/>
      <c r="AC47" s="353"/>
      <c r="AD47" s="354"/>
      <c r="AE47" s="353"/>
      <c r="AF47" s="354"/>
      <c r="AG47" s="353"/>
      <c r="AI47" s="366"/>
      <c r="AJ47" s="367"/>
      <c r="AK47" s="1" t="n">
        <f aca="false">[4]Curves!$A53</f>
        <v>38292</v>
      </c>
      <c r="AL47" s="2" t="n">
        <f aca="false">[4]Curves!$E53</f>
        <v>3.062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37469</v>
      </c>
      <c r="B48" s="352" t="n">
        <f aca="false">[5]Tregion!$G48</f>
        <v>28.597</v>
      </c>
      <c r="C48" s="353" t="n">
        <f aca="false">[6]Tregion!$G48</f>
        <v>34.645</v>
      </c>
      <c r="D48" s="352" t="n">
        <f aca="false">[7]Tregion!$G48</f>
        <v>33.242</v>
      </c>
      <c r="E48" s="353" t="n">
        <f aca="false">[8]Tregion!$G48</f>
        <v>29.081</v>
      </c>
      <c r="F48" s="352" t="n">
        <f aca="false">[9]Tregion!$G48</f>
        <v>30</v>
      </c>
      <c r="G48" s="353" t="n">
        <f aca="false">[10]Tbasis!$E47</f>
        <v>33.887</v>
      </c>
      <c r="H48" s="352"/>
      <c r="I48" s="353" t="n">
        <f aca="false">[11]Tregion!$G48</f>
        <v>29.081</v>
      </c>
      <c r="J48" s="352"/>
      <c r="K48" s="353"/>
      <c r="L48" s="352"/>
      <c r="M48" s="353"/>
      <c r="N48" s="352"/>
      <c r="O48" s="353"/>
      <c r="Q48" s="352"/>
      <c r="R48" s="353" t="n">
        <f aca="false">[12]Tregion!$G48</f>
        <v>25.6691822005878</v>
      </c>
      <c r="S48" s="354"/>
      <c r="T48" s="353"/>
      <c r="U48" s="355"/>
      <c r="V48" s="356"/>
      <c r="W48" s="355"/>
      <c r="X48" s="353"/>
      <c r="Y48" s="354"/>
      <c r="Z48" s="357"/>
      <c r="AB48" s="354"/>
      <c r="AC48" s="353"/>
      <c r="AD48" s="354"/>
      <c r="AE48" s="353"/>
      <c r="AF48" s="354"/>
      <c r="AG48" s="353"/>
      <c r="AI48" s="366"/>
      <c r="AJ48" s="367"/>
      <c r="AK48" s="1" t="n">
        <f aca="false">[4]Curves!$A54</f>
        <v>38322</v>
      </c>
      <c r="AL48" s="2" t="n">
        <f aca="false">[4]Curves!$E54</f>
        <v>3.094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37500</v>
      </c>
      <c r="B49" s="352" t="n">
        <f aca="false">[5]Tregion!$G49</f>
        <v>23.6</v>
      </c>
      <c r="C49" s="353" t="n">
        <f aca="false">[6]Tregion!$G49</f>
        <v>33.15</v>
      </c>
      <c r="D49" s="352" t="n">
        <f aca="false">[7]Tregion!$G49</f>
        <v>32.1</v>
      </c>
      <c r="E49" s="353" t="n">
        <f aca="false">[8]Tregion!$G49</f>
        <v>29.025</v>
      </c>
      <c r="F49" s="352" t="n">
        <f aca="false">[9]Tregion!$G49</f>
        <v>25.95</v>
      </c>
      <c r="G49" s="353" t="n">
        <f aca="false">[10]Tbasis!$E48</f>
        <v>26.8</v>
      </c>
      <c r="H49" s="352"/>
      <c r="I49" s="353" t="n">
        <f aca="false">[11]Tregion!$G49</f>
        <v>25.95</v>
      </c>
      <c r="J49" s="352"/>
      <c r="K49" s="353"/>
      <c r="L49" s="352"/>
      <c r="M49" s="353"/>
      <c r="N49" s="352"/>
      <c r="O49" s="353"/>
      <c r="Q49" s="352"/>
      <c r="R49" s="353" t="n">
        <f aca="false">[12]Tregion!$G49</f>
        <v>25.6523552439272</v>
      </c>
      <c r="S49" s="354"/>
      <c r="T49" s="353"/>
      <c r="U49" s="355"/>
      <c r="V49" s="356"/>
      <c r="W49" s="355"/>
      <c r="X49" s="353"/>
      <c r="Y49" s="354"/>
      <c r="Z49" s="357"/>
      <c r="AB49" s="354"/>
      <c r="AC49" s="353"/>
      <c r="AD49" s="354"/>
      <c r="AE49" s="353"/>
      <c r="AF49" s="354"/>
      <c r="AG49" s="353"/>
      <c r="AI49" s="366"/>
      <c r="AJ49" s="367"/>
      <c r="AK49" s="1" t="n">
        <f aca="false">[4]Curves!$A55</f>
        <v>38353</v>
      </c>
      <c r="AL49" s="2" t="n">
        <f aca="false">[4]Curves!$E55</f>
        <v>3.144</v>
      </c>
      <c r="AM49" s="2" t="n">
        <f aca="false">[4]Curves!$J55</f>
        <v>0.13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37530</v>
      </c>
      <c r="B50" s="352" t="n">
        <f aca="false">[5]Tregion!$G50</f>
        <v>24.339</v>
      </c>
      <c r="C50" s="353" t="n">
        <f aca="false">[6]Tregion!$G50</f>
        <v>31.331</v>
      </c>
      <c r="D50" s="352" t="n">
        <f aca="false">[7]Tregion!$G50</f>
        <v>28.524</v>
      </c>
      <c r="E50" s="353" t="n">
        <f aca="false">[8]Tregion!$G50</f>
        <v>25.5</v>
      </c>
      <c r="F50" s="352" t="n">
        <f aca="false">[9]Tregion!$G50</f>
        <v>24.629</v>
      </c>
      <c r="G50" s="353" t="n">
        <f aca="false">[10]Tbasis!$E49</f>
        <v>25.589</v>
      </c>
      <c r="H50" s="352"/>
      <c r="I50" s="353" t="n">
        <f aca="false">[11]Tregion!$G50</f>
        <v>24.629</v>
      </c>
      <c r="J50" s="352"/>
      <c r="K50" s="353"/>
      <c r="L50" s="352"/>
      <c r="M50" s="353"/>
      <c r="N50" s="352"/>
      <c r="O50" s="353"/>
      <c r="Q50" s="352"/>
      <c r="R50" s="353" t="n">
        <f aca="false">[12]Tregion!$G50</f>
        <v>24.0178832661596</v>
      </c>
      <c r="S50" s="354"/>
      <c r="T50" s="353"/>
      <c r="U50" s="355"/>
      <c r="V50" s="356"/>
      <c r="W50" s="355"/>
      <c r="X50" s="353"/>
      <c r="Y50" s="354"/>
      <c r="Z50" s="357"/>
      <c r="AB50" s="354"/>
      <c r="AC50" s="353"/>
      <c r="AD50" s="354"/>
      <c r="AE50" s="353"/>
      <c r="AF50" s="354"/>
      <c r="AG50" s="353"/>
      <c r="AI50" s="366"/>
      <c r="AJ50" s="367"/>
      <c r="AK50" s="1" t="n">
        <f aca="false">[4]Curves!$A56</f>
        <v>38384</v>
      </c>
      <c r="AL50" s="2" t="n">
        <f aca="false">[4]Curves!$E56</f>
        <v>3.178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37561</v>
      </c>
      <c r="B51" s="352" t="n">
        <f aca="false">[5]Tregion!$G51</f>
        <v>22.25</v>
      </c>
      <c r="C51" s="353" t="n">
        <f aca="false">[6]Tregion!$G51</f>
        <v>23.333</v>
      </c>
      <c r="D51" s="352" t="n">
        <f aca="false">[7]Tregion!$G51</f>
        <v>24.417</v>
      </c>
      <c r="E51" s="353" t="n">
        <f aca="false">[8]Tregion!$G51</f>
        <v>27.25</v>
      </c>
      <c r="F51" s="352" t="n">
        <f aca="false">[9]Tregion!$G51</f>
        <v>26.042</v>
      </c>
      <c r="G51" s="353" t="n">
        <f aca="false">[10]Tbasis!$E50</f>
        <v>23.25</v>
      </c>
      <c r="H51" s="352"/>
      <c r="I51" s="353" t="n">
        <f aca="false">[11]Tregion!$G51</f>
        <v>26.042</v>
      </c>
      <c r="J51" s="352"/>
      <c r="K51" s="353"/>
      <c r="L51" s="352"/>
      <c r="M51" s="353"/>
      <c r="N51" s="352"/>
      <c r="O51" s="353"/>
      <c r="Q51" s="352"/>
      <c r="R51" s="353" t="n">
        <f aca="false">[12]Tregion!$G51</f>
        <v>26.0620733509489</v>
      </c>
      <c r="S51" s="354"/>
      <c r="T51" s="353"/>
      <c r="U51" s="355"/>
      <c r="V51" s="356"/>
      <c r="W51" s="355"/>
      <c r="X51" s="353"/>
      <c r="Y51" s="354"/>
      <c r="Z51" s="357"/>
      <c r="AB51" s="354"/>
      <c r="AC51" s="353"/>
      <c r="AD51" s="354"/>
      <c r="AE51" s="353"/>
      <c r="AF51" s="354"/>
      <c r="AG51" s="353"/>
      <c r="AI51" s="366"/>
      <c r="AJ51" s="367"/>
      <c r="AK51" s="1" t="n">
        <f aca="false">[4]Curves!$A57</f>
        <v>38412</v>
      </c>
      <c r="AL51" s="2" t="n">
        <f aca="false">[4]Curves!$E57</f>
        <v>3.191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37591</v>
      </c>
      <c r="B52" s="352" t="n">
        <f aca="false">[5]Tregion!$G52</f>
        <v>21.774</v>
      </c>
      <c r="C52" s="353" t="n">
        <f aca="false">[6]Tregion!$G52</f>
        <v>28.968</v>
      </c>
      <c r="D52" s="352" t="n">
        <f aca="false">[7]Tregion!$G52</f>
        <v>30.065</v>
      </c>
      <c r="E52" s="353" t="n">
        <f aca="false">[8]Tregion!$G52</f>
        <v>28.024</v>
      </c>
      <c r="F52" s="352" t="n">
        <f aca="false">[9]Tregion!$G52</f>
        <v>26.782</v>
      </c>
      <c r="G52" s="353" t="n">
        <f aca="false">[10]Tbasis!$E51</f>
        <v>22.774</v>
      </c>
      <c r="H52" s="352"/>
      <c r="I52" s="353" t="n">
        <f aca="false">[11]Tregion!$G52</f>
        <v>26.782</v>
      </c>
      <c r="J52" s="352"/>
      <c r="K52" s="353"/>
      <c r="L52" s="352"/>
      <c r="M52" s="353"/>
      <c r="N52" s="352"/>
      <c r="O52" s="353"/>
      <c r="Q52" s="352"/>
      <c r="R52" s="353" t="n">
        <f aca="false">[12]Tregion!$G52</f>
        <v>27.9114193992743</v>
      </c>
      <c r="S52" s="354"/>
      <c r="T52" s="353"/>
      <c r="U52" s="355"/>
      <c r="V52" s="356"/>
      <c r="W52" s="355"/>
      <c r="X52" s="353"/>
      <c r="Y52" s="354"/>
      <c r="Z52" s="357"/>
      <c r="AB52" s="354"/>
      <c r="AC52" s="353"/>
      <c r="AD52" s="354"/>
      <c r="AE52" s="353"/>
      <c r="AF52" s="354"/>
      <c r="AG52" s="353"/>
      <c r="AI52" s="366"/>
      <c r="AJ52" s="367"/>
      <c r="AK52" s="1" t="n">
        <f aca="false">[4]Curves!$A58</f>
        <v>38443</v>
      </c>
      <c r="AL52" s="2" t="n">
        <f aca="false">[4]Curves!$E58</f>
        <v>3.183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37622</v>
      </c>
      <c r="B53" s="352" t="n">
        <f aca="false">[5]Tregion!$G53</f>
        <v>20.931</v>
      </c>
      <c r="C53" s="353" t="n">
        <f aca="false">[6]Tregion!$G53</f>
        <v>26.879</v>
      </c>
      <c r="D53" s="352" t="n">
        <f aca="false">[7]Tregion!$G53</f>
        <v>27.96</v>
      </c>
      <c r="E53" s="353" t="n">
        <f aca="false">[8]Tregion!$G53</f>
        <v>27.718</v>
      </c>
      <c r="F53" s="352" t="n">
        <f aca="false">[9]Tregion!$G53</f>
        <v>24.653</v>
      </c>
      <c r="G53" s="353" t="n">
        <f aca="false">[10]Tbasis!$E52</f>
        <v>23.254</v>
      </c>
      <c r="H53" s="352"/>
      <c r="I53" s="353" t="n">
        <f aca="false">[11]Tregion!$G53</f>
        <v>13.847</v>
      </c>
      <c r="J53" s="352"/>
      <c r="K53" s="353"/>
      <c r="L53" s="352"/>
      <c r="M53" s="353"/>
      <c r="N53" s="352"/>
      <c r="O53" s="353"/>
      <c r="Q53" s="352"/>
      <c r="R53" s="353" t="n">
        <f aca="false">[12]Tregion!$G53</f>
        <v>29.6757269086376</v>
      </c>
      <c r="S53" s="354"/>
      <c r="T53" s="353"/>
      <c r="U53" s="355"/>
      <c r="V53" s="356"/>
      <c r="W53" s="355"/>
      <c r="X53" s="353"/>
      <c r="Y53" s="354"/>
      <c r="Z53" s="357"/>
      <c r="AB53" s="354"/>
      <c r="AC53" s="353"/>
      <c r="AD53" s="354"/>
      <c r="AE53" s="353"/>
      <c r="AF53" s="354"/>
      <c r="AG53" s="353"/>
      <c r="AI53" s="366"/>
      <c r="AJ53" s="367"/>
      <c r="AK53" s="1" t="n">
        <f aca="false">[4]Curves!$A59</f>
        <v>38473</v>
      </c>
      <c r="AL53" s="2" t="n">
        <f aca="false">[4]Curves!$E59</f>
        <v>3.353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37653</v>
      </c>
      <c r="B54" s="352" t="n">
        <f aca="false">[5]Tregion!$G54</f>
        <v>21.161</v>
      </c>
      <c r="C54" s="353" t="n">
        <f aca="false">[6]Tregion!$G54</f>
        <v>26.143</v>
      </c>
      <c r="D54" s="352" t="n">
        <f aca="false">[7]Tregion!$G54</f>
        <v>27.214</v>
      </c>
      <c r="E54" s="353" t="n">
        <f aca="false">[8]Tregion!$G54</f>
        <v>25.393</v>
      </c>
      <c r="F54" s="352" t="n">
        <f aca="false">[9]Tregion!$G54</f>
        <v>23.679</v>
      </c>
      <c r="G54" s="353" t="n">
        <f aca="false">[10]Tbasis!$E53</f>
        <v>23.446</v>
      </c>
      <c r="H54" s="352"/>
      <c r="I54" s="353" t="n">
        <f aca="false">[11]Tregion!$G54</f>
        <v>12.964</v>
      </c>
      <c r="J54" s="352"/>
      <c r="K54" s="353"/>
      <c r="L54" s="352"/>
      <c r="M54" s="353"/>
      <c r="N54" s="352"/>
      <c r="O54" s="353"/>
      <c r="Q54" s="352"/>
      <c r="R54" s="353" t="n">
        <f aca="false">[12]Tregion!$G54</f>
        <v>28.7076549849995</v>
      </c>
      <c r="S54" s="354"/>
      <c r="T54" s="353"/>
      <c r="U54" s="355"/>
      <c r="V54" s="356"/>
      <c r="W54" s="355"/>
      <c r="X54" s="353"/>
      <c r="Y54" s="354"/>
      <c r="Z54" s="357"/>
      <c r="AB54" s="354"/>
      <c r="AC54" s="353"/>
      <c r="AD54" s="354"/>
      <c r="AE54" s="353"/>
      <c r="AF54" s="354"/>
      <c r="AG54" s="353"/>
      <c r="AI54" s="366"/>
      <c r="AJ54" s="367"/>
      <c r="AK54" s="1" t="n">
        <f aca="false">[4]Curves!$A60</f>
        <v>38504</v>
      </c>
      <c r="AL54" s="2" t="n">
        <f aca="false">[4]Curves!$E60</f>
        <v>3.528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37681</v>
      </c>
      <c r="B55" s="352" t="n">
        <f aca="false">[5]Tregion!$G55</f>
        <v>20.391</v>
      </c>
      <c r="C55" s="353" t="n">
        <f aca="false">[6]Tregion!$G55</f>
        <v>24.903</v>
      </c>
      <c r="D55" s="352" t="n">
        <f aca="false">[7]Tregion!$G55</f>
        <v>24.242</v>
      </c>
      <c r="E55" s="353" t="n">
        <f aca="false">[8]Tregion!$G55</f>
        <v>24.476</v>
      </c>
      <c r="F55" s="352" t="n">
        <f aca="false">[9]Tregion!$G55</f>
        <v>24.056</v>
      </c>
      <c r="G55" s="353" t="n">
        <f aca="false">[10]Tbasis!$E54</f>
        <v>22.714</v>
      </c>
      <c r="H55" s="352"/>
      <c r="I55" s="353" t="n">
        <f aca="false">[11]Tregion!$G55</f>
        <v>13.25</v>
      </c>
      <c r="J55" s="352"/>
      <c r="K55" s="353"/>
      <c r="L55" s="352"/>
      <c r="M55" s="353"/>
      <c r="N55" s="352"/>
      <c r="O55" s="353"/>
      <c r="Q55" s="352"/>
      <c r="R55" s="353" t="n">
        <f aca="false">[12]Tregion!$G55</f>
        <v>27.4578671131639</v>
      </c>
      <c r="S55" s="354"/>
      <c r="T55" s="353"/>
      <c r="U55" s="355"/>
      <c r="V55" s="356"/>
      <c r="W55" s="355"/>
      <c r="X55" s="353"/>
      <c r="Y55" s="354"/>
      <c r="Z55" s="357"/>
      <c r="AB55" s="354"/>
      <c r="AC55" s="353"/>
      <c r="AD55" s="354"/>
      <c r="AE55" s="353"/>
      <c r="AF55" s="354"/>
      <c r="AG55" s="353"/>
      <c r="AI55" s="366"/>
      <c r="AJ55" s="367"/>
      <c r="AK55" s="1" t="n">
        <f aca="false">[4]Curves!$A61</f>
        <v>38534</v>
      </c>
      <c r="AL55" s="2" t="n">
        <f aca="false">[4]Curves!$E61</f>
        <v>3.563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37712</v>
      </c>
      <c r="B56" s="352" t="n">
        <f aca="false">[5]Tregion!$G56</f>
        <v>20.05</v>
      </c>
      <c r="C56" s="353" t="n">
        <f aca="false">[6]Tregion!$G56</f>
        <v>23.483</v>
      </c>
      <c r="D56" s="352" t="n">
        <f aca="false">[7]Tregion!$G56</f>
        <v>21.867</v>
      </c>
      <c r="E56" s="353" t="n">
        <f aca="false">[8]Tregion!$G56</f>
        <v>22.633</v>
      </c>
      <c r="F56" s="352" t="n">
        <f aca="false">[9]Tregion!$G56</f>
        <v>23.267</v>
      </c>
      <c r="G56" s="353" t="n">
        <f aca="false">[10]Tbasis!$E55</f>
        <v>22.317</v>
      </c>
      <c r="H56" s="352"/>
      <c r="I56" s="353" t="n">
        <f aca="false">[11]Tregion!$G56</f>
        <v>12.167</v>
      </c>
      <c r="J56" s="352"/>
      <c r="K56" s="353"/>
      <c r="L56" s="352"/>
      <c r="M56" s="353"/>
      <c r="N56" s="352"/>
      <c r="O56" s="353"/>
      <c r="Q56" s="352"/>
      <c r="R56" s="353" t="n">
        <f aca="false">[12]Tregion!$G56</f>
        <v>25.4560521740051</v>
      </c>
      <c r="S56" s="354"/>
      <c r="T56" s="353"/>
      <c r="U56" s="355"/>
      <c r="V56" s="356"/>
      <c r="W56" s="355"/>
      <c r="X56" s="353"/>
      <c r="Y56" s="354"/>
      <c r="Z56" s="357"/>
      <c r="AB56" s="354"/>
      <c r="AC56" s="353"/>
      <c r="AD56" s="354"/>
      <c r="AE56" s="353"/>
      <c r="AF56" s="354"/>
      <c r="AG56" s="353"/>
      <c r="AI56" s="366"/>
      <c r="AJ56" s="367"/>
      <c r="AK56" s="1" t="n">
        <f aca="false">[4]Curves!$A62</f>
        <v>38565</v>
      </c>
      <c r="AL56" s="2" t="n">
        <f aca="false">[4]Curves!$E62</f>
        <v>3.449</v>
      </c>
      <c r="AM56" s="2" t="n">
        <f aca="false">[4]Curves!$J62</f>
        <v>0.045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37742</v>
      </c>
      <c r="B57" s="352" t="n">
        <f aca="false">[5]Tregion!$G57</f>
        <v>19.851</v>
      </c>
      <c r="C57" s="353" t="n">
        <f aca="false">[6]Tregion!$G57</f>
        <v>11.681</v>
      </c>
      <c r="D57" s="352" t="n">
        <f aca="false">[7]Tregion!$G57</f>
        <v>8.5</v>
      </c>
      <c r="E57" s="353" t="n">
        <f aca="false">[8]Tregion!$G57</f>
        <v>23.637</v>
      </c>
      <c r="F57" s="352" t="n">
        <f aca="false">[9]Tregion!$G57</f>
        <v>25.621</v>
      </c>
      <c r="G57" s="353" t="n">
        <f aca="false">[10]Tbasis!$E56</f>
        <v>22.173</v>
      </c>
      <c r="H57" s="352"/>
      <c r="I57" s="353" t="n">
        <f aca="false">[11]Tregion!$G57</f>
        <v>12.831</v>
      </c>
      <c r="J57" s="352"/>
      <c r="K57" s="353"/>
      <c r="L57" s="352"/>
      <c r="M57" s="353"/>
      <c r="N57" s="352"/>
      <c r="O57" s="353"/>
      <c r="Q57" s="352"/>
      <c r="R57" s="353" t="n">
        <f aca="false">[12]Tregion!$G57</f>
        <v>25.5696978964489</v>
      </c>
      <c r="S57" s="354"/>
      <c r="T57" s="353"/>
      <c r="U57" s="355"/>
      <c r="V57" s="356"/>
      <c r="W57" s="355"/>
      <c r="X57" s="353"/>
      <c r="Y57" s="354"/>
      <c r="Z57" s="357"/>
      <c r="AB57" s="354"/>
      <c r="AC57" s="353"/>
      <c r="AD57" s="354"/>
      <c r="AE57" s="353"/>
      <c r="AF57" s="354"/>
      <c r="AG57" s="353"/>
      <c r="AI57" s="366"/>
      <c r="AJ57" s="367"/>
      <c r="AK57" s="1" t="n">
        <f aca="false">[4]Curves!$A63</f>
        <v>38596</v>
      </c>
      <c r="AL57" s="2" t="n">
        <f aca="false">[4]Curves!$E63</f>
        <v>3.317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37773</v>
      </c>
      <c r="B58" s="352" t="n">
        <f aca="false">[5]Tregion!$G58</f>
        <v>20.688</v>
      </c>
      <c r="C58" s="353" t="n">
        <f aca="false">[6]Tregion!$G58</f>
        <v>11.958</v>
      </c>
      <c r="D58" s="352" t="n">
        <f aca="false">[7]Tregion!$G58</f>
        <v>8.104</v>
      </c>
      <c r="E58" s="353" t="n">
        <f aca="false">[8]Tregion!$G58</f>
        <v>25.292</v>
      </c>
      <c r="F58" s="352" t="n">
        <f aca="false">[9]Tregion!$G58</f>
        <v>26.042</v>
      </c>
      <c r="G58" s="353" t="n">
        <f aca="false">[10]Tbasis!$E57</f>
        <v>24.271</v>
      </c>
      <c r="H58" s="352"/>
      <c r="I58" s="353" t="n">
        <f aca="false">[11]Tregion!$G58</f>
        <v>14.458</v>
      </c>
      <c r="J58" s="352"/>
      <c r="K58" s="353"/>
      <c r="L58" s="352"/>
      <c r="M58" s="353"/>
      <c r="N58" s="352"/>
      <c r="O58" s="353"/>
      <c r="Q58" s="352"/>
      <c r="R58" s="353" t="n">
        <f aca="false">[12]Tregion!$G58</f>
        <v>25.8536853449463</v>
      </c>
      <c r="S58" s="354"/>
      <c r="T58" s="353"/>
      <c r="U58" s="355"/>
      <c r="V58" s="356"/>
      <c r="W58" s="355"/>
      <c r="X58" s="353"/>
      <c r="Y58" s="354"/>
      <c r="Z58" s="357"/>
      <c r="AB58" s="354"/>
      <c r="AC58" s="353"/>
      <c r="AD58" s="354"/>
      <c r="AE58" s="353"/>
      <c r="AF58" s="354"/>
      <c r="AG58" s="353"/>
      <c r="AI58" s="366"/>
      <c r="AJ58" s="367"/>
      <c r="AK58" s="1" t="n">
        <f aca="false">[4]Curves!$A64</f>
        <v>38626</v>
      </c>
      <c r="AL58" s="2" t="n">
        <f aca="false">[4]Curves!$E64</f>
        <v>3.147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37803</v>
      </c>
      <c r="B59" s="352" t="n">
        <f aca="false">[5]Tregion!$G59</f>
        <v>25.355</v>
      </c>
      <c r="C59" s="353" t="n">
        <f aca="false">[6]Tregion!$G59</f>
        <v>33.984</v>
      </c>
      <c r="D59" s="352" t="n">
        <f aca="false">[7]Tregion!$G59</f>
        <v>32.758</v>
      </c>
      <c r="E59" s="353" t="n">
        <f aca="false">[8]Tregion!$G59</f>
        <v>27.105</v>
      </c>
      <c r="F59" s="352" t="n">
        <f aca="false">[9]Tregion!$G59</f>
        <v>27.637</v>
      </c>
      <c r="G59" s="353" t="n">
        <f aca="false">[10]Tbasis!$E58</f>
        <v>29.738</v>
      </c>
      <c r="H59" s="352"/>
      <c r="I59" s="353" t="n">
        <f aca="false">[11]Tregion!$G59</f>
        <v>16.298</v>
      </c>
      <c r="J59" s="352"/>
      <c r="K59" s="353"/>
      <c r="L59" s="352"/>
      <c r="M59" s="353"/>
      <c r="N59" s="352"/>
      <c r="O59" s="353"/>
      <c r="Q59" s="352"/>
      <c r="R59" s="353" t="n">
        <f aca="false">[12]Tregion!$G59</f>
        <v>26.0573576699567</v>
      </c>
      <c r="S59" s="354"/>
      <c r="T59" s="353"/>
      <c r="U59" s="355"/>
      <c r="V59" s="356"/>
      <c r="W59" s="355"/>
      <c r="X59" s="353"/>
      <c r="Y59" s="354"/>
      <c r="Z59" s="357"/>
      <c r="AB59" s="354"/>
      <c r="AC59" s="353"/>
      <c r="AD59" s="354"/>
      <c r="AE59" s="353"/>
      <c r="AF59" s="354"/>
      <c r="AG59" s="353"/>
      <c r="AI59" s="366"/>
      <c r="AJ59" s="367"/>
      <c r="AK59" s="1" t="n">
        <f aca="false">[4]Curves!$A65</f>
        <v>38657</v>
      </c>
      <c r="AL59" s="2" t="n">
        <f aca="false">[4]Curves!$E65</f>
        <v>3.147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37834</v>
      </c>
      <c r="B60" s="352" t="n">
        <f aca="false">[5]Tregion!$G60</f>
        <v>29.435</v>
      </c>
      <c r="C60" s="353" t="n">
        <f aca="false">[6]Tregion!$G60</f>
        <v>40.226</v>
      </c>
      <c r="D60" s="352" t="n">
        <f aca="false">[7]Tregion!$G60</f>
        <v>38.758</v>
      </c>
      <c r="E60" s="353" t="n">
        <f aca="false">[8]Tregion!$G60</f>
        <v>27.573</v>
      </c>
      <c r="F60" s="352" t="n">
        <f aca="false">[9]Tregion!$G60</f>
        <v>26.669</v>
      </c>
      <c r="G60" s="353" t="n">
        <f aca="false">[10]Tbasis!$E59</f>
        <v>34.819</v>
      </c>
      <c r="H60" s="352"/>
      <c r="I60" s="353" t="n">
        <f aca="false">[11]Tregion!$G60</f>
        <v>16.105</v>
      </c>
      <c r="J60" s="352"/>
      <c r="K60" s="353"/>
      <c r="L60" s="352"/>
      <c r="M60" s="353"/>
      <c r="N60" s="352"/>
      <c r="O60" s="353"/>
      <c r="Q60" s="352"/>
      <c r="R60" s="353" t="n">
        <f aca="false">[12]Tregion!$G60</f>
        <v>26.2612739005404</v>
      </c>
      <c r="S60" s="354"/>
      <c r="T60" s="353"/>
      <c r="U60" s="355"/>
      <c r="V60" s="356"/>
      <c r="W60" s="355"/>
      <c r="X60" s="353"/>
      <c r="Y60" s="354"/>
      <c r="Z60" s="357"/>
      <c r="AB60" s="354"/>
      <c r="AC60" s="353"/>
      <c r="AD60" s="354"/>
      <c r="AE60" s="353"/>
      <c r="AF60" s="354"/>
      <c r="AG60" s="353"/>
      <c r="AI60" s="366"/>
      <c r="AJ60" s="367"/>
      <c r="AK60" s="1" t="n">
        <f aca="false">[4]Curves!$A66</f>
        <v>38687</v>
      </c>
      <c r="AL60" s="2" t="n">
        <f aca="false">[4]Curves!$E66</f>
        <v>3.179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37865</v>
      </c>
      <c r="B61" s="352" t="n">
        <f aca="false">[5]Tregion!$G61</f>
        <v>27.542</v>
      </c>
      <c r="C61" s="353" t="n">
        <f aca="false">[6]Tregion!$G61</f>
        <v>32.958</v>
      </c>
      <c r="D61" s="352" t="n">
        <f aca="false">[7]Tregion!$G61</f>
        <v>31.5</v>
      </c>
      <c r="E61" s="353" t="n">
        <f aca="false">[8]Tregion!$G61</f>
        <v>27.375</v>
      </c>
      <c r="F61" s="352" t="n">
        <f aca="false">[9]Tregion!$G61</f>
        <v>23.958</v>
      </c>
      <c r="G61" s="353" t="n">
        <f aca="false">[10]Tbasis!$E60</f>
        <v>31.938</v>
      </c>
      <c r="H61" s="352"/>
      <c r="I61" s="353" t="n">
        <f aca="false">[11]Tregion!$G61</f>
        <v>13.125</v>
      </c>
      <c r="J61" s="352"/>
      <c r="K61" s="353"/>
      <c r="L61" s="352"/>
      <c r="M61" s="353"/>
      <c r="N61" s="352"/>
      <c r="O61" s="353"/>
      <c r="Q61" s="352"/>
      <c r="R61" s="353" t="n">
        <f aca="false">[12]Tregion!$G61</f>
        <v>26.3145162272296</v>
      </c>
      <c r="S61" s="354"/>
      <c r="T61" s="353"/>
      <c r="U61" s="355"/>
      <c r="V61" s="356"/>
      <c r="W61" s="355"/>
      <c r="X61" s="353"/>
      <c r="Y61" s="354"/>
      <c r="Z61" s="357"/>
      <c r="AB61" s="354"/>
      <c r="AC61" s="353"/>
      <c r="AD61" s="354"/>
      <c r="AE61" s="353"/>
      <c r="AF61" s="354"/>
      <c r="AG61" s="353"/>
      <c r="AI61" s="366"/>
      <c r="AJ61" s="367"/>
      <c r="AK61" s="1" t="n">
        <f aca="false">[4]Curves!$A67</f>
        <v>38718</v>
      </c>
      <c r="AL61" s="2" t="n">
        <f aca="false">[4]Curves!$E67</f>
        <v>3.229</v>
      </c>
      <c r="AM61" s="2" t="n">
        <f aca="false">[4]Curves!$J67</f>
        <v>0.13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37895</v>
      </c>
      <c r="B62" s="352" t="n">
        <f aca="false">[5]Tregion!$G62</f>
        <v>23.661</v>
      </c>
      <c r="C62" s="353" t="n">
        <f aca="false">[6]Tregion!$G62</f>
        <v>28.887</v>
      </c>
      <c r="D62" s="352" t="n">
        <f aca="false">[7]Tregion!$G62</f>
        <v>25.911</v>
      </c>
      <c r="E62" s="353" t="n">
        <f aca="false">[8]Tregion!$G62</f>
        <v>25.645</v>
      </c>
      <c r="F62" s="352" t="n">
        <f aca="false">[9]Tregion!$G62</f>
        <v>23.952</v>
      </c>
      <c r="G62" s="353" t="n">
        <f aca="false">[10]Tbasis!$E61</f>
        <v>26.049</v>
      </c>
      <c r="H62" s="352"/>
      <c r="I62" s="353" t="n">
        <f aca="false">[11]Tregion!$G62</f>
        <v>13.306</v>
      </c>
      <c r="J62" s="352"/>
      <c r="K62" s="353"/>
      <c r="L62" s="352"/>
      <c r="M62" s="353"/>
      <c r="N62" s="352"/>
      <c r="O62" s="353"/>
      <c r="Q62" s="352"/>
      <c r="R62" s="353" t="n">
        <f aca="false">[12]Tregion!$G62</f>
        <v>26.4176395749741</v>
      </c>
      <c r="S62" s="354"/>
      <c r="T62" s="353"/>
      <c r="U62" s="355"/>
      <c r="V62" s="356"/>
      <c r="W62" s="355"/>
      <c r="X62" s="353"/>
      <c r="Y62" s="354"/>
      <c r="Z62" s="357"/>
      <c r="AB62" s="354"/>
      <c r="AC62" s="353"/>
      <c r="AD62" s="354"/>
      <c r="AE62" s="353"/>
      <c r="AF62" s="354"/>
      <c r="AG62" s="353"/>
      <c r="AI62" s="366"/>
      <c r="AJ62" s="367"/>
      <c r="AK62" s="1" t="n">
        <f aca="false">[4]Curves!$A68</f>
        <v>38749</v>
      </c>
      <c r="AL62" s="2" t="n">
        <f aca="false">[4]Curves!$E68</f>
        <v>3.263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37926</v>
      </c>
      <c r="B63" s="352" t="n">
        <f aca="false">[5]Tregion!$G63</f>
        <v>19.725</v>
      </c>
      <c r="C63" s="353" t="n">
        <f aca="false">[6]Tregion!$G63</f>
        <v>27.325</v>
      </c>
      <c r="D63" s="352" t="n">
        <f aca="false">[7]Tregion!$G63</f>
        <v>24.725</v>
      </c>
      <c r="E63" s="353" t="n">
        <f aca="false">[8]Tregion!$G63</f>
        <v>27.15</v>
      </c>
      <c r="F63" s="352" t="n">
        <f aca="false">[9]Tregion!$G63</f>
        <v>25.35</v>
      </c>
      <c r="G63" s="353" t="n">
        <f aca="false">[10]Tbasis!$E62</f>
        <v>22.005</v>
      </c>
      <c r="H63" s="352"/>
      <c r="I63" s="353" t="n">
        <f aca="false">[11]Tregion!$G63</f>
        <v>14.35</v>
      </c>
      <c r="J63" s="352"/>
      <c r="K63" s="353"/>
      <c r="L63" s="352"/>
      <c r="M63" s="353"/>
      <c r="N63" s="352"/>
      <c r="O63" s="353"/>
      <c r="Q63" s="352"/>
      <c r="R63" s="353" t="n">
        <f aca="false">[12]Tregion!$G63</f>
        <v>28.4737140877312</v>
      </c>
      <c r="S63" s="354"/>
      <c r="T63" s="353"/>
      <c r="U63" s="355"/>
      <c r="V63" s="356"/>
      <c r="W63" s="355"/>
      <c r="X63" s="353"/>
      <c r="Y63" s="354"/>
      <c r="Z63" s="357"/>
      <c r="AB63" s="354"/>
      <c r="AC63" s="353"/>
      <c r="AD63" s="354"/>
      <c r="AE63" s="353"/>
      <c r="AF63" s="354"/>
      <c r="AG63" s="353"/>
      <c r="AI63" s="366"/>
      <c r="AJ63" s="367"/>
      <c r="AK63" s="1" t="n">
        <f aca="false">[4]Curves!$A69</f>
        <v>38777</v>
      </c>
      <c r="AL63" s="2" t="n">
        <f aca="false">[4]Curves!$E69</f>
        <v>3.276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37956</v>
      </c>
      <c r="B64" s="352" t="n">
        <f aca="false">[5]Tregion!$G64</f>
        <v>20.633</v>
      </c>
      <c r="C64" s="353" t="n">
        <f aca="false">[6]Tregion!$G64</f>
        <v>33.161</v>
      </c>
      <c r="D64" s="352" t="n">
        <f aca="false">[7]Tregion!$G64</f>
        <v>30.726</v>
      </c>
      <c r="E64" s="353" t="n">
        <f aca="false">[8]Tregion!$G64</f>
        <v>27.96</v>
      </c>
      <c r="F64" s="352" t="n">
        <f aca="false">[9]Tregion!$G64</f>
        <v>25.734</v>
      </c>
      <c r="G64" s="353" t="n">
        <f aca="false">[10]Tbasis!$E63</f>
        <v>22.044</v>
      </c>
      <c r="H64" s="352"/>
      <c r="I64" s="353" t="n">
        <f aca="false">[11]Tregion!$G64</f>
        <v>15.169</v>
      </c>
      <c r="J64" s="352"/>
      <c r="K64" s="353"/>
      <c r="L64" s="352"/>
      <c r="M64" s="353"/>
      <c r="N64" s="352"/>
      <c r="O64" s="353"/>
      <c r="Q64" s="352"/>
      <c r="R64" s="353" t="n">
        <f aca="false">[12]Tregion!$G64</f>
        <v>30.1278440305579</v>
      </c>
      <c r="S64" s="354"/>
      <c r="T64" s="353"/>
      <c r="U64" s="355"/>
      <c r="V64" s="356"/>
      <c r="W64" s="355"/>
      <c r="X64" s="353"/>
      <c r="Y64" s="354"/>
      <c r="Z64" s="357"/>
      <c r="AB64" s="354"/>
      <c r="AC64" s="353"/>
      <c r="AD64" s="354"/>
      <c r="AE64" s="353"/>
      <c r="AF64" s="354"/>
      <c r="AG64" s="353"/>
      <c r="AI64" s="366"/>
      <c r="AJ64" s="367"/>
      <c r="AK64" s="1" t="n">
        <f aca="false">[4]Curves!$A70</f>
        <v>38808</v>
      </c>
      <c r="AL64" s="2" t="n">
        <f aca="false">[4]Curves!$E70</f>
        <v>3.268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37987</v>
      </c>
      <c r="B65" s="352" t="n">
        <f aca="false">[5]Tregion!$G65</f>
        <v>21.217</v>
      </c>
      <c r="C65" s="353" t="n">
        <f aca="false">[6]Tregion!$G65</f>
        <v>26.342</v>
      </c>
      <c r="D65" s="352" t="n">
        <f aca="false">[7]Tregion!$G65</f>
        <v>26.963</v>
      </c>
      <c r="E65" s="353" t="n">
        <f aca="false">[8]Tregion!$G65</f>
        <v>24.363</v>
      </c>
      <c r="F65" s="352" t="n">
        <f aca="false">[9]Tregion!$G65</f>
        <v>25.42</v>
      </c>
      <c r="G65" s="353" t="n">
        <f aca="false">[10]Tbasis!$E64</f>
        <v>23.496</v>
      </c>
      <c r="H65" s="352"/>
      <c r="I65" s="353" t="n">
        <f aca="false">[11]Tregion!$G65</f>
        <v>14.212</v>
      </c>
      <c r="J65" s="352"/>
      <c r="K65" s="353"/>
      <c r="L65" s="352"/>
      <c r="M65" s="353"/>
      <c r="N65" s="352"/>
      <c r="O65" s="353"/>
      <c r="Q65" s="352"/>
      <c r="R65" s="353" t="n">
        <f aca="false">[12]Tregion!$G65</f>
        <v>30.6786064024142</v>
      </c>
      <c r="S65" s="354"/>
      <c r="T65" s="353"/>
      <c r="U65" s="355"/>
      <c r="V65" s="356"/>
      <c r="W65" s="355"/>
      <c r="X65" s="353"/>
      <c r="Y65" s="354"/>
      <c r="Z65" s="357"/>
      <c r="AB65" s="354"/>
      <c r="AC65" s="353"/>
      <c r="AD65" s="354"/>
      <c r="AE65" s="353"/>
      <c r="AF65" s="354"/>
      <c r="AG65" s="353"/>
      <c r="AI65" s="366"/>
      <c r="AJ65" s="367"/>
      <c r="AK65" s="1" t="n">
        <f aca="false">[4]Curves!$A71</f>
        <v>38838</v>
      </c>
      <c r="AL65" s="2" t="n">
        <f aca="false">[4]Curves!$E71</f>
        <v>3.438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38018</v>
      </c>
      <c r="B66" s="352" t="n">
        <f aca="false">[5]Tregion!$G66</f>
        <v>21.25</v>
      </c>
      <c r="C66" s="353" t="n">
        <f aca="false">[6]Tregion!$G66</f>
        <v>25.836</v>
      </c>
      <c r="D66" s="352" t="n">
        <f aca="false">[7]Tregion!$G66</f>
        <v>26.456</v>
      </c>
      <c r="E66" s="353" t="n">
        <f aca="false">[8]Tregion!$G66</f>
        <v>23.247</v>
      </c>
      <c r="F66" s="352" t="n">
        <f aca="false">[9]Tregion!$G66</f>
        <v>23.181</v>
      </c>
      <c r="G66" s="353" t="n">
        <f aca="false">[10]Tbasis!$E65</f>
        <v>23.577</v>
      </c>
      <c r="H66" s="352"/>
      <c r="I66" s="353" t="n">
        <f aca="false">[11]Tregion!$G66</f>
        <v>13.999</v>
      </c>
      <c r="J66" s="352"/>
      <c r="K66" s="353"/>
      <c r="L66" s="352"/>
      <c r="M66" s="353"/>
      <c r="N66" s="352"/>
      <c r="O66" s="353"/>
      <c r="Q66" s="352"/>
      <c r="R66" s="353" t="n">
        <f aca="false">[12]Tregion!$G66</f>
        <v>29.5344380712152</v>
      </c>
      <c r="S66" s="354"/>
      <c r="T66" s="353"/>
      <c r="U66" s="355"/>
      <c r="V66" s="356"/>
      <c r="W66" s="355"/>
      <c r="X66" s="353"/>
      <c r="Y66" s="354"/>
      <c r="Z66" s="357"/>
      <c r="AB66" s="354"/>
      <c r="AC66" s="353"/>
      <c r="AD66" s="354"/>
      <c r="AE66" s="353"/>
      <c r="AF66" s="354"/>
      <c r="AG66" s="353"/>
      <c r="AI66" s="366"/>
      <c r="AJ66" s="367"/>
      <c r="AK66" s="1" t="n">
        <f aca="false">[4]Curves!$A72</f>
        <v>38869</v>
      </c>
      <c r="AL66" s="2" t="n">
        <f aca="false">[4]Curves!$E72</f>
        <v>3.613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38047</v>
      </c>
      <c r="B67" s="352" t="n">
        <f aca="false">[5]Tregion!$G67</f>
        <v>21.007</v>
      </c>
      <c r="C67" s="353" t="n">
        <f aca="false">[6]Tregion!$G67</f>
        <v>24.843</v>
      </c>
      <c r="D67" s="352" t="n">
        <f aca="false">[7]Tregion!$G67</f>
        <v>24.076</v>
      </c>
      <c r="E67" s="353" t="n">
        <f aca="false">[8]Tregion!$G67</f>
        <v>24.289</v>
      </c>
      <c r="F67" s="352" t="n">
        <f aca="false">[9]Tregion!$G67</f>
        <v>22.882</v>
      </c>
      <c r="G67" s="353" t="n">
        <f aca="false">[10]Tbasis!$E66</f>
        <v>23.279</v>
      </c>
      <c r="H67" s="352"/>
      <c r="I67" s="353" t="n">
        <f aca="false">[11]Tregion!$G67</f>
        <v>13.8</v>
      </c>
      <c r="J67" s="352"/>
      <c r="K67" s="353"/>
      <c r="L67" s="352"/>
      <c r="M67" s="353"/>
      <c r="N67" s="352"/>
      <c r="O67" s="353"/>
      <c r="Q67" s="352"/>
      <c r="R67" s="353" t="n">
        <f aca="false">[12]Tregion!$G67</f>
        <v>28.2093937425386</v>
      </c>
      <c r="S67" s="354"/>
      <c r="T67" s="353"/>
      <c r="U67" s="355"/>
      <c r="V67" s="356"/>
      <c r="W67" s="355"/>
      <c r="X67" s="353"/>
      <c r="Y67" s="354"/>
      <c r="Z67" s="357"/>
      <c r="AB67" s="354"/>
      <c r="AC67" s="353"/>
      <c r="AD67" s="354"/>
      <c r="AE67" s="353"/>
      <c r="AF67" s="354"/>
      <c r="AG67" s="353"/>
      <c r="AI67" s="366"/>
      <c r="AJ67" s="367"/>
      <c r="AK67" s="1" t="n">
        <f aca="false">[4]Curves!$A73</f>
        <v>38899</v>
      </c>
      <c r="AL67" s="2" t="n">
        <f aca="false">[4]Curves!$E73</f>
        <v>3.6505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38078</v>
      </c>
      <c r="B68" s="352" t="n">
        <f aca="false">[5]Tregion!$G68</f>
        <v>20.543</v>
      </c>
      <c r="C68" s="353" t="n">
        <f aca="false">[6]Tregion!$G68</f>
        <v>23.777</v>
      </c>
      <c r="D68" s="352" t="n">
        <f aca="false">[7]Tregion!$G68</f>
        <v>22.245</v>
      </c>
      <c r="E68" s="353" t="n">
        <f aca="false">[8]Tregion!$G68</f>
        <v>25.314</v>
      </c>
      <c r="F68" s="352" t="n">
        <f aca="false">[9]Tregion!$G68</f>
        <v>24.473</v>
      </c>
      <c r="G68" s="353" t="n">
        <f aca="false">[10]Tbasis!$E67</f>
        <v>22.848</v>
      </c>
      <c r="H68" s="352"/>
      <c r="I68" s="353" t="n">
        <f aca="false">[11]Tregion!$G68</f>
        <v>13.284</v>
      </c>
      <c r="J68" s="352"/>
      <c r="K68" s="353"/>
      <c r="L68" s="352"/>
      <c r="M68" s="353"/>
      <c r="N68" s="352"/>
      <c r="O68" s="353"/>
      <c r="Q68" s="352"/>
      <c r="R68" s="353" t="n">
        <f aca="false">[12]Tregion!$G68</f>
        <v>26.1038150323996</v>
      </c>
      <c r="S68" s="354"/>
      <c r="T68" s="353"/>
      <c r="U68" s="355"/>
      <c r="V68" s="356"/>
      <c r="W68" s="355"/>
      <c r="X68" s="353"/>
      <c r="Y68" s="354"/>
      <c r="Z68" s="357"/>
      <c r="AB68" s="354"/>
      <c r="AC68" s="353"/>
      <c r="AD68" s="354"/>
      <c r="AE68" s="353"/>
      <c r="AF68" s="354"/>
      <c r="AG68" s="353"/>
      <c r="AI68" s="366"/>
      <c r="AJ68" s="367"/>
      <c r="AK68" s="1" t="n">
        <f aca="false">[4]Curves!$A74</f>
        <v>38930</v>
      </c>
      <c r="AL68" s="2" t="n">
        <f aca="false">[4]Curves!$E74</f>
        <v>3.5365</v>
      </c>
      <c r="AM68" s="2" t="n">
        <f aca="false">[4]Curves!$J74</f>
        <v>0.045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38108</v>
      </c>
      <c r="B69" s="352" t="n">
        <f aca="false">[5]Tregion!$G69</f>
        <v>20.101</v>
      </c>
      <c r="C69" s="353" t="n">
        <f aca="false">[6]Tregion!$G69</f>
        <v>13.899</v>
      </c>
      <c r="D69" s="352" t="n">
        <f aca="false">[7]Tregion!$G69</f>
        <v>11.071</v>
      </c>
      <c r="E69" s="353" t="n">
        <f aca="false">[8]Tregion!$G69</f>
        <v>20.483</v>
      </c>
      <c r="F69" s="352" t="n">
        <f aca="false">[9]Tregion!$G69</f>
        <v>24.522</v>
      </c>
      <c r="G69" s="353" t="n">
        <f aca="false">[10]Tbasis!$E68</f>
        <v>22.547</v>
      </c>
      <c r="H69" s="352"/>
      <c r="I69" s="353" t="n">
        <f aca="false">[11]Tregion!$G69</f>
        <v>11.24</v>
      </c>
      <c r="J69" s="352"/>
      <c r="K69" s="353"/>
      <c r="L69" s="352"/>
      <c r="M69" s="353"/>
      <c r="N69" s="352"/>
      <c r="O69" s="353"/>
      <c r="Q69" s="352"/>
      <c r="R69" s="353" t="n">
        <f aca="false">[12]Tregion!$G69</f>
        <v>26.107075070549</v>
      </c>
      <c r="S69" s="354"/>
      <c r="T69" s="353"/>
      <c r="U69" s="355"/>
      <c r="V69" s="356"/>
      <c r="W69" s="355"/>
      <c r="X69" s="353"/>
      <c r="Y69" s="354"/>
      <c r="Z69" s="357"/>
      <c r="AB69" s="354"/>
      <c r="AC69" s="353"/>
      <c r="AD69" s="354"/>
      <c r="AE69" s="353"/>
      <c r="AF69" s="354"/>
      <c r="AG69" s="353"/>
      <c r="AI69" s="366"/>
      <c r="AJ69" s="367"/>
      <c r="AK69" s="1" t="n">
        <f aca="false">[4]Curves!$A75</f>
        <v>38961</v>
      </c>
      <c r="AL69" s="2" t="n">
        <f aca="false">[4]Curves!$E75</f>
        <v>3.4045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38139</v>
      </c>
      <c r="B70" s="352" t="n">
        <f aca="false">[5]Tregion!$G70</f>
        <v>21.333</v>
      </c>
      <c r="C70" s="353" t="n">
        <f aca="false">[6]Tregion!$G70</f>
        <v>14.941</v>
      </c>
      <c r="D70" s="352" t="n">
        <f aca="false">[7]Tregion!$G70</f>
        <v>11.636</v>
      </c>
      <c r="E70" s="353" t="n">
        <f aca="false">[8]Tregion!$G70</f>
        <v>26.919</v>
      </c>
      <c r="F70" s="352" t="n">
        <f aca="false">[9]Tregion!$G70</f>
        <v>23.573</v>
      </c>
      <c r="G70" s="353" t="n">
        <f aca="false">[10]Tbasis!$E69</f>
        <v>24.749</v>
      </c>
      <c r="H70" s="352"/>
      <c r="I70" s="353" t="n">
        <f aca="false">[11]Tregion!$G70</f>
        <v>12.417</v>
      </c>
      <c r="J70" s="352"/>
      <c r="K70" s="353"/>
      <c r="L70" s="352"/>
      <c r="M70" s="353"/>
      <c r="N70" s="352"/>
      <c r="O70" s="353"/>
      <c r="Q70" s="352"/>
      <c r="R70" s="353" t="n">
        <f aca="false">[12]Tregion!$G70</f>
        <v>26.4314927814665</v>
      </c>
      <c r="S70" s="354"/>
      <c r="T70" s="353"/>
      <c r="U70" s="355"/>
      <c r="V70" s="356"/>
      <c r="W70" s="355"/>
      <c r="X70" s="353"/>
      <c r="Y70" s="354"/>
      <c r="Z70" s="357"/>
      <c r="AB70" s="354"/>
      <c r="AC70" s="353"/>
      <c r="AD70" s="354"/>
      <c r="AE70" s="353"/>
      <c r="AF70" s="354"/>
      <c r="AG70" s="353"/>
      <c r="AI70" s="366"/>
      <c r="AJ70" s="367"/>
      <c r="AK70" s="1" t="n">
        <f aca="false">[4]Curves!$A76</f>
        <v>38991</v>
      </c>
      <c r="AL70" s="2" t="n">
        <f aca="false">[4]Curves!$E76</f>
        <v>3.2345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38169</v>
      </c>
      <c r="B71" s="352" t="n">
        <f aca="false">[5]Tregion!$G71</f>
        <v>24.707</v>
      </c>
      <c r="C71" s="353" t="n">
        <f aca="false">[6]Tregion!$G71</f>
        <v>32.328</v>
      </c>
      <c r="D71" s="352" t="n">
        <f aca="false">[7]Tregion!$G71</f>
        <v>31.127</v>
      </c>
      <c r="E71" s="353" t="n">
        <f aca="false">[8]Tregion!$G71</f>
        <v>25.271</v>
      </c>
      <c r="F71" s="352" t="n">
        <f aca="false">[9]Tregion!$G71</f>
        <v>24.055</v>
      </c>
      <c r="G71" s="353" t="n">
        <f aca="false">[10]Tbasis!$E70</f>
        <v>28.896</v>
      </c>
      <c r="H71" s="352"/>
      <c r="I71" s="353" t="n">
        <f aca="false">[11]Tregion!$G71</f>
        <v>11.812</v>
      </c>
      <c r="J71" s="352"/>
      <c r="K71" s="353"/>
      <c r="L71" s="352"/>
      <c r="M71" s="353"/>
      <c r="N71" s="352"/>
      <c r="O71" s="353"/>
      <c r="Q71" s="352"/>
      <c r="R71" s="353" t="n">
        <f aca="false">[12]Tregion!$G71</f>
        <v>26.9376755903148</v>
      </c>
      <c r="S71" s="354"/>
      <c r="T71" s="353"/>
      <c r="U71" s="355"/>
      <c r="V71" s="356"/>
      <c r="W71" s="355"/>
      <c r="X71" s="353"/>
      <c r="Y71" s="354"/>
      <c r="Z71" s="357"/>
      <c r="AB71" s="354"/>
      <c r="AC71" s="353"/>
      <c r="AD71" s="354"/>
      <c r="AE71" s="353"/>
      <c r="AF71" s="354"/>
      <c r="AG71" s="353"/>
      <c r="AI71" s="366"/>
      <c r="AJ71" s="367"/>
      <c r="AK71" s="1" t="n">
        <f aca="false">[4]Curves!$A77</f>
        <v>39022</v>
      </c>
      <c r="AL71" s="2" t="n">
        <f aca="false">[4]Curves!$E77</f>
        <v>3.2345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38200</v>
      </c>
      <c r="B72" s="352" t="n">
        <f aca="false">[5]Tregion!$G72</f>
        <v>28.012</v>
      </c>
      <c r="C72" s="353" t="n">
        <f aca="false">[6]Tregion!$G72</f>
        <v>37.416</v>
      </c>
      <c r="D72" s="352" t="n">
        <f aca="false">[7]Tregion!$G72</f>
        <v>36.035</v>
      </c>
      <c r="E72" s="353" t="n">
        <f aca="false">[8]Tregion!$G72</f>
        <v>30.085</v>
      </c>
      <c r="F72" s="352" t="n">
        <f aca="false">[9]Tregion!$G72</f>
        <v>25.102</v>
      </c>
      <c r="G72" s="353" t="n">
        <f aca="false">[10]Tbasis!$E71</f>
        <v>33.091</v>
      </c>
      <c r="H72" s="352"/>
      <c r="I72" s="353" t="n">
        <f aca="false">[11]Tregion!$G72</f>
        <v>14.616</v>
      </c>
      <c r="J72" s="352"/>
      <c r="K72" s="353"/>
      <c r="L72" s="352"/>
      <c r="M72" s="353"/>
      <c r="N72" s="352"/>
      <c r="O72" s="353"/>
      <c r="Q72" s="352"/>
      <c r="R72" s="353" t="n">
        <f aca="false">[12]Tregion!$G72</f>
        <v>27.2849601089021</v>
      </c>
      <c r="S72" s="354"/>
      <c r="T72" s="353"/>
      <c r="U72" s="355"/>
      <c r="V72" s="356"/>
      <c r="W72" s="355"/>
      <c r="X72" s="353"/>
      <c r="Y72" s="354"/>
      <c r="Z72" s="357"/>
      <c r="AB72" s="354"/>
      <c r="AC72" s="353"/>
      <c r="AD72" s="354"/>
      <c r="AE72" s="353"/>
      <c r="AF72" s="354"/>
      <c r="AG72" s="353"/>
      <c r="AI72" s="366"/>
      <c r="AJ72" s="367"/>
      <c r="AK72" s="1" t="n">
        <f aca="false">[4]Curves!$A78</f>
        <v>39052</v>
      </c>
      <c r="AL72" s="2" t="n">
        <f aca="false">[4]Curves!$E78</f>
        <v>3.2665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38231</v>
      </c>
      <c r="B73" s="352" t="n">
        <f aca="false">[5]Tregion!$G73</f>
        <v>26.537</v>
      </c>
      <c r="C73" s="353" t="n">
        <f aca="false">[6]Tregion!$G73</f>
        <v>31.635</v>
      </c>
      <c r="D73" s="352" t="n">
        <f aca="false">[7]Tregion!$G73</f>
        <v>30.233</v>
      </c>
      <c r="E73" s="353" t="n">
        <f aca="false">[8]Tregion!$G73</f>
        <v>26.374</v>
      </c>
      <c r="F73" s="352" t="n">
        <f aca="false">[9]Tregion!$G73</f>
        <v>24.909</v>
      </c>
      <c r="G73" s="353" t="n">
        <f aca="false">[10]Tbasis!$E72</f>
        <v>30.806</v>
      </c>
      <c r="H73" s="352"/>
      <c r="I73" s="353" t="n">
        <f aca="false">[11]Tregion!$G73</f>
        <v>13.531</v>
      </c>
      <c r="J73" s="352"/>
      <c r="K73" s="353"/>
      <c r="L73" s="352"/>
      <c r="M73" s="353"/>
      <c r="N73" s="352"/>
      <c r="O73" s="353"/>
      <c r="Q73" s="352"/>
      <c r="R73" s="353" t="n">
        <f aca="false">[12]Tregion!$G73</f>
        <v>27.4216322873064</v>
      </c>
      <c r="S73" s="354"/>
      <c r="T73" s="353"/>
      <c r="U73" s="355"/>
      <c r="V73" s="356"/>
      <c r="W73" s="355"/>
      <c r="X73" s="353"/>
      <c r="Y73" s="354"/>
      <c r="Z73" s="357"/>
      <c r="AB73" s="354"/>
      <c r="AC73" s="353"/>
      <c r="AD73" s="354"/>
      <c r="AE73" s="353"/>
      <c r="AF73" s="354"/>
      <c r="AG73" s="353"/>
      <c r="AI73" s="366"/>
      <c r="AJ73" s="367"/>
      <c r="AK73" s="1" t="n">
        <f aca="false">[4]Curves!$A79</f>
        <v>39083</v>
      </c>
      <c r="AL73" s="2" t="n">
        <f aca="false">[4]Curves!$E79</f>
        <v>3.3165</v>
      </c>
      <c r="AM73" s="2" t="n">
        <f aca="false">[4]Curves!$J79</f>
        <v>0.13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38261</v>
      </c>
      <c r="B74" s="352" t="n">
        <f aca="false">[5]Tregion!$G74</f>
        <v>23.381</v>
      </c>
      <c r="C74" s="353" t="n">
        <f aca="false">[6]Tregion!$G74</f>
        <v>28.673</v>
      </c>
      <c r="D74" s="352" t="n">
        <f aca="false">[7]Tregion!$G74</f>
        <v>25.715</v>
      </c>
      <c r="E74" s="353" t="n">
        <f aca="false">[8]Tregion!$G74</f>
        <v>24.612</v>
      </c>
      <c r="F74" s="352" t="n">
        <f aca="false">[9]Tregion!$G74</f>
        <v>22.058</v>
      </c>
      <c r="G74" s="353" t="n">
        <f aca="false">[10]Tbasis!$E73</f>
        <v>25.998</v>
      </c>
      <c r="H74" s="352"/>
      <c r="I74" s="353" t="n">
        <f aca="false">[11]Tregion!$G74</f>
        <v>13.378</v>
      </c>
      <c r="J74" s="352"/>
      <c r="K74" s="353"/>
      <c r="L74" s="352"/>
      <c r="M74" s="353"/>
      <c r="N74" s="352"/>
      <c r="O74" s="353"/>
      <c r="Q74" s="352"/>
      <c r="R74" s="353" t="n">
        <f aca="false">[12]Tregion!$G74</f>
        <v>27.3474181135246</v>
      </c>
      <c r="S74" s="354"/>
      <c r="T74" s="353"/>
      <c r="U74" s="355"/>
      <c r="V74" s="356"/>
      <c r="W74" s="355"/>
      <c r="X74" s="353"/>
      <c r="Y74" s="354"/>
      <c r="Z74" s="357"/>
      <c r="AB74" s="354"/>
      <c r="AC74" s="353"/>
      <c r="AD74" s="354"/>
      <c r="AE74" s="353"/>
      <c r="AF74" s="354"/>
      <c r="AG74" s="353"/>
      <c r="AI74" s="366"/>
      <c r="AJ74" s="367"/>
      <c r="AK74" s="1" t="n">
        <f aca="false">[4]Curves!$A80</f>
        <v>39114</v>
      </c>
      <c r="AL74" s="2" t="n">
        <f aca="false">[4]Curves!$E80</f>
        <v>3.3505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38292</v>
      </c>
      <c r="B75" s="352" t="n">
        <f aca="false">[5]Tregion!$G75</f>
        <v>20.401</v>
      </c>
      <c r="C75" s="353" t="n">
        <f aca="false">[6]Tregion!$G75</f>
        <v>27.142</v>
      </c>
      <c r="D75" s="352" t="n">
        <f aca="false">[7]Tregion!$G75</f>
        <v>24.883</v>
      </c>
      <c r="E75" s="353" t="n">
        <f aca="false">[8]Tregion!$G75</f>
        <v>29.225</v>
      </c>
      <c r="F75" s="352" t="n">
        <f aca="false">[9]Tregion!$G75</f>
        <v>26.409</v>
      </c>
      <c r="G75" s="353" t="n">
        <f aca="false">[10]Tbasis!$E74</f>
        <v>22.833</v>
      </c>
      <c r="H75" s="352"/>
      <c r="I75" s="353" t="n">
        <f aca="false">[11]Tregion!$G75</f>
        <v>13.739</v>
      </c>
      <c r="J75" s="352"/>
      <c r="K75" s="353"/>
      <c r="L75" s="352"/>
      <c r="M75" s="353"/>
      <c r="N75" s="352"/>
      <c r="O75" s="353"/>
      <c r="Q75" s="352"/>
      <c r="R75" s="353" t="n">
        <f aca="false">[12]Tregion!$G75</f>
        <v>29.4555519894094</v>
      </c>
      <c r="S75" s="354"/>
      <c r="T75" s="353"/>
      <c r="U75" s="355"/>
      <c r="V75" s="356"/>
      <c r="W75" s="355"/>
      <c r="X75" s="353"/>
      <c r="Y75" s="354"/>
      <c r="Z75" s="357"/>
      <c r="AB75" s="354"/>
      <c r="AC75" s="353"/>
      <c r="AD75" s="354"/>
      <c r="AE75" s="353"/>
      <c r="AF75" s="354"/>
      <c r="AG75" s="353"/>
      <c r="AI75" s="366"/>
      <c r="AJ75" s="367"/>
      <c r="AK75" s="1" t="n">
        <f aca="false">[4]Curves!$A81</f>
        <v>39142</v>
      </c>
      <c r="AL75" s="2" t="n">
        <f aca="false">[4]Curves!$E81</f>
        <v>3.3635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38322</v>
      </c>
      <c r="B76" s="352" t="n">
        <f aca="false">[5]Tregion!$G76</f>
        <v>20.979</v>
      </c>
      <c r="C76" s="353" t="n">
        <f aca="false">[6]Tregion!$G76</f>
        <v>32.028</v>
      </c>
      <c r="D76" s="352" t="n">
        <f aca="false">[7]Tregion!$G76</f>
        <v>29.802</v>
      </c>
      <c r="E76" s="353" t="n">
        <f aca="false">[8]Tregion!$G76</f>
        <v>27.164</v>
      </c>
      <c r="F76" s="352" t="n">
        <f aca="false">[9]Tregion!$G76</f>
        <v>26.441</v>
      </c>
      <c r="G76" s="353" t="n">
        <f aca="false">[10]Tbasis!$E75</f>
        <v>22.784</v>
      </c>
      <c r="H76" s="352"/>
      <c r="I76" s="353" t="n">
        <f aca="false">[11]Tregion!$G76</f>
        <v>14.282</v>
      </c>
      <c r="J76" s="352"/>
      <c r="K76" s="353"/>
      <c r="L76" s="352"/>
      <c r="M76" s="353"/>
      <c r="N76" s="352"/>
      <c r="O76" s="353"/>
      <c r="Q76" s="352"/>
      <c r="R76" s="353" t="n">
        <f aca="false">[12]Tregion!$G76</f>
        <v>31.2117732906642</v>
      </c>
      <c r="S76" s="354"/>
      <c r="T76" s="353"/>
      <c r="U76" s="355"/>
      <c r="V76" s="356"/>
      <c r="W76" s="355"/>
      <c r="X76" s="353"/>
      <c r="Y76" s="354"/>
      <c r="Z76" s="357"/>
      <c r="AB76" s="354"/>
      <c r="AC76" s="353"/>
      <c r="AD76" s="354"/>
      <c r="AE76" s="353"/>
      <c r="AF76" s="354"/>
      <c r="AG76" s="353"/>
      <c r="AI76" s="366"/>
      <c r="AJ76" s="367"/>
      <c r="AK76" s="1" t="n">
        <f aca="false">[4]Curves!$A82</f>
        <v>39173</v>
      </c>
      <c r="AL76" s="2" t="n">
        <f aca="false">[4]Curves!$E82</f>
        <v>3.3555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38353</v>
      </c>
      <c r="B77" s="352" t="n">
        <f aca="false">[5]Tregion!$G77</f>
        <v>20.985</v>
      </c>
      <c r="C77" s="353" t="n">
        <f aca="false">[6]Tregion!$G77</f>
        <v>26.505</v>
      </c>
      <c r="D77" s="352" t="n">
        <f aca="false">[7]Tregion!$G77</f>
        <v>27.023</v>
      </c>
      <c r="E77" s="353" t="n">
        <f aca="false">[8]Tregion!$G77</f>
        <v>22.917</v>
      </c>
      <c r="F77" s="352" t="n">
        <f aca="false">[9]Tregion!$G77</f>
        <v>25.006</v>
      </c>
      <c r="G77" s="353" t="n">
        <f aca="false">[10]Tbasis!$E76</f>
        <v>23.718</v>
      </c>
      <c r="H77" s="352"/>
      <c r="I77" s="353" t="n">
        <f aca="false">[11]Tregion!$G77</f>
        <v>15.813</v>
      </c>
      <c r="J77" s="352"/>
      <c r="K77" s="353"/>
      <c r="L77" s="352"/>
      <c r="M77" s="353"/>
      <c r="N77" s="352"/>
      <c r="O77" s="353"/>
      <c r="Q77" s="352"/>
      <c r="R77" s="353" t="n">
        <f aca="false">[12]Tregion!$G77</f>
        <v>31.5624261949372</v>
      </c>
      <c r="S77" s="354"/>
      <c r="T77" s="353"/>
      <c r="U77" s="355"/>
      <c r="V77" s="356"/>
      <c r="W77" s="355"/>
      <c r="X77" s="353"/>
      <c r="Y77" s="354"/>
      <c r="Z77" s="357"/>
      <c r="AB77" s="354"/>
      <c r="AC77" s="353"/>
      <c r="AD77" s="354"/>
      <c r="AE77" s="353"/>
      <c r="AF77" s="354"/>
      <c r="AG77" s="353"/>
      <c r="AI77" s="366"/>
      <c r="AJ77" s="367"/>
      <c r="AK77" s="1" t="n">
        <f aca="false">[4]Curves!$A83</f>
        <v>39203</v>
      </c>
      <c r="AL77" s="2" t="n">
        <f aca="false">[4]Curves!$E83</f>
        <v>3.5255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38384</v>
      </c>
      <c r="B78" s="352" t="n">
        <f aca="false">[5]Tregion!$G78</f>
        <v>21.459</v>
      </c>
      <c r="C78" s="353" t="n">
        <f aca="false">[6]Tregion!$G78</f>
        <v>26.089</v>
      </c>
      <c r="D78" s="352" t="n">
        <f aca="false">[7]Tregion!$G78</f>
        <v>26.559</v>
      </c>
      <c r="E78" s="353" t="n">
        <f aca="false">[8]Tregion!$G78</f>
        <v>24.717</v>
      </c>
      <c r="F78" s="352" t="n">
        <f aca="false">[9]Tregion!$G78</f>
        <v>23.357</v>
      </c>
      <c r="G78" s="353" t="n">
        <f aca="false">[10]Tbasis!$E77</f>
        <v>24.099</v>
      </c>
      <c r="H78" s="352"/>
      <c r="I78" s="353" t="n">
        <f aca="false">[11]Tregion!$G78</f>
        <v>15.775</v>
      </c>
      <c r="J78" s="352"/>
      <c r="K78" s="353"/>
      <c r="L78" s="352"/>
      <c r="M78" s="353"/>
      <c r="N78" s="352"/>
      <c r="O78" s="353"/>
      <c r="Q78" s="352"/>
      <c r="R78" s="353" t="n">
        <f aca="false">[12]Tregion!$G78</f>
        <v>30.4172113712174</v>
      </c>
      <c r="S78" s="354"/>
      <c r="T78" s="353"/>
      <c r="U78" s="355"/>
      <c r="V78" s="356"/>
      <c r="W78" s="355"/>
      <c r="X78" s="353"/>
      <c r="Y78" s="354"/>
      <c r="Z78" s="357"/>
      <c r="AB78" s="354"/>
      <c r="AC78" s="353"/>
      <c r="AD78" s="354"/>
      <c r="AE78" s="353"/>
      <c r="AF78" s="354"/>
      <c r="AG78" s="353"/>
      <c r="AI78" s="366"/>
      <c r="AJ78" s="367"/>
      <c r="AK78" s="1" t="n">
        <f aca="false">[4]Curves!$A84</f>
        <v>39234</v>
      </c>
      <c r="AL78" s="2" t="n">
        <f aca="false">[4]Curves!$E84</f>
        <v>3.7005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38412</v>
      </c>
      <c r="B79" s="352" t="n">
        <f aca="false">[5]Tregion!$G79</f>
        <v>21.091</v>
      </c>
      <c r="C79" s="353" t="n">
        <f aca="false">[6]Tregion!$G79</f>
        <v>25.174</v>
      </c>
      <c r="D79" s="352" t="n">
        <f aca="false">[7]Tregion!$G79</f>
        <v>24.375</v>
      </c>
      <c r="E79" s="353" t="n">
        <f aca="false">[8]Tregion!$G79</f>
        <v>24.014</v>
      </c>
      <c r="F79" s="352" t="n">
        <f aca="false">[9]Tregion!$G79</f>
        <v>22.814</v>
      </c>
      <c r="G79" s="353" t="n">
        <f aca="false">[10]Tbasis!$E78</f>
        <v>23.727</v>
      </c>
      <c r="H79" s="352"/>
      <c r="I79" s="353" t="n">
        <f aca="false">[11]Tregion!$G79</f>
        <v>15.507</v>
      </c>
      <c r="J79" s="352"/>
      <c r="K79" s="353"/>
      <c r="L79" s="352"/>
      <c r="M79" s="353"/>
      <c r="N79" s="352"/>
      <c r="O79" s="353"/>
      <c r="Q79" s="352"/>
      <c r="R79" s="353" t="n">
        <f aca="false">[12]Tregion!$G79</f>
        <v>29.091101373372</v>
      </c>
      <c r="S79" s="354"/>
      <c r="T79" s="353"/>
      <c r="U79" s="355"/>
      <c r="V79" s="356"/>
      <c r="W79" s="355"/>
      <c r="X79" s="353"/>
      <c r="Y79" s="354"/>
      <c r="Z79" s="357"/>
      <c r="AB79" s="354"/>
      <c r="AC79" s="353"/>
      <c r="AD79" s="354"/>
      <c r="AE79" s="353"/>
      <c r="AF79" s="354"/>
      <c r="AG79" s="353"/>
      <c r="AI79" s="366"/>
      <c r="AJ79" s="367"/>
      <c r="AK79" s="1" t="n">
        <f aca="false">[4]Curves!$A85</f>
        <v>39264</v>
      </c>
      <c r="AL79" s="2" t="n">
        <f aca="false">[4]Curves!$E85</f>
        <v>3.7405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38443</v>
      </c>
      <c r="B80" s="352" t="n">
        <f aca="false">[5]Tregion!$G80</f>
        <v>20.662</v>
      </c>
      <c r="C80" s="353" t="n">
        <f aca="false">[6]Tregion!$G80</f>
        <v>24.242</v>
      </c>
      <c r="D80" s="352" t="n">
        <f aca="false">[7]Tregion!$G80</f>
        <v>22.708</v>
      </c>
      <c r="E80" s="353" t="n">
        <f aca="false">[8]Tregion!$G80</f>
        <v>25.522</v>
      </c>
      <c r="F80" s="352" t="n">
        <f aca="false">[9]Tregion!$G80</f>
        <v>24.3</v>
      </c>
      <c r="G80" s="353" t="n">
        <f aca="false">[10]Tbasis!$E79</f>
        <v>23.319</v>
      </c>
      <c r="H80" s="352"/>
      <c r="I80" s="353" t="n">
        <f aca="false">[11]Tregion!$G80</f>
        <v>14.337</v>
      </c>
      <c r="J80" s="352"/>
      <c r="K80" s="353"/>
      <c r="L80" s="352"/>
      <c r="M80" s="353"/>
      <c r="N80" s="352"/>
      <c r="O80" s="353"/>
      <c r="Q80" s="352"/>
      <c r="R80" s="353" t="n">
        <f aca="false">[12]Tregion!$G80</f>
        <v>26.9334368559892</v>
      </c>
      <c r="S80" s="354"/>
      <c r="T80" s="353"/>
      <c r="U80" s="355"/>
      <c r="V80" s="356"/>
      <c r="W80" s="355"/>
      <c r="X80" s="353"/>
      <c r="Y80" s="354"/>
      <c r="Z80" s="357"/>
      <c r="AB80" s="354"/>
      <c r="AC80" s="353"/>
      <c r="AD80" s="354"/>
      <c r="AE80" s="353"/>
      <c r="AF80" s="354"/>
      <c r="AG80" s="353"/>
      <c r="AI80" s="366"/>
      <c r="AJ80" s="367"/>
      <c r="AK80" s="1" t="n">
        <f aca="false">[4]Curves!$A86</f>
        <v>39295</v>
      </c>
      <c r="AL80" s="2" t="n">
        <f aca="false">[4]Curves!$E86</f>
        <v>3.6265</v>
      </c>
      <c r="AM80" s="2" t="n">
        <f aca="false">[4]Curves!$J86</f>
        <v>0.045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38473</v>
      </c>
      <c r="B81" s="352" t="n">
        <f aca="false">[5]Tregion!$G81</f>
        <v>20.168</v>
      </c>
      <c r="C81" s="353" t="n">
        <f aca="false">[6]Tregion!$G81</f>
        <v>15.196</v>
      </c>
      <c r="D81" s="352" t="n">
        <f aca="false">[7]Tregion!$G81</f>
        <v>12.457</v>
      </c>
      <c r="E81" s="353" t="n">
        <f aca="false">[8]Tregion!$G81</f>
        <v>21.981</v>
      </c>
      <c r="F81" s="352" t="n">
        <f aca="false">[9]Tregion!$G81</f>
        <v>24.298</v>
      </c>
      <c r="G81" s="353" t="n">
        <f aca="false">[10]Tbasis!$E80</f>
        <v>22.998</v>
      </c>
      <c r="H81" s="352"/>
      <c r="I81" s="353" t="n">
        <f aca="false">[11]Tregion!$G81</f>
        <v>12.245</v>
      </c>
      <c r="J81" s="352"/>
      <c r="K81" s="353"/>
      <c r="L81" s="352"/>
      <c r="M81" s="353"/>
      <c r="N81" s="352"/>
      <c r="O81" s="353"/>
      <c r="Q81" s="352"/>
      <c r="R81" s="353" t="n">
        <f aca="false">[12]Tregion!$G81</f>
        <v>26.9365077267712</v>
      </c>
      <c r="S81" s="354"/>
      <c r="T81" s="353"/>
      <c r="U81" s="355"/>
      <c r="V81" s="356"/>
      <c r="W81" s="355"/>
      <c r="X81" s="353"/>
      <c r="Y81" s="354"/>
      <c r="Z81" s="357"/>
      <c r="AB81" s="354"/>
      <c r="AC81" s="353"/>
      <c r="AD81" s="354"/>
      <c r="AE81" s="353"/>
      <c r="AF81" s="354"/>
      <c r="AG81" s="353"/>
      <c r="AI81" s="366"/>
      <c r="AJ81" s="367"/>
      <c r="AK81" s="1" t="n">
        <f aca="false">[4]Curves!$A87</f>
        <v>39326</v>
      </c>
      <c r="AL81" s="2" t="n">
        <f aca="false">[4]Curves!$E87</f>
        <v>3.4945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38504</v>
      </c>
      <c r="B82" s="352" t="n">
        <f aca="false">[5]Tregion!$G82</f>
        <v>21.41</v>
      </c>
      <c r="C82" s="353" t="n">
        <f aca="false">[6]Tregion!$G82</f>
        <v>16.192</v>
      </c>
      <c r="D82" s="352" t="n">
        <f aca="false">[7]Tregion!$G82</f>
        <v>13.035</v>
      </c>
      <c r="E82" s="353" t="n">
        <f aca="false">[8]Tregion!$G82</f>
        <v>26.889</v>
      </c>
      <c r="F82" s="352" t="n">
        <f aca="false">[9]Tregion!$G82</f>
        <v>23.65</v>
      </c>
      <c r="G82" s="353" t="n">
        <f aca="false">[10]Tbasis!$E81</f>
        <v>25.042</v>
      </c>
      <c r="H82" s="352"/>
      <c r="I82" s="353" t="n">
        <f aca="false">[11]Tregion!$G82</f>
        <v>10.748</v>
      </c>
      <c r="J82" s="352"/>
      <c r="K82" s="353"/>
      <c r="L82" s="352"/>
      <c r="M82" s="353"/>
      <c r="N82" s="352"/>
      <c r="O82" s="353"/>
      <c r="Q82" s="352"/>
      <c r="R82" s="353" t="n">
        <f aca="false">[12]Tregion!$G82</f>
        <v>27.2610768536957</v>
      </c>
      <c r="S82" s="354"/>
      <c r="T82" s="353"/>
      <c r="U82" s="355"/>
      <c r="V82" s="356"/>
      <c r="W82" s="355"/>
      <c r="X82" s="353"/>
      <c r="Y82" s="354"/>
      <c r="Z82" s="357"/>
      <c r="AB82" s="354"/>
      <c r="AC82" s="353"/>
      <c r="AD82" s="354"/>
      <c r="AE82" s="353"/>
      <c r="AF82" s="354"/>
      <c r="AG82" s="353"/>
      <c r="AI82" s="366"/>
      <c r="AJ82" s="367"/>
      <c r="AK82" s="1" t="n">
        <f aca="false">[4]Curves!$A88</f>
        <v>39356</v>
      </c>
      <c r="AL82" s="2" t="n">
        <f aca="false">[4]Curves!$E88</f>
        <v>3.3245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38534</v>
      </c>
      <c r="B83" s="352" t="n">
        <f aca="false">[5]Tregion!$G83</f>
        <v>23.988</v>
      </c>
      <c r="C83" s="353" t="n">
        <f aca="false">[6]Tregion!$G83</f>
        <v>32.079</v>
      </c>
      <c r="D83" s="352" t="n">
        <f aca="false">[7]Tregion!$G83</f>
        <v>30.898</v>
      </c>
      <c r="E83" s="353" t="n">
        <f aca="false">[8]Tregion!$G83</f>
        <v>23.815</v>
      </c>
      <c r="F83" s="352" t="n">
        <f aca="false">[9]Tregion!$G83</f>
        <v>24.153</v>
      </c>
      <c r="G83" s="353" t="n">
        <f aca="false">[10]Tbasis!$E82</f>
        <v>28.449</v>
      </c>
      <c r="H83" s="352"/>
      <c r="I83" s="353" t="n">
        <f aca="false">[11]Tregion!$G83</f>
        <v>12.809</v>
      </c>
      <c r="J83" s="352"/>
      <c r="K83" s="353"/>
      <c r="L83" s="352"/>
      <c r="M83" s="353"/>
      <c r="N83" s="352"/>
      <c r="O83" s="353"/>
      <c r="Q83" s="352"/>
      <c r="R83" s="353" t="n">
        <f aca="false">[12]Tregion!$G83</f>
        <v>27.7675376610636</v>
      </c>
      <c r="S83" s="354"/>
      <c r="T83" s="353"/>
      <c r="U83" s="355"/>
      <c r="V83" s="356"/>
      <c r="W83" s="355"/>
      <c r="X83" s="353"/>
      <c r="Y83" s="354"/>
      <c r="Z83" s="357"/>
      <c r="AB83" s="354"/>
      <c r="AC83" s="353"/>
      <c r="AD83" s="354"/>
      <c r="AE83" s="353"/>
      <c r="AF83" s="354"/>
      <c r="AG83" s="353"/>
      <c r="AI83" s="366"/>
      <c r="AJ83" s="367"/>
      <c r="AK83" s="1" t="n">
        <f aca="false">[4]Curves!$A89</f>
        <v>39387</v>
      </c>
      <c r="AL83" s="2" t="n">
        <f aca="false">[4]Curves!$E89</f>
        <v>3.3245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38565</v>
      </c>
      <c r="B84" s="352" t="n">
        <f aca="false">[5]Tregion!$G84</f>
        <v>28.094</v>
      </c>
      <c r="C84" s="353" t="n">
        <f aca="false">[6]Tregion!$G84</f>
        <v>36.994</v>
      </c>
      <c r="D84" s="352" t="n">
        <f aca="false">[7]Tregion!$G84</f>
        <v>35.503</v>
      </c>
      <c r="E84" s="353" t="n">
        <f aca="false">[8]Tregion!$G84</f>
        <v>31.851</v>
      </c>
      <c r="F84" s="352" t="n">
        <f aca="false">[9]Tregion!$G84</f>
        <v>25.839</v>
      </c>
      <c r="G84" s="353" t="n">
        <f aca="false">[10]Tbasis!$E83</f>
        <v>33.163</v>
      </c>
      <c r="H84" s="352"/>
      <c r="I84" s="353" t="n">
        <f aca="false">[11]Tregion!$G84</f>
        <v>16.279</v>
      </c>
      <c r="J84" s="352"/>
      <c r="K84" s="353"/>
      <c r="L84" s="352"/>
      <c r="M84" s="353"/>
      <c r="N84" s="352"/>
      <c r="O84" s="353"/>
      <c r="Q84" s="352"/>
      <c r="R84" s="353" t="n">
        <f aca="false">[12]Tregion!$G84</f>
        <v>28.1146751555631</v>
      </c>
      <c r="S84" s="354"/>
      <c r="T84" s="353"/>
      <c r="U84" s="355"/>
      <c r="V84" s="356"/>
      <c r="W84" s="355"/>
      <c r="X84" s="353"/>
      <c r="Y84" s="354"/>
      <c r="Z84" s="357"/>
      <c r="AB84" s="354"/>
      <c r="AC84" s="353"/>
      <c r="AD84" s="354"/>
      <c r="AE84" s="353"/>
      <c r="AF84" s="354"/>
      <c r="AG84" s="353"/>
      <c r="AI84" s="366"/>
      <c r="AJ84" s="367"/>
      <c r="AK84" s="1" t="n">
        <f aca="false">[4]Curves!$A90</f>
        <v>39417</v>
      </c>
      <c r="AL84" s="2" t="n">
        <f aca="false">[4]Curves!$E90</f>
        <v>3.3565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38596</v>
      </c>
      <c r="B85" s="352" t="n">
        <f aca="false">[5]Tregion!$G85</f>
        <v>26.122</v>
      </c>
      <c r="C85" s="353" t="n">
        <f aca="false">[6]Tregion!$G85</f>
        <v>31.559</v>
      </c>
      <c r="D85" s="352" t="n">
        <f aca="false">[7]Tregion!$G85</f>
        <v>30.1</v>
      </c>
      <c r="E85" s="353" t="n">
        <f aca="false">[8]Tregion!$G85</f>
        <v>26.761</v>
      </c>
      <c r="F85" s="352" t="n">
        <f aca="false">[9]Tregion!$G85</f>
        <v>25.55</v>
      </c>
      <c r="G85" s="353" t="n">
        <f aca="false">[10]Tbasis!$E84</f>
        <v>30.573</v>
      </c>
      <c r="H85" s="352"/>
      <c r="I85" s="353" t="n">
        <f aca="false">[11]Tregion!$G85</f>
        <v>13.717</v>
      </c>
      <c r="J85" s="352"/>
      <c r="K85" s="353"/>
      <c r="L85" s="352"/>
      <c r="M85" s="353"/>
      <c r="N85" s="352"/>
      <c r="O85" s="353"/>
      <c r="Q85" s="352"/>
      <c r="R85" s="353" t="n">
        <f aca="false">[12]Tregion!$G85</f>
        <v>28.2509650239765</v>
      </c>
      <c r="S85" s="354"/>
      <c r="T85" s="353"/>
      <c r="U85" s="355"/>
      <c r="V85" s="356"/>
      <c r="W85" s="355"/>
      <c r="X85" s="353"/>
      <c r="Y85" s="354"/>
      <c r="Z85" s="357"/>
      <c r="AB85" s="354"/>
      <c r="AC85" s="353"/>
      <c r="AD85" s="354"/>
      <c r="AE85" s="353"/>
      <c r="AF85" s="354"/>
      <c r="AG85" s="353"/>
      <c r="AI85" s="366"/>
      <c r="AJ85" s="367"/>
      <c r="AK85" s="1" t="n">
        <f aca="false">[4]Curves!$A91</f>
        <v>39448</v>
      </c>
      <c r="AL85" s="2" t="n">
        <f aca="false">[4]Curves!$E91</f>
        <v>3.4065</v>
      </c>
      <c r="AM85" s="2" t="n">
        <f aca="false">[4]Curves!$J91</f>
        <v>0.13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38626</v>
      </c>
      <c r="B86" s="352" t="n">
        <f aca="false">[5]Tregion!$G86</f>
        <v>23.189</v>
      </c>
      <c r="C86" s="353" t="n">
        <f aca="false">[6]Tregion!$G86</f>
        <v>28.841</v>
      </c>
      <c r="D86" s="352" t="n">
        <f aca="false">[7]Tregion!$G86</f>
        <v>25.946</v>
      </c>
      <c r="E86" s="353" t="n">
        <f aca="false">[8]Tregion!$G86</f>
        <v>24.063</v>
      </c>
      <c r="F86" s="352" t="n">
        <f aca="false">[9]Tregion!$G86</f>
        <v>21.827</v>
      </c>
      <c r="G86" s="353" t="n">
        <f aca="false">[10]Tbasis!$E85</f>
        <v>26.189</v>
      </c>
      <c r="H86" s="352"/>
      <c r="I86" s="353" t="n">
        <f aca="false">[11]Tregion!$G86</f>
        <v>12.887</v>
      </c>
      <c r="J86" s="352"/>
      <c r="K86" s="353"/>
      <c r="L86" s="352"/>
      <c r="M86" s="353"/>
      <c r="N86" s="352"/>
      <c r="O86" s="353"/>
      <c r="Q86" s="352"/>
      <c r="R86" s="353" t="n">
        <f aca="false">[12]Tregion!$G86</f>
        <v>28.1767811104683</v>
      </c>
      <c r="S86" s="354"/>
      <c r="T86" s="353"/>
      <c r="U86" s="355"/>
      <c r="V86" s="356"/>
      <c r="W86" s="355"/>
      <c r="X86" s="353"/>
      <c r="Y86" s="354"/>
      <c r="Z86" s="357"/>
      <c r="AB86" s="354"/>
      <c r="AC86" s="353"/>
      <c r="AD86" s="354"/>
      <c r="AE86" s="353"/>
      <c r="AF86" s="354"/>
      <c r="AG86" s="353"/>
      <c r="AI86" s="366"/>
      <c r="AJ86" s="367"/>
      <c r="AK86" s="1" t="n">
        <f aca="false">[4]Curves!$A92</f>
        <v>39479</v>
      </c>
      <c r="AL86" s="2" t="n">
        <f aca="false">[4]Curves!$E92</f>
        <v>3.4405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38657</v>
      </c>
      <c r="B87" s="352" t="n">
        <f aca="false">[5]Tregion!$G87</f>
        <v>20.475</v>
      </c>
      <c r="C87" s="353" t="n">
        <f aca="false">[6]Tregion!$G87</f>
        <v>27.357</v>
      </c>
      <c r="D87" s="352" t="n">
        <f aca="false">[7]Tregion!$G87</f>
        <v>25.154</v>
      </c>
      <c r="E87" s="353" t="n">
        <f aca="false">[8]Tregion!$G87</f>
        <v>28.779</v>
      </c>
      <c r="F87" s="352" t="n">
        <f aca="false">[9]Tregion!$G87</f>
        <v>26.23</v>
      </c>
      <c r="G87" s="353" t="n">
        <f aca="false">[10]Tbasis!$E86</f>
        <v>23.31</v>
      </c>
      <c r="H87" s="352"/>
      <c r="I87" s="353" t="n">
        <f aca="false">[11]Tregion!$G87</f>
        <v>14.173</v>
      </c>
      <c r="J87" s="352"/>
      <c r="K87" s="353"/>
      <c r="L87" s="352"/>
      <c r="M87" s="353"/>
      <c r="N87" s="352"/>
      <c r="O87" s="353"/>
      <c r="Q87" s="352"/>
      <c r="R87" s="353" t="n">
        <f aca="false">[12]Tregion!$G87</f>
        <v>30.3470006803172</v>
      </c>
      <c r="S87" s="354"/>
      <c r="T87" s="353"/>
      <c r="U87" s="355"/>
      <c r="V87" s="356"/>
      <c r="W87" s="355"/>
      <c r="X87" s="353"/>
      <c r="Y87" s="354"/>
      <c r="Z87" s="357"/>
      <c r="AB87" s="354"/>
      <c r="AC87" s="353"/>
      <c r="AD87" s="354"/>
      <c r="AE87" s="353"/>
      <c r="AF87" s="354"/>
      <c r="AG87" s="353"/>
      <c r="AI87" s="366"/>
      <c r="AJ87" s="367"/>
      <c r="AK87" s="1" t="n">
        <f aca="false">[4]Curves!$A93</f>
        <v>39508</v>
      </c>
      <c r="AL87" s="2" t="n">
        <f aca="false">[4]Curves!$E93</f>
        <v>3.4535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38687</v>
      </c>
      <c r="B88" s="352" t="n">
        <f aca="false">[5]Tregion!$G88</f>
        <v>21.005</v>
      </c>
      <c r="C88" s="353" t="n">
        <f aca="false">[6]Tregion!$G88</f>
        <v>31.862</v>
      </c>
      <c r="D88" s="352" t="n">
        <f aca="false">[7]Tregion!$G88</f>
        <v>29.652</v>
      </c>
      <c r="E88" s="353" t="n">
        <f aca="false">[8]Tregion!$G88</f>
        <v>26.829</v>
      </c>
      <c r="F88" s="352" t="n">
        <f aca="false">[9]Tregion!$G88</f>
        <v>26.27</v>
      </c>
      <c r="G88" s="353" t="n">
        <f aca="false">[10]Tbasis!$E87</f>
        <v>23.273</v>
      </c>
      <c r="H88" s="352"/>
      <c r="I88" s="353" t="n">
        <f aca="false">[11]Tregion!$G88</f>
        <v>14.692</v>
      </c>
      <c r="J88" s="352"/>
      <c r="K88" s="353"/>
      <c r="L88" s="352"/>
      <c r="M88" s="353"/>
      <c r="N88" s="352"/>
      <c r="O88" s="353"/>
      <c r="Q88" s="352"/>
      <c r="R88" s="353" t="n">
        <f aca="false">[12]Tregion!$G88</f>
        <v>32.1160482902396</v>
      </c>
      <c r="S88" s="354"/>
      <c r="T88" s="353"/>
      <c r="U88" s="355"/>
      <c r="V88" s="356"/>
      <c r="W88" s="355"/>
      <c r="X88" s="353"/>
      <c r="Y88" s="354"/>
      <c r="Z88" s="357"/>
      <c r="AB88" s="354"/>
      <c r="AC88" s="353"/>
      <c r="AD88" s="354"/>
      <c r="AE88" s="353"/>
      <c r="AF88" s="354"/>
      <c r="AG88" s="353"/>
      <c r="AI88" s="366"/>
      <c r="AJ88" s="367"/>
      <c r="AK88" s="1" t="n">
        <f aca="false">[4]Curves!$A94</f>
        <v>39539</v>
      </c>
      <c r="AL88" s="2" t="n">
        <f aca="false">[4]Curves!$E94</f>
        <v>3.4455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38718</v>
      </c>
      <c r="B89" s="352" t="n">
        <f aca="false">[5]Tregion!$G89</f>
        <v>20.988</v>
      </c>
      <c r="C89" s="353" t="n">
        <f aca="false">[6]Tregion!$G89</f>
        <v>26.717</v>
      </c>
      <c r="D89" s="352" t="n">
        <f aca="false">[7]Tregion!$G89</f>
        <v>27.118</v>
      </c>
      <c r="E89" s="353" t="n">
        <f aca="false">[8]Tregion!$G89</f>
        <v>24.263</v>
      </c>
      <c r="F89" s="352" t="n">
        <f aca="false">[9]Tregion!$G89</f>
        <v>24.84</v>
      </c>
      <c r="G89" s="353" t="n">
        <f aca="false">[10]Tbasis!$E88</f>
        <v>24.09</v>
      </c>
      <c r="H89" s="352"/>
      <c r="I89" s="353" t="n">
        <f aca="false">[11]Tregion!$G89</f>
        <v>15.953</v>
      </c>
      <c r="J89" s="352"/>
      <c r="K89" s="353"/>
      <c r="L89" s="352"/>
      <c r="M89" s="353"/>
      <c r="N89" s="352"/>
      <c r="O89" s="353"/>
      <c r="Q89" s="352"/>
      <c r="R89" s="353" t="n">
        <f aca="false">[12]Tregion!$G89</f>
        <v>27.1693125850447</v>
      </c>
      <c r="S89" s="354"/>
      <c r="T89" s="353"/>
      <c r="U89" s="355"/>
      <c r="V89" s="356"/>
      <c r="W89" s="355"/>
      <c r="X89" s="353"/>
      <c r="Y89" s="354"/>
      <c r="Z89" s="357"/>
      <c r="AB89" s="354"/>
      <c r="AC89" s="353"/>
      <c r="AD89" s="354"/>
      <c r="AE89" s="353"/>
      <c r="AF89" s="354"/>
      <c r="AG89" s="353"/>
      <c r="AI89" s="366"/>
      <c r="AJ89" s="367"/>
      <c r="AK89" s="1" t="n">
        <f aca="false">[4]Curves!$A95</f>
        <v>39569</v>
      </c>
      <c r="AL89" s="2" t="n">
        <f aca="false">[4]Curves!$E95</f>
        <v>3.6155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38749</v>
      </c>
      <c r="B90" s="352" t="n">
        <f aca="false">[5]Tregion!$G90</f>
        <v>21.482</v>
      </c>
      <c r="C90" s="353" t="n">
        <f aca="false">[6]Tregion!$G90</f>
        <v>26.387</v>
      </c>
      <c r="D90" s="352" t="n">
        <f aca="false">[7]Tregion!$G90</f>
        <v>26.696</v>
      </c>
      <c r="E90" s="353" t="n">
        <f aca="false">[8]Tregion!$G90</f>
        <v>24.659</v>
      </c>
      <c r="F90" s="352" t="n">
        <f aca="false">[9]Tregion!$G90</f>
        <v>23.214</v>
      </c>
      <c r="G90" s="353" t="n">
        <f aca="false">[10]Tbasis!$E89</f>
        <v>24.473</v>
      </c>
      <c r="H90" s="352"/>
      <c r="I90" s="353" t="n">
        <f aca="false">[11]Tregion!$G90</f>
        <v>15.905</v>
      </c>
      <c r="J90" s="352"/>
      <c r="K90" s="353"/>
      <c r="L90" s="352"/>
      <c r="M90" s="353"/>
      <c r="N90" s="352"/>
      <c r="O90" s="353"/>
      <c r="Q90" s="352"/>
      <c r="R90" s="353" t="n">
        <f aca="false">[12]Tregion!$G90</f>
        <v>26.2255786885346</v>
      </c>
      <c r="S90" s="354"/>
      <c r="T90" s="353"/>
      <c r="U90" s="355"/>
      <c r="V90" s="356"/>
      <c r="W90" s="355"/>
      <c r="X90" s="353"/>
      <c r="Y90" s="354"/>
      <c r="Z90" s="357"/>
      <c r="AB90" s="354"/>
      <c r="AC90" s="353"/>
      <c r="AD90" s="354"/>
      <c r="AE90" s="353"/>
      <c r="AF90" s="354"/>
      <c r="AG90" s="353"/>
      <c r="AI90" s="366"/>
      <c r="AJ90" s="367"/>
      <c r="AK90" s="1" t="n">
        <f aca="false">[4]Curves!$A96</f>
        <v>39600</v>
      </c>
      <c r="AL90" s="2" t="n">
        <f aca="false">[4]Curves!$E96</f>
        <v>3.7905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38777</v>
      </c>
      <c r="B91" s="352" t="n">
        <f aca="false">[5]Tregion!$G91</f>
        <v>21.178</v>
      </c>
      <c r="C91" s="353" t="n">
        <f aca="false">[6]Tregion!$G91</f>
        <v>25.586</v>
      </c>
      <c r="D91" s="352" t="n">
        <f aca="false">[7]Tregion!$G91</f>
        <v>24.729</v>
      </c>
      <c r="E91" s="353" t="n">
        <f aca="false">[8]Tregion!$G91</f>
        <v>23.925</v>
      </c>
      <c r="F91" s="352" t="n">
        <f aca="false">[9]Tregion!$G91</f>
        <v>22.611</v>
      </c>
      <c r="G91" s="353" t="n">
        <f aca="false">[10]Tbasis!$E90</f>
        <v>24.143</v>
      </c>
      <c r="H91" s="352"/>
      <c r="I91" s="353" t="n">
        <f aca="false">[11]Tregion!$G91</f>
        <v>15.647</v>
      </c>
      <c r="J91" s="352"/>
      <c r="K91" s="353"/>
      <c r="L91" s="352"/>
      <c r="M91" s="353"/>
      <c r="N91" s="352"/>
      <c r="O91" s="353"/>
      <c r="Q91" s="352"/>
      <c r="R91" s="353" t="n">
        <f aca="false">[12]Tregion!$G91</f>
        <v>25.1281482817048</v>
      </c>
      <c r="S91" s="354"/>
      <c r="T91" s="353"/>
      <c r="U91" s="355"/>
      <c r="V91" s="356"/>
      <c r="W91" s="355"/>
      <c r="X91" s="353"/>
      <c r="Y91" s="354"/>
      <c r="Z91" s="357"/>
      <c r="AB91" s="354"/>
      <c r="AC91" s="353"/>
      <c r="AD91" s="354"/>
      <c r="AE91" s="353"/>
      <c r="AF91" s="354"/>
      <c r="AG91" s="353"/>
      <c r="AI91" s="366"/>
      <c r="AJ91" s="367"/>
      <c r="AK91" s="1" t="n">
        <f aca="false">[4]Curves!$A97</f>
        <v>39630</v>
      </c>
      <c r="AL91" s="2" t="n">
        <f aca="false">[4]Curves!$E97</f>
        <v>3.833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38808</v>
      </c>
      <c r="B92" s="352" t="n">
        <f aca="false">[5]Tregion!$G92</f>
        <v>20.488</v>
      </c>
      <c r="C92" s="353" t="n">
        <f aca="false">[6]Tregion!$G92</f>
        <v>24.648</v>
      </c>
      <c r="D92" s="352" t="n">
        <f aca="false">[7]Tregion!$G92</f>
        <v>23.153</v>
      </c>
      <c r="E92" s="353" t="n">
        <f aca="false">[8]Tregion!$G92</f>
        <v>23.997</v>
      </c>
      <c r="F92" s="352" t="n">
        <f aca="false">[9]Tregion!$G92</f>
        <v>23.859</v>
      </c>
      <c r="G92" s="353" t="n">
        <f aca="false">[10]Tbasis!$E91</f>
        <v>23.586</v>
      </c>
      <c r="H92" s="352"/>
      <c r="I92" s="353" t="n">
        <f aca="false">[11]Tregion!$G92</f>
        <v>14.336</v>
      </c>
      <c r="J92" s="352"/>
      <c r="K92" s="353"/>
      <c r="L92" s="352"/>
      <c r="M92" s="353"/>
      <c r="N92" s="352"/>
      <c r="O92" s="353"/>
      <c r="Q92" s="352"/>
      <c r="R92" s="353" t="n">
        <f aca="false">[12]Tregion!$G92</f>
        <v>23.3320352839385</v>
      </c>
      <c r="S92" s="354"/>
      <c r="T92" s="353"/>
      <c r="U92" s="355"/>
      <c r="V92" s="356"/>
      <c r="W92" s="355"/>
      <c r="X92" s="353"/>
      <c r="Y92" s="354"/>
      <c r="Z92" s="357"/>
      <c r="AB92" s="354"/>
      <c r="AC92" s="353"/>
      <c r="AD92" s="354"/>
      <c r="AE92" s="353"/>
      <c r="AF92" s="354"/>
      <c r="AG92" s="353"/>
      <c r="AI92" s="366"/>
      <c r="AJ92" s="367"/>
      <c r="AK92" s="1" t="n">
        <f aca="false">[4]Curves!$A98</f>
        <v>39661</v>
      </c>
      <c r="AL92" s="2" t="n">
        <f aca="false">[4]Curves!$E98</f>
        <v>3.719</v>
      </c>
      <c r="AM92" s="2" t="n">
        <f aca="false">[4]Curves!$J98</f>
        <v>0.045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38838</v>
      </c>
      <c r="B93" s="352" t="n">
        <f aca="false">[5]Tregion!$G93</f>
        <v>20.536</v>
      </c>
      <c r="C93" s="353" t="n">
        <f aca="false">[6]Tregion!$G93</f>
        <v>16.823</v>
      </c>
      <c r="D93" s="352" t="n">
        <f aca="false">[7]Tregion!$G93</f>
        <v>14.25</v>
      </c>
      <c r="E93" s="353" t="n">
        <f aca="false">[8]Tregion!$G93</f>
        <v>23.156</v>
      </c>
      <c r="F93" s="352" t="n">
        <f aca="false">[9]Tregion!$G93</f>
        <v>24.108</v>
      </c>
      <c r="G93" s="353" t="n">
        <f aca="false">[10]Tbasis!$E92</f>
        <v>23.629</v>
      </c>
      <c r="H93" s="352"/>
      <c r="I93" s="353" t="n">
        <f aca="false">[11]Tregion!$G93</f>
        <v>12.636</v>
      </c>
      <c r="J93" s="352"/>
      <c r="K93" s="353"/>
      <c r="L93" s="352"/>
      <c r="M93" s="353"/>
      <c r="N93" s="352"/>
      <c r="O93" s="353"/>
      <c r="Q93" s="352"/>
      <c r="R93" s="353" t="n">
        <f aca="false">[12]Tregion!$G93</f>
        <v>23.3460368958459</v>
      </c>
      <c r="S93" s="354"/>
      <c r="T93" s="353"/>
      <c r="U93" s="355"/>
      <c r="V93" s="356"/>
      <c r="W93" s="355"/>
      <c r="X93" s="353"/>
      <c r="Y93" s="354"/>
      <c r="Z93" s="357"/>
      <c r="AB93" s="354"/>
      <c r="AC93" s="353"/>
      <c r="AD93" s="354"/>
      <c r="AE93" s="353"/>
      <c r="AF93" s="354"/>
      <c r="AG93" s="353"/>
      <c r="AI93" s="366"/>
      <c r="AJ93" s="367"/>
      <c r="AK93" s="1" t="n">
        <f aca="false">[4]Curves!$A99</f>
        <v>39692</v>
      </c>
      <c r="AL93" s="2" t="n">
        <f aca="false">[4]Curves!$E99</f>
        <v>3.587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38869</v>
      </c>
      <c r="B94" s="352" t="n">
        <f aca="false">[5]Tregion!$G94</f>
        <v>21.477</v>
      </c>
      <c r="C94" s="353" t="n">
        <f aca="false">[6]Tregion!$G94</f>
        <v>17.43</v>
      </c>
      <c r="D94" s="352" t="n">
        <f aca="false">[7]Tregion!$G94</f>
        <v>14.423</v>
      </c>
      <c r="E94" s="353" t="n">
        <f aca="false">[8]Tregion!$G94</f>
        <v>26.761</v>
      </c>
      <c r="F94" s="352" t="n">
        <f aca="false">[9]Tregion!$G94</f>
        <v>23.563</v>
      </c>
      <c r="G94" s="353" t="n">
        <f aca="false">[10]Tbasis!$E93</f>
        <v>25.323</v>
      </c>
      <c r="H94" s="352"/>
      <c r="I94" s="353" t="n">
        <f aca="false">[11]Tregion!$G94</f>
        <v>10.888</v>
      </c>
      <c r="J94" s="352"/>
      <c r="K94" s="353"/>
      <c r="L94" s="352"/>
      <c r="M94" s="353"/>
      <c r="N94" s="352"/>
      <c r="O94" s="353"/>
      <c r="Q94" s="352"/>
      <c r="R94" s="353" t="n">
        <f aca="false">[12]Tregion!$G94</f>
        <v>23.6308054984662</v>
      </c>
      <c r="S94" s="354"/>
      <c r="T94" s="353"/>
      <c r="U94" s="355"/>
      <c r="V94" s="356"/>
      <c r="W94" s="355"/>
      <c r="X94" s="353"/>
      <c r="Y94" s="354"/>
      <c r="Z94" s="357"/>
      <c r="AB94" s="354"/>
      <c r="AC94" s="353"/>
      <c r="AD94" s="354"/>
      <c r="AE94" s="353"/>
      <c r="AF94" s="354"/>
      <c r="AG94" s="353"/>
      <c r="AI94" s="366"/>
      <c r="AJ94" s="367"/>
      <c r="AK94" s="1" t="n">
        <f aca="false">[4]Curves!$A100</f>
        <v>39722</v>
      </c>
      <c r="AL94" s="2" t="n">
        <f aca="false">[4]Curves!$E100</f>
        <v>3.417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38899</v>
      </c>
      <c r="B95" s="352" t="n">
        <f aca="false">[5]Tregion!$G95</f>
        <v>23.85</v>
      </c>
      <c r="C95" s="353" t="n">
        <f aca="false">[6]Tregion!$G95</f>
        <v>31.873</v>
      </c>
      <c r="D95" s="352" t="n">
        <f aca="false">[7]Tregion!$G95</f>
        <v>30.653</v>
      </c>
      <c r="E95" s="353" t="n">
        <f aca="false">[8]Tregion!$G95</f>
        <v>24.235</v>
      </c>
      <c r="F95" s="352" t="n">
        <f aca="false">[9]Tregion!$G95</f>
        <v>24.583</v>
      </c>
      <c r="G95" s="353" t="n">
        <f aca="false">[10]Tbasis!$E94</f>
        <v>28.51</v>
      </c>
      <c r="H95" s="352"/>
      <c r="I95" s="353" t="n">
        <f aca="false">[11]Tregion!$G95</f>
        <v>12.949</v>
      </c>
      <c r="J95" s="352"/>
      <c r="K95" s="353"/>
      <c r="L95" s="352"/>
      <c r="M95" s="353"/>
      <c r="N95" s="352"/>
      <c r="O95" s="353"/>
      <c r="Q95" s="352"/>
      <c r="R95" s="353" t="n">
        <f aca="false">[12]Tregion!$G95</f>
        <v>24.0677292669781</v>
      </c>
      <c r="S95" s="354"/>
      <c r="T95" s="353"/>
      <c r="U95" s="355"/>
      <c r="V95" s="356"/>
      <c r="W95" s="355"/>
      <c r="X95" s="353"/>
      <c r="Y95" s="354"/>
      <c r="Z95" s="357"/>
      <c r="AB95" s="354"/>
      <c r="AC95" s="353"/>
      <c r="AD95" s="354"/>
      <c r="AE95" s="353"/>
      <c r="AF95" s="354"/>
      <c r="AG95" s="353"/>
      <c r="AI95" s="366"/>
      <c r="AJ95" s="367"/>
      <c r="AK95" s="1" t="n">
        <f aca="false">[4]Curves!$A101</f>
        <v>39753</v>
      </c>
      <c r="AL95" s="2" t="n">
        <f aca="false">[4]Curves!$E101</f>
        <v>3.417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38930</v>
      </c>
      <c r="B96" s="352" t="n">
        <f aca="false">[5]Tregion!$G96</f>
        <v>27.612</v>
      </c>
      <c r="C96" s="353" t="n">
        <f aca="false">[6]Tregion!$G96</f>
        <v>36.399</v>
      </c>
      <c r="D96" s="352" t="n">
        <f aca="false">[7]Tregion!$G96</f>
        <v>34.846</v>
      </c>
      <c r="E96" s="353" t="n">
        <f aca="false">[8]Tregion!$G96</f>
        <v>32.319</v>
      </c>
      <c r="F96" s="352" t="n">
        <f aca="false">[9]Tregion!$G96</f>
        <v>26.306</v>
      </c>
      <c r="G96" s="353" t="n">
        <f aca="false">[10]Tbasis!$E95</f>
        <v>32.775</v>
      </c>
      <c r="H96" s="352"/>
      <c r="I96" s="353" t="n">
        <f aca="false">[11]Tregion!$G96</f>
        <v>16.419</v>
      </c>
      <c r="J96" s="352"/>
      <c r="K96" s="353"/>
      <c r="L96" s="352"/>
      <c r="M96" s="353"/>
      <c r="N96" s="352"/>
      <c r="O96" s="353"/>
      <c r="Q96" s="352"/>
      <c r="R96" s="353" t="n">
        <f aca="false">[12]Tregion!$G96</f>
        <v>24.3709612232256</v>
      </c>
      <c r="S96" s="354"/>
      <c r="T96" s="353"/>
      <c r="U96" s="355"/>
      <c r="V96" s="356"/>
      <c r="W96" s="355"/>
      <c r="X96" s="353"/>
      <c r="Y96" s="354"/>
      <c r="Z96" s="357"/>
      <c r="AB96" s="354"/>
      <c r="AC96" s="353"/>
      <c r="AD96" s="354"/>
      <c r="AE96" s="353"/>
      <c r="AF96" s="354"/>
      <c r="AG96" s="353"/>
      <c r="AI96" s="366"/>
      <c r="AJ96" s="367"/>
      <c r="AK96" s="1" t="n">
        <f aca="false">[4]Curves!$A102</f>
        <v>39783</v>
      </c>
      <c r="AL96" s="2" t="n">
        <f aca="false">[4]Curves!$E102</f>
        <v>3.449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38961</v>
      </c>
      <c r="B97" s="352" t="n">
        <f aca="false">[5]Tregion!$G97</f>
        <v>25.733</v>
      </c>
      <c r="C97" s="353" t="n">
        <f aca="false">[6]Tregion!$G97</f>
        <v>31.449</v>
      </c>
      <c r="D97" s="352" t="n">
        <f aca="false">[7]Tregion!$G97</f>
        <v>29.938</v>
      </c>
      <c r="E97" s="353" t="n">
        <f aca="false">[8]Tregion!$G97</f>
        <v>27.227</v>
      </c>
      <c r="F97" s="352" t="n">
        <f aca="false">[9]Tregion!$G97</f>
        <v>25.877</v>
      </c>
      <c r="G97" s="353" t="n">
        <f aca="false">[10]Tbasis!$E96</f>
        <v>30.382</v>
      </c>
      <c r="H97" s="352"/>
      <c r="I97" s="353" t="n">
        <f aca="false">[11]Tregion!$G97</f>
        <v>13.836</v>
      </c>
      <c r="J97" s="352"/>
      <c r="K97" s="353"/>
      <c r="L97" s="352"/>
      <c r="M97" s="353"/>
      <c r="N97" s="352"/>
      <c r="O97" s="353"/>
      <c r="Q97" s="352"/>
      <c r="R97" s="353" t="n">
        <f aca="false">[12]Tregion!$G97</f>
        <v>24.4974962788582</v>
      </c>
      <c r="S97" s="354"/>
      <c r="T97" s="353"/>
      <c r="U97" s="355"/>
      <c r="V97" s="356"/>
      <c r="W97" s="355"/>
      <c r="X97" s="353"/>
      <c r="Y97" s="354"/>
      <c r="Z97" s="357"/>
      <c r="AB97" s="354"/>
      <c r="AC97" s="353"/>
      <c r="AD97" s="354"/>
      <c r="AE97" s="353"/>
      <c r="AF97" s="354"/>
      <c r="AG97" s="353"/>
      <c r="AI97" s="366"/>
      <c r="AJ97" s="367"/>
      <c r="AK97" s="1" t="n">
        <f aca="false">[4]Curves!$A103</f>
        <v>39814</v>
      </c>
      <c r="AL97" s="2" t="n">
        <f aca="false">[4]Curves!$E103</f>
        <v>3.499</v>
      </c>
      <c r="AM97" s="2" t="n">
        <f aca="false">[4]Curves!$J103</f>
        <v>0.13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38991</v>
      </c>
      <c r="B98" s="352" t="n">
        <f aca="false">[5]Tregion!$G98</f>
        <v>23.013</v>
      </c>
      <c r="C98" s="353" t="n">
        <f aca="false">[6]Tregion!$G98</f>
        <v>29.078</v>
      </c>
      <c r="D98" s="352" t="n">
        <f aca="false">[7]Tregion!$G98</f>
        <v>26.176</v>
      </c>
      <c r="E98" s="353" t="n">
        <f aca="false">[8]Tregion!$G98</f>
        <v>23.756</v>
      </c>
      <c r="F98" s="352" t="n">
        <f aca="false">[9]Tregion!$G98</f>
        <v>21.525</v>
      </c>
      <c r="G98" s="353" t="n">
        <f aca="false">[10]Tbasis!$E97</f>
        <v>26.377</v>
      </c>
      <c r="H98" s="352"/>
      <c r="I98" s="353" t="n">
        <f aca="false">[11]Tregion!$G98</f>
        <v>12.906</v>
      </c>
      <c r="J98" s="352"/>
      <c r="K98" s="353"/>
      <c r="L98" s="352"/>
      <c r="M98" s="353"/>
      <c r="N98" s="352"/>
      <c r="O98" s="353"/>
      <c r="Q98" s="352"/>
      <c r="R98" s="353" t="n">
        <f aca="false">[12]Tregion!$G98</f>
        <v>24.4438718317073</v>
      </c>
      <c r="S98" s="354"/>
      <c r="T98" s="353"/>
      <c r="U98" s="355"/>
      <c r="V98" s="356"/>
      <c r="W98" s="355"/>
      <c r="X98" s="353"/>
      <c r="Y98" s="354"/>
      <c r="Z98" s="357"/>
      <c r="AB98" s="354"/>
      <c r="AC98" s="353"/>
      <c r="AD98" s="354"/>
      <c r="AE98" s="353"/>
      <c r="AF98" s="354"/>
      <c r="AG98" s="353"/>
      <c r="AI98" s="366"/>
      <c r="AJ98" s="367"/>
      <c r="AK98" s="1" t="n">
        <f aca="false">[4]Curves!$A104</f>
        <v>39845</v>
      </c>
      <c r="AL98" s="2" t="n">
        <f aca="false">[4]Curves!$E104</f>
        <v>3.533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39022</v>
      </c>
      <c r="B99" s="352" t="n">
        <f aca="false">[5]Tregion!$G99</f>
        <v>20.563</v>
      </c>
      <c r="C99" s="353" t="n">
        <f aca="false">[6]Tregion!$G99</f>
        <v>27.658</v>
      </c>
      <c r="D99" s="352" t="n">
        <f aca="false">[7]Tregion!$G99</f>
        <v>25.448</v>
      </c>
      <c r="E99" s="353" t="n">
        <f aca="false">[8]Tregion!$G99</f>
        <v>28.569</v>
      </c>
      <c r="F99" s="352" t="n">
        <f aca="false">[9]Tregion!$G99</f>
        <v>25.919</v>
      </c>
      <c r="G99" s="353" t="n">
        <f aca="false">[10]Tbasis!$E98</f>
        <v>23.752</v>
      </c>
      <c r="H99" s="352"/>
      <c r="I99" s="353" t="n">
        <f aca="false">[11]Tregion!$G99</f>
        <v>14.188</v>
      </c>
      <c r="J99" s="352"/>
      <c r="K99" s="353"/>
      <c r="L99" s="352"/>
      <c r="M99" s="353"/>
      <c r="N99" s="352"/>
      <c r="O99" s="353"/>
      <c r="Q99" s="352"/>
      <c r="R99" s="353" t="n">
        <f aca="false">[12]Tregion!$G99</f>
        <v>26.2231259578615</v>
      </c>
      <c r="S99" s="354"/>
      <c r="T99" s="353"/>
      <c r="U99" s="355"/>
      <c r="V99" s="356"/>
      <c r="W99" s="355"/>
      <c r="X99" s="353"/>
      <c r="Y99" s="354"/>
      <c r="Z99" s="357"/>
      <c r="AB99" s="354"/>
      <c r="AC99" s="353"/>
      <c r="AD99" s="354"/>
      <c r="AE99" s="353"/>
      <c r="AF99" s="354"/>
      <c r="AG99" s="353"/>
      <c r="AI99" s="366"/>
      <c r="AJ99" s="367"/>
      <c r="AK99" s="1" t="n">
        <f aca="false">[4]Curves!$A105</f>
        <v>39873</v>
      </c>
      <c r="AL99" s="2" t="n">
        <f aca="false">[4]Curves!$E105</f>
        <v>3.546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39052</v>
      </c>
      <c r="B100" s="352" t="n">
        <f aca="false">[5]Tregion!$G100</f>
        <v>20.791</v>
      </c>
      <c r="C100" s="353" t="n">
        <f aca="false">[6]Tregion!$G100</f>
        <v>31.955</v>
      </c>
      <c r="D100" s="352" t="n">
        <f aca="false">[7]Tregion!$G100</f>
        <v>29.64</v>
      </c>
      <c r="E100" s="353" t="n">
        <f aca="false">[8]Tregion!$G100</f>
        <v>24.608</v>
      </c>
      <c r="F100" s="352" t="n">
        <f aca="false">[9]Tregion!$G100</f>
        <v>25.687</v>
      </c>
      <c r="G100" s="353" t="n">
        <f aca="false">[10]Tbasis!$E99</f>
        <v>23.556</v>
      </c>
      <c r="H100" s="352"/>
      <c r="I100" s="353" t="n">
        <f aca="false">[11]Tregion!$G100</f>
        <v>14.42</v>
      </c>
      <c r="J100" s="352"/>
      <c r="K100" s="353"/>
      <c r="L100" s="352"/>
      <c r="M100" s="353"/>
      <c r="N100" s="352"/>
      <c r="O100" s="353"/>
      <c r="Q100" s="352"/>
      <c r="R100" s="353" t="n">
        <f aca="false">[12]Tregion!$G100</f>
        <v>27.7065771314259</v>
      </c>
      <c r="S100" s="354"/>
      <c r="T100" s="353"/>
      <c r="U100" s="355"/>
      <c r="V100" s="356"/>
      <c r="W100" s="355"/>
      <c r="X100" s="353"/>
      <c r="Y100" s="354"/>
      <c r="Z100" s="357"/>
      <c r="AB100" s="354"/>
      <c r="AC100" s="353"/>
      <c r="AD100" s="354"/>
      <c r="AE100" s="353"/>
      <c r="AF100" s="354"/>
      <c r="AG100" s="353"/>
      <c r="AI100" s="366"/>
      <c r="AJ100" s="367"/>
      <c r="AK100" s="1" t="n">
        <f aca="false">[4]Curves!$A106</f>
        <v>39904</v>
      </c>
      <c r="AL100" s="2" t="n">
        <f aca="false">[4]Curves!$E106</f>
        <v>3.538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39083</v>
      </c>
      <c r="B101" s="352" t="n">
        <f aca="false">[5]Tregion!$G101</f>
        <v>21.302</v>
      </c>
      <c r="C101" s="353" t="n">
        <f aca="false">[6]Tregion!$G101</f>
        <v>26.885</v>
      </c>
      <c r="D101" s="352" t="n">
        <f aca="false">[7]Tregion!$G101</f>
        <v>27.257</v>
      </c>
      <c r="E101" s="353" t="n">
        <f aca="false">[8]Tregion!$G101</f>
        <v>25.726</v>
      </c>
      <c r="F101" s="352" t="n">
        <f aca="false">[9]Tregion!$G101</f>
        <v>25.262</v>
      </c>
      <c r="G101" s="353" t="n">
        <f aca="false">[10]Tbasis!$E100</f>
        <v>24.655</v>
      </c>
      <c r="H101" s="352"/>
      <c r="I101" s="353" t="n">
        <f aca="false">[11]Tregion!$G101</f>
        <v>17.626</v>
      </c>
      <c r="J101" s="352"/>
      <c r="K101" s="353"/>
      <c r="L101" s="352"/>
      <c r="M101" s="353"/>
      <c r="N101" s="352"/>
      <c r="O101" s="353"/>
      <c r="Q101" s="352"/>
      <c r="R101" s="353" t="n">
        <f aca="false">[12]Tregion!$G101</f>
        <v>28.0483424893017</v>
      </c>
      <c r="S101" s="354"/>
      <c r="T101" s="353"/>
      <c r="U101" s="355"/>
      <c r="V101" s="356"/>
      <c r="W101" s="355"/>
      <c r="X101" s="353"/>
      <c r="Y101" s="354"/>
      <c r="Z101" s="357"/>
      <c r="AB101" s="354"/>
      <c r="AC101" s="353"/>
      <c r="AD101" s="354"/>
      <c r="AE101" s="353"/>
      <c r="AF101" s="354"/>
      <c r="AG101" s="353"/>
      <c r="AI101" s="366"/>
      <c r="AJ101" s="367"/>
      <c r="AK101" s="1" t="n">
        <f aca="false">[4]Curves!$A107</f>
        <v>39934</v>
      </c>
      <c r="AL101" s="2" t="n">
        <f aca="false">[4]Curves!$E107</f>
        <v>3.708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39114</v>
      </c>
      <c r="B102" s="352" t="n">
        <f aca="false">[5]Tregion!$G102</f>
        <v>21.527</v>
      </c>
      <c r="C102" s="353" t="n">
        <f aca="false">[6]Tregion!$G102</f>
        <v>26.597</v>
      </c>
      <c r="D102" s="352" t="n">
        <f aca="false">[7]Tregion!$G102</f>
        <v>26.852</v>
      </c>
      <c r="E102" s="353" t="n">
        <f aca="false">[8]Tregion!$G102</f>
        <v>24.571</v>
      </c>
      <c r="F102" s="352" t="n">
        <f aca="false">[9]Tregion!$G102</f>
        <v>23.358</v>
      </c>
      <c r="G102" s="353" t="n">
        <f aca="false">[10]Tbasis!$E101</f>
        <v>24.846</v>
      </c>
      <c r="H102" s="352"/>
      <c r="I102" s="353" t="n">
        <f aca="false">[11]Tregion!$G102</f>
        <v>17.702</v>
      </c>
      <c r="J102" s="352"/>
      <c r="K102" s="353"/>
      <c r="L102" s="352"/>
      <c r="M102" s="353"/>
      <c r="N102" s="352"/>
      <c r="O102" s="353"/>
      <c r="Q102" s="352"/>
      <c r="R102" s="353" t="n">
        <f aca="false">[12]Tregion!$G102</f>
        <v>27.0871397345005</v>
      </c>
      <c r="S102" s="354"/>
      <c r="T102" s="353"/>
      <c r="U102" s="355"/>
      <c r="V102" s="356"/>
      <c r="W102" s="355"/>
      <c r="X102" s="353"/>
      <c r="Y102" s="354"/>
      <c r="Z102" s="357"/>
      <c r="AB102" s="354"/>
      <c r="AC102" s="353"/>
      <c r="AD102" s="354"/>
      <c r="AE102" s="353"/>
      <c r="AF102" s="354"/>
      <c r="AG102" s="353"/>
      <c r="AI102" s="366"/>
      <c r="AJ102" s="367"/>
      <c r="AK102" s="1" t="n">
        <f aca="false">[4]Curves!$A108</f>
        <v>39965</v>
      </c>
      <c r="AL102" s="2" t="n">
        <f aca="false">[4]Curves!$E108</f>
        <v>3.883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39142</v>
      </c>
      <c r="B103" s="352" t="n">
        <f aca="false">[5]Tregion!$G103</f>
        <v>21.281</v>
      </c>
      <c r="C103" s="353" t="n">
        <f aca="false">[6]Tregion!$G103</f>
        <v>25.94</v>
      </c>
      <c r="D103" s="352" t="n">
        <f aca="false">[7]Tregion!$G103</f>
        <v>25.063</v>
      </c>
      <c r="E103" s="353" t="n">
        <f aca="false">[8]Tregion!$G103</f>
        <v>23.82</v>
      </c>
      <c r="F103" s="352" t="n">
        <f aca="false">[9]Tregion!$G103</f>
        <v>22.717</v>
      </c>
      <c r="G103" s="353" t="n">
        <f aca="false">[10]Tbasis!$E102</f>
        <v>24.567</v>
      </c>
      <c r="H103" s="352"/>
      <c r="I103" s="353" t="n">
        <f aca="false">[11]Tregion!$G103</f>
        <v>17.531</v>
      </c>
      <c r="J103" s="352"/>
      <c r="K103" s="353"/>
      <c r="L103" s="352"/>
      <c r="M103" s="353"/>
      <c r="N103" s="352"/>
      <c r="O103" s="353"/>
      <c r="Q103" s="352"/>
      <c r="R103" s="353" t="n">
        <f aca="false">[12]Tregion!$G103</f>
        <v>25.9730257941698</v>
      </c>
      <c r="S103" s="354"/>
      <c r="T103" s="353"/>
      <c r="U103" s="355"/>
      <c r="V103" s="356"/>
      <c r="W103" s="355"/>
      <c r="X103" s="353"/>
      <c r="Y103" s="354"/>
      <c r="Z103" s="357"/>
      <c r="AB103" s="354"/>
      <c r="AC103" s="353"/>
      <c r="AD103" s="354"/>
      <c r="AE103" s="353"/>
      <c r="AF103" s="354"/>
      <c r="AG103" s="353"/>
      <c r="AI103" s="366"/>
      <c r="AJ103" s="367"/>
      <c r="AK103" s="1" t="n">
        <f aca="false">[4]Curves!$A109</f>
        <v>39995</v>
      </c>
      <c r="AL103" s="2" t="n">
        <f aca="false">[4]Curves!$E109</f>
        <v>3.928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39173</v>
      </c>
      <c r="B104" s="352" t="n">
        <f aca="false">[5]Tregion!$G104</f>
        <v>20.607</v>
      </c>
      <c r="C104" s="353" t="n">
        <f aca="false">[6]Tregion!$G104</f>
        <v>25.1</v>
      </c>
      <c r="D104" s="352" t="n">
        <f aca="false">[7]Tregion!$G104</f>
        <v>23.641</v>
      </c>
      <c r="E104" s="353" t="n">
        <f aca="false">[8]Tregion!$G104</f>
        <v>23.759</v>
      </c>
      <c r="F104" s="352" t="n">
        <f aca="false">[9]Tregion!$G104</f>
        <v>23.914</v>
      </c>
      <c r="G104" s="353" t="n">
        <f aca="false">[10]Tbasis!$E103</f>
        <v>24.031</v>
      </c>
      <c r="H104" s="352"/>
      <c r="I104" s="353" t="n">
        <f aca="false">[11]Tregion!$G104</f>
        <v>15.975</v>
      </c>
      <c r="J104" s="352"/>
      <c r="K104" s="353"/>
      <c r="L104" s="352"/>
      <c r="M104" s="353"/>
      <c r="N104" s="352"/>
      <c r="O104" s="353"/>
      <c r="Q104" s="352"/>
      <c r="R104" s="353" t="n">
        <f aca="false">[12]Tregion!$G104</f>
        <v>24.1564837867451</v>
      </c>
      <c r="S104" s="354"/>
      <c r="T104" s="353"/>
      <c r="U104" s="355"/>
      <c r="V104" s="356"/>
      <c r="W104" s="355"/>
      <c r="X104" s="353"/>
      <c r="Y104" s="354"/>
      <c r="Z104" s="357"/>
      <c r="AB104" s="354"/>
      <c r="AC104" s="353"/>
      <c r="AD104" s="354"/>
      <c r="AE104" s="353"/>
      <c r="AF104" s="354"/>
      <c r="AG104" s="353"/>
      <c r="AI104" s="366"/>
      <c r="AJ104" s="367"/>
      <c r="AK104" s="1" t="n">
        <f aca="false">[4]Curves!$A110</f>
        <v>40026</v>
      </c>
      <c r="AL104" s="2" t="n">
        <f aca="false">[4]Curves!$E110</f>
        <v>3.814</v>
      </c>
      <c r="AM104" s="2" t="n">
        <f aca="false">[4]Curves!$J110</f>
        <v>0.045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39203</v>
      </c>
      <c r="B105" s="352" t="n">
        <f aca="false">[5]Tregion!$G105</f>
        <v>20.657</v>
      </c>
      <c r="C105" s="353" t="n">
        <f aca="false">[6]Tregion!$G105</f>
        <v>18.027</v>
      </c>
      <c r="D105" s="352" t="n">
        <f aca="false">[7]Tregion!$G105</f>
        <v>15.535</v>
      </c>
      <c r="E105" s="353" t="n">
        <f aca="false">[8]Tregion!$G105</f>
        <v>22.954</v>
      </c>
      <c r="F105" s="352" t="n">
        <f aca="false">[9]Tregion!$G105</f>
        <v>24.167</v>
      </c>
      <c r="G105" s="353" t="n">
        <f aca="false">[10]Tbasis!$E104</f>
        <v>24.087</v>
      </c>
      <c r="H105" s="352"/>
      <c r="I105" s="353" t="n">
        <f aca="false">[11]Tregion!$G105</f>
        <v>14.307</v>
      </c>
      <c r="J105" s="352"/>
      <c r="K105" s="353"/>
      <c r="L105" s="352"/>
      <c r="M105" s="353"/>
      <c r="N105" s="352"/>
      <c r="O105" s="353"/>
      <c r="Q105" s="352"/>
      <c r="R105" s="353" t="n">
        <f aca="false">[12]Tregion!$G105</f>
        <v>24.1590333168119</v>
      </c>
      <c r="S105" s="354"/>
      <c r="T105" s="353"/>
      <c r="U105" s="355"/>
      <c r="V105" s="356"/>
      <c r="W105" s="355"/>
      <c r="X105" s="353"/>
      <c r="Y105" s="354"/>
      <c r="Z105" s="357"/>
      <c r="AB105" s="354"/>
      <c r="AC105" s="353"/>
      <c r="AD105" s="354"/>
      <c r="AE105" s="353"/>
      <c r="AF105" s="354"/>
      <c r="AG105" s="353"/>
      <c r="AI105" s="366"/>
      <c r="AJ105" s="367"/>
      <c r="AK105" s="1" t="n">
        <f aca="false">[4]Curves!$A111</f>
        <v>40057</v>
      </c>
      <c r="AL105" s="2" t="n">
        <f aca="false">[4]Curves!$E111</f>
        <v>3.682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39234</v>
      </c>
      <c r="B106" s="352" t="n">
        <f aca="false">[5]Tregion!$G106</f>
        <v>21.535</v>
      </c>
      <c r="C106" s="353" t="n">
        <f aca="false">[6]Tregion!$G106</f>
        <v>18.64</v>
      </c>
      <c r="D106" s="352" t="n">
        <f aca="false">[7]Tregion!$G106</f>
        <v>15.699</v>
      </c>
      <c r="E106" s="353" t="n">
        <f aca="false">[8]Tregion!$G106</f>
        <v>26.62</v>
      </c>
      <c r="F106" s="352" t="n">
        <f aca="false">[9]Tregion!$G106</f>
        <v>23.746</v>
      </c>
      <c r="G106" s="353" t="n">
        <f aca="false">[10]Tbasis!$E105</f>
        <v>25.627</v>
      </c>
      <c r="H106" s="352"/>
      <c r="I106" s="353" t="n">
        <f aca="false">[11]Tregion!$G106</f>
        <v>15.477</v>
      </c>
      <c r="J106" s="352"/>
      <c r="K106" s="353"/>
      <c r="L106" s="352"/>
      <c r="M106" s="353"/>
      <c r="N106" s="352"/>
      <c r="O106" s="353"/>
      <c r="Q106" s="352"/>
      <c r="R106" s="353" t="n">
        <f aca="false">[12]Tregion!$G106</f>
        <v>24.432450576749</v>
      </c>
      <c r="S106" s="354"/>
      <c r="T106" s="353"/>
      <c r="U106" s="355"/>
      <c r="V106" s="356"/>
      <c r="W106" s="355"/>
      <c r="X106" s="353"/>
      <c r="Y106" s="354"/>
      <c r="Z106" s="357"/>
      <c r="AB106" s="354"/>
      <c r="AC106" s="353"/>
      <c r="AD106" s="354"/>
      <c r="AE106" s="353"/>
      <c r="AF106" s="354"/>
      <c r="AG106" s="353"/>
      <c r="AI106" s="366"/>
      <c r="AJ106" s="367"/>
      <c r="AK106" s="1" t="n">
        <f aca="false">[4]Curves!$A112</f>
        <v>40087</v>
      </c>
      <c r="AL106" s="2" t="n">
        <f aca="false">[4]Curves!$E112</f>
        <v>3.512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39264</v>
      </c>
      <c r="B107" s="352" t="n">
        <f aca="false">[5]Tregion!$G107</f>
        <v>23.574</v>
      </c>
      <c r="C107" s="353" t="n">
        <f aca="false">[6]Tregion!$G107</f>
        <v>31.846</v>
      </c>
      <c r="D107" s="352" t="n">
        <f aca="false">[7]Tregion!$G107</f>
        <v>30.463</v>
      </c>
      <c r="E107" s="353" t="n">
        <f aca="false">[8]Tregion!$G107</f>
        <v>24.39</v>
      </c>
      <c r="F107" s="352" t="n">
        <f aca="false">[9]Tregion!$G107</f>
        <v>25.046</v>
      </c>
      <c r="G107" s="353" t="n">
        <f aca="false">[10]Tbasis!$E106</f>
        <v>28.496</v>
      </c>
      <c r="H107" s="352"/>
      <c r="I107" s="353" t="n">
        <f aca="false">[11]Tregion!$G107</f>
        <v>18.806</v>
      </c>
      <c r="J107" s="352"/>
      <c r="K107" s="353"/>
      <c r="L107" s="352"/>
      <c r="M107" s="353"/>
      <c r="N107" s="352"/>
      <c r="O107" s="353"/>
      <c r="Q107" s="352"/>
      <c r="R107" s="353" t="n">
        <f aca="false">[12]Tregion!$G107</f>
        <v>24.858138119426</v>
      </c>
      <c r="S107" s="354"/>
      <c r="T107" s="353"/>
      <c r="U107" s="355"/>
      <c r="V107" s="356"/>
      <c r="W107" s="355"/>
      <c r="X107" s="353"/>
      <c r="Y107" s="354"/>
      <c r="Z107" s="357"/>
      <c r="AB107" s="354"/>
      <c r="AC107" s="353"/>
      <c r="AD107" s="354"/>
      <c r="AE107" s="353"/>
      <c r="AF107" s="354"/>
      <c r="AG107" s="353"/>
      <c r="AI107" s="366"/>
      <c r="AJ107" s="367"/>
      <c r="AK107" s="1" t="n">
        <f aca="false">[4]Curves!$A113</f>
        <v>40118</v>
      </c>
      <c r="AL107" s="2" t="n">
        <f aca="false">[4]Curves!$E113</f>
        <v>3.512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39295</v>
      </c>
      <c r="B108" s="352" t="n">
        <f aca="false">[5]Tregion!$G108</f>
        <v>27.055</v>
      </c>
      <c r="C108" s="353" t="n">
        <f aca="false">[6]Tregion!$G108</f>
        <v>36.115</v>
      </c>
      <c r="D108" s="352" t="n">
        <f aca="false">[7]Tregion!$G108</f>
        <v>34.28</v>
      </c>
      <c r="E108" s="353" t="n">
        <f aca="false">[8]Tregion!$G108</f>
        <v>32.517</v>
      </c>
      <c r="F108" s="352" t="n">
        <f aca="false">[9]Tregion!$G108</f>
        <v>26.781</v>
      </c>
      <c r="G108" s="353" t="n">
        <f aca="false">[10]Tbasis!$E107</f>
        <v>32.399</v>
      </c>
      <c r="H108" s="352"/>
      <c r="I108" s="353" t="n">
        <f aca="false">[11]Tregion!$G108</f>
        <v>23.818</v>
      </c>
      <c r="J108" s="352"/>
      <c r="K108" s="353"/>
      <c r="L108" s="352"/>
      <c r="M108" s="353"/>
      <c r="N108" s="352"/>
      <c r="O108" s="353"/>
      <c r="Q108" s="352"/>
      <c r="R108" s="353" t="n">
        <f aca="false">[12]Tregion!$G108</f>
        <v>25.1484550956106</v>
      </c>
      <c r="S108" s="354"/>
      <c r="T108" s="353"/>
      <c r="U108" s="355"/>
      <c r="V108" s="356"/>
      <c r="W108" s="355"/>
      <c r="X108" s="353"/>
      <c r="Y108" s="354"/>
      <c r="Z108" s="357"/>
      <c r="AB108" s="354"/>
      <c r="AC108" s="353"/>
      <c r="AD108" s="354"/>
      <c r="AE108" s="353"/>
      <c r="AF108" s="354"/>
      <c r="AG108" s="353"/>
      <c r="AI108" s="366"/>
      <c r="AJ108" s="367"/>
      <c r="AK108" s="1" t="n">
        <f aca="false">[4]Curves!$A114</f>
        <v>40148</v>
      </c>
      <c r="AL108" s="2" t="n">
        <f aca="false">[4]Curves!$E114</f>
        <v>3.544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39326</v>
      </c>
      <c r="B109" s="352" t="n">
        <f aca="false">[5]Tregion!$G109</f>
        <v>24.99</v>
      </c>
      <c r="C109" s="353" t="n">
        <f aca="false">[6]Tregion!$G109</f>
        <v>31.547</v>
      </c>
      <c r="D109" s="352" t="n">
        <f aca="false">[7]Tregion!$G109</f>
        <v>29.802</v>
      </c>
      <c r="E109" s="353" t="n">
        <f aca="false">[8]Tregion!$G109</f>
        <v>25.74</v>
      </c>
      <c r="F109" s="352" t="n">
        <f aca="false">[9]Tregion!$G109</f>
        <v>25.53</v>
      </c>
      <c r="G109" s="353" t="n">
        <f aca="false">[10]Tbasis!$E108</f>
        <v>30.021</v>
      </c>
      <c r="H109" s="352"/>
      <c r="I109" s="353" t="n">
        <f aca="false">[11]Tregion!$G109</f>
        <v>18.869</v>
      </c>
      <c r="J109" s="352"/>
      <c r="K109" s="353"/>
      <c r="L109" s="352"/>
      <c r="M109" s="353"/>
      <c r="N109" s="352"/>
      <c r="O109" s="353"/>
      <c r="Q109" s="352"/>
      <c r="R109" s="353" t="n">
        <f aca="false">[12]Tregion!$G109</f>
        <v>25.2609417291954</v>
      </c>
      <c r="S109" s="354"/>
      <c r="T109" s="353"/>
      <c r="U109" s="355"/>
      <c r="V109" s="356"/>
      <c r="W109" s="355"/>
      <c r="X109" s="353"/>
      <c r="Y109" s="354"/>
      <c r="Z109" s="357"/>
      <c r="AB109" s="354"/>
      <c r="AC109" s="353"/>
      <c r="AD109" s="354"/>
      <c r="AE109" s="353"/>
      <c r="AF109" s="354"/>
      <c r="AG109" s="353"/>
      <c r="AI109" s="366"/>
      <c r="AJ109" s="367"/>
      <c r="AK109" s="1" t="n">
        <f aca="false">[4]Curves!$A115</f>
        <v>40179</v>
      </c>
      <c r="AL109" s="2" t="n">
        <f aca="false">[4]Curves!$E115</f>
        <v>3.594</v>
      </c>
      <c r="AM109" s="2" t="n">
        <f aca="false">[4]Curves!$J115</f>
        <v>0.13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39356</v>
      </c>
      <c r="B110" s="352" t="n">
        <f aca="false">[5]Tregion!$G110</f>
        <v>23.097</v>
      </c>
      <c r="C110" s="353" t="n">
        <f aca="false">[6]Tregion!$G110</f>
        <v>29.544</v>
      </c>
      <c r="D110" s="352" t="n">
        <f aca="false">[7]Tregion!$G110</f>
        <v>26.472</v>
      </c>
      <c r="E110" s="353" t="n">
        <f aca="false">[8]Tregion!$G110</f>
        <v>25.712</v>
      </c>
      <c r="F110" s="352" t="n">
        <f aca="false">[9]Tregion!$G110</f>
        <v>21.992</v>
      </c>
      <c r="G110" s="353" t="n">
        <f aca="false">[10]Tbasis!$E109</f>
        <v>26.683</v>
      </c>
      <c r="H110" s="352"/>
      <c r="I110" s="353" t="n">
        <f aca="false">[11]Tregion!$G110</f>
        <v>17.565</v>
      </c>
      <c r="J110" s="352"/>
      <c r="K110" s="353"/>
      <c r="L110" s="352"/>
      <c r="M110" s="353"/>
      <c r="N110" s="352"/>
      <c r="O110" s="353"/>
      <c r="Q110" s="352"/>
      <c r="R110" s="353" t="n">
        <f aca="false">[12]Tregion!$G110</f>
        <v>25.1954715078463</v>
      </c>
      <c r="S110" s="354"/>
      <c r="T110" s="353"/>
      <c r="U110" s="355"/>
      <c r="V110" s="356"/>
      <c r="W110" s="355"/>
      <c r="X110" s="353"/>
      <c r="Y110" s="354"/>
      <c r="Z110" s="357"/>
      <c r="AB110" s="354"/>
      <c r="AC110" s="353"/>
      <c r="AD110" s="354"/>
      <c r="AE110" s="353"/>
      <c r="AF110" s="354"/>
      <c r="AG110" s="353"/>
      <c r="AI110" s="366"/>
      <c r="AJ110" s="367"/>
      <c r="AK110" s="1" t="n">
        <f aca="false">[4]Curves!$A116</f>
        <v>40210</v>
      </c>
      <c r="AL110" s="2" t="n">
        <f aca="false">[4]Curves!$E116</f>
        <v>3.628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39387</v>
      </c>
      <c r="B111" s="352" t="n">
        <f aca="false">[5]Tregion!$G111</f>
        <v>20.672</v>
      </c>
      <c r="C111" s="353" t="n">
        <f aca="false">[6]Tregion!$G111</f>
        <v>28.267</v>
      </c>
      <c r="D111" s="352" t="n">
        <f aca="false">[7]Tregion!$G111</f>
        <v>25.729</v>
      </c>
      <c r="E111" s="353" t="n">
        <f aca="false">[8]Tregion!$G111</f>
        <v>28.38</v>
      </c>
      <c r="F111" s="352" t="n">
        <f aca="false">[9]Tregion!$G111</f>
        <v>25.983</v>
      </c>
      <c r="G111" s="353" t="n">
        <f aca="false">[10]Tbasis!$E110</f>
        <v>24.213</v>
      </c>
      <c r="H111" s="352"/>
      <c r="I111" s="353" t="n">
        <f aca="false">[11]Tregion!$G111</f>
        <v>17.037</v>
      </c>
      <c r="J111" s="352"/>
      <c r="K111" s="353"/>
      <c r="L111" s="352"/>
      <c r="M111" s="353"/>
      <c r="N111" s="352"/>
      <c r="O111" s="353"/>
      <c r="Q111" s="352"/>
      <c r="R111" s="353" t="n">
        <f aca="false">[12]Tregion!$G111</f>
        <v>26.5950172945916</v>
      </c>
      <c r="S111" s="354"/>
      <c r="T111" s="353"/>
      <c r="U111" s="355"/>
      <c r="V111" s="356"/>
      <c r="W111" s="355"/>
      <c r="X111" s="353"/>
      <c r="Y111" s="354"/>
      <c r="Z111" s="357"/>
      <c r="AB111" s="354"/>
      <c r="AC111" s="353"/>
      <c r="AD111" s="354"/>
      <c r="AE111" s="353"/>
      <c r="AF111" s="354"/>
      <c r="AG111" s="353"/>
      <c r="AI111" s="366"/>
      <c r="AJ111" s="367"/>
      <c r="AK111" s="1" t="n">
        <f aca="false">[4]Curves!$A117</f>
        <v>40238</v>
      </c>
      <c r="AL111" s="2" t="n">
        <f aca="false">[4]Curves!$E117</f>
        <v>3.641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39417</v>
      </c>
      <c r="B112" s="352" t="n">
        <f aca="false">[5]Tregion!$G112</f>
        <v>20.848</v>
      </c>
      <c r="C112" s="353" t="n">
        <f aca="false">[6]Tregion!$G112</f>
        <v>32.275</v>
      </c>
      <c r="D112" s="352" t="n">
        <f aca="false">[7]Tregion!$G112</f>
        <v>29.541</v>
      </c>
      <c r="E112" s="353" t="n">
        <f aca="false">[8]Tregion!$G112</f>
        <v>24.413</v>
      </c>
      <c r="F112" s="352" t="n">
        <f aca="false">[9]Tregion!$G112</f>
        <v>25.747</v>
      </c>
      <c r="G112" s="353" t="n">
        <f aca="false">[10]Tbasis!$E111</f>
        <v>24.003</v>
      </c>
      <c r="H112" s="352"/>
      <c r="I112" s="353" t="n">
        <f aca="false">[11]Tregion!$G112</f>
        <v>17.048</v>
      </c>
      <c r="J112" s="352"/>
      <c r="K112" s="353"/>
      <c r="L112" s="352"/>
      <c r="M112" s="353"/>
      <c r="N112" s="352"/>
      <c r="O112" s="353"/>
      <c r="Q112" s="352"/>
      <c r="R112" s="353" t="n">
        <f aca="false">[12]Tregion!$G112</f>
        <v>28.0793368160503</v>
      </c>
      <c r="S112" s="354"/>
      <c r="T112" s="353"/>
      <c r="U112" s="355"/>
      <c r="V112" s="356"/>
      <c r="W112" s="355"/>
      <c r="X112" s="353"/>
      <c r="Y112" s="354"/>
      <c r="Z112" s="357"/>
      <c r="AB112" s="354"/>
      <c r="AC112" s="353"/>
      <c r="AD112" s="354"/>
      <c r="AE112" s="353"/>
      <c r="AF112" s="354"/>
      <c r="AG112" s="353"/>
      <c r="AI112" s="366"/>
      <c r="AJ112" s="367"/>
      <c r="AK112" s="1" t="n">
        <f aca="false">[4]Curves!$A118</f>
        <v>40269</v>
      </c>
      <c r="AL112" s="2" t="n">
        <f aca="false">[4]Curves!$E118</f>
        <v>3.633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39448</v>
      </c>
      <c r="B113" s="352" t="n">
        <f aca="false">[5]Tregion!$G113</f>
        <v>21.321</v>
      </c>
      <c r="C113" s="353" t="n">
        <f aca="false">[6]Tregion!$G113</f>
        <v>27.853</v>
      </c>
      <c r="D113" s="352" t="n">
        <f aca="false">[7]Tregion!$G113</f>
        <v>27.36</v>
      </c>
      <c r="E113" s="353" t="n">
        <f aca="false">[8]Tregion!$G113</f>
        <v>25.782</v>
      </c>
      <c r="F113" s="352" t="n">
        <f aca="false">[9]Tregion!$G113</f>
        <v>25.429</v>
      </c>
      <c r="G113" s="353" t="n">
        <f aca="false">[10]Tbasis!$E112</f>
        <v>24.992</v>
      </c>
      <c r="H113" s="352"/>
      <c r="I113" s="353" t="n">
        <f aca="false">[11]Tregion!$G113</f>
        <v>17.806</v>
      </c>
      <c r="J113" s="352"/>
      <c r="K113" s="353"/>
      <c r="L113" s="352"/>
      <c r="M113" s="353"/>
      <c r="N113" s="352"/>
      <c r="O113" s="353"/>
      <c r="Q113" s="352"/>
      <c r="R113" s="353" t="n">
        <f aca="false">[12]Tregion!$G113</f>
        <v>28.4416412569736</v>
      </c>
      <c r="S113" s="354"/>
      <c r="T113" s="353"/>
      <c r="U113" s="355"/>
      <c r="V113" s="356"/>
      <c r="W113" s="355"/>
      <c r="X113" s="353"/>
      <c r="Y113" s="354"/>
      <c r="Z113" s="357"/>
      <c r="AB113" s="354"/>
      <c r="AC113" s="353"/>
      <c r="AD113" s="354"/>
      <c r="AE113" s="353"/>
      <c r="AF113" s="354"/>
      <c r="AG113" s="353"/>
      <c r="AI113" s="366"/>
      <c r="AJ113" s="367"/>
      <c r="AK113" s="1" t="n">
        <f aca="false">[4]Curves!$A119</f>
        <v>40299</v>
      </c>
      <c r="AL113" s="2" t="n">
        <f aca="false">[4]Curves!$E119</f>
        <v>3.803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39479</v>
      </c>
      <c r="B114" s="352" t="n">
        <f aca="false">[5]Tregion!$G114</f>
        <v>21.593</v>
      </c>
      <c r="C114" s="353" t="n">
        <f aca="false">[6]Tregion!$G114</f>
        <v>27.597</v>
      </c>
      <c r="D114" s="352" t="n">
        <f aca="false">[7]Tregion!$G114</f>
        <v>26.992</v>
      </c>
      <c r="E114" s="353" t="n">
        <f aca="false">[8]Tregion!$G114</f>
        <v>24.842</v>
      </c>
      <c r="F114" s="352" t="n">
        <f aca="false">[9]Tregion!$G114</f>
        <v>23.455</v>
      </c>
      <c r="G114" s="353" t="n">
        <f aca="false">[10]Tbasis!$E113</f>
        <v>25.202</v>
      </c>
      <c r="H114" s="352"/>
      <c r="I114" s="353" t="n">
        <f aca="false">[11]Tregion!$G114</f>
        <v>17.919</v>
      </c>
      <c r="J114" s="352"/>
      <c r="K114" s="353"/>
      <c r="L114" s="352"/>
      <c r="M114" s="353"/>
      <c r="N114" s="352"/>
      <c r="O114" s="353"/>
      <c r="Q114" s="352"/>
      <c r="R114" s="353" t="n">
        <f aca="false">[12]Tregion!$G114</f>
        <v>27.4782794716365</v>
      </c>
      <c r="S114" s="354"/>
      <c r="T114" s="353"/>
      <c r="U114" s="355"/>
      <c r="V114" s="356"/>
      <c r="W114" s="355"/>
      <c r="X114" s="353"/>
      <c r="Y114" s="354"/>
      <c r="Z114" s="357"/>
      <c r="AB114" s="354"/>
      <c r="AC114" s="353"/>
      <c r="AD114" s="354"/>
      <c r="AE114" s="353"/>
      <c r="AF114" s="354"/>
      <c r="AG114" s="353"/>
      <c r="AI114" s="366"/>
      <c r="AJ114" s="367"/>
      <c r="AK114" s="1" t="n">
        <f aca="false">[4]Curves!$A120</f>
        <v>40330</v>
      </c>
      <c r="AL114" s="2" t="n">
        <f aca="false">[4]Curves!$E120</f>
        <v>3.978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39508</v>
      </c>
      <c r="B115" s="352" t="n">
        <f aca="false">[5]Tregion!$G115</f>
        <v>21.025</v>
      </c>
      <c r="C115" s="353" t="n">
        <f aca="false">[6]Tregion!$G115</f>
        <v>26.957</v>
      </c>
      <c r="D115" s="352" t="n">
        <f aca="false">[7]Tregion!$G115</f>
        <v>25.322</v>
      </c>
      <c r="E115" s="353" t="n">
        <f aca="false">[8]Tregion!$G115</f>
        <v>22.281</v>
      </c>
      <c r="F115" s="352" t="n">
        <f aca="false">[9]Tregion!$G115</f>
        <v>22.468</v>
      </c>
      <c r="G115" s="353" t="n">
        <f aca="false">[10]Tbasis!$E114</f>
        <v>24.735</v>
      </c>
      <c r="H115" s="352"/>
      <c r="I115" s="353" t="n">
        <f aca="false">[11]Tregion!$G115</f>
        <v>17.527</v>
      </c>
      <c r="J115" s="352"/>
      <c r="K115" s="353"/>
      <c r="L115" s="352"/>
      <c r="M115" s="353"/>
      <c r="N115" s="352"/>
      <c r="O115" s="353"/>
      <c r="Q115" s="352"/>
      <c r="R115" s="353" t="n">
        <f aca="false">[12]Tregion!$G115</f>
        <v>26.3620683407029</v>
      </c>
      <c r="S115" s="354"/>
      <c r="T115" s="353"/>
      <c r="U115" s="355"/>
      <c r="V115" s="356"/>
      <c r="W115" s="355"/>
      <c r="X115" s="353"/>
      <c r="Y115" s="354"/>
      <c r="Z115" s="357"/>
      <c r="AB115" s="354"/>
      <c r="AC115" s="353"/>
      <c r="AD115" s="354"/>
      <c r="AE115" s="353"/>
      <c r="AF115" s="354"/>
      <c r="AG115" s="353"/>
      <c r="AI115" s="366"/>
      <c r="AJ115" s="367"/>
      <c r="AK115" s="1" t="n">
        <f aca="false">[4]Curves!$A121</f>
        <v>40360</v>
      </c>
      <c r="AL115" s="2" t="n">
        <f aca="false">[4]Curves!$E121</f>
        <v>4.0255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39539</v>
      </c>
      <c r="B116" s="352" t="n">
        <f aca="false">[5]Tregion!$G116</f>
        <v>20.99</v>
      </c>
      <c r="C116" s="353" t="n">
        <f aca="false">[6]Tregion!$G116</f>
        <v>26.305</v>
      </c>
      <c r="D116" s="352" t="n">
        <f aca="false">[7]Tregion!$G116</f>
        <v>24.043</v>
      </c>
      <c r="E116" s="353" t="n">
        <f aca="false">[8]Tregion!$G116</f>
        <v>25.068</v>
      </c>
      <c r="F116" s="352" t="n">
        <f aca="false">[9]Tregion!$G116</f>
        <v>24.182</v>
      </c>
      <c r="G116" s="353" t="n">
        <f aca="false">[10]Tbasis!$E115</f>
        <v>24.607</v>
      </c>
      <c r="H116" s="352"/>
      <c r="I116" s="353" t="n">
        <f aca="false">[11]Tregion!$G116</f>
        <v>16.598</v>
      </c>
      <c r="J116" s="352"/>
      <c r="K116" s="353"/>
      <c r="L116" s="352"/>
      <c r="M116" s="353"/>
      <c r="N116" s="352"/>
      <c r="O116" s="353"/>
      <c r="Q116" s="352"/>
      <c r="R116" s="353" t="n">
        <f aca="false">[12]Tregion!$G116</f>
        <v>24.5425887024366</v>
      </c>
      <c r="S116" s="354"/>
      <c r="T116" s="353"/>
      <c r="U116" s="355"/>
      <c r="V116" s="356"/>
      <c r="W116" s="355"/>
      <c r="X116" s="353"/>
      <c r="Y116" s="354"/>
      <c r="Z116" s="357"/>
      <c r="AB116" s="354"/>
      <c r="AC116" s="353"/>
      <c r="AD116" s="354"/>
      <c r="AE116" s="353"/>
      <c r="AF116" s="354"/>
      <c r="AG116" s="353"/>
      <c r="AI116" s="366"/>
      <c r="AJ116" s="367"/>
      <c r="AK116" s="1" t="n">
        <f aca="false">[4]Curves!$A122</f>
        <v>40391</v>
      </c>
      <c r="AL116" s="2" t="n">
        <f aca="false">[4]Curves!$E122</f>
        <v>3.9115</v>
      </c>
      <c r="AM116" s="2" t="n">
        <f aca="false">[4]Curves!$J122</f>
        <v>0.045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39569</v>
      </c>
      <c r="B117" s="352" t="n">
        <f aca="false">[5]Tregion!$G117</f>
        <v>20.717</v>
      </c>
      <c r="C117" s="353" t="n">
        <f aca="false">[6]Tregion!$G117</f>
        <v>19.479</v>
      </c>
      <c r="D117" s="352" t="n">
        <f aca="false">[7]Tregion!$G117</f>
        <v>16.487</v>
      </c>
      <c r="E117" s="353" t="n">
        <f aca="false">[8]Tregion!$G117</f>
        <v>22.918</v>
      </c>
      <c r="F117" s="352" t="n">
        <f aca="false">[9]Tregion!$G117</f>
        <v>24.221</v>
      </c>
      <c r="G117" s="353" t="n">
        <f aca="false">[10]Tbasis!$E116</f>
        <v>24.468</v>
      </c>
      <c r="H117" s="352"/>
      <c r="I117" s="353" t="n">
        <f aca="false">[11]Tregion!$G117</f>
        <v>14.487</v>
      </c>
      <c r="J117" s="352"/>
      <c r="K117" s="353"/>
      <c r="L117" s="352"/>
      <c r="M117" s="353"/>
      <c r="N117" s="352"/>
      <c r="O117" s="353"/>
      <c r="Q117" s="352"/>
      <c r="R117" s="353" t="n">
        <f aca="false">[12]Tregion!$G117</f>
        <v>24.5442613944441</v>
      </c>
      <c r="S117" s="354"/>
      <c r="T117" s="353"/>
      <c r="U117" s="355"/>
      <c r="V117" s="356"/>
      <c r="W117" s="355"/>
      <c r="X117" s="353"/>
      <c r="Y117" s="354"/>
      <c r="Z117" s="357"/>
      <c r="AB117" s="354"/>
      <c r="AC117" s="353"/>
      <c r="AD117" s="354"/>
      <c r="AE117" s="353"/>
      <c r="AF117" s="354"/>
      <c r="AG117" s="353"/>
      <c r="AI117" s="366"/>
      <c r="AJ117" s="367"/>
      <c r="AK117" s="1" t="n">
        <f aca="false">[4]Curves!$A123</f>
        <v>40422</v>
      </c>
      <c r="AL117" s="2" t="n">
        <f aca="false">[4]Curves!$E123</f>
        <v>3.7795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39600</v>
      </c>
      <c r="B118" s="352" t="n">
        <f aca="false">[5]Tregion!$G118</f>
        <v>21.182</v>
      </c>
      <c r="C118" s="353" t="n">
        <f aca="false">[6]Tregion!$G118</f>
        <v>19.733</v>
      </c>
      <c r="D118" s="352" t="n">
        <f aca="false">[7]Tregion!$G118</f>
        <v>16.286</v>
      </c>
      <c r="E118" s="353" t="n">
        <f aca="false">[8]Tregion!$G118</f>
        <v>24.935</v>
      </c>
      <c r="F118" s="352" t="n">
        <f aca="false">[9]Tregion!$G118</f>
        <v>23.29</v>
      </c>
      <c r="G118" s="353" t="n">
        <f aca="false">[10]Tbasis!$E117</f>
        <v>25.659</v>
      </c>
      <c r="H118" s="352"/>
      <c r="I118" s="353" t="n">
        <f aca="false">[11]Tregion!$G118</f>
        <v>14.555</v>
      </c>
      <c r="J118" s="352"/>
      <c r="K118" s="353"/>
      <c r="L118" s="352"/>
      <c r="M118" s="353"/>
      <c r="N118" s="352"/>
      <c r="O118" s="353"/>
      <c r="Q118" s="352"/>
      <c r="R118" s="353" t="n">
        <f aca="false">[12]Tregion!$G118</f>
        <v>24.8170429925507</v>
      </c>
      <c r="S118" s="354"/>
      <c r="T118" s="353"/>
      <c r="U118" s="355"/>
      <c r="V118" s="356"/>
      <c r="W118" s="355"/>
      <c r="X118" s="353"/>
      <c r="Y118" s="354"/>
      <c r="Z118" s="357"/>
      <c r="AB118" s="354"/>
      <c r="AC118" s="353"/>
      <c r="AD118" s="354"/>
      <c r="AE118" s="353"/>
      <c r="AF118" s="354"/>
      <c r="AG118" s="353"/>
      <c r="AI118" s="366"/>
      <c r="AJ118" s="367"/>
      <c r="AK118" s="1" t="n">
        <f aca="false">[4]Curves!$A124</f>
        <v>40452</v>
      </c>
      <c r="AL118" s="2" t="n">
        <f aca="false">[4]Curves!$E124</f>
        <v>3.6095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39630</v>
      </c>
      <c r="B119" s="352" t="n">
        <f aca="false">[5]Tregion!$G119</f>
        <v>23.867</v>
      </c>
      <c r="C119" s="353" t="n">
        <f aca="false">[6]Tregion!$G119</f>
        <v>32.826</v>
      </c>
      <c r="D119" s="352" t="n">
        <f aca="false">[7]Tregion!$G119</f>
        <v>30.367</v>
      </c>
      <c r="E119" s="353" t="n">
        <f aca="false">[8]Tregion!$G119</f>
        <v>26.174</v>
      </c>
      <c r="F119" s="352" t="n">
        <f aca="false">[9]Tregion!$G119</f>
        <v>25.54</v>
      </c>
      <c r="G119" s="353" t="n">
        <f aca="false">[10]Tbasis!$E118</f>
        <v>28.926</v>
      </c>
      <c r="H119" s="352"/>
      <c r="I119" s="353" t="n">
        <f aca="false">[11]Tregion!$G119</f>
        <v>19.746</v>
      </c>
      <c r="J119" s="352"/>
      <c r="K119" s="353"/>
      <c r="L119" s="352"/>
      <c r="M119" s="353"/>
      <c r="N119" s="352"/>
      <c r="O119" s="353"/>
      <c r="Q119" s="352"/>
      <c r="R119" s="353" t="n">
        <f aca="false">[12]Tregion!$G119</f>
        <v>25.24224988892</v>
      </c>
      <c r="S119" s="354"/>
      <c r="T119" s="353"/>
      <c r="U119" s="355"/>
      <c r="V119" s="356"/>
      <c r="W119" s="355"/>
      <c r="X119" s="353"/>
      <c r="Y119" s="354"/>
      <c r="Z119" s="357"/>
      <c r="AB119" s="354"/>
      <c r="AC119" s="353"/>
      <c r="AD119" s="354"/>
      <c r="AE119" s="353"/>
      <c r="AF119" s="354"/>
      <c r="AG119" s="353"/>
      <c r="AI119" s="366"/>
      <c r="AJ119" s="367"/>
      <c r="AK119" s="1" t="n">
        <f aca="false">[4]Curves!$A125</f>
        <v>40483</v>
      </c>
      <c r="AL119" s="2" t="n">
        <f aca="false">[4]Curves!$E125</f>
        <v>3.6095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39661</v>
      </c>
      <c r="B120" s="352" t="n">
        <f aca="false">[5]Tregion!$G120</f>
        <v>26.143</v>
      </c>
      <c r="C120" s="353" t="n">
        <f aca="false">[6]Tregion!$G120</f>
        <v>36.684</v>
      </c>
      <c r="D120" s="352" t="n">
        <f aca="false">[7]Tregion!$G120</f>
        <v>33.863</v>
      </c>
      <c r="E120" s="353" t="n">
        <f aca="false">[8]Tregion!$G120</f>
        <v>31.689</v>
      </c>
      <c r="F120" s="352" t="n">
        <f aca="false">[9]Tregion!$G120</f>
        <v>27.377</v>
      </c>
      <c r="G120" s="353" t="n">
        <f aca="false">[10]Tbasis!$E119</f>
        <v>31.857</v>
      </c>
      <c r="H120" s="352"/>
      <c r="I120" s="353" t="n">
        <f aca="false">[11]Tregion!$G120</f>
        <v>23.64</v>
      </c>
      <c r="J120" s="352"/>
      <c r="K120" s="353"/>
      <c r="L120" s="352"/>
      <c r="M120" s="353"/>
      <c r="N120" s="352"/>
      <c r="O120" s="353"/>
      <c r="Q120" s="352"/>
      <c r="R120" s="353" t="n">
        <f aca="false">[12]Tregion!$G120</f>
        <v>25.5318973098142</v>
      </c>
      <c r="S120" s="354"/>
      <c r="T120" s="353"/>
      <c r="U120" s="355"/>
      <c r="V120" s="356"/>
      <c r="W120" s="355"/>
      <c r="X120" s="353"/>
      <c r="Y120" s="354"/>
      <c r="Z120" s="357"/>
      <c r="AB120" s="354"/>
      <c r="AC120" s="353"/>
      <c r="AD120" s="354"/>
      <c r="AE120" s="353"/>
      <c r="AF120" s="354"/>
      <c r="AG120" s="353"/>
      <c r="AI120" s="366"/>
      <c r="AJ120" s="367"/>
      <c r="AK120" s="1" t="n">
        <f aca="false">[4]Curves!$A126</f>
        <v>40513</v>
      </c>
      <c r="AL120" s="2" t="n">
        <f aca="false">[4]Curves!$E126</f>
        <v>3.6415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39692</v>
      </c>
      <c r="B121" s="352" t="n">
        <f aca="false">[5]Tregion!$G121</f>
        <v>24.992</v>
      </c>
      <c r="C121" s="353" t="n">
        <f aca="false">[6]Tregion!$G121</f>
        <v>32.507</v>
      </c>
      <c r="D121" s="352" t="n">
        <f aca="false">[7]Tregion!$G121</f>
        <v>29.727</v>
      </c>
      <c r="E121" s="353" t="n">
        <f aca="false">[8]Tregion!$G121</f>
        <v>27.651</v>
      </c>
      <c r="F121" s="352" t="n">
        <f aca="false">[9]Tregion!$G121</f>
        <v>26.273</v>
      </c>
      <c r="G121" s="353" t="n">
        <f aca="false">[10]Tbasis!$E120</f>
        <v>30.165</v>
      </c>
      <c r="H121" s="352"/>
      <c r="I121" s="353" t="n">
        <f aca="false">[11]Tregion!$G121</f>
        <v>20.126</v>
      </c>
      <c r="J121" s="352"/>
      <c r="K121" s="353"/>
      <c r="L121" s="352"/>
      <c r="M121" s="353"/>
      <c r="N121" s="352"/>
      <c r="O121" s="353"/>
      <c r="Q121" s="352"/>
      <c r="R121" s="353" t="n">
        <f aca="false">[12]Tregion!$G121</f>
        <v>25.6435331822973</v>
      </c>
      <c r="S121" s="354"/>
      <c r="T121" s="353"/>
      <c r="U121" s="355"/>
      <c r="V121" s="356"/>
      <c r="W121" s="355"/>
      <c r="X121" s="353"/>
      <c r="Y121" s="354"/>
      <c r="Z121" s="357"/>
      <c r="AB121" s="354"/>
      <c r="AC121" s="353"/>
      <c r="AD121" s="354"/>
      <c r="AE121" s="353"/>
      <c r="AF121" s="354"/>
      <c r="AG121" s="353"/>
      <c r="AI121" s="366"/>
      <c r="AJ121" s="367"/>
      <c r="AK121" s="1" t="n">
        <f aca="false">[4]Curves!$A127</f>
        <v>40544</v>
      </c>
      <c r="AL121" s="2" t="n">
        <f aca="false">[4]Curves!$E127</f>
        <v>3.6915</v>
      </c>
      <c r="AM121" s="2" t="n">
        <f aca="false">[4]Curves!$J127</f>
        <v>0.13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39722</v>
      </c>
      <c r="B122" s="352" t="n">
        <f aca="false">[5]Tregion!$G122</f>
        <v>23.003</v>
      </c>
      <c r="C122" s="353" t="n">
        <f aca="false">[6]Tregion!$G122</f>
        <v>30.554</v>
      </c>
      <c r="D122" s="352" t="n">
        <f aca="false">[7]Tregion!$G122</f>
        <v>26.664</v>
      </c>
      <c r="E122" s="353" t="n">
        <f aca="false">[8]Tregion!$G122</f>
        <v>25.676</v>
      </c>
      <c r="F122" s="352" t="n">
        <f aca="false">[9]Tregion!$G122</f>
        <v>22.058</v>
      </c>
      <c r="G122" s="353" t="n">
        <f aca="false">[10]Tbasis!$E121</f>
        <v>26.903</v>
      </c>
      <c r="H122" s="352"/>
      <c r="I122" s="353" t="n">
        <f aca="false">[11]Tregion!$G122</f>
        <v>17.745</v>
      </c>
      <c r="J122" s="352"/>
      <c r="K122" s="353"/>
      <c r="L122" s="352"/>
      <c r="M122" s="353"/>
      <c r="N122" s="352"/>
      <c r="O122" s="353"/>
      <c r="Q122" s="352"/>
      <c r="R122" s="353" t="n">
        <f aca="false">[12]Tregion!$G122</f>
        <v>25.5779165734478</v>
      </c>
      <c r="S122" s="354"/>
      <c r="T122" s="353"/>
      <c r="U122" s="355"/>
      <c r="V122" s="356"/>
      <c r="W122" s="355"/>
      <c r="X122" s="353"/>
      <c r="Y122" s="354"/>
      <c r="Z122" s="357"/>
      <c r="AB122" s="354"/>
      <c r="AC122" s="353"/>
      <c r="AD122" s="354"/>
      <c r="AE122" s="353"/>
      <c r="AF122" s="354"/>
      <c r="AG122" s="353"/>
      <c r="AI122" s="366"/>
      <c r="AJ122" s="367"/>
      <c r="AK122" s="1" t="n">
        <f aca="false">[4]Curves!$A128</f>
        <v>40575</v>
      </c>
      <c r="AL122" s="2" t="n">
        <f aca="false">[4]Curves!$E128</f>
        <v>3.7255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39753</v>
      </c>
      <c r="B123" s="352" t="n">
        <f aca="false">[5]Tregion!$G123</f>
        <v>20.412</v>
      </c>
      <c r="C123" s="353" t="n">
        <f aca="false">[6]Tregion!$G123</f>
        <v>29.367</v>
      </c>
      <c r="D123" s="352" t="n">
        <f aca="false">[7]Tregion!$G123</f>
        <v>25.9</v>
      </c>
      <c r="E123" s="353" t="n">
        <f aca="false">[8]Tregion!$G123</f>
        <v>26.484</v>
      </c>
      <c r="F123" s="352" t="n">
        <f aca="false">[9]Tregion!$G123</f>
        <v>25.781</v>
      </c>
      <c r="G123" s="353" t="n">
        <f aca="false">[10]Tbasis!$E122</f>
        <v>24.419</v>
      </c>
      <c r="H123" s="352"/>
      <c r="I123" s="353" t="n">
        <f aca="false">[11]Tregion!$G123</f>
        <v>16.742</v>
      </c>
      <c r="J123" s="352"/>
      <c r="K123" s="353"/>
      <c r="L123" s="352"/>
      <c r="M123" s="353"/>
      <c r="N123" s="352"/>
      <c r="O123" s="353"/>
      <c r="Q123" s="352"/>
      <c r="R123" s="353" t="n">
        <f aca="false">[12]Tregion!$G123</f>
        <v>27.3731033483641</v>
      </c>
      <c r="S123" s="354"/>
      <c r="T123" s="353"/>
      <c r="U123" s="355"/>
      <c r="V123" s="356"/>
      <c r="W123" s="355"/>
      <c r="X123" s="353"/>
      <c r="Y123" s="354"/>
      <c r="Z123" s="357"/>
      <c r="AB123" s="354"/>
      <c r="AC123" s="353"/>
      <c r="AD123" s="354"/>
      <c r="AE123" s="353"/>
      <c r="AF123" s="354"/>
      <c r="AG123" s="353"/>
      <c r="AI123" s="366"/>
      <c r="AJ123" s="367"/>
      <c r="AK123" s="1" t="n">
        <f aca="false">[4]Curves!$A129</f>
        <v>40603</v>
      </c>
      <c r="AL123" s="2" t="n">
        <f aca="false">[4]Curves!$E129</f>
        <v>3.7385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39783</v>
      </c>
      <c r="B124" s="352" t="n">
        <f aca="false">[5]Tregion!$G124</f>
        <v>21.146</v>
      </c>
      <c r="C124" s="353" t="n">
        <f aca="false">[6]Tregion!$G124</f>
        <v>33.021</v>
      </c>
      <c r="D124" s="352" t="n">
        <f aca="false">[7]Tregion!$G124</f>
        <v>29.409</v>
      </c>
      <c r="E124" s="353" t="n">
        <f aca="false">[8]Tregion!$G124</f>
        <v>26.507</v>
      </c>
      <c r="F124" s="352" t="n">
        <f aca="false">[9]Tregion!$G124</f>
        <v>26.129</v>
      </c>
      <c r="G124" s="353" t="n">
        <f aca="false">[10]Tbasis!$E123</f>
        <v>24.581</v>
      </c>
      <c r="H124" s="352"/>
      <c r="I124" s="353" t="n">
        <f aca="false">[11]Tregion!$G124</f>
        <v>17.843</v>
      </c>
      <c r="J124" s="352"/>
      <c r="K124" s="353"/>
      <c r="L124" s="352"/>
      <c r="M124" s="353"/>
      <c r="N124" s="352"/>
      <c r="O124" s="353"/>
      <c r="Q124" s="352"/>
      <c r="R124" s="353" t="n">
        <f aca="false">[12]Tregion!$G124</f>
        <v>28.8730610102698</v>
      </c>
      <c r="S124" s="354"/>
      <c r="T124" s="353"/>
      <c r="U124" s="355"/>
      <c r="V124" s="356"/>
      <c r="W124" s="355"/>
      <c r="X124" s="353"/>
      <c r="Y124" s="354"/>
      <c r="Z124" s="357"/>
      <c r="AB124" s="354"/>
      <c r="AC124" s="353"/>
      <c r="AD124" s="354"/>
      <c r="AE124" s="353"/>
      <c r="AF124" s="354"/>
      <c r="AG124" s="353"/>
      <c r="AI124" s="366"/>
      <c r="AJ124" s="367"/>
      <c r="AK124" s="1" t="n">
        <f aca="false">[4]Curves!$A130</f>
        <v>40634</v>
      </c>
      <c r="AL124" s="2" t="n">
        <f aca="false">[4]Curves!$E130</f>
        <v>3.7305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39814</v>
      </c>
      <c r="B125" s="352" t="n">
        <f aca="false">[5]Tregion!$G125</f>
        <v>21.341</v>
      </c>
      <c r="C125" s="353" t="n">
        <f aca="false">[6]Tregion!$G125</f>
        <v>28.981</v>
      </c>
      <c r="D125" s="352" t="n">
        <f aca="false">[7]Tregion!$G125</f>
        <v>27.465</v>
      </c>
      <c r="E125" s="353" t="n">
        <f aca="false">[8]Tregion!$G125</f>
        <v>25.973</v>
      </c>
      <c r="F125" s="352" t="n">
        <f aca="false">[9]Tregion!$G125</f>
        <v>25.602</v>
      </c>
      <c r="G125" s="353" t="n">
        <f aca="false">[10]Tbasis!$E124</f>
        <v>25.33</v>
      </c>
      <c r="H125" s="352"/>
      <c r="I125" s="353" t="n">
        <f aca="false">[11]Tregion!$G125</f>
        <v>17.946</v>
      </c>
      <c r="J125" s="352"/>
      <c r="K125" s="353"/>
      <c r="L125" s="352"/>
      <c r="M125" s="353"/>
      <c r="N125" s="352"/>
      <c r="O125" s="353"/>
      <c r="Q125" s="352"/>
      <c r="R125" s="353" t="n">
        <f aca="false">[12]Tregion!$G125</f>
        <v>29.2718598501428</v>
      </c>
      <c r="S125" s="354"/>
      <c r="T125" s="353"/>
      <c r="U125" s="355"/>
      <c r="V125" s="356"/>
      <c r="W125" s="355"/>
      <c r="X125" s="353"/>
      <c r="Y125" s="354"/>
      <c r="Z125" s="357"/>
      <c r="AB125" s="354"/>
      <c r="AC125" s="353"/>
      <c r="AD125" s="354"/>
      <c r="AE125" s="353"/>
      <c r="AF125" s="354"/>
      <c r="AG125" s="353"/>
      <c r="AI125" s="366"/>
      <c r="AJ125" s="367"/>
      <c r="AK125" s="1" t="n">
        <f aca="false">[4]Curves!$A131</f>
        <v>40664</v>
      </c>
      <c r="AL125" s="2" t="n">
        <f aca="false">[4]Curves!$E131</f>
        <v>3.9005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39845</v>
      </c>
      <c r="B126" s="352" t="n">
        <f aca="false">[5]Tregion!$G126</f>
        <v>21.574</v>
      </c>
      <c r="C126" s="353" t="n">
        <f aca="false">[6]Tregion!$G126</f>
        <v>28.729</v>
      </c>
      <c r="D126" s="352" t="n">
        <f aca="false">[7]Tregion!$G126</f>
        <v>27.135</v>
      </c>
      <c r="E126" s="353" t="n">
        <f aca="false">[8]Tregion!$G126</f>
        <v>24.777</v>
      </c>
      <c r="F126" s="352" t="n">
        <f aca="false">[9]Tregion!$G126</f>
        <v>23.585</v>
      </c>
      <c r="G126" s="353" t="n">
        <f aca="false">[10]Tbasis!$E125</f>
        <v>25.511</v>
      </c>
      <c r="H126" s="352"/>
      <c r="I126" s="353" t="n">
        <f aca="false">[11]Tregion!$G126</f>
        <v>18.032</v>
      </c>
      <c r="J126" s="352"/>
      <c r="K126" s="353"/>
      <c r="L126" s="352"/>
      <c r="M126" s="353"/>
      <c r="N126" s="352"/>
      <c r="O126" s="353"/>
      <c r="Q126" s="352"/>
      <c r="R126" s="353" t="n">
        <f aca="false">[12]Tregion!$G126</f>
        <v>28.3207465480409</v>
      </c>
      <c r="S126" s="354"/>
      <c r="T126" s="353"/>
      <c r="U126" s="355"/>
      <c r="V126" s="356"/>
      <c r="W126" s="355"/>
      <c r="X126" s="353"/>
      <c r="Y126" s="354"/>
      <c r="Z126" s="357"/>
      <c r="AB126" s="354"/>
      <c r="AC126" s="353"/>
      <c r="AD126" s="354"/>
      <c r="AE126" s="353"/>
      <c r="AF126" s="354"/>
      <c r="AG126" s="353"/>
      <c r="AI126" s="366"/>
      <c r="AJ126" s="367"/>
      <c r="AK126" s="1" t="n">
        <f aca="false">[4]Curves!$A132</f>
        <v>40695</v>
      </c>
      <c r="AL126" s="2" t="n">
        <f aca="false">[4]Curves!$E132</f>
        <v>4.0755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39873</v>
      </c>
      <c r="B127" s="352" t="n">
        <f aca="false">[5]Tregion!$G127</f>
        <v>21.055</v>
      </c>
      <c r="C127" s="353" t="n">
        <f aca="false">[6]Tregion!$G127</f>
        <v>28.134</v>
      </c>
      <c r="D127" s="352" t="n">
        <f aca="false">[7]Tregion!$G127</f>
        <v>25.578</v>
      </c>
      <c r="E127" s="353" t="n">
        <f aca="false">[8]Tregion!$G127</f>
        <v>22.419</v>
      </c>
      <c r="F127" s="352" t="n">
        <f aca="false">[9]Tregion!$G127</f>
        <v>22.643</v>
      </c>
      <c r="G127" s="353" t="n">
        <f aca="false">[10]Tbasis!$E126</f>
        <v>25.093</v>
      </c>
      <c r="H127" s="352"/>
      <c r="I127" s="353" t="n">
        <f aca="false">[11]Tregion!$G127</f>
        <v>17.667</v>
      </c>
      <c r="J127" s="352"/>
      <c r="K127" s="353"/>
      <c r="L127" s="352"/>
      <c r="M127" s="353"/>
      <c r="N127" s="352"/>
      <c r="O127" s="353"/>
      <c r="Q127" s="352"/>
      <c r="R127" s="353" t="n">
        <f aca="false">[12]Tregion!$G127</f>
        <v>27.2141648593237</v>
      </c>
      <c r="S127" s="354"/>
      <c r="T127" s="353"/>
      <c r="U127" s="355"/>
      <c r="V127" s="356"/>
      <c r="W127" s="355"/>
      <c r="X127" s="353"/>
      <c r="Y127" s="354"/>
      <c r="Z127" s="357"/>
      <c r="AB127" s="354"/>
      <c r="AC127" s="353"/>
      <c r="AD127" s="354"/>
      <c r="AE127" s="353"/>
      <c r="AF127" s="354"/>
      <c r="AG127" s="353"/>
      <c r="AI127" s="366"/>
      <c r="AJ127" s="367"/>
      <c r="AK127" s="1" t="n">
        <f aca="false">[4]Curves!$A133</f>
        <v>40725</v>
      </c>
      <c r="AL127" s="2" t="n">
        <f aca="false">[4]Curves!$E133</f>
        <v>4.1255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39904</v>
      </c>
      <c r="B128" s="352" t="n">
        <f aca="false">[5]Tregion!$G128</f>
        <v>21.067</v>
      </c>
      <c r="C128" s="353" t="n">
        <f aca="false">[6]Tregion!$G128</f>
        <v>27.511</v>
      </c>
      <c r="D128" s="352" t="n">
        <f aca="false">[7]Tregion!$G128</f>
        <v>24.406</v>
      </c>
      <c r="E128" s="353" t="n">
        <f aca="false">[8]Tregion!$G128</f>
        <v>25.18</v>
      </c>
      <c r="F128" s="352" t="n">
        <f aca="false">[9]Tregion!$G128</f>
        <v>24.349</v>
      </c>
      <c r="G128" s="353" t="n">
        <f aca="false">[10]Tbasis!$E127</f>
        <v>24.998</v>
      </c>
      <c r="H128" s="352"/>
      <c r="I128" s="353" t="n">
        <f aca="false">[11]Tregion!$G128</f>
        <v>16.748</v>
      </c>
      <c r="J128" s="352"/>
      <c r="K128" s="353"/>
      <c r="L128" s="352"/>
      <c r="M128" s="353"/>
      <c r="N128" s="352"/>
      <c r="O128" s="353"/>
      <c r="Q128" s="352"/>
      <c r="R128" s="353" t="n">
        <f aca="false">[12]Tregion!$G128</f>
        <v>24.8069574402232</v>
      </c>
      <c r="S128" s="354"/>
      <c r="T128" s="353"/>
      <c r="U128" s="355"/>
      <c r="V128" s="356"/>
      <c r="W128" s="355"/>
      <c r="X128" s="353"/>
      <c r="Y128" s="354"/>
      <c r="Z128" s="357"/>
      <c r="AB128" s="354"/>
      <c r="AC128" s="353"/>
      <c r="AD128" s="354"/>
      <c r="AE128" s="353"/>
      <c r="AF128" s="354"/>
      <c r="AG128" s="353"/>
      <c r="AI128" s="366"/>
      <c r="AJ128" s="367"/>
      <c r="AK128" s="1" t="n">
        <f aca="false">[4]Curves!$A134</f>
        <v>40756</v>
      </c>
      <c r="AL128" s="2" t="n">
        <f aca="false">[4]Curves!$E134</f>
        <v>4.0115</v>
      </c>
      <c r="AM128" s="2" t="n">
        <f aca="false">[4]Curves!$J134</f>
        <v>0.045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39934</v>
      </c>
      <c r="B129" s="352" t="n">
        <f aca="false">[5]Tregion!$G129</f>
        <v>20.455</v>
      </c>
      <c r="C129" s="353" t="n">
        <f aca="false">[6]Tregion!$G129</f>
        <v>20.72</v>
      </c>
      <c r="D129" s="352" t="n">
        <f aca="false">[7]Tregion!$G129</f>
        <v>17.07</v>
      </c>
      <c r="E129" s="353" t="n">
        <f aca="false">[8]Tregion!$G129</f>
        <v>21.46</v>
      </c>
      <c r="F129" s="352" t="n">
        <f aca="false">[9]Tregion!$G129</f>
        <v>24.154</v>
      </c>
      <c r="G129" s="353" t="n">
        <f aca="false">[10]Tbasis!$E128</f>
        <v>24.673</v>
      </c>
      <c r="H129" s="352"/>
      <c r="I129" s="353" t="n">
        <f aca="false">[11]Tregion!$G129</f>
        <v>14.052</v>
      </c>
      <c r="J129" s="352"/>
      <c r="K129" s="353"/>
      <c r="L129" s="352"/>
      <c r="M129" s="353"/>
      <c r="N129" s="352"/>
      <c r="O129" s="353"/>
      <c r="Q129" s="352"/>
      <c r="R129" s="353" t="n">
        <f aca="false">[12]Tregion!$G129</f>
        <v>24.8217311917931</v>
      </c>
      <c r="S129" s="354"/>
      <c r="T129" s="353"/>
      <c r="U129" s="355"/>
      <c r="V129" s="356"/>
      <c r="W129" s="355"/>
      <c r="X129" s="353"/>
      <c r="Y129" s="354"/>
      <c r="Z129" s="357"/>
      <c r="AB129" s="354"/>
      <c r="AC129" s="353"/>
      <c r="AD129" s="354"/>
      <c r="AE129" s="353"/>
      <c r="AF129" s="354"/>
      <c r="AG129" s="353"/>
      <c r="AI129" s="366"/>
      <c r="AJ129" s="367"/>
      <c r="AK129" s="1"/>
    </row>
    <row r="130" customFormat="false" ht="12.75" hidden="false" customHeight="false" outlineLevel="0" collapsed="false">
      <c r="A130" s="1" t="n">
        <f aca="false">[5]Tregion!$A130</f>
        <v>39965</v>
      </c>
      <c r="B130" s="352" t="n">
        <f aca="false">[5]Tregion!$G130</f>
        <v>21.591</v>
      </c>
      <c r="C130" s="353" t="n">
        <f aca="false">[6]Tregion!$G130</f>
        <v>21.577</v>
      </c>
      <c r="D130" s="352" t="n">
        <f aca="false">[7]Tregion!$G130</f>
        <v>17.541</v>
      </c>
      <c r="E130" s="353" t="n">
        <f aca="false">[8]Tregion!$G130</f>
        <v>26.775</v>
      </c>
      <c r="F130" s="352" t="n">
        <f aca="false">[9]Tregion!$G130</f>
        <v>23.983</v>
      </c>
      <c r="G130" s="353" t="n">
        <f aca="false">[10]Tbasis!$E129</f>
        <v>26.191</v>
      </c>
      <c r="H130" s="352"/>
      <c r="I130" s="353" t="n">
        <f aca="false">[11]Tregion!$G130</f>
        <v>15.807</v>
      </c>
      <c r="J130" s="352"/>
      <c r="K130" s="353"/>
      <c r="L130" s="352"/>
      <c r="M130" s="353"/>
      <c r="N130" s="352"/>
      <c r="O130" s="353"/>
      <c r="Q130" s="352"/>
      <c r="R130" s="353" t="n">
        <f aca="false">[12]Tregion!$G130</f>
        <v>25.1096924208087</v>
      </c>
      <c r="S130" s="354"/>
      <c r="T130" s="353"/>
      <c r="U130" s="355"/>
      <c r="V130" s="356"/>
      <c r="W130" s="355"/>
      <c r="X130" s="353"/>
      <c r="Y130" s="354"/>
      <c r="Z130" s="357"/>
      <c r="AB130" s="354"/>
      <c r="AC130" s="353"/>
      <c r="AD130" s="354"/>
      <c r="AE130" s="353"/>
      <c r="AF130" s="354"/>
      <c r="AG130" s="353"/>
      <c r="AI130" s="366"/>
      <c r="AJ130" s="367"/>
      <c r="AK130" s="1"/>
    </row>
    <row r="131" customFormat="false" ht="12.75" hidden="false" customHeight="false" outlineLevel="0" collapsed="false">
      <c r="A131" s="1" t="n">
        <f aca="false">[5]Tregion!$A131</f>
        <v>39995</v>
      </c>
      <c r="B131" s="352" t="n">
        <f aca="false">[5]Tregion!$G131</f>
        <v>23.668</v>
      </c>
      <c r="C131" s="353" t="n">
        <f aca="false">[6]Tregion!$G131</f>
        <v>33.777</v>
      </c>
      <c r="D131" s="352" t="n">
        <f aca="false">[7]Tregion!$G131</f>
        <v>30.262</v>
      </c>
      <c r="E131" s="353" t="n">
        <f aca="false">[8]Tregion!$G131</f>
        <v>26.488</v>
      </c>
      <c r="F131" s="352" t="n">
        <f aca="false">[9]Tregion!$G131</f>
        <v>25.771</v>
      </c>
      <c r="G131" s="353" t="n">
        <f aca="false">[10]Tbasis!$E130</f>
        <v>28.988</v>
      </c>
      <c r="H131" s="352"/>
      <c r="I131" s="353" t="n">
        <f aca="false">[11]Tregion!$G131</f>
        <v>19.876</v>
      </c>
      <c r="J131" s="352"/>
      <c r="K131" s="353"/>
      <c r="L131" s="352"/>
      <c r="M131" s="353"/>
      <c r="N131" s="352"/>
      <c r="O131" s="353"/>
      <c r="Q131" s="352"/>
      <c r="R131" s="353" t="n">
        <f aca="false">[12]Tregion!$G131</f>
        <v>25.5510645347887</v>
      </c>
      <c r="S131" s="354"/>
      <c r="T131" s="353"/>
      <c r="U131" s="355"/>
      <c r="V131" s="356"/>
      <c r="W131" s="355"/>
      <c r="X131" s="353"/>
      <c r="Y131" s="354"/>
      <c r="Z131" s="357"/>
      <c r="AB131" s="354"/>
      <c r="AC131" s="353"/>
      <c r="AD131" s="354"/>
      <c r="AE131" s="353"/>
      <c r="AF131" s="354"/>
      <c r="AG131" s="353"/>
      <c r="AI131" s="366"/>
      <c r="AJ131" s="367"/>
      <c r="AK131" s="1"/>
    </row>
    <row r="132" customFormat="false" ht="12.75" hidden="false" customHeight="false" outlineLevel="0" collapsed="false">
      <c r="A132" s="1" t="n">
        <f aca="false">[5]Tregion!$A132</f>
        <v>40026</v>
      </c>
      <c r="B132" s="352" t="n">
        <f aca="false">[5]Tregion!$G132</f>
        <v>25.751</v>
      </c>
      <c r="C132" s="353" t="n">
        <f aca="false">[6]Tregion!$G132</f>
        <v>37.466</v>
      </c>
      <c r="D132" s="352" t="n">
        <f aca="false">[7]Tregion!$G132</f>
        <v>33.497</v>
      </c>
      <c r="E132" s="353" t="n">
        <f aca="false">[8]Tregion!$G132</f>
        <v>32.084</v>
      </c>
      <c r="F132" s="352" t="n">
        <f aca="false">[9]Tregion!$G132</f>
        <v>27.619</v>
      </c>
      <c r="G132" s="353" t="n">
        <f aca="false">[10]Tbasis!$E131</f>
        <v>31.714</v>
      </c>
      <c r="H132" s="352"/>
      <c r="I132" s="353" t="n">
        <f aca="false">[11]Tregion!$G132</f>
        <v>23.769</v>
      </c>
      <c r="J132" s="352"/>
      <c r="K132" s="353"/>
      <c r="L132" s="352"/>
      <c r="M132" s="353"/>
      <c r="N132" s="352"/>
      <c r="O132" s="353"/>
      <c r="Q132" s="352"/>
      <c r="R132" s="353" t="n">
        <f aca="false">[12]Tregion!$G132</f>
        <v>25.8573202503083</v>
      </c>
      <c r="S132" s="354"/>
      <c r="T132" s="353"/>
      <c r="U132" s="355"/>
      <c r="V132" s="356"/>
      <c r="W132" s="355"/>
      <c r="X132" s="353"/>
      <c r="Y132" s="354"/>
      <c r="Z132" s="357"/>
      <c r="AB132" s="354"/>
      <c r="AC132" s="353"/>
      <c r="AD132" s="354"/>
      <c r="AE132" s="353"/>
      <c r="AF132" s="354"/>
      <c r="AG132" s="353"/>
      <c r="AI132" s="366"/>
      <c r="AJ132" s="367"/>
      <c r="AK132" s="1"/>
    </row>
    <row r="133" customFormat="false" ht="12.75" hidden="false" customHeight="false" outlineLevel="0" collapsed="false">
      <c r="A133" s="1" t="n">
        <f aca="false">[5]Tregion!$A133</f>
        <v>40057</v>
      </c>
      <c r="B133" s="352" t="n">
        <f aca="false">[5]Tregion!$G133</f>
        <v>24.701</v>
      </c>
      <c r="C133" s="353" t="n">
        <f aca="false">[6]Tregion!$G133</f>
        <v>33.469</v>
      </c>
      <c r="D133" s="352" t="n">
        <f aca="false">[7]Tregion!$G133</f>
        <v>29.67</v>
      </c>
      <c r="E133" s="353" t="n">
        <f aca="false">[8]Tregion!$G133</f>
        <v>28.007</v>
      </c>
      <c r="F133" s="352" t="n">
        <f aca="false">[9]Tregion!$G133</f>
        <v>26.484</v>
      </c>
      <c r="G133" s="353" t="n">
        <f aca="false">[10]Tbasis!$E132</f>
        <v>30.138</v>
      </c>
      <c r="H133" s="352"/>
      <c r="I133" s="353" t="n">
        <f aca="false">[11]Tregion!$G133</f>
        <v>20.214</v>
      </c>
      <c r="J133" s="352"/>
      <c r="K133" s="353"/>
      <c r="L133" s="352"/>
      <c r="M133" s="353"/>
      <c r="N133" s="352"/>
      <c r="O133" s="353"/>
      <c r="Q133" s="352"/>
      <c r="R133" s="353" t="n">
        <f aca="false">[12]Tregion!$G133</f>
        <v>25.9850423928238</v>
      </c>
      <c r="S133" s="354"/>
      <c r="T133" s="353"/>
      <c r="U133" s="355"/>
      <c r="V133" s="356"/>
      <c r="W133" s="355"/>
      <c r="X133" s="353"/>
      <c r="Y133" s="354"/>
      <c r="Z133" s="357"/>
      <c r="AB133" s="354"/>
      <c r="AC133" s="353"/>
      <c r="AD133" s="354"/>
      <c r="AE133" s="353"/>
      <c r="AF133" s="354"/>
      <c r="AG133" s="353"/>
      <c r="AI133" s="366"/>
      <c r="AJ133" s="367"/>
      <c r="AK133" s="1"/>
    </row>
    <row r="134" customFormat="false" ht="12.75" hidden="false" customHeight="false" outlineLevel="0" collapsed="false">
      <c r="A134" s="1" t="n">
        <f aca="false">[5]Tregion!$A134</f>
        <v>40087</v>
      </c>
      <c r="B134" s="352" t="n">
        <f aca="false">[5]Tregion!$G134</f>
        <v>22.926</v>
      </c>
      <c r="C134" s="353" t="n">
        <f aca="false">[6]Tregion!$G134</f>
        <v>31.633</v>
      </c>
      <c r="D134" s="352" t="n">
        <f aca="false">[7]Tregion!$G134</f>
        <v>26.857</v>
      </c>
      <c r="E134" s="353" t="n">
        <f aca="false">[8]Tregion!$G134</f>
        <v>25.782</v>
      </c>
      <c r="F134" s="352" t="n">
        <f aca="false">[9]Tregion!$G134</f>
        <v>22.232</v>
      </c>
      <c r="G134" s="353" t="n">
        <f aca="false">[10]Tbasis!$E133</f>
        <v>27.14</v>
      </c>
      <c r="H134" s="352"/>
      <c r="I134" s="353" t="n">
        <f aca="false">[11]Tregion!$G134</f>
        <v>17.895</v>
      </c>
      <c r="J134" s="352"/>
      <c r="K134" s="353"/>
      <c r="L134" s="352"/>
      <c r="M134" s="353"/>
      <c r="N134" s="352"/>
      <c r="O134" s="353"/>
      <c r="Q134" s="352"/>
      <c r="R134" s="353" t="n">
        <f aca="false">[12]Tregion!$G134</f>
        <v>25.9333300190283</v>
      </c>
      <c r="S134" s="354"/>
      <c r="T134" s="353"/>
      <c r="U134" s="355"/>
      <c r="V134" s="356"/>
      <c r="W134" s="355"/>
      <c r="X134" s="353"/>
      <c r="Y134" s="354"/>
      <c r="Z134" s="357"/>
      <c r="AB134" s="354"/>
      <c r="AC134" s="353"/>
      <c r="AD134" s="354"/>
      <c r="AE134" s="353"/>
      <c r="AF134" s="354"/>
      <c r="AG134" s="353"/>
      <c r="AI134" s="366"/>
      <c r="AJ134" s="367"/>
      <c r="AK134" s="1"/>
    </row>
    <row r="135" customFormat="false" ht="12.75" hidden="false" customHeight="false" outlineLevel="0" collapsed="false">
      <c r="A135" s="1" t="n">
        <f aca="false">[5]Tregion!$A135</f>
        <v>40118</v>
      </c>
      <c r="B135" s="352" t="n">
        <f aca="false">[5]Tregion!$G135</f>
        <v>20.456</v>
      </c>
      <c r="C135" s="353" t="n">
        <f aca="false">[6]Tregion!$G135</f>
        <v>30.486</v>
      </c>
      <c r="D135" s="352" t="n">
        <f aca="false">[7]Tregion!$G135</f>
        <v>26.11</v>
      </c>
      <c r="E135" s="353" t="n">
        <f aca="false">[8]Tregion!$G135</f>
        <v>26.585</v>
      </c>
      <c r="F135" s="352" t="n">
        <f aca="false">[9]Tregion!$G135</f>
        <v>25.937</v>
      </c>
      <c r="G135" s="353" t="n">
        <f aca="false">[10]Tbasis!$E134</f>
        <v>24.799</v>
      </c>
      <c r="H135" s="352"/>
      <c r="I135" s="353" t="n">
        <f aca="false">[11]Tregion!$G135</f>
        <v>16.862</v>
      </c>
      <c r="J135" s="352"/>
      <c r="K135" s="353"/>
      <c r="L135" s="352"/>
      <c r="M135" s="353"/>
      <c r="N135" s="352"/>
      <c r="O135" s="353"/>
      <c r="Q135" s="352"/>
      <c r="R135" s="353" t="n">
        <f aca="false">[12]Tregion!$G135</f>
        <v>28.3851288477623</v>
      </c>
      <c r="S135" s="354"/>
      <c r="T135" s="353"/>
      <c r="U135" s="355"/>
      <c r="V135" s="356"/>
      <c r="W135" s="355"/>
      <c r="X135" s="353"/>
      <c r="Y135" s="354"/>
      <c r="Z135" s="357"/>
      <c r="AB135" s="354"/>
      <c r="AC135" s="353"/>
      <c r="AD135" s="354"/>
      <c r="AE135" s="353"/>
      <c r="AF135" s="354"/>
      <c r="AG135" s="353"/>
      <c r="AI135" s="366"/>
      <c r="AJ135" s="367"/>
      <c r="AK135" s="1"/>
    </row>
    <row r="136" customFormat="false" ht="12.75" hidden="false" customHeight="false" outlineLevel="0" collapsed="false">
      <c r="A136" s="1" t="n">
        <f aca="false">[5]Tregion!$A136</f>
        <v>40148</v>
      </c>
      <c r="B136" s="352" t="n">
        <f aca="false">[5]Tregion!$G136</f>
        <v>21.167</v>
      </c>
      <c r="C136" s="353" t="n">
        <f aca="false">[6]Tregion!$G136</f>
        <v>33.963</v>
      </c>
      <c r="D136" s="352" t="n">
        <f aca="false">[7]Tregion!$G136</f>
        <v>29.39</v>
      </c>
      <c r="E136" s="353" t="n">
        <f aca="false">[8]Tregion!$G136</f>
        <v>26.647</v>
      </c>
      <c r="F136" s="352" t="n">
        <f aca="false">[9]Tregion!$G136</f>
        <v>26.298</v>
      </c>
      <c r="G136" s="353" t="n">
        <f aca="false">[10]Tbasis!$E135</f>
        <v>24.969</v>
      </c>
      <c r="H136" s="352"/>
      <c r="I136" s="353" t="n">
        <f aca="false">[11]Tregion!$G136</f>
        <v>17.983</v>
      </c>
      <c r="J136" s="352"/>
      <c r="K136" s="353"/>
      <c r="L136" s="352"/>
      <c r="M136" s="353"/>
      <c r="N136" s="352"/>
      <c r="O136" s="353"/>
      <c r="Q136" s="352"/>
      <c r="R136" s="353" t="n">
        <f aca="false">[12]Tregion!$G136</f>
        <v>29.8995504722163</v>
      </c>
      <c r="S136" s="354"/>
      <c r="T136" s="353"/>
      <c r="U136" s="355"/>
      <c r="V136" s="356"/>
      <c r="W136" s="355"/>
      <c r="X136" s="353"/>
      <c r="Y136" s="354"/>
      <c r="Z136" s="357"/>
      <c r="AB136" s="354"/>
      <c r="AC136" s="353"/>
      <c r="AD136" s="354"/>
      <c r="AE136" s="353"/>
      <c r="AF136" s="354"/>
      <c r="AG136" s="353"/>
      <c r="AI136" s="366"/>
      <c r="AJ136" s="367"/>
      <c r="AK136" s="1"/>
    </row>
    <row r="137" customFormat="false" ht="12.75" hidden="false" customHeight="false" outlineLevel="0" collapsed="false">
      <c r="A137" s="1" t="n">
        <f aca="false">[5]Tregion!$A137</f>
        <v>40179</v>
      </c>
      <c r="B137" s="352" t="n">
        <f aca="false">[5]Tregion!$G137</f>
        <v>21.007</v>
      </c>
      <c r="C137" s="353" t="n">
        <f aca="false">[6]Tregion!$G137</f>
        <v>30.068</v>
      </c>
      <c r="D137" s="352" t="n">
        <f aca="false">[7]Tregion!$G137</f>
        <v>27.507</v>
      </c>
      <c r="E137" s="353" t="n">
        <f aca="false">[8]Tregion!$G137</f>
        <v>24.615</v>
      </c>
      <c r="F137" s="352" t="n">
        <f aca="false">[9]Tregion!$G137</f>
        <v>25.555</v>
      </c>
      <c r="G137" s="353" t="n">
        <f aca="false">[10]Tbasis!$E136</f>
        <v>25.458</v>
      </c>
      <c r="H137" s="352"/>
      <c r="I137" s="353" t="n">
        <f aca="false">[11]Tregion!$G137</f>
        <v>17.83</v>
      </c>
      <c r="J137" s="352"/>
      <c r="K137" s="353"/>
      <c r="L137" s="352"/>
      <c r="M137" s="353"/>
      <c r="N137" s="352"/>
      <c r="O137" s="353"/>
      <c r="Q137" s="352"/>
      <c r="R137" s="353" t="n">
        <f aca="false">[12]Tregion!$G137</f>
        <v>30.3263355882233</v>
      </c>
      <c r="S137" s="354"/>
      <c r="T137" s="353"/>
      <c r="U137" s="355"/>
      <c r="V137" s="356"/>
      <c r="W137" s="355"/>
      <c r="X137" s="353"/>
      <c r="Y137" s="354"/>
      <c r="Z137" s="357"/>
      <c r="AB137" s="354"/>
      <c r="AC137" s="353"/>
      <c r="AD137" s="354"/>
      <c r="AE137" s="353"/>
      <c r="AF137" s="354"/>
      <c r="AG137" s="353"/>
      <c r="AI137" s="366"/>
      <c r="AJ137" s="367"/>
      <c r="AK137" s="1"/>
    </row>
    <row r="138" customFormat="false" ht="12.75" hidden="false" customHeight="false" outlineLevel="0" collapsed="false">
      <c r="A138" s="1" t="n">
        <f aca="false">[5]Tregion!$A138</f>
        <v>40210</v>
      </c>
      <c r="B138" s="352" t="n">
        <f aca="false">[5]Tregion!$G138</f>
        <v>21.576</v>
      </c>
      <c r="C138" s="353" t="n">
        <f aca="false">[6]Tregion!$G138</f>
        <v>29.869</v>
      </c>
      <c r="D138" s="352" t="n">
        <f aca="false">[7]Tregion!$G138</f>
        <v>27.276</v>
      </c>
      <c r="E138" s="353" t="n">
        <f aca="false">[8]Tregion!$G138</f>
        <v>24.974</v>
      </c>
      <c r="F138" s="352" t="n">
        <f aca="false">[9]Tregion!$G138</f>
        <v>23.834</v>
      </c>
      <c r="G138" s="353" t="n">
        <f aca="false">[10]Tbasis!$E137</f>
        <v>25.816</v>
      </c>
      <c r="H138" s="352"/>
      <c r="I138" s="353" t="n">
        <f aca="false">[11]Tregion!$G138</f>
        <v>18.242</v>
      </c>
      <c r="J138" s="352"/>
      <c r="K138" s="353"/>
      <c r="L138" s="352"/>
      <c r="M138" s="353"/>
      <c r="N138" s="352"/>
      <c r="O138" s="353"/>
      <c r="Q138" s="352"/>
      <c r="R138" s="353" t="n">
        <f aca="false">[12]Tregion!$G138</f>
        <v>29.3716195928784</v>
      </c>
      <c r="S138" s="354"/>
      <c r="T138" s="353"/>
      <c r="U138" s="355"/>
      <c r="V138" s="356"/>
      <c r="W138" s="355"/>
      <c r="X138" s="353"/>
      <c r="Y138" s="354"/>
      <c r="Z138" s="357"/>
      <c r="AB138" s="354"/>
      <c r="AC138" s="353"/>
      <c r="AD138" s="354"/>
      <c r="AE138" s="353"/>
      <c r="AF138" s="354"/>
      <c r="AG138" s="353"/>
      <c r="AI138" s="366"/>
      <c r="AJ138" s="367"/>
      <c r="AK138" s="1"/>
    </row>
    <row r="139" customFormat="false" ht="12.75" hidden="false" customHeight="false" outlineLevel="0" collapsed="false">
      <c r="A139" s="1" t="n">
        <f aca="false">[5]Tregion!$A139</f>
        <v>40238</v>
      </c>
      <c r="B139" s="352" t="n">
        <f aca="false">[5]Tregion!$G139</f>
        <v>21.425</v>
      </c>
      <c r="C139" s="353" t="n">
        <f aca="false">[6]Tregion!$G139</f>
        <v>29.304</v>
      </c>
      <c r="D139" s="352" t="n">
        <f aca="false">[7]Tregion!$G139</f>
        <v>25.859</v>
      </c>
      <c r="E139" s="353" t="n">
        <f aca="false">[8]Tregion!$G139</f>
        <v>24.185</v>
      </c>
      <c r="F139" s="352" t="n">
        <f aca="false">[9]Tregion!$G139</f>
        <v>23.214</v>
      </c>
      <c r="G139" s="353" t="n">
        <f aca="false">[10]Tbasis!$E138</f>
        <v>25.597</v>
      </c>
      <c r="H139" s="352"/>
      <c r="I139" s="353" t="n">
        <f aca="false">[11]Tregion!$G139</f>
        <v>18.081</v>
      </c>
      <c r="J139" s="352"/>
      <c r="K139" s="353"/>
      <c r="L139" s="352"/>
      <c r="M139" s="353"/>
      <c r="N139" s="352"/>
      <c r="O139" s="353"/>
      <c r="Q139" s="352"/>
      <c r="R139" s="353" t="n">
        <f aca="false">[12]Tregion!$G139</f>
        <v>28.2597038898732</v>
      </c>
      <c r="S139" s="354"/>
      <c r="T139" s="353"/>
      <c r="U139" s="355"/>
      <c r="V139" s="356"/>
      <c r="W139" s="355"/>
      <c r="X139" s="353"/>
      <c r="Y139" s="354"/>
      <c r="Z139" s="357"/>
      <c r="AB139" s="354"/>
      <c r="AC139" s="353"/>
      <c r="AD139" s="354"/>
      <c r="AE139" s="353"/>
      <c r="AF139" s="354"/>
      <c r="AG139" s="353"/>
      <c r="AI139" s="366"/>
      <c r="AJ139" s="367"/>
      <c r="AK139" s="1"/>
    </row>
    <row r="140" customFormat="false" ht="12.75" hidden="false" customHeight="false" outlineLevel="0" collapsed="false">
      <c r="A140" s="1" t="n">
        <f aca="false">[5]Tregion!$A140</f>
        <v>40269</v>
      </c>
      <c r="B140" s="352" t="n">
        <f aca="false">[5]Tregion!$G140</f>
        <v>21.133</v>
      </c>
      <c r="C140" s="353" t="n">
        <f aca="false">[6]Tregion!$G140</f>
        <v>28.717</v>
      </c>
      <c r="D140" s="352" t="n">
        <f aca="false">[7]Tregion!$G140</f>
        <v>24.758</v>
      </c>
      <c r="E140" s="353" t="n">
        <f aca="false">[8]Tregion!$G140</f>
        <v>25.314</v>
      </c>
      <c r="F140" s="352" t="n">
        <f aca="false">[9]Tregion!$G140</f>
        <v>24.589</v>
      </c>
      <c r="G140" s="353" t="n">
        <f aca="false">[10]Tbasis!$E139</f>
        <v>25.338</v>
      </c>
      <c r="H140" s="352"/>
      <c r="I140" s="353" t="n">
        <f aca="false">[11]Tregion!$G140</f>
        <v>16.908</v>
      </c>
      <c r="J140" s="352"/>
      <c r="K140" s="353"/>
      <c r="L140" s="352"/>
      <c r="M140" s="353"/>
      <c r="N140" s="352"/>
      <c r="O140" s="353"/>
      <c r="Q140" s="352"/>
      <c r="R140" s="353" t="n">
        <f aca="false">[12]Tregion!$G140</f>
        <v>25.7513769303427</v>
      </c>
      <c r="S140" s="354"/>
      <c r="T140" s="353"/>
      <c r="U140" s="355"/>
      <c r="V140" s="356"/>
      <c r="W140" s="355"/>
      <c r="X140" s="353"/>
      <c r="Y140" s="354"/>
      <c r="Z140" s="357"/>
      <c r="AB140" s="354"/>
      <c r="AC140" s="353"/>
      <c r="AD140" s="354"/>
      <c r="AE140" s="353"/>
      <c r="AF140" s="354"/>
      <c r="AG140" s="353"/>
      <c r="AI140" s="366"/>
      <c r="AJ140" s="367"/>
      <c r="AK140" s="1"/>
    </row>
    <row r="141" customFormat="false" ht="12.75" hidden="false" customHeight="false" outlineLevel="0" collapsed="false">
      <c r="A141" s="1" t="n">
        <f aca="false">[5]Tregion!$A141</f>
        <v>40299</v>
      </c>
      <c r="B141" s="352" t="n">
        <f aca="false">[5]Tregion!$G141</f>
        <v>20.497</v>
      </c>
      <c r="C141" s="353" t="n">
        <f aca="false">[6]Tregion!$G141</f>
        <v>22.262</v>
      </c>
      <c r="D141" s="352" t="n">
        <f aca="false">[7]Tregion!$G141</f>
        <v>17.924</v>
      </c>
      <c r="E141" s="353" t="n">
        <f aca="false">[8]Tregion!$G141</f>
        <v>21.572</v>
      </c>
      <c r="F141" s="352" t="n">
        <f aca="false">[9]Tregion!$G141</f>
        <v>24.381</v>
      </c>
      <c r="G141" s="353" t="n">
        <f aca="false">[10]Tbasis!$E140</f>
        <v>25.017</v>
      </c>
      <c r="H141" s="352"/>
      <c r="I141" s="353" t="n">
        <f aca="false">[11]Tregion!$G141</f>
        <v>14.182</v>
      </c>
      <c r="J141" s="352"/>
      <c r="K141" s="353"/>
      <c r="L141" s="352"/>
      <c r="M141" s="353"/>
      <c r="N141" s="352"/>
      <c r="O141" s="353"/>
      <c r="Q141" s="352"/>
      <c r="R141" s="353" t="n">
        <f aca="false">[12]Tregion!$G141</f>
        <v>25.7693185256602</v>
      </c>
      <c r="S141" s="354"/>
      <c r="T141" s="353"/>
      <c r="U141" s="355"/>
      <c r="V141" s="356"/>
      <c r="W141" s="355"/>
      <c r="X141" s="353"/>
      <c r="Y141" s="354"/>
      <c r="Z141" s="357"/>
      <c r="AB141" s="354"/>
      <c r="AC141" s="353"/>
      <c r="AD141" s="354"/>
      <c r="AE141" s="353"/>
      <c r="AF141" s="354"/>
      <c r="AG141" s="353"/>
      <c r="AI141" s="366"/>
      <c r="AJ141" s="367"/>
      <c r="AK141" s="1"/>
    </row>
    <row r="142" customFormat="false" ht="12.75" hidden="false" customHeight="false" outlineLevel="0" collapsed="false">
      <c r="A142" s="1" t="n">
        <f aca="false">[5]Tregion!$A142</f>
        <v>40330</v>
      </c>
      <c r="B142" s="352" t="n">
        <f aca="false">[5]Tregion!$G142</f>
        <v>21.603</v>
      </c>
      <c r="C142" s="353" t="n">
        <f aca="false">[6]Tregion!$G142</f>
        <v>23.067</v>
      </c>
      <c r="D142" s="352" t="n">
        <f aca="false">[7]Tregion!$G142</f>
        <v>18.386</v>
      </c>
      <c r="E142" s="353" t="n">
        <f aca="false">[8]Tregion!$G142</f>
        <v>26.953</v>
      </c>
      <c r="F142" s="352" t="n">
        <f aca="false">[9]Tregion!$G142</f>
        <v>24.233</v>
      </c>
      <c r="G142" s="353" t="n">
        <f aca="false">[10]Tbasis!$E141</f>
        <v>26.462</v>
      </c>
      <c r="H142" s="352"/>
      <c r="I142" s="353" t="n">
        <f aca="false">[11]Tregion!$G142</f>
        <v>16.027</v>
      </c>
      <c r="J142" s="352"/>
      <c r="K142" s="353"/>
      <c r="L142" s="352"/>
      <c r="M142" s="353"/>
      <c r="N142" s="352"/>
      <c r="O142" s="353"/>
      <c r="Q142" s="352"/>
      <c r="R142" s="353" t="n">
        <f aca="false">[12]Tregion!$G142</f>
        <v>26.0627571788064</v>
      </c>
      <c r="S142" s="354"/>
      <c r="T142" s="353"/>
      <c r="U142" s="355"/>
      <c r="V142" s="356"/>
      <c r="W142" s="355"/>
      <c r="X142" s="353"/>
      <c r="Y142" s="354"/>
      <c r="Z142" s="357"/>
      <c r="AB142" s="354"/>
      <c r="AC142" s="353"/>
      <c r="AD142" s="354"/>
      <c r="AE142" s="353"/>
      <c r="AF142" s="354"/>
      <c r="AG142" s="353"/>
      <c r="AI142" s="366"/>
      <c r="AJ142" s="367"/>
      <c r="AK142" s="1"/>
    </row>
    <row r="143" customFormat="false" ht="12.75" hidden="false" customHeight="false" outlineLevel="0" collapsed="false">
      <c r="A143" s="1" t="n">
        <f aca="false">[5]Tregion!$A143</f>
        <v>40360</v>
      </c>
      <c r="B143" s="352" t="n">
        <f aca="false">[5]Tregion!$G143</f>
        <v>23.47</v>
      </c>
      <c r="C143" s="353" t="n">
        <f aca="false">[6]Tregion!$G143</f>
        <v>34.724</v>
      </c>
      <c r="D143" s="352" t="n">
        <f aca="false">[7]Tregion!$G143</f>
        <v>30.176</v>
      </c>
      <c r="E143" s="353" t="n">
        <f aca="false">[8]Tregion!$G143</f>
        <v>26.825</v>
      </c>
      <c r="F143" s="352" t="n">
        <f aca="false">[9]Tregion!$G143</f>
        <v>26.057</v>
      </c>
      <c r="G143" s="353" t="n">
        <f aca="false">[10]Tbasis!$E142</f>
        <v>29.034</v>
      </c>
      <c r="H143" s="352"/>
      <c r="I143" s="353" t="n">
        <f aca="false">[11]Tregion!$G143</f>
        <v>20.026</v>
      </c>
      <c r="J143" s="352"/>
      <c r="K143" s="353"/>
      <c r="L143" s="352"/>
      <c r="M143" s="353"/>
      <c r="N143" s="352"/>
      <c r="O143" s="353"/>
      <c r="Q143" s="352"/>
      <c r="R143" s="353" t="n">
        <f aca="false">[12]Tregion!$G143</f>
        <v>26.5108199087328</v>
      </c>
      <c r="S143" s="354"/>
      <c r="T143" s="353"/>
      <c r="U143" s="355"/>
      <c r="V143" s="356"/>
      <c r="W143" s="355"/>
      <c r="X143" s="353"/>
      <c r="Y143" s="354"/>
      <c r="Z143" s="357"/>
      <c r="AB143" s="354"/>
      <c r="AC143" s="353"/>
      <c r="AD143" s="354"/>
      <c r="AE143" s="353"/>
      <c r="AF143" s="354"/>
      <c r="AG143" s="353"/>
      <c r="AI143" s="366"/>
      <c r="AJ143" s="367"/>
      <c r="AK143" s="1"/>
    </row>
    <row r="144" customFormat="false" ht="12.75" hidden="false" customHeight="false" outlineLevel="0" collapsed="false">
      <c r="A144" s="1" t="n">
        <f aca="false">[5]Tregion!$A144</f>
        <v>40391</v>
      </c>
      <c r="B144" s="352" t="n">
        <f aca="false">[5]Tregion!$G144</f>
        <v>25.388</v>
      </c>
      <c r="C144" s="353" t="n">
        <f aca="false">[6]Tregion!$G144</f>
        <v>38.252</v>
      </c>
      <c r="D144" s="352" t="n">
        <f aca="false">[7]Tregion!$G144</f>
        <v>33.188</v>
      </c>
      <c r="E144" s="353" t="n">
        <f aca="false">[8]Tregion!$G144</f>
        <v>32.492</v>
      </c>
      <c r="F144" s="352" t="n">
        <f aca="false">[9]Tregion!$G144</f>
        <v>27.926</v>
      </c>
      <c r="G144" s="353" t="n">
        <f aca="false">[10]Tbasis!$E143</f>
        <v>31.555</v>
      </c>
      <c r="H144" s="352"/>
      <c r="I144" s="353" t="n">
        <f aca="false">[11]Tregion!$G144</f>
        <v>23.92</v>
      </c>
      <c r="J144" s="352"/>
      <c r="K144" s="353"/>
      <c r="L144" s="352"/>
      <c r="M144" s="353"/>
      <c r="N144" s="352"/>
      <c r="O144" s="353"/>
      <c r="Q144" s="352"/>
      <c r="R144" s="353" t="n">
        <f aca="false">[12]Tregion!$G144</f>
        <v>26.8228538181172</v>
      </c>
      <c r="S144" s="354"/>
      <c r="T144" s="353"/>
      <c r="U144" s="355"/>
      <c r="V144" s="356"/>
      <c r="W144" s="355"/>
      <c r="X144" s="353"/>
      <c r="Y144" s="354"/>
      <c r="Z144" s="357"/>
      <c r="AB144" s="354"/>
      <c r="AC144" s="353"/>
      <c r="AD144" s="354"/>
      <c r="AE144" s="353"/>
      <c r="AF144" s="354"/>
      <c r="AG144" s="353"/>
      <c r="AI144" s="366"/>
      <c r="AJ144" s="367"/>
      <c r="AK144" s="1"/>
    </row>
    <row r="145" customFormat="false" ht="12.75" hidden="false" customHeight="false" outlineLevel="0" collapsed="false">
      <c r="A145" s="1" t="n">
        <f aca="false">[5]Tregion!$A145</f>
        <v>40422</v>
      </c>
      <c r="B145" s="352" t="n">
        <f aca="false">[5]Tregion!$G145</f>
        <v>24.418</v>
      </c>
      <c r="C145" s="353" t="n">
        <f aca="false">[6]Tregion!$G145</f>
        <v>34.443</v>
      </c>
      <c r="D145" s="352" t="n">
        <f aca="false">[7]Tregion!$G145</f>
        <v>29.637</v>
      </c>
      <c r="E145" s="353" t="n">
        <f aca="false">[8]Tregion!$G145</f>
        <v>28.373</v>
      </c>
      <c r="F145" s="352" t="n">
        <f aca="false">[9]Tregion!$G145</f>
        <v>26.763</v>
      </c>
      <c r="G145" s="353" t="n">
        <f aca="false">[10]Tbasis!$E144</f>
        <v>30.092</v>
      </c>
      <c r="H145" s="352"/>
      <c r="I145" s="353" t="n">
        <f aca="false">[11]Tregion!$G145</f>
        <v>20.312</v>
      </c>
      <c r="J145" s="352"/>
      <c r="K145" s="353"/>
      <c r="L145" s="352"/>
      <c r="M145" s="353"/>
      <c r="N145" s="352"/>
      <c r="O145" s="353"/>
      <c r="Q145" s="352"/>
      <c r="R145" s="353" t="n">
        <f aca="false">[12]Tregion!$G145</f>
        <v>26.9549331225262</v>
      </c>
      <c r="S145" s="354"/>
      <c r="T145" s="353"/>
      <c r="U145" s="355"/>
      <c r="V145" s="356"/>
      <c r="W145" s="355"/>
      <c r="X145" s="353"/>
      <c r="Y145" s="354"/>
      <c r="Z145" s="357"/>
      <c r="AB145" s="354"/>
      <c r="AC145" s="353"/>
      <c r="AD145" s="354"/>
      <c r="AE145" s="353"/>
      <c r="AF145" s="354"/>
      <c r="AG145" s="353"/>
      <c r="AI145" s="366"/>
      <c r="AJ145" s="367"/>
      <c r="AK145" s="1"/>
    </row>
    <row r="146" customFormat="false" ht="12.75" hidden="false" customHeight="false" outlineLevel="0" collapsed="false">
      <c r="A146" s="1" t="n">
        <f aca="false">[5]Tregion!$A146</f>
        <v>40452</v>
      </c>
      <c r="B146" s="352" t="n">
        <f aca="false">[5]Tregion!$G146</f>
        <v>22.562</v>
      </c>
      <c r="C146" s="353" t="n">
        <f aca="false">[6]Tregion!$G146</f>
        <v>32.786</v>
      </c>
      <c r="D146" s="352" t="n">
        <f aca="false">[7]Tregion!$G146</f>
        <v>26.954</v>
      </c>
      <c r="E146" s="353" t="n">
        <f aca="false">[8]Tregion!$G146</f>
        <v>23.637</v>
      </c>
      <c r="F146" s="352" t="n">
        <f aca="false">[9]Tregion!$G146</f>
        <v>22.03</v>
      </c>
      <c r="G146" s="353" t="n">
        <f aca="false">[10]Tbasis!$E145</f>
        <v>27.231</v>
      </c>
      <c r="H146" s="352"/>
      <c r="I146" s="353" t="n">
        <f aca="false">[11]Tregion!$G146</f>
        <v>17.467</v>
      </c>
      <c r="J146" s="352"/>
      <c r="K146" s="353"/>
      <c r="L146" s="352"/>
      <c r="M146" s="353"/>
      <c r="N146" s="352"/>
      <c r="O146" s="353"/>
      <c r="Q146" s="352"/>
      <c r="R146" s="353" t="n">
        <f aca="false">[12]Tregion!$G146</f>
        <v>26.9059861863393</v>
      </c>
      <c r="S146" s="354"/>
      <c r="T146" s="353"/>
      <c r="U146" s="355"/>
      <c r="V146" s="356"/>
      <c r="W146" s="355"/>
      <c r="X146" s="353"/>
      <c r="Y146" s="354"/>
      <c r="Z146" s="357"/>
      <c r="AB146" s="354"/>
      <c r="AC146" s="353"/>
      <c r="AD146" s="354"/>
      <c r="AE146" s="353"/>
      <c r="AF146" s="354"/>
      <c r="AG146" s="353"/>
      <c r="AI146" s="366"/>
      <c r="AJ146" s="367"/>
      <c r="AK146" s="1"/>
    </row>
    <row r="147" customFormat="false" ht="12.75" hidden="false" customHeight="false" outlineLevel="0" collapsed="false">
      <c r="A147" s="1" t="n">
        <f aca="false">[5]Tregion!$A147</f>
        <v>40483</v>
      </c>
      <c r="B147" s="352" t="n">
        <f aca="false">[5]Tregion!$G147</f>
        <v>20.833</v>
      </c>
      <c r="C147" s="353" t="n">
        <f aca="false">[6]Tregion!$G147</f>
        <v>31.558</v>
      </c>
      <c r="D147" s="352" t="n">
        <f aca="false">[7]Tregion!$G147</f>
        <v>26.387</v>
      </c>
      <c r="E147" s="353" t="n">
        <f aca="false">[8]Tregion!$G147</f>
        <v>28.607</v>
      </c>
      <c r="F147" s="352" t="n">
        <f aca="false">[9]Tregion!$G147</f>
        <v>26.389</v>
      </c>
      <c r="G147" s="353" t="n">
        <f aca="false">[10]Tbasis!$E146</f>
        <v>25.311</v>
      </c>
      <c r="H147" s="352"/>
      <c r="I147" s="353" t="n">
        <f aca="false">[11]Tregion!$G147</f>
        <v>17.486</v>
      </c>
      <c r="J147" s="352"/>
      <c r="K147" s="353"/>
      <c r="L147" s="352"/>
      <c r="M147" s="353"/>
      <c r="N147" s="352"/>
      <c r="O147" s="353"/>
      <c r="Q147" s="352"/>
      <c r="R147" s="353" t="n">
        <f aca="false">[12]Tregion!$G147</f>
        <v>28.735958400775</v>
      </c>
      <c r="S147" s="354"/>
      <c r="T147" s="353"/>
      <c r="U147" s="355"/>
      <c r="V147" s="356"/>
      <c r="W147" s="355"/>
      <c r="X147" s="353"/>
      <c r="Y147" s="354"/>
      <c r="Z147" s="357"/>
      <c r="AB147" s="354"/>
      <c r="AC147" s="353"/>
      <c r="AD147" s="354"/>
      <c r="AE147" s="353"/>
      <c r="AF147" s="354"/>
      <c r="AG147" s="353"/>
      <c r="AI147" s="366"/>
      <c r="AJ147" s="367"/>
      <c r="AK147" s="1"/>
    </row>
    <row r="148" customFormat="false" ht="12.75" hidden="false" customHeight="false" outlineLevel="0" collapsed="false">
      <c r="A148" s="1" t="n">
        <f aca="false">[5]Tregion!$A148</f>
        <v>40513</v>
      </c>
      <c r="B148" s="352" t="n">
        <f aca="false">[5]Tregion!$G148</f>
        <v>21.19</v>
      </c>
      <c r="C148" s="353" t="n">
        <f aca="false">[6]Tregion!$G148</f>
        <v>34.919</v>
      </c>
      <c r="D148" s="352" t="n">
        <f aca="false">[7]Tregion!$G148</f>
        <v>29.382</v>
      </c>
      <c r="E148" s="353" t="n">
        <f aca="false">[8]Tregion!$G148</f>
        <v>26.803</v>
      </c>
      <c r="F148" s="352" t="n">
        <f aca="false">[9]Tregion!$G148</f>
        <v>26.528</v>
      </c>
      <c r="G148" s="353" t="n">
        <f aca="false">[10]Tbasis!$E147</f>
        <v>25.315</v>
      </c>
      <c r="H148" s="352"/>
      <c r="I148" s="353" t="n">
        <f aca="false">[11]Tregion!$G148</f>
        <v>18.123</v>
      </c>
      <c r="J148" s="352"/>
      <c r="K148" s="353"/>
      <c r="L148" s="352"/>
      <c r="M148" s="353"/>
      <c r="N148" s="352"/>
      <c r="O148" s="353"/>
      <c r="Q148" s="352"/>
      <c r="R148" s="353" t="n">
        <f aca="false">[12]Tregion!$G148</f>
        <v>30.2664783042727</v>
      </c>
      <c r="S148" s="354"/>
      <c r="T148" s="353"/>
      <c r="U148" s="355"/>
      <c r="V148" s="356"/>
      <c r="W148" s="355"/>
      <c r="X148" s="353"/>
      <c r="Y148" s="354"/>
      <c r="Z148" s="357"/>
      <c r="AB148" s="354"/>
      <c r="AC148" s="353"/>
      <c r="AD148" s="354"/>
      <c r="AE148" s="353"/>
      <c r="AF148" s="354"/>
      <c r="AG148" s="353"/>
      <c r="AI148" s="366"/>
      <c r="AJ148" s="367"/>
      <c r="AK148" s="1"/>
    </row>
    <row r="149" customFormat="false" ht="12.75" hidden="false" customHeight="false" outlineLevel="0" collapsed="false">
      <c r="A149" s="1" t="n">
        <f aca="false">[5]Tregion!$A149</f>
        <v>40544</v>
      </c>
      <c r="B149" s="352" t="n">
        <f aca="false">[5]Tregion!$G149</f>
        <v>20.966</v>
      </c>
      <c r="C149" s="353" t="n">
        <f aca="false">[6]Tregion!$G149</f>
        <v>31.211</v>
      </c>
      <c r="D149" s="352" t="n">
        <f aca="false">[7]Tregion!$G149</f>
        <v>27.64</v>
      </c>
      <c r="E149" s="353" t="n">
        <f aca="false">[8]Tregion!$G149</f>
        <v>24.818</v>
      </c>
      <c r="F149" s="352" t="n">
        <f aca="false">[9]Tregion!$G149</f>
        <v>25.8</v>
      </c>
      <c r="G149" s="353" t="n">
        <f aca="false">[10]Tbasis!$E148</f>
        <v>25.73</v>
      </c>
      <c r="H149" s="352"/>
      <c r="I149" s="353" t="n">
        <f aca="false">[11]Tregion!$G149</f>
        <v>18.03</v>
      </c>
      <c r="J149" s="352"/>
      <c r="K149" s="353"/>
      <c r="L149" s="352"/>
      <c r="M149" s="353"/>
      <c r="N149" s="352"/>
      <c r="O149" s="353"/>
      <c r="Q149" s="352"/>
      <c r="R149" s="353" t="n">
        <f aca="false">[12]Tregion!$G149</f>
        <v>28.1638459504225</v>
      </c>
      <c r="S149" s="354"/>
      <c r="T149" s="353"/>
      <c r="U149" s="355"/>
      <c r="V149" s="356"/>
      <c r="W149" s="355"/>
      <c r="X149" s="353"/>
      <c r="Y149" s="354"/>
      <c r="Z149" s="357"/>
      <c r="AB149" s="354"/>
      <c r="AC149" s="353"/>
      <c r="AD149" s="354"/>
      <c r="AE149" s="353"/>
      <c r="AF149" s="354"/>
      <c r="AG149" s="353"/>
      <c r="AI149" s="366"/>
      <c r="AJ149" s="367"/>
      <c r="AK149" s="1"/>
    </row>
    <row r="150" customFormat="false" ht="12.75" hidden="false" customHeight="false" outlineLevel="0" collapsed="false">
      <c r="A150" s="1" t="n">
        <f aca="false">[5]Tregion!$A150</f>
        <v>40575</v>
      </c>
      <c r="B150" s="352" t="n">
        <f aca="false">[5]Tregion!$G150</f>
        <v>21.555</v>
      </c>
      <c r="C150" s="353" t="n">
        <f aca="false">[6]Tregion!$G150</f>
        <v>30.999</v>
      </c>
      <c r="D150" s="352" t="n">
        <f aca="false">[7]Tregion!$G150</f>
        <v>27.446</v>
      </c>
      <c r="E150" s="353" t="n">
        <f aca="false">[8]Tregion!$G150</f>
        <v>25.179</v>
      </c>
      <c r="F150" s="352" t="n">
        <f aca="false">[9]Tregion!$G150</f>
        <v>24.078</v>
      </c>
      <c r="G150" s="353" t="n">
        <f aca="false">[10]Tbasis!$E149</f>
        <v>26.084</v>
      </c>
      <c r="H150" s="352"/>
      <c r="I150" s="353" t="n">
        <f aca="false">[11]Tregion!$G150</f>
        <v>18.462</v>
      </c>
      <c r="J150" s="352"/>
      <c r="K150" s="353"/>
      <c r="L150" s="352"/>
      <c r="M150" s="353"/>
      <c r="N150" s="352"/>
      <c r="O150" s="353"/>
      <c r="Q150" s="352"/>
      <c r="R150" s="353" t="n">
        <f aca="false">[12]Tregion!$G150</f>
        <v>27.2487346913862</v>
      </c>
      <c r="S150" s="354"/>
      <c r="T150" s="353"/>
      <c r="U150" s="355"/>
      <c r="V150" s="356"/>
      <c r="W150" s="355"/>
      <c r="X150" s="353"/>
      <c r="Y150" s="354"/>
      <c r="Z150" s="357"/>
      <c r="AB150" s="354"/>
      <c r="AC150" s="353"/>
      <c r="AD150" s="354"/>
      <c r="AE150" s="353"/>
      <c r="AF150" s="354"/>
      <c r="AG150" s="353"/>
      <c r="AI150" s="366"/>
      <c r="AJ150" s="367"/>
      <c r="AK150" s="1"/>
    </row>
    <row r="151" customFormat="false" ht="12.75" hidden="false" customHeight="false" outlineLevel="0" collapsed="false">
      <c r="A151" s="1" t="n">
        <f aca="false">[5]Tregion!$A151</f>
        <v>40603</v>
      </c>
      <c r="B151" s="352" t="n">
        <f aca="false">[5]Tregion!$G151</f>
        <v>21.435</v>
      </c>
      <c r="C151" s="353" t="n">
        <f aca="false">[6]Tregion!$G151</f>
        <v>30.437</v>
      </c>
      <c r="D151" s="352" t="n">
        <f aca="false">[7]Tregion!$G151</f>
        <v>26.096</v>
      </c>
      <c r="E151" s="353" t="n">
        <f aca="false">[8]Tregion!$G151</f>
        <v>24.379</v>
      </c>
      <c r="F151" s="352" t="n">
        <f aca="false">[9]Tregion!$G151</f>
        <v>23.458</v>
      </c>
      <c r="G151" s="353" t="n">
        <f aca="false">[10]Tbasis!$E150</f>
        <v>25.892</v>
      </c>
      <c r="H151" s="352"/>
      <c r="I151" s="353" t="n">
        <f aca="false">[11]Tregion!$G151</f>
        <v>18.301</v>
      </c>
      <c r="J151" s="352"/>
      <c r="K151" s="353"/>
      <c r="L151" s="352"/>
      <c r="M151" s="353"/>
      <c r="N151" s="352"/>
      <c r="O151" s="353"/>
      <c r="Q151" s="352"/>
      <c r="R151" s="353" t="n">
        <f aca="false">[12]Tregion!$G151</f>
        <v>26.1840399172195</v>
      </c>
      <c r="S151" s="354"/>
      <c r="T151" s="353"/>
      <c r="U151" s="355"/>
      <c r="V151" s="356"/>
      <c r="W151" s="355"/>
      <c r="X151" s="353"/>
      <c r="Y151" s="354"/>
      <c r="Z151" s="357"/>
      <c r="AB151" s="354"/>
      <c r="AC151" s="353"/>
      <c r="AD151" s="354"/>
      <c r="AE151" s="353"/>
      <c r="AF151" s="354"/>
      <c r="AG151" s="353"/>
      <c r="AI151" s="366"/>
      <c r="AJ151" s="367"/>
      <c r="AK151" s="1"/>
    </row>
    <row r="152" customFormat="false" ht="12.75" hidden="false" customHeight="false" outlineLevel="0" collapsed="false">
      <c r="A152" s="1" t="n">
        <f aca="false">[5]Tregion!$A152</f>
        <v>40634</v>
      </c>
      <c r="B152" s="352" t="n">
        <f aca="false">[5]Tregion!$G152</f>
        <v>21.15</v>
      </c>
      <c r="C152" s="353" t="n">
        <f aca="false">[6]Tregion!$G152</f>
        <v>29.875</v>
      </c>
      <c r="D152" s="352" t="n">
        <f aca="false">[7]Tregion!$G152</f>
        <v>25.049</v>
      </c>
      <c r="E152" s="353" t="n">
        <f aca="false">[8]Tregion!$G152</f>
        <v>25.464</v>
      </c>
      <c r="F152" s="352" t="n">
        <f aca="false">[9]Tregion!$G152</f>
        <v>24.82</v>
      </c>
      <c r="G152" s="353" t="n">
        <f aca="false">[10]Tbasis!$E151</f>
        <v>25.641</v>
      </c>
      <c r="H152" s="352"/>
      <c r="I152" s="353" t="n">
        <f aca="false">[11]Tregion!$G152</f>
        <v>17.128</v>
      </c>
      <c r="J152" s="352"/>
      <c r="K152" s="353"/>
      <c r="L152" s="352"/>
      <c r="M152" s="353"/>
      <c r="N152" s="352"/>
      <c r="O152" s="353"/>
      <c r="Q152" s="352"/>
      <c r="R152" s="353" t="n">
        <f aca="false">[12]Tregion!$G152</f>
        <v>23.8679513847743</v>
      </c>
      <c r="S152" s="354"/>
      <c r="T152" s="353"/>
      <c r="U152" s="355"/>
      <c r="V152" s="356"/>
      <c r="W152" s="355"/>
      <c r="X152" s="353"/>
      <c r="Y152" s="354"/>
      <c r="Z152" s="357"/>
      <c r="AB152" s="354"/>
      <c r="AC152" s="353"/>
      <c r="AD152" s="354"/>
      <c r="AE152" s="353"/>
      <c r="AF152" s="354"/>
      <c r="AG152" s="353"/>
      <c r="AI152" s="366"/>
      <c r="AJ152" s="367"/>
      <c r="AK152" s="1"/>
    </row>
    <row r="153" customFormat="false" ht="12.75" hidden="false" customHeight="false" outlineLevel="0" collapsed="false">
      <c r="A153" s="1" t="n">
        <f aca="false">[5]Tregion!$A153</f>
        <v>40664</v>
      </c>
      <c r="B153" s="352" t="n">
        <f aca="false">[5]Tregion!$G153</f>
        <v>20.486</v>
      </c>
      <c r="C153" s="353" t="n">
        <f aca="false">[6]Tregion!$G153</f>
        <v>23.613</v>
      </c>
      <c r="D153" s="352" t="n">
        <f aca="false">[7]Tregion!$G153</f>
        <v>18.52</v>
      </c>
      <c r="E153" s="353" t="n">
        <f aca="false">[8]Tregion!$G153</f>
        <v>21.685</v>
      </c>
      <c r="F153" s="352" t="n">
        <f aca="false">[9]Tregion!$G153</f>
        <v>24.608</v>
      </c>
      <c r="G153" s="353" t="n">
        <f aca="false">[10]Tbasis!$E152</f>
        <v>25.322</v>
      </c>
      <c r="H153" s="352"/>
      <c r="I153" s="353" t="n">
        <f aca="false">[11]Tregion!$G153</f>
        <v>14.382</v>
      </c>
      <c r="J153" s="352"/>
      <c r="K153" s="353"/>
      <c r="L153" s="352"/>
      <c r="M153" s="353"/>
      <c r="N153" s="352"/>
      <c r="O153" s="353"/>
      <c r="Q153" s="352"/>
      <c r="R153" s="353" t="n">
        <f aca="false">[12]Tregion!$G153</f>
        <v>23.8821659124966</v>
      </c>
      <c r="S153" s="354"/>
      <c r="T153" s="353"/>
      <c r="U153" s="355"/>
      <c r="V153" s="356"/>
      <c r="W153" s="355"/>
      <c r="X153" s="353"/>
      <c r="Y153" s="354"/>
      <c r="Z153" s="357"/>
      <c r="AB153" s="354"/>
      <c r="AC153" s="353"/>
      <c r="AD153" s="354"/>
      <c r="AE153" s="353"/>
      <c r="AF153" s="354"/>
      <c r="AG153" s="353"/>
      <c r="AI153" s="366"/>
      <c r="AJ153" s="367"/>
      <c r="AK153" s="1"/>
    </row>
    <row r="154" customFormat="false" ht="12.75" hidden="false" customHeight="false" outlineLevel="0" collapsed="false">
      <c r="A154" s="1" t="n">
        <f aca="false">[5]Tregion!$A154</f>
        <v>40695</v>
      </c>
      <c r="B154" s="352" t="n">
        <f aca="false">[5]Tregion!$G154</f>
        <v>21.599</v>
      </c>
      <c r="C154" s="353" t="n">
        <f aca="false">[6]Tregion!$G154</f>
        <v>24.382</v>
      </c>
      <c r="D154" s="352" t="n">
        <f aca="false">[7]Tregion!$G154</f>
        <v>18.995</v>
      </c>
      <c r="E154" s="353" t="n">
        <f aca="false">[8]Tregion!$G154</f>
        <v>27.123</v>
      </c>
      <c r="F154" s="352" t="n">
        <f aca="false">[9]Tregion!$G154</f>
        <v>24.482</v>
      </c>
      <c r="G154" s="353" t="n">
        <f aca="false">[10]Tbasis!$E153</f>
        <v>26.695</v>
      </c>
      <c r="H154" s="352"/>
      <c r="I154" s="353" t="n">
        <f aca="false">[11]Tregion!$G154</f>
        <v>16.247</v>
      </c>
      <c r="J154" s="352"/>
      <c r="K154" s="353"/>
      <c r="L154" s="352"/>
      <c r="M154" s="353"/>
      <c r="N154" s="352"/>
      <c r="O154" s="353"/>
      <c r="Q154" s="352"/>
      <c r="R154" s="353" t="n">
        <f aca="false">[12]Tregion!$G154</f>
        <v>24.1592270809775</v>
      </c>
      <c r="S154" s="354"/>
      <c r="T154" s="353"/>
      <c r="U154" s="355"/>
      <c r="V154" s="356"/>
      <c r="W154" s="355"/>
      <c r="X154" s="353"/>
      <c r="Y154" s="354"/>
      <c r="Z154" s="357"/>
      <c r="AB154" s="354"/>
      <c r="AC154" s="353"/>
      <c r="AD154" s="354"/>
      <c r="AE154" s="353"/>
      <c r="AF154" s="354"/>
      <c r="AG154" s="353"/>
      <c r="AI154" s="366"/>
      <c r="AJ154" s="367"/>
      <c r="AK154" s="1"/>
    </row>
    <row r="155" customFormat="false" ht="12.75" hidden="false" customHeight="false" outlineLevel="0" collapsed="false">
      <c r="A155" s="1" t="n">
        <f aca="false">[5]Tregion!$A155</f>
        <v>40725</v>
      </c>
      <c r="B155" s="352" t="n">
        <f aca="false">[5]Tregion!$G155</f>
        <v>22.832</v>
      </c>
      <c r="C155" s="353" t="n">
        <f aca="false">[6]Tregion!$G155</f>
        <v>35.747</v>
      </c>
      <c r="D155" s="352" t="n">
        <f aca="false">[7]Tregion!$G155</f>
        <v>30.145</v>
      </c>
      <c r="E155" s="353" t="n">
        <f aca="false">[8]Tregion!$G155</f>
        <v>25.632</v>
      </c>
      <c r="F155" s="352" t="n">
        <f aca="false">[9]Tregion!$G155</f>
        <v>25.937</v>
      </c>
      <c r="G155" s="353" t="n">
        <f aca="false">[10]Tbasis!$E154</f>
        <v>28.832</v>
      </c>
      <c r="H155" s="352"/>
      <c r="I155" s="353" t="n">
        <f aca="false">[11]Tregion!$G155</f>
        <v>19.426</v>
      </c>
      <c r="J155" s="352"/>
      <c r="K155" s="353"/>
      <c r="L155" s="352"/>
      <c r="M155" s="353"/>
      <c r="N155" s="352"/>
      <c r="O155" s="353"/>
      <c r="Q155" s="352"/>
      <c r="R155" s="353" t="n">
        <f aca="false">[12]Tregion!$G155</f>
        <v>24.5838921445773</v>
      </c>
      <c r="S155" s="354"/>
      <c r="T155" s="353"/>
      <c r="U155" s="355"/>
      <c r="V155" s="356"/>
      <c r="W155" s="355"/>
      <c r="X155" s="353"/>
      <c r="Y155" s="354"/>
      <c r="Z155" s="357"/>
      <c r="AB155" s="354"/>
      <c r="AC155" s="353"/>
      <c r="AD155" s="354"/>
      <c r="AE155" s="353"/>
      <c r="AF155" s="354"/>
      <c r="AG155" s="353"/>
      <c r="AI155" s="366"/>
      <c r="AJ155" s="367"/>
      <c r="AK155" s="1"/>
    </row>
    <row r="156" customFormat="false" ht="12.75" hidden="false" customHeight="false" outlineLevel="0" collapsed="false">
      <c r="A156" s="1" t="n">
        <f aca="false">[5]Tregion!$A156</f>
        <v>40756</v>
      </c>
      <c r="B156" s="352" t="n">
        <f aca="false">[5]Tregion!$G156</f>
        <v>25.654</v>
      </c>
      <c r="C156" s="353" t="n">
        <f aca="false">[6]Tregion!$G156</f>
        <v>39.252</v>
      </c>
      <c r="D156" s="352" t="n">
        <f aca="false">[7]Tregion!$G156</f>
        <v>33.145</v>
      </c>
      <c r="E156" s="353" t="n">
        <f aca="false">[8]Tregion!$G156</f>
        <v>33.851</v>
      </c>
      <c r="F156" s="352" t="n">
        <f aca="false">[9]Tregion!$G156</f>
        <v>27.701</v>
      </c>
      <c r="G156" s="353" t="n">
        <f aca="false">[10]Tbasis!$E155</f>
        <v>31.845</v>
      </c>
      <c r="H156" s="352"/>
      <c r="I156" s="353" t="n">
        <f aca="false">[11]Tregion!$G156</f>
        <v>24.528</v>
      </c>
      <c r="J156" s="352"/>
      <c r="K156" s="353"/>
      <c r="L156" s="352"/>
      <c r="M156" s="353"/>
      <c r="N156" s="352"/>
      <c r="O156" s="353"/>
      <c r="Q156" s="352"/>
      <c r="R156" s="353" t="n">
        <f aca="false">[12]Tregion!$G156</f>
        <v>24.8785553069963</v>
      </c>
      <c r="S156" s="354"/>
      <c r="T156" s="353"/>
      <c r="U156" s="355"/>
      <c r="V156" s="356"/>
      <c r="W156" s="355"/>
      <c r="X156" s="353"/>
      <c r="Y156" s="354"/>
      <c r="Z156" s="357"/>
      <c r="AB156" s="354"/>
      <c r="AC156" s="353"/>
      <c r="AD156" s="354"/>
      <c r="AE156" s="353"/>
      <c r="AF156" s="354"/>
      <c r="AG156" s="353"/>
      <c r="AI156" s="366"/>
      <c r="AJ156" s="367"/>
      <c r="AK156" s="1"/>
    </row>
    <row r="157" customFormat="false" ht="12.75" hidden="false" customHeight="false" outlineLevel="0" collapsed="false">
      <c r="A157" s="1" t="n">
        <f aca="false">[5]Tregion!$A157</f>
        <v>40787</v>
      </c>
      <c r="B157" s="352" t="n">
        <f aca="false">[5]Tregion!$G157</f>
        <v>24.227</v>
      </c>
      <c r="C157" s="353" t="n">
        <f aca="false">[6]Tregion!$G157</f>
        <v>35.518</v>
      </c>
      <c r="D157" s="352" t="n">
        <f aca="false">[7]Tregion!$G157</f>
        <v>29.696</v>
      </c>
      <c r="E157" s="353" t="n">
        <f aca="false">[8]Tregion!$G157</f>
        <v>28.735</v>
      </c>
      <c r="F157" s="352" t="n">
        <f aca="false">[9]Tregion!$G157</f>
        <v>27.026</v>
      </c>
      <c r="G157" s="353" t="n">
        <f aca="false">[10]Tbasis!$E156</f>
        <v>30.145</v>
      </c>
      <c r="H157" s="352"/>
      <c r="I157" s="353" t="n">
        <f aca="false">[11]Tregion!$G157</f>
        <v>20.481</v>
      </c>
      <c r="J157" s="352"/>
      <c r="K157" s="353"/>
      <c r="L157" s="352"/>
      <c r="M157" s="353"/>
      <c r="N157" s="352"/>
      <c r="O157" s="353"/>
      <c r="Q157" s="352"/>
      <c r="R157" s="353" t="n">
        <f aca="false">[12]Tregion!$G157</f>
        <v>25.0014428435137</v>
      </c>
      <c r="S157" s="354"/>
      <c r="T157" s="353"/>
      <c r="U157" s="355"/>
      <c r="V157" s="356"/>
      <c r="W157" s="355"/>
      <c r="X157" s="353"/>
      <c r="Y157" s="354"/>
      <c r="Z157" s="357"/>
      <c r="AB157" s="354"/>
      <c r="AC157" s="353"/>
      <c r="AD157" s="354"/>
      <c r="AE157" s="353"/>
      <c r="AF157" s="354"/>
      <c r="AG157" s="353"/>
      <c r="AI157" s="366"/>
      <c r="AJ157" s="367"/>
      <c r="AK157" s="1"/>
    </row>
    <row r="158" customFormat="false" ht="12.75" hidden="false" customHeight="false" outlineLevel="0" collapsed="false">
      <c r="A158" s="1" t="n">
        <f aca="false">[5]Tregion!$A158</f>
        <v>40817</v>
      </c>
      <c r="B158" s="352" t="n">
        <f aca="false">[5]Tregion!$G158</f>
        <v>22.47</v>
      </c>
      <c r="C158" s="353" t="n">
        <f aca="false">[6]Tregion!$G158</f>
        <v>33.892</v>
      </c>
      <c r="D158" s="352" t="n">
        <f aca="false">[7]Tregion!$G158</f>
        <v>27.151</v>
      </c>
      <c r="E158" s="353" t="n">
        <f aca="false">[8]Tregion!$G158</f>
        <v>23.754</v>
      </c>
      <c r="F158" s="352" t="n">
        <f aca="false">[9]Tregion!$G158</f>
        <v>22.262</v>
      </c>
      <c r="G158" s="353" t="n">
        <f aca="false">[10]Tbasis!$E157</f>
        <v>27.426</v>
      </c>
      <c r="H158" s="352"/>
      <c r="I158" s="353" t="n">
        <f aca="false">[11]Tregion!$G158</f>
        <v>17.677</v>
      </c>
      <c r="J158" s="352"/>
      <c r="K158" s="353"/>
      <c r="L158" s="352"/>
      <c r="M158" s="353"/>
      <c r="N158" s="352"/>
      <c r="O158" s="353"/>
      <c r="Q158" s="352"/>
      <c r="R158" s="353" t="n">
        <f aca="false">[12]Tregion!$G158</f>
        <v>24.9516879138043</v>
      </c>
      <c r="S158" s="354"/>
      <c r="T158" s="353"/>
      <c r="U158" s="355"/>
      <c r="V158" s="356"/>
      <c r="W158" s="355"/>
      <c r="X158" s="353"/>
      <c r="Y158" s="354"/>
      <c r="Z158" s="357"/>
      <c r="AB158" s="354"/>
      <c r="AC158" s="353"/>
      <c r="AD158" s="354"/>
      <c r="AE158" s="353"/>
      <c r="AF158" s="354"/>
      <c r="AG158" s="353"/>
      <c r="AI158" s="366"/>
      <c r="AJ158" s="367"/>
      <c r="AK158" s="1"/>
    </row>
    <row r="159" customFormat="false" ht="12.75" hidden="false" customHeight="false" outlineLevel="0" collapsed="false">
      <c r="A159" s="1" t="n">
        <f aca="false">[5]Tregion!$A159</f>
        <v>40848</v>
      </c>
      <c r="B159" s="352" t="n">
        <f aca="false">[5]Tregion!$G159</f>
        <v>20.83</v>
      </c>
      <c r="C159" s="353" t="n">
        <f aca="false">[6]Tregion!$G159</f>
        <v>32.668</v>
      </c>
      <c r="D159" s="352" t="n">
        <f aca="false">[7]Tregion!$G159</f>
        <v>26.607</v>
      </c>
      <c r="E159" s="353" t="n">
        <f aca="false">[8]Tregion!$G159</f>
        <v>28.758</v>
      </c>
      <c r="F159" s="352" t="n">
        <f aca="false">[9]Tregion!$G159</f>
        <v>26.624</v>
      </c>
      <c r="G159" s="353" t="n">
        <f aca="false">[10]Tbasis!$E158</f>
        <v>25.623</v>
      </c>
      <c r="H159" s="352"/>
      <c r="I159" s="353" t="n">
        <f aca="false">[11]Tregion!$G159</f>
        <v>17.696</v>
      </c>
      <c r="J159" s="352"/>
      <c r="K159" s="353"/>
      <c r="L159" s="352"/>
      <c r="M159" s="353"/>
      <c r="N159" s="352"/>
      <c r="O159" s="353"/>
      <c r="Q159" s="352"/>
      <c r="R159" s="353" t="n">
        <f aca="false">[12]Tregion!$G159</f>
        <v>27.3106799582934</v>
      </c>
      <c r="S159" s="354"/>
      <c r="T159" s="353"/>
      <c r="U159" s="355"/>
      <c r="V159" s="356"/>
      <c r="W159" s="355"/>
      <c r="X159" s="353"/>
      <c r="Y159" s="354"/>
      <c r="Z159" s="357"/>
      <c r="AB159" s="354"/>
      <c r="AC159" s="353"/>
      <c r="AD159" s="354"/>
      <c r="AE159" s="353"/>
      <c r="AF159" s="354"/>
      <c r="AG159" s="353"/>
      <c r="AI159" s="366"/>
      <c r="AJ159" s="367"/>
      <c r="AK159" s="1"/>
    </row>
    <row r="160" customFormat="false" ht="12.75" hidden="false" customHeight="false" outlineLevel="0" collapsed="false">
      <c r="A160" s="1" t="n">
        <f aca="false">[5]Tregion!$A160</f>
        <v>40878</v>
      </c>
      <c r="B160" s="352" t="n">
        <f aca="false">[5]Tregion!$G160</f>
        <v>21.179</v>
      </c>
      <c r="C160" s="353" t="n">
        <f aca="false">[6]Tregion!$G160</f>
        <v>35.953</v>
      </c>
      <c r="D160" s="352" t="n">
        <f aca="false">[7]Tregion!$G160</f>
        <v>29.443</v>
      </c>
      <c r="E160" s="353" t="n">
        <f aca="false">[8]Tregion!$G160</f>
        <v>26.969</v>
      </c>
      <c r="F160" s="352" t="n">
        <f aca="false">[9]Tregion!$G160</f>
        <v>26.76</v>
      </c>
      <c r="G160" s="353" t="n">
        <f aca="false">[10]Tbasis!$E159</f>
        <v>25.615</v>
      </c>
      <c r="H160" s="352"/>
      <c r="I160" s="353" t="n">
        <f aca="false">[11]Tregion!$G160</f>
        <v>18.333</v>
      </c>
      <c r="J160" s="352"/>
      <c r="K160" s="353"/>
      <c r="L160" s="352"/>
      <c r="M160" s="353"/>
      <c r="N160" s="352"/>
      <c r="O160" s="353"/>
      <c r="Q160" s="352"/>
      <c r="R160" s="353" t="n">
        <f aca="false">[12]Tregion!$G160</f>
        <v>28.7677768955386</v>
      </c>
      <c r="S160" s="354"/>
      <c r="T160" s="353"/>
      <c r="U160" s="355"/>
      <c r="V160" s="356"/>
      <c r="W160" s="355"/>
      <c r="X160" s="353"/>
      <c r="Y160" s="354"/>
      <c r="Z160" s="357"/>
      <c r="AB160" s="354"/>
      <c r="AC160" s="353"/>
      <c r="AD160" s="354"/>
      <c r="AE160" s="353"/>
      <c r="AF160" s="354"/>
      <c r="AG160" s="353"/>
      <c r="AI160" s="366"/>
      <c r="AJ160" s="367"/>
      <c r="AK160" s="1"/>
    </row>
    <row r="161" customFormat="false" ht="12" hidden="false" customHeight="true" outlineLevel="0" collapsed="false">
      <c r="A161" s="1" t="n">
        <f aca="false">[5]Tregion!$A161</f>
        <v>40909</v>
      </c>
      <c r="B161" s="352" t="n">
        <f aca="false">[5]Tregion!$G161</f>
        <v>20.928</v>
      </c>
      <c r="C161" s="353" t="n">
        <f aca="false">[6]Tregion!$G161</f>
        <v>32.339</v>
      </c>
      <c r="D161" s="352" t="n">
        <f aca="false">[7]Tregion!$G161</f>
        <v>27.784</v>
      </c>
      <c r="E161" s="353" t="n">
        <f aca="false">[8]Tregion!$G161</f>
        <v>25.018</v>
      </c>
      <c r="F161" s="352" t="n">
        <f aca="false">[9]Tregion!$G161</f>
        <v>26.051</v>
      </c>
      <c r="G161" s="353" t="n">
        <f aca="false">[10]Tbasis!$E160</f>
        <v>26.009</v>
      </c>
      <c r="H161" s="352"/>
      <c r="I161" s="353" t="n">
        <f aca="false">[11]Tregion!$G161</f>
        <v>18.31</v>
      </c>
      <c r="J161" s="352"/>
      <c r="K161" s="353"/>
      <c r="L161" s="352"/>
      <c r="M161" s="353"/>
      <c r="N161" s="352"/>
      <c r="O161" s="353"/>
      <c r="Q161" s="352"/>
      <c r="R161" s="353" t="n">
        <f aca="false">[12]Tregion!$G161</f>
        <v>28.1638459504225</v>
      </c>
      <c r="S161" s="354"/>
      <c r="T161" s="353"/>
      <c r="U161" s="355"/>
      <c r="V161" s="356"/>
      <c r="W161" s="355"/>
      <c r="X161" s="353"/>
      <c r="Y161" s="354"/>
      <c r="Z161" s="357"/>
      <c r="AB161" s="354"/>
      <c r="AC161" s="353"/>
      <c r="AD161" s="354"/>
      <c r="AE161" s="353"/>
      <c r="AF161" s="354"/>
      <c r="AG161" s="353"/>
      <c r="AI161" s="366"/>
      <c r="AJ161" s="367"/>
      <c r="AK161" s="1"/>
    </row>
    <row r="162" customFormat="false" ht="12.75" hidden="false" customHeight="false" outlineLevel="0" collapsed="false">
      <c r="A162" s="1"/>
      <c r="AI162" s="366"/>
      <c r="AJ162" s="367"/>
    </row>
    <row r="163" customFormat="false" ht="12.75" hidden="false" customHeight="false" outlineLevel="0" collapsed="false">
      <c r="A163" s="1"/>
      <c r="AI163" s="366"/>
      <c r="AJ163" s="367"/>
    </row>
    <row r="164" customFormat="false" ht="12.75" hidden="false" customHeight="false" outlineLevel="0" collapsed="false">
      <c r="A164" s="1"/>
      <c r="AI164" s="366"/>
      <c r="AJ164" s="367"/>
    </row>
    <row r="165" customFormat="false" ht="12.75" hidden="false" customHeight="false" outlineLevel="0" collapsed="false">
      <c r="A165" s="1"/>
      <c r="AI165" s="366"/>
      <c r="AJ165" s="367"/>
    </row>
    <row r="166" customFormat="false" ht="12.75" hidden="false" customHeight="false" outlineLevel="0" collapsed="false">
      <c r="A166" s="1"/>
      <c r="AI166" s="366"/>
      <c r="AJ166" s="367"/>
    </row>
    <row r="167" customFormat="false" ht="12.75" hidden="false" customHeight="false" outlineLevel="0" collapsed="false">
      <c r="A167" s="1"/>
      <c r="AI167" s="366"/>
      <c r="AJ167" s="367"/>
    </row>
    <row r="168" customFormat="false" ht="12.75" hidden="false" customHeight="false" outlineLevel="0" collapsed="false">
      <c r="A168" s="1"/>
      <c r="AI168" s="366"/>
      <c r="AJ168" s="367"/>
    </row>
    <row r="169" customFormat="false" ht="12.75" hidden="false" customHeight="false" outlineLevel="0" collapsed="false">
      <c r="A169" s="1"/>
      <c r="AI169" s="366"/>
      <c r="AJ169" s="367"/>
    </row>
    <row r="170" customFormat="false" ht="12.75" hidden="false" customHeight="false" outlineLevel="0" collapsed="false">
      <c r="A170" s="1"/>
      <c r="AI170" s="366"/>
      <c r="AJ170" s="367"/>
    </row>
    <row r="171" customFormat="false" ht="12.75" hidden="false" customHeight="false" outlineLevel="0" collapsed="false">
      <c r="A171" s="1"/>
      <c r="AI171" s="366"/>
      <c r="AJ171" s="367"/>
    </row>
    <row r="172" customFormat="false" ht="12.75" hidden="false" customHeight="false" outlineLevel="0" collapsed="false">
      <c r="A172" s="1"/>
      <c r="AI172" s="366"/>
      <c r="AJ172" s="367"/>
    </row>
    <row r="173" customFormat="false" ht="12.75" hidden="false" customHeight="false" outlineLevel="0" collapsed="false">
      <c r="A173" s="1"/>
      <c r="AI173" s="366"/>
      <c r="AJ173" s="367"/>
    </row>
    <row r="174" customFormat="false" ht="12.75" hidden="false" customHeight="false" outlineLevel="0" collapsed="false">
      <c r="A174" s="1"/>
      <c r="AI174" s="366"/>
      <c r="AJ174" s="367"/>
    </row>
    <row r="175" customFormat="false" ht="12.75" hidden="false" customHeight="false" outlineLevel="0" collapsed="false">
      <c r="A175" s="1"/>
      <c r="AI175" s="366"/>
      <c r="AJ175" s="367"/>
    </row>
    <row r="176" customFormat="false" ht="12.75" hidden="false" customHeight="false" outlineLevel="0" collapsed="false">
      <c r="A176" s="1"/>
      <c r="AI176" s="366"/>
      <c r="AJ176" s="367"/>
    </row>
    <row r="177" customFormat="false" ht="12.75" hidden="false" customHeight="false" outlineLevel="0" collapsed="false">
      <c r="A177" s="1"/>
      <c r="AI177" s="366"/>
      <c r="AJ177" s="367"/>
    </row>
    <row r="178" customFormat="false" ht="12.75" hidden="false" customHeight="false" outlineLevel="0" collapsed="false">
      <c r="A178" s="1"/>
      <c r="AI178" s="366"/>
      <c r="AJ178" s="367"/>
    </row>
    <row r="179" customFormat="false" ht="12.75" hidden="false" customHeight="false" outlineLevel="0" collapsed="false">
      <c r="A179" s="1"/>
      <c r="AI179" s="366"/>
      <c r="AJ179" s="367"/>
    </row>
    <row r="180" customFormat="false" ht="12.75" hidden="false" customHeight="false" outlineLevel="0" collapsed="false">
      <c r="A180" s="1"/>
      <c r="AI180" s="366"/>
      <c r="AJ180" s="367"/>
    </row>
    <row r="181" customFormat="false" ht="12.75" hidden="false" customHeight="false" outlineLevel="0" collapsed="false">
      <c r="A181" s="1"/>
      <c r="AI181" s="366"/>
      <c r="AJ181" s="367"/>
    </row>
    <row r="182" customFormat="false" ht="12.75" hidden="false" customHeight="false" outlineLevel="0" collapsed="false">
      <c r="A182" s="1"/>
      <c r="AI182" s="366"/>
      <c r="AJ182" s="367"/>
    </row>
    <row r="183" customFormat="false" ht="12.75" hidden="false" customHeight="false" outlineLevel="0" collapsed="false">
      <c r="A183" s="1"/>
      <c r="AI183" s="366"/>
      <c r="AJ183" s="367"/>
    </row>
    <row r="184" customFormat="false" ht="12.75" hidden="false" customHeight="false" outlineLevel="0" collapsed="false">
      <c r="A184" s="1"/>
      <c r="AI184" s="366"/>
      <c r="AJ184" s="367"/>
    </row>
    <row r="185" customFormat="false" ht="12.75" hidden="false" customHeight="false" outlineLevel="0" collapsed="false">
      <c r="A185" s="1"/>
      <c r="AI185" s="366"/>
      <c r="AJ185" s="367"/>
    </row>
    <row r="186" customFormat="false" ht="12.75" hidden="false" customHeight="false" outlineLevel="0" collapsed="false">
      <c r="A186" s="1"/>
      <c r="AI186" s="366"/>
      <c r="AJ186" s="367"/>
    </row>
    <row r="187" customFormat="false" ht="12.75" hidden="false" customHeight="false" outlineLevel="0" collapsed="false">
      <c r="A187" s="1"/>
      <c r="AI187" s="366"/>
      <c r="AJ187" s="367"/>
    </row>
    <row r="188" customFormat="false" ht="12.75" hidden="false" customHeight="false" outlineLevel="0" collapsed="false">
      <c r="A188" s="1"/>
      <c r="AI188" s="366"/>
      <c r="AJ188" s="367"/>
    </row>
    <row r="189" customFormat="false" ht="12.75" hidden="false" customHeight="false" outlineLevel="0" collapsed="false">
      <c r="A189" s="1"/>
      <c r="AI189" s="366"/>
      <c r="AJ189" s="367"/>
    </row>
    <row r="190" customFormat="false" ht="12.75" hidden="false" customHeight="false" outlineLevel="0" collapsed="false">
      <c r="A190" s="1"/>
      <c r="AI190" s="366"/>
      <c r="AJ190" s="367"/>
    </row>
    <row r="191" customFormat="false" ht="12.75" hidden="false" customHeight="false" outlineLevel="0" collapsed="false">
      <c r="A191" s="1"/>
      <c r="AI191" s="366"/>
      <c r="AJ191" s="367"/>
    </row>
    <row r="192" customFormat="false" ht="12.75" hidden="false" customHeight="false" outlineLevel="0" collapsed="false">
      <c r="A192" s="1"/>
      <c r="AI192" s="366"/>
      <c r="AJ192" s="367"/>
    </row>
    <row r="193" customFormat="false" ht="12.75" hidden="false" customHeight="false" outlineLevel="0" collapsed="false">
      <c r="A193" s="1"/>
      <c r="AI193" s="366"/>
      <c r="AJ193" s="367"/>
    </row>
    <row r="194" customFormat="false" ht="12.75" hidden="false" customHeight="false" outlineLevel="0" collapsed="false">
      <c r="A194" s="1"/>
      <c r="AI194" s="366"/>
      <c r="AJ194" s="367"/>
    </row>
    <row r="195" customFormat="false" ht="12.75" hidden="false" customHeight="false" outlineLevel="0" collapsed="false">
      <c r="A195" s="1"/>
      <c r="AI195" s="366"/>
      <c r="AJ195" s="367"/>
    </row>
    <row r="196" customFormat="false" ht="12.75" hidden="false" customHeight="false" outlineLevel="0" collapsed="false">
      <c r="A196" s="1"/>
      <c r="AI196" s="366"/>
      <c r="AJ196" s="367"/>
    </row>
    <row r="197" customFormat="false" ht="12.75" hidden="false" customHeight="false" outlineLevel="0" collapsed="false">
      <c r="A197" s="1"/>
      <c r="AI197" s="366"/>
      <c r="AJ197" s="367"/>
    </row>
    <row r="198" customFormat="false" ht="12.75" hidden="false" customHeight="false" outlineLevel="0" collapsed="false">
      <c r="A198" s="1"/>
      <c r="AI198" s="366"/>
      <c r="AJ198" s="367"/>
    </row>
    <row r="199" customFormat="false" ht="12.75" hidden="false" customHeight="false" outlineLevel="0" collapsed="false">
      <c r="A199" s="1"/>
      <c r="AI199" s="366"/>
      <c r="AJ199" s="367"/>
    </row>
    <row r="200" customFormat="false" ht="12.75" hidden="false" customHeight="false" outlineLevel="0" collapsed="false">
      <c r="A200" s="1"/>
      <c r="AI200" s="366"/>
      <c r="AJ200" s="367"/>
    </row>
    <row r="201" customFormat="false" ht="12.75" hidden="false" customHeight="false" outlineLevel="0" collapsed="false">
      <c r="A201" s="1"/>
      <c r="AI201" s="366"/>
      <c r="AJ201" s="367"/>
    </row>
    <row r="202" customFormat="false" ht="12.75" hidden="false" customHeight="false" outlineLevel="0" collapsed="false">
      <c r="A202" s="1"/>
      <c r="AI202" s="366"/>
      <c r="AJ202" s="367"/>
    </row>
    <row r="203" customFormat="false" ht="12.75" hidden="false" customHeight="false" outlineLevel="0" collapsed="false">
      <c r="A203" s="1"/>
      <c r="AI203" s="366"/>
      <c r="AJ203" s="367"/>
    </row>
    <row r="204" customFormat="false" ht="12.75" hidden="false" customHeight="false" outlineLevel="0" collapsed="false">
      <c r="A204" s="1"/>
      <c r="AI204" s="366"/>
      <c r="AJ204" s="367"/>
    </row>
    <row r="205" customFormat="false" ht="12.75" hidden="false" customHeight="false" outlineLevel="0" collapsed="false">
      <c r="A205" s="1"/>
      <c r="AI205" s="366"/>
      <c r="AJ205" s="367"/>
    </row>
    <row r="206" customFormat="false" ht="12.75" hidden="false" customHeight="false" outlineLevel="0" collapsed="false">
      <c r="A206" s="1"/>
      <c r="AI206" s="366"/>
      <c r="AJ206" s="367"/>
    </row>
    <row r="207" customFormat="false" ht="12.75" hidden="false" customHeight="false" outlineLevel="0" collapsed="false">
      <c r="A207" s="1"/>
      <c r="AI207" s="366"/>
      <c r="AJ207" s="367"/>
    </row>
    <row r="208" customFormat="false" ht="12.75" hidden="false" customHeight="false" outlineLevel="0" collapsed="false">
      <c r="A208" s="1"/>
      <c r="AI208" s="366"/>
      <c r="AJ208" s="367"/>
    </row>
    <row r="209" customFormat="false" ht="12.75" hidden="false" customHeight="false" outlineLevel="0" collapsed="false">
      <c r="A209" s="1"/>
      <c r="AI209" s="366"/>
      <c r="AJ209" s="367"/>
    </row>
    <row r="210" customFormat="false" ht="12.75" hidden="false" customHeight="false" outlineLevel="0" collapsed="false">
      <c r="A210" s="1"/>
      <c r="AI210" s="366"/>
      <c r="AJ210" s="367"/>
    </row>
    <row r="211" customFormat="false" ht="12.75" hidden="false" customHeight="false" outlineLevel="0" collapsed="false">
      <c r="A211" s="1"/>
      <c r="AI211" s="366"/>
      <c r="AJ211" s="367"/>
    </row>
    <row r="212" customFormat="false" ht="12.75" hidden="false" customHeight="false" outlineLevel="0" collapsed="false">
      <c r="A212" s="1"/>
      <c r="AI212" s="366"/>
      <c r="AJ212" s="367"/>
    </row>
    <row r="213" customFormat="false" ht="12.75" hidden="false" customHeight="false" outlineLevel="0" collapsed="false">
      <c r="A213" s="1"/>
      <c r="AI213" s="366"/>
      <c r="AJ213" s="367"/>
    </row>
    <row r="214" customFormat="false" ht="12.75" hidden="false" customHeight="false" outlineLevel="0" collapsed="false">
      <c r="A214" s="1"/>
      <c r="AI214" s="366"/>
      <c r="AJ214" s="367"/>
    </row>
    <row r="215" customFormat="false" ht="12.75" hidden="false" customHeight="false" outlineLevel="0" collapsed="false">
      <c r="A215" s="1"/>
      <c r="AI215" s="366"/>
      <c r="AJ215" s="367"/>
    </row>
    <row r="216" customFormat="false" ht="12.75" hidden="false" customHeight="false" outlineLevel="0" collapsed="false">
      <c r="A216" s="1"/>
      <c r="AI216" s="366"/>
      <c r="AJ216" s="367"/>
    </row>
    <row r="217" customFormat="false" ht="12.75" hidden="false" customHeight="false" outlineLevel="0" collapsed="false">
      <c r="A217" s="1"/>
      <c r="AI217" s="366"/>
      <c r="AJ217" s="367"/>
    </row>
    <row r="218" customFormat="false" ht="12.75" hidden="false" customHeight="false" outlineLevel="0" collapsed="false">
      <c r="A218" s="1"/>
      <c r="AI218" s="366"/>
      <c r="AJ218" s="367"/>
    </row>
    <row r="219" customFormat="false" ht="12.75" hidden="false" customHeight="false" outlineLevel="0" collapsed="false">
      <c r="A219" s="1"/>
      <c r="AI219" s="366"/>
      <c r="AJ219" s="367"/>
    </row>
    <row r="220" customFormat="false" ht="12.75" hidden="false" customHeight="false" outlineLevel="0" collapsed="false">
      <c r="A220" s="1"/>
      <c r="AI220" s="366"/>
      <c r="AJ220" s="367"/>
    </row>
    <row r="221" customFormat="false" ht="12.75" hidden="false" customHeight="false" outlineLevel="0" collapsed="false">
      <c r="A221" s="1"/>
      <c r="AI221" s="366"/>
      <c r="AJ221" s="367"/>
    </row>
    <row r="222" customFormat="false" ht="12.75" hidden="false" customHeight="false" outlineLevel="0" collapsed="false">
      <c r="A222" s="1"/>
      <c r="AI222" s="366"/>
      <c r="AJ222" s="367"/>
    </row>
    <row r="223" customFormat="false" ht="12.75" hidden="false" customHeight="false" outlineLevel="0" collapsed="false">
      <c r="A223" s="1"/>
      <c r="AI223" s="366"/>
      <c r="AJ223" s="367"/>
    </row>
    <row r="224" customFormat="false" ht="12.75" hidden="false" customHeight="false" outlineLevel="0" collapsed="false">
      <c r="A224" s="1"/>
      <c r="AI224" s="366"/>
      <c r="AJ224" s="367"/>
    </row>
    <row r="225" customFormat="false" ht="12.75" hidden="false" customHeight="false" outlineLevel="0" collapsed="false">
      <c r="A225" s="1"/>
      <c r="AI225" s="366"/>
      <c r="AJ225" s="367"/>
    </row>
    <row r="226" customFormat="false" ht="12.75" hidden="false" customHeight="false" outlineLevel="0" collapsed="false">
      <c r="A226" s="1"/>
      <c r="AI226" s="366"/>
      <c r="AJ226" s="367"/>
    </row>
    <row r="227" customFormat="false" ht="12.75" hidden="false" customHeight="false" outlineLevel="0" collapsed="false">
      <c r="A227" s="1"/>
      <c r="AI227" s="366"/>
      <c r="AJ227" s="367"/>
    </row>
    <row r="228" customFormat="false" ht="12.75" hidden="false" customHeight="false" outlineLevel="0" collapsed="false">
      <c r="A228" s="1"/>
      <c r="AI228" s="366"/>
      <c r="AJ228" s="367"/>
    </row>
    <row r="229" customFormat="false" ht="12.75" hidden="false" customHeight="false" outlineLevel="0" collapsed="false">
      <c r="A229" s="1"/>
      <c r="AI229" s="366"/>
      <c r="AJ229" s="367"/>
    </row>
    <row r="230" customFormat="false" ht="12.75" hidden="false" customHeight="false" outlineLevel="0" collapsed="false">
      <c r="A230" s="1"/>
      <c r="AI230" s="366"/>
      <c r="AJ230" s="367"/>
    </row>
    <row r="231" customFormat="false" ht="12.75" hidden="false" customHeight="false" outlineLevel="0" collapsed="false">
      <c r="A231" s="1"/>
      <c r="AI231" s="366"/>
      <c r="AJ231" s="367"/>
    </row>
    <row r="232" customFormat="false" ht="12.75" hidden="false" customHeight="false" outlineLevel="0" collapsed="false">
      <c r="A232" s="1"/>
      <c r="AI232" s="366"/>
      <c r="AJ232" s="367"/>
    </row>
    <row r="233" customFormat="false" ht="12.75" hidden="false" customHeight="false" outlineLevel="0" collapsed="false">
      <c r="A233" s="1"/>
      <c r="AI233" s="366"/>
      <c r="AJ233" s="367"/>
    </row>
    <row r="234" customFormat="false" ht="12.75" hidden="false" customHeight="false" outlineLevel="0" collapsed="false">
      <c r="A234" s="1"/>
      <c r="AI234" s="366"/>
      <c r="AJ234" s="367"/>
    </row>
    <row r="235" customFormat="false" ht="12.75" hidden="false" customHeight="false" outlineLevel="0" collapsed="false">
      <c r="A235" s="1"/>
      <c r="AI235" s="366"/>
      <c r="AJ235" s="367"/>
    </row>
    <row r="236" customFormat="false" ht="12.75" hidden="false" customHeight="false" outlineLevel="0" collapsed="false">
      <c r="A236" s="1"/>
      <c r="AI236" s="366"/>
      <c r="AJ236" s="367"/>
    </row>
    <row r="237" customFormat="false" ht="12.75" hidden="false" customHeight="false" outlineLevel="0" collapsed="false">
      <c r="A237" s="1"/>
      <c r="AI237" s="366"/>
      <c r="AJ237" s="367"/>
    </row>
    <row r="238" customFormat="false" ht="12.75" hidden="false" customHeight="false" outlineLevel="0" collapsed="false">
      <c r="A238" s="1"/>
      <c r="AI238" s="366"/>
      <c r="AJ238" s="367"/>
    </row>
    <row r="239" customFormat="false" ht="12.75" hidden="false" customHeight="false" outlineLevel="0" collapsed="false">
      <c r="A239" s="1"/>
      <c r="AI239" s="366"/>
      <c r="AJ239" s="367"/>
    </row>
    <row r="240" customFormat="false" ht="12.75" hidden="false" customHeight="false" outlineLevel="0" collapsed="false">
      <c r="A240" s="1"/>
      <c r="AI240" s="366"/>
      <c r="AJ240" s="367"/>
    </row>
    <row r="241" customFormat="false" ht="12.75" hidden="false" customHeight="false" outlineLevel="0" collapsed="false">
      <c r="A241" s="1"/>
      <c r="AI241" s="366"/>
      <c r="AJ241" s="367"/>
    </row>
    <row r="242" customFormat="false" ht="12.75" hidden="false" customHeight="false" outlineLevel="0" collapsed="false">
      <c r="A242" s="1"/>
      <c r="AI242" s="366"/>
      <c r="AJ242" s="367"/>
    </row>
    <row r="243" customFormat="false" ht="12.75" hidden="false" customHeight="false" outlineLevel="0" collapsed="false">
      <c r="A243" s="1"/>
      <c r="AI243" s="366"/>
      <c r="AJ243" s="367"/>
    </row>
    <row r="244" customFormat="false" ht="12.75" hidden="false" customHeight="false" outlineLevel="0" collapsed="false">
      <c r="A244" s="1"/>
      <c r="AI244" s="366"/>
      <c r="AJ244" s="367"/>
    </row>
    <row r="245" customFormat="false" ht="12.75" hidden="false" customHeight="false" outlineLevel="0" collapsed="false">
      <c r="A245" s="1"/>
      <c r="AI245" s="366"/>
      <c r="AJ245" s="367"/>
    </row>
    <row r="246" customFormat="false" ht="12.75" hidden="false" customHeight="false" outlineLevel="0" collapsed="false">
      <c r="A246" s="1"/>
      <c r="AI246" s="366"/>
      <c r="AJ246" s="367"/>
    </row>
    <row r="247" customFormat="false" ht="12.75" hidden="false" customHeight="false" outlineLevel="0" collapsed="false">
      <c r="A247" s="1"/>
      <c r="AI247" s="366"/>
      <c r="AJ247" s="367"/>
    </row>
    <row r="248" customFormat="false" ht="12.75" hidden="false" customHeight="false" outlineLevel="0" collapsed="false">
      <c r="A248" s="1"/>
      <c r="AI248" s="366"/>
      <c r="AJ248" s="367"/>
    </row>
    <row r="249" customFormat="false" ht="12.75" hidden="false" customHeight="false" outlineLevel="0" collapsed="false">
      <c r="A249" s="1"/>
      <c r="AI249" s="366"/>
      <c r="AJ249" s="367"/>
    </row>
    <row r="250" customFormat="false" ht="12.75" hidden="false" customHeight="false" outlineLevel="0" collapsed="false">
      <c r="A250" s="1"/>
      <c r="AI250" s="366"/>
      <c r="AJ250" s="367"/>
    </row>
    <row r="251" customFormat="false" ht="12.75" hidden="false" customHeight="false" outlineLevel="0" collapsed="false">
      <c r="A251" s="1"/>
      <c r="AI251" s="366"/>
      <c r="AJ251" s="367"/>
    </row>
    <row r="252" customFormat="false" ht="12.75" hidden="false" customHeight="false" outlineLevel="0" collapsed="false">
      <c r="A252" s="1"/>
      <c r="AI252" s="366"/>
      <c r="AJ252" s="367"/>
    </row>
    <row r="253" customFormat="false" ht="12.75" hidden="false" customHeight="false" outlineLevel="0" collapsed="false">
      <c r="A253" s="1"/>
      <c r="AI253" s="366"/>
      <c r="AJ253" s="367"/>
    </row>
    <row r="254" customFormat="false" ht="12.75" hidden="false" customHeight="false" outlineLevel="0" collapsed="false">
      <c r="A254" s="1"/>
      <c r="AI254" s="366"/>
      <c r="AJ254" s="367"/>
    </row>
    <row r="255" customFormat="false" ht="12.75" hidden="false" customHeight="false" outlineLevel="0" collapsed="false">
      <c r="A255" s="1"/>
      <c r="AI255" s="366"/>
      <c r="AJ255" s="367"/>
    </row>
    <row r="256" customFormat="false" ht="12.75" hidden="false" customHeight="false" outlineLevel="0" collapsed="false">
      <c r="A256" s="1"/>
      <c r="AI256" s="366"/>
      <c r="AJ256" s="367"/>
    </row>
    <row r="257" customFormat="false" ht="12.75" hidden="false" customHeight="false" outlineLevel="0" collapsed="false">
      <c r="A257" s="1"/>
      <c r="AI257" s="366"/>
      <c r="AJ257" s="367"/>
    </row>
    <row r="258" customFormat="false" ht="12.75" hidden="false" customHeight="false" outlineLevel="0" collapsed="false">
      <c r="A258" s="1"/>
      <c r="AI258" s="366"/>
      <c r="AJ258" s="367"/>
    </row>
    <row r="259" customFormat="false" ht="12.75" hidden="false" customHeight="false" outlineLevel="0" collapsed="false">
      <c r="A259" s="1"/>
      <c r="AI259" s="366"/>
      <c r="AJ259" s="367"/>
    </row>
    <row r="260" customFormat="false" ht="12.75" hidden="false" customHeight="false" outlineLevel="0" collapsed="false">
      <c r="A260" s="1"/>
      <c r="AI260" s="366"/>
      <c r="AJ260" s="367"/>
    </row>
    <row r="261" customFormat="false" ht="12.75" hidden="false" customHeight="false" outlineLevel="0" collapsed="false">
      <c r="A261" s="1"/>
      <c r="AI261" s="366"/>
      <c r="AJ261" s="367"/>
    </row>
    <row r="262" customFormat="false" ht="12.75" hidden="false" customHeight="false" outlineLevel="0" collapsed="false">
      <c r="A262" s="1"/>
      <c r="AI262" s="366"/>
      <c r="AJ262" s="367"/>
    </row>
    <row r="263" customFormat="false" ht="12.75" hidden="false" customHeight="false" outlineLevel="0" collapsed="false">
      <c r="A263" s="1"/>
      <c r="AI263" s="366"/>
      <c r="AJ263" s="367"/>
    </row>
    <row r="264" customFormat="false" ht="12.75" hidden="false" customHeight="false" outlineLevel="0" collapsed="false">
      <c r="A264" s="1"/>
      <c r="AI264" s="366"/>
      <c r="AJ264" s="367"/>
    </row>
    <row r="265" customFormat="false" ht="12.75" hidden="false" customHeight="false" outlineLevel="0" collapsed="false">
      <c r="A265" s="1"/>
      <c r="AI265" s="366"/>
      <c r="AJ265" s="367"/>
    </row>
    <row r="266" customFormat="false" ht="12.75" hidden="false" customHeight="false" outlineLevel="0" collapsed="false">
      <c r="A266" s="1"/>
      <c r="AI266" s="366"/>
      <c r="AJ266" s="367"/>
    </row>
    <row r="267" customFormat="false" ht="12.75" hidden="false" customHeight="false" outlineLevel="0" collapsed="false">
      <c r="A267" s="1"/>
      <c r="AI267" s="366"/>
      <c r="AJ267" s="367"/>
    </row>
    <row r="268" customFormat="false" ht="12.75" hidden="false" customHeight="false" outlineLevel="0" collapsed="false">
      <c r="A268" s="1"/>
      <c r="AI268" s="366"/>
      <c r="AJ268" s="367"/>
    </row>
    <row r="269" customFormat="false" ht="12.75" hidden="false" customHeight="false" outlineLevel="0" collapsed="false">
      <c r="A269" s="1"/>
      <c r="AI269" s="366"/>
      <c r="AJ269" s="367"/>
    </row>
    <row r="270" customFormat="false" ht="12.75" hidden="false" customHeight="false" outlineLevel="0" collapsed="false">
      <c r="A270" s="1"/>
      <c r="AI270" s="366"/>
      <c r="AJ270" s="367"/>
    </row>
    <row r="271" customFormat="false" ht="12.75" hidden="false" customHeight="false" outlineLevel="0" collapsed="false">
      <c r="A271" s="1"/>
      <c r="AI271" s="366"/>
      <c r="AJ271" s="367"/>
    </row>
    <row r="272" customFormat="false" ht="12.75" hidden="false" customHeight="false" outlineLevel="0" collapsed="false">
      <c r="A272" s="1"/>
      <c r="AI272" s="366"/>
      <c r="AJ272" s="367"/>
    </row>
    <row r="273" customFormat="false" ht="12.75" hidden="false" customHeight="false" outlineLevel="0" collapsed="false">
      <c r="A273" s="1"/>
      <c r="AI273" s="366"/>
      <c r="AJ273" s="367"/>
    </row>
    <row r="274" customFormat="false" ht="12.75" hidden="false" customHeight="false" outlineLevel="0" collapsed="false">
      <c r="A274" s="1"/>
      <c r="AI274" s="366"/>
      <c r="AJ274" s="367"/>
    </row>
    <row r="275" customFormat="false" ht="12.75" hidden="false" customHeight="false" outlineLevel="0" collapsed="false">
      <c r="A275" s="1"/>
      <c r="AI275" s="366"/>
      <c r="AJ275" s="367"/>
    </row>
    <row r="276" customFormat="false" ht="12.75" hidden="false" customHeight="false" outlineLevel="0" collapsed="false">
      <c r="A276" s="1"/>
      <c r="AI276" s="366"/>
      <c r="AJ276" s="367"/>
    </row>
    <row r="277" customFormat="false" ht="12.75" hidden="false" customHeight="false" outlineLevel="0" collapsed="false">
      <c r="A277" s="1"/>
      <c r="AI277" s="366"/>
      <c r="AJ277" s="367"/>
    </row>
    <row r="278" customFormat="false" ht="12.75" hidden="false" customHeight="false" outlineLevel="0" collapsed="false">
      <c r="A278" s="1"/>
      <c r="AI278" s="366"/>
      <c r="AJ278" s="367"/>
    </row>
    <row r="279" customFormat="false" ht="12.75" hidden="false" customHeight="false" outlineLevel="0" collapsed="false">
      <c r="A279" s="1"/>
      <c r="AI279" s="366"/>
      <c r="AJ279" s="367"/>
    </row>
    <row r="280" customFormat="false" ht="12.75" hidden="false" customHeight="false" outlineLevel="0" collapsed="false">
      <c r="A280" s="1"/>
      <c r="AI280" s="366"/>
      <c r="AJ280" s="367"/>
    </row>
    <row r="281" customFormat="false" ht="12.75" hidden="false" customHeight="false" outlineLevel="0" collapsed="false">
      <c r="A281" s="1"/>
      <c r="AI281" s="366"/>
      <c r="AJ281" s="367"/>
    </row>
    <row r="282" customFormat="false" ht="12.75" hidden="false" customHeight="false" outlineLevel="0" collapsed="false">
      <c r="A282" s="1"/>
      <c r="AI282" s="366"/>
      <c r="AJ282" s="367"/>
    </row>
    <row r="283" customFormat="false" ht="12.75" hidden="false" customHeight="false" outlineLevel="0" collapsed="false">
      <c r="A283" s="1"/>
      <c r="AI283" s="366"/>
      <c r="AJ283" s="367"/>
    </row>
    <row r="284" customFormat="false" ht="12.75" hidden="false" customHeight="false" outlineLevel="0" collapsed="false">
      <c r="A284" s="1"/>
      <c r="AI284" s="366"/>
      <c r="AJ284" s="367"/>
    </row>
    <row r="285" customFormat="false" ht="12.75" hidden="false" customHeight="false" outlineLevel="0" collapsed="false">
      <c r="A285" s="1"/>
      <c r="AI285" s="366"/>
      <c r="AJ285" s="367"/>
    </row>
    <row r="286" customFormat="false" ht="12.75" hidden="false" customHeight="false" outlineLevel="0" collapsed="false">
      <c r="A286" s="1"/>
      <c r="AI286" s="366"/>
      <c r="AJ286" s="367"/>
    </row>
    <row r="287" customFormat="false" ht="12.75" hidden="false" customHeight="false" outlineLevel="0" collapsed="false">
      <c r="A287" s="1"/>
      <c r="AI287" s="366"/>
      <c r="AJ287" s="367"/>
    </row>
    <row r="288" customFormat="false" ht="12.75" hidden="false" customHeight="false" outlineLevel="0" collapsed="false">
      <c r="A288" s="1"/>
      <c r="AI288" s="366"/>
      <c r="AJ288" s="367"/>
    </row>
    <row r="289" customFormat="false" ht="12.75" hidden="false" customHeight="false" outlineLevel="0" collapsed="false">
      <c r="A289" s="1"/>
      <c r="AI289" s="366"/>
      <c r="AJ289" s="367"/>
    </row>
    <row r="290" customFormat="false" ht="12.75" hidden="false" customHeight="false" outlineLevel="0" collapsed="false">
      <c r="A290" s="1"/>
      <c r="AI290" s="366"/>
      <c r="AJ290" s="367"/>
    </row>
    <row r="291" customFormat="false" ht="12.75" hidden="false" customHeight="false" outlineLevel="0" collapsed="false">
      <c r="A291" s="1"/>
      <c r="AI291" s="366"/>
      <c r="AJ291" s="367"/>
    </row>
    <row r="292" customFormat="false" ht="12.75" hidden="false" customHeight="false" outlineLevel="0" collapsed="false">
      <c r="A292" s="1"/>
      <c r="AI292" s="366"/>
      <c r="AJ292" s="367"/>
    </row>
    <row r="293" customFormat="false" ht="12.75" hidden="false" customHeight="false" outlineLevel="0" collapsed="false">
      <c r="A293" s="1"/>
      <c r="AI293" s="366"/>
      <c r="AJ293" s="367"/>
    </row>
    <row r="294" customFormat="false" ht="12.75" hidden="false" customHeight="false" outlineLevel="0" collapsed="false">
      <c r="A294" s="1"/>
      <c r="AI294" s="366"/>
      <c r="AJ294" s="367"/>
    </row>
    <row r="295" customFormat="false" ht="12.75" hidden="false" customHeight="false" outlineLevel="0" collapsed="false">
      <c r="A295" s="1"/>
      <c r="AI295" s="366"/>
      <c r="AJ295" s="367"/>
    </row>
    <row r="296" customFormat="false" ht="12.75" hidden="false" customHeight="false" outlineLevel="0" collapsed="false">
      <c r="A296" s="1"/>
      <c r="AI296" s="366"/>
      <c r="AJ296" s="367"/>
    </row>
    <row r="297" customFormat="false" ht="12.75" hidden="false" customHeight="false" outlineLevel="0" collapsed="false">
      <c r="A297" s="1"/>
      <c r="AI297" s="366"/>
      <c r="AJ297" s="367"/>
    </row>
    <row r="298" customFormat="false" ht="12.75" hidden="false" customHeight="false" outlineLevel="0" collapsed="false">
      <c r="A298" s="1"/>
      <c r="AI298" s="366"/>
      <c r="AJ298" s="367"/>
    </row>
    <row r="299" customFormat="false" ht="12.75" hidden="false" customHeight="false" outlineLevel="0" collapsed="false">
      <c r="A299" s="1"/>
      <c r="AI299" s="366"/>
      <c r="AJ299" s="367"/>
    </row>
    <row r="300" customFormat="false" ht="12.75" hidden="false" customHeight="false" outlineLevel="0" collapsed="false">
      <c r="A300" s="1"/>
      <c r="AI300" s="366"/>
      <c r="AJ300" s="367"/>
    </row>
    <row r="301" customFormat="false" ht="12.75" hidden="false" customHeight="false" outlineLevel="0" collapsed="false">
      <c r="A301" s="1"/>
      <c r="AI301" s="366"/>
      <c r="AJ301" s="367"/>
    </row>
    <row r="302" customFormat="false" ht="12.75" hidden="false" customHeight="false" outlineLevel="0" collapsed="false">
      <c r="A302" s="1"/>
      <c r="AI302" s="366"/>
      <c r="AJ302" s="367"/>
    </row>
    <row r="303" customFormat="false" ht="12.75" hidden="false" customHeight="false" outlineLevel="0" collapsed="false">
      <c r="A303" s="1"/>
      <c r="AI303" s="366"/>
      <c r="AJ303" s="367"/>
    </row>
    <row r="304" customFormat="false" ht="12.75" hidden="false" customHeight="false" outlineLevel="0" collapsed="false">
      <c r="A304" s="1"/>
      <c r="AI304" s="366"/>
      <c r="AJ304" s="367"/>
    </row>
    <row r="305" customFormat="false" ht="12.75" hidden="false" customHeight="false" outlineLevel="0" collapsed="false">
      <c r="A305" s="1"/>
      <c r="AI305" s="366"/>
      <c r="AJ305" s="367"/>
    </row>
    <row r="306" customFormat="false" ht="12.75" hidden="false" customHeight="false" outlineLevel="0" collapsed="false">
      <c r="A306" s="1"/>
      <c r="AI306" s="366"/>
      <c r="AJ306" s="367"/>
    </row>
    <row r="307" customFormat="false" ht="12.75" hidden="false" customHeight="false" outlineLevel="0" collapsed="false">
      <c r="A307" s="1"/>
      <c r="AI307" s="366"/>
      <c r="AJ307" s="367"/>
    </row>
    <row r="308" customFormat="false" ht="12.75" hidden="false" customHeight="false" outlineLevel="0" collapsed="false">
      <c r="A308" s="1"/>
      <c r="AI308" s="366"/>
      <c r="AJ308" s="367"/>
    </row>
    <row r="309" customFormat="false" ht="12.75" hidden="false" customHeight="false" outlineLevel="0" collapsed="false">
      <c r="A309" s="1"/>
      <c r="AI309" s="366"/>
      <c r="AJ309" s="367"/>
    </row>
    <row r="310" customFormat="false" ht="12.75" hidden="false" customHeight="false" outlineLevel="0" collapsed="false">
      <c r="A310" s="1"/>
      <c r="AI310" s="366"/>
      <c r="AJ310" s="367"/>
    </row>
    <row r="311" customFormat="false" ht="12.75" hidden="false" customHeight="false" outlineLevel="0" collapsed="false">
      <c r="A311" s="1"/>
      <c r="AI311" s="366"/>
      <c r="AJ311" s="367"/>
    </row>
    <row r="312" customFormat="false" ht="12.75" hidden="false" customHeight="false" outlineLevel="0" collapsed="false">
      <c r="A312" s="1"/>
      <c r="AI312" s="366"/>
      <c r="AJ312" s="367"/>
    </row>
    <row r="313" customFormat="false" ht="12.75" hidden="false" customHeight="false" outlineLevel="0" collapsed="false">
      <c r="A313" s="1"/>
      <c r="AI313" s="366"/>
      <c r="AJ313" s="367"/>
    </row>
    <row r="314" customFormat="false" ht="12.75" hidden="false" customHeight="false" outlineLevel="0" collapsed="false">
      <c r="A314" s="1"/>
      <c r="AI314" s="366"/>
      <c r="AJ314" s="367"/>
    </row>
    <row r="315" customFormat="false" ht="12.75" hidden="false" customHeight="false" outlineLevel="0" collapsed="false">
      <c r="A315" s="1"/>
      <c r="AI315" s="366"/>
      <c r="AJ315" s="367"/>
    </row>
    <row r="316" customFormat="false" ht="12.75" hidden="false" customHeight="false" outlineLevel="0" collapsed="false">
      <c r="A316" s="1"/>
      <c r="AI316" s="366"/>
      <c r="AJ316" s="367"/>
    </row>
    <row r="317" customFormat="false" ht="12.75" hidden="false" customHeight="false" outlineLevel="0" collapsed="false">
      <c r="A317" s="1"/>
      <c r="AI317" s="366"/>
      <c r="AJ317" s="367"/>
    </row>
    <row r="318" customFormat="false" ht="12.75" hidden="false" customHeight="false" outlineLevel="0" collapsed="false">
      <c r="A318" s="1"/>
      <c r="AI318" s="366"/>
      <c r="AJ318" s="367"/>
    </row>
    <row r="319" customFormat="false" ht="12.75" hidden="false" customHeight="false" outlineLevel="0" collapsed="false">
      <c r="A319" s="1"/>
      <c r="AI319" s="366"/>
      <c r="AJ319" s="367"/>
    </row>
    <row r="320" customFormat="false" ht="12.75" hidden="false" customHeight="false" outlineLevel="0" collapsed="false">
      <c r="A320" s="1"/>
      <c r="AI320" s="366"/>
      <c r="AJ320" s="367"/>
    </row>
    <row r="321" customFormat="false" ht="12.75" hidden="false" customHeight="false" outlineLevel="0" collapsed="false">
      <c r="A321" s="1"/>
      <c r="AI321" s="366"/>
      <c r="AJ321" s="367"/>
    </row>
    <row r="322" customFormat="false" ht="12.75" hidden="false" customHeight="false" outlineLevel="0" collapsed="false">
      <c r="A322" s="1"/>
      <c r="AI322" s="366"/>
      <c r="AJ322" s="367"/>
    </row>
    <row r="323" customFormat="false" ht="12.75" hidden="false" customHeight="false" outlineLevel="0" collapsed="false">
      <c r="A323" s="1"/>
      <c r="AI323" s="366"/>
      <c r="AJ323" s="367"/>
    </row>
    <row r="324" customFormat="false" ht="12.75" hidden="false" customHeight="false" outlineLevel="0" collapsed="false">
      <c r="A324" s="1"/>
      <c r="AI324" s="366"/>
      <c r="AJ324" s="367"/>
    </row>
    <row r="325" customFormat="false" ht="12.75" hidden="false" customHeight="false" outlineLevel="0" collapsed="false">
      <c r="A325" s="1"/>
      <c r="AI325" s="366"/>
      <c r="AJ325" s="367"/>
    </row>
    <row r="326" customFormat="false" ht="12.75" hidden="false" customHeight="false" outlineLevel="0" collapsed="false">
      <c r="A326" s="1"/>
      <c r="AI326" s="366"/>
      <c r="AJ326" s="367"/>
    </row>
    <row r="327" customFormat="false" ht="12.75" hidden="false" customHeight="false" outlineLevel="0" collapsed="false">
      <c r="A327" s="1"/>
      <c r="AI327" s="366"/>
      <c r="AJ327" s="367"/>
    </row>
    <row r="328" customFormat="false" ht="12.75" hidden="false" customHeight="false" outlineLevel="0" collapsed="false">
      <c r="A328" s="1"/>
      <c r="AI328" s="366"/>
      <c r="AJ328" s="367"/>
    </row>
    <row r="329" customFormat="false" ht="12.75" hidden="false" customHeight="false" outlineLevel="0" collapsed="false">
      <c r="A329" s="1"/>
      <c r="AI329" s="366"/>
      <c r="AJ329" s="367"/>
    </row>
    <row r="330" customFormat="false" ht="12.75" hidden="false" customHeight="false" outlineLevel="0" collapsed="false">
      <c r="A330" s="1"/>
      <c r="AI330" s="366"/>
      <c r="AJ330" s="367"/>
    </row>
    <row r="331" customFormat="false" ht="12.75" hidden="false" customHeight="false" outlineLevel="0" collapsed="false">
      <c r="A331" s="1"/>
      <c r="AI331" s="366"/>
      <c r="AJ331" s="367"/>
    </row>
    <row r="332" customFormat="false" ht="12.75" hidden="false" customHeight="false" outlineLevel="0" collapsed="false">
      <c r="A332" s="1"/>
      <c r="AI332" s="366"/>
      <c r="AJ332" s="367"/>
    </row>
    <row r="333" customFormat="false" ht="12.75" hidden="false" customHeight="false" outlineLevel="0" collapsed="false">
      <c r="A333" s="1"/>
      <c r="AI333" s="366"/>
      <c r="AJ333" s="367"/>
    </row>
    <row r="334" customFormat="false" ht="12.75" hidden="false" customHeight="false" outlineLevel="0" collapsed="false">
      <c r="A334" s="1"/>
      <c r="AI334" s="366"/>
      <c r="AJ334" s="367"/>
    </row>
    <row r="335" customFormat="false" ht="12.75" hidden="false" customHeight="false" outlineLevel="0" collapsed="false">
      <c r="A335" s="1"/>
      <c r="AI335" s="366"/>
      <c r="AJ335" s="367"/>
    </row>
    <row r="336" customFormat="false" ht="12.75" hidden="false" customHeight="false" outlineLevel="0" collapsed="false">
      <c r="A336" s="1"/>
      <c r="AI336" s="366"/>
      <c r="AJ336" s="367"/>
    </row>
    <row r="337" customFormat="false" ht="12.75" hidden="false" customHeight="false" outlineLevel="0" collapsed="false">
      <c r="A337" s="1"/>
      <c r="AI337" s="366"/>
      <c r="AJ337" s="367"/>
    </row>
    <row r="338" customFormat="false" ht="12.75" hidden="false" customHeight="false" outlineLevel="0" collapsed="false">
      <c r="A338" s="1"/>
      <c r="AI338" s="366"/>
      <c r="AJ338" s="367"/>
    </row>
    <row r="339" customFormat="false" ht="12.75" hidden="false" customHeight="false" outlineLevel="0" collapsed="false">
      <c r="A339" s="1"/>
      <c r="AI339" s="366"/>
      <c r="AJ339" s="367"/>
    </row>
    <row r="340" customFormat="false" ht="12.75" hidden="false" customHeight="false" outlineLevel="0" collapsed="false">
      <c r="A340" s="1"/>
      <c r="AI340" s="366"/>
      <c r="AJ340" s="367"/>
    </row>
    <row r="341" customFormat="false" ht="12.75" hidden="false" customHeight="false" outlineLevel="0" collapsed="false">
      <c r="A341" s="1"/>
      <c r="AI341" s="366"/>
      <c r="AJ341" s="367"/>
    </row>
    <row r="342" customFormat="false" ht="12.75" hidden="false" customHeight="false" outlineLevel="0" collapsed="false">
      <c r="A342" s="1"/>
      <c r="AI342" s="366"/>
      <c r="AJ342" s="367"/>
    </row>
    <row r="343" customFormat="false" ht="12.75" hidden="false" customHeight="false" outlineLevel="0" collapsed="false">
      <c r="A343" s="1"/>
      <c r="AI343" s="366"/>
      <c r="AJ343" s="367"/>
    </row>
    <row r="344" customFormat="false" ht="12.75" hidden="false" customHeight="false" outlineLevel="0" collapsed="false">
      <c r="A344" s="1"/>
      <c r="AI344" s="366"/>
      <c r="AJ344" s="367"/>
    </row>
    <row r="345" customFormat="false" ht="12.75" hidden="false" customHeight="false" outlineLevel="0" collapsed="false">
      <c r="A345" s="1"/>
      <c r="AI345" s="366"/>
      <c r="AJ345" s="367"/>
    </row>
    <row r="346" customFormat="false" ht="12.75" hidden="false" customHeight="false" outlineLevel="0" collapsed="false">
      <c r="A346" s="1"/>
      <c r="AI346" s="366"/>
      <c r="AJ346" s="367"/>
    </row>
    <row r="347" customFormat="false" ht="12.75" hidden="false" customHeight="false" outlineLevel="0" collapsed="false">
      <c r="A347" s="1"/>
      <c r="AI347" s="366"/>
      <c r="AJ347" s="367"/>
    </row>
    <row r="348" customFormat="false" ht="12.75" hidden="false" customHeight="false" outlineLevel="0" collapsed="false">
      <c r="A348" s="1"/>
      <c r="AI348" s="366"/>
      <c r="AJ348" s="367"/>
    </row>
    <row r="349" customFormat="false" ht="12.75" hidden="false" customHeight="false" outlineLevel="0" collapsed="false">
      <c r="A349" s="1"/>
      <c r="AI349" s="366"/>
      <c r="AJ349" s="367"/>
    </row>
    <row r="350" customFormat="false" ht="12.75" hidden="false" customHeight="false" outlineLevel="0" collapsed="false">
      <c r="A350" s="1"/>
      <c r="AI350" s="366"/>
      <c r="AJ350" s="367"/>
    </row>
    <row r="351" customFormat="false" ht="12.75" hidden="false" customHeight="false" outlineLevel="0" collapsed="false">
      <c r="A351" s="1"/>
      <c r="AI351" s="366"/>
      <c r="AJ351" s="367"/>
    </row>
    <row r="352" customFormat="false" ht="12.75" hidden="false" customHeight="false" outlineLevel="0" collapsed="false">
      <c r="A352" s="1"/>
      <c r="AI352" s="366"/>
      <c r="AJ352" s="367"/>
    </row>
    <row r="353" customFormat="false" ht="12.75" hidden="false" customHeight="false" outlineLevel="0" collapsed="false">
      <c r="A353" s="1"/>
      <c r="AI353" s="366"/>
      <c r="AJ353" s="367"/>
    </row>
    <row r="354" customFormat="false" ht="12.75" hidden="false" customHeight="false" outlineLevel="0" collapsed="false">
      <c r="A354" s="1"/>
      <c r="AI354" s="366"/>
      <c r="AJ354" s="367"/>
    </row>
    <row r="355" customFormat="false" ht="12.75" hidden="false" customHeight="false" outlineLevel="0" collapsed="false">
      <c r="A355" s="1"/>
      <c r="AI355" s="366"/>
      <c r="AJ355" s="367"/>
    </row>
    <row r="356" customFormat="false" ht="12.75" hidden="false" customHeight="false" outlineLevel="0" collapsed="false">
      <c r="A356" s="1"/>
      <c r="AI356" s="366"/>
      <c r="AJ356" s="367"/>
    </row>
    <row r="357" customFormat="false" ht="12.75" hidden="false" customHeight="false" outlineLevel="0" collapsed="false">
      <c r="A357" s="1"/>
      <c r="AI357" s="366"/>
      <c r="AJ357" s="367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59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37104</v>
      </c>
      <c r="B7" s="360" t="n">
        <f aca="false">[5]Tregion!$P7</f>
        <v>34.88</v>
      </c>
      <c r="C7" s="361" t="n">
        <f aca="false">[6]Tregion!$P7</f>
        <v>34</v>
      </c>
      <c r="D7" s="360" t="n">
        <f aca="false">[7]Tregion!$P7</f>
        <v>34</v>
      </c>
      <c r="E7" s="361" t="n">
        <f aca="false">[8]Tregion!$P7</f>
        <v>24.72</v>
      </c>
      <c r="F7" s="360" t="n">
        <f aca="false">[9]Tregion!$P7</f>
        <v>24.66</v>
      </c>
      <c r="G7" s="360" t="n">
        <f aca="false">[5]Tregion!$P7</f>
        <v>34.88</v>
      </c>
      <c r="H7" s="360"/>
      <c r="I7" s="361" t="n">
        <f aca="false">[11]Tregion!$P7</f>
        <v>32.81</v>
      </c>
      <c r="J7" s="360"/>
      <c r="K7" s="361"/>
      <c r="L7" s="360"/>
      <c r="M7" s="361"/>
      <c r="N7" s="360"/>
      <c r="O7" s="361"/>
      <c r="Q7" s="360"/>
      <c r="R7" s="361" t="n">
        <f aca="false">[12]Tregion!$P7</f>
        <v>0</v>
      </c>
      <c r="S7" s="362"/>
      <c r="T7" s="361"/>
      <c r="U7" s="363"/>
      <c r="V7" s="364"/>
      <c r="W7" s="363"/>
      <c r="X7" s="361"/>
      <c r="Y7" s="362"/>
      <c r="Z7" s="365"/>
      <c r="AB7" s="362"/>
      <c r="AC7" s="361"/>
      <c r="AD7" s="362"/>
      <c r="AE7" s="361"/>
      <c r="AF7" s="362"/>
      <c r="AG7" s="361"/>
      <c r="AH7" s="368"/>
      <c r="AI7" s="1"/>
      <c r="AJ7" s="15"/>
      <c r="AL7" s="1" t="n">
        <f aca="false">A7</f>
        <v>37104</v>
      </c>
    </row>
    <row r="8" customFormat="false" ht="12.75" hidden="false" customHeight="false" outlineLevel="0" collapsed="false">
      <c r="A8" s="1" t="n">
        <f aca="false">[5]Tregion!$J8</f>
        <v>37135</v>
      </c>
      <c r="B8" s="352" t="n">
        <f aca="false">[5]Tregion!$P8</f>
        <v>19.5</v>
      </c>
      <c r="C8" s="353" t="n">
        <f aca="false">[6]Tregion!$P8</f>
        <v>24</v>
      </c>
      <c r="D8" s="352" t="n">
        <f aca="false">[7]Tregion!$P8</f>
        <v>24</v>
      </c>
      <c r="E8" s="353" t="n">
        <f aca="false">[8]Tregion!$P8</f>
        <v>17.03</v>
      </c>
      <c r="F8" s="352" t="n">
        <f aca="false">[9]Tregion!$P8</f>
        <v>17.06</v>
      </c>
      <c r="G8" s="352" t="n">
        <f aca="false">[5]Tregion!$P8</f>
        <v>19.5</v>
      </c>
      <c r="H8" s="352"/>
      <c r="I8" s="353" t="n">
        <f aca="false">[11]Tregion!$P8</f>
        <v>24</v>
      </c>
      <c r="J8" s="352"/>
      <c r="K8" s="353"/>
      <c r="L8" s="352"/>
      <c r="M8" s="353"/>
      <c r="N8" s="352"/>
      <c r="O8" s="353"/>
      <c r="Q8" s="352"/>
      <c r="R8" s="353" t="n">
        <f aca="false">[12]Tregion!$P8</f>
        <v>0</v>
      </c>
      <c r="S8" s="354"/>
      <c r="T8" s="353"/>
      <c r="U8" s="355"/>
      <c r="V8" s="356"/>
      <c r="W8" s="355"/>
      <c r="X8" s="353"/>
      <c r="Y8" s="354"/>
      <c r="Z8" s="357"/>
      <c r="AB8" s="354"/>
      <c r="AC8" s="353"/>
      <c r="AD8" s="354"/>
      <c r="AE8" s="353"/>
      <c r="AF8" s="354"/>
      <c r="AG8" s="353"/>
      <c r="AH8" s="368"/>
      <c r="AI8" s="1"/>
      <c r="AJ8" s="15"/>
      <c r="AL8" s="1" t="n">
        <f aca="false">A8</f>
        <v>37135</v>
      </c>
    </row>
    <row r="9" customFormat="false" ht="12.75" hidden="false" customHeight="false" outlineLevel="0" collapsed="false">
      <c r="A9" s="1" t="n">
        <f aca="false">[5]Tregion!$J9</f>
        <v>37165</v>
      </c>
      <c r="B9" s="352" t="n">
        <f aca="false">[5]Tregion!$P9</f>
        <v>20.25</v>
      </c>
      <c r="C9" s="353" t="n">
        <f aca="false">[6]Tregion!$P9</f>
        <v>23.625</v>
      </c>
      <c r="D9" s="352" t="n">
        <f aca="false">[7]Tregion!$P9</f>
        <v>23.625</v>
      </c>
      <c r="E9" s="353" t="n">
        <f aca="false">[8]Tregion!$P9</f>
        <v>19.01</v>
      </c>
      <c r="F9" s="352" t="n">
        <f aca="false">[9]Tregion!$P9</f>
        <v>18.83</v>
      </c>
      <c r="G9" s="352" t="n">
        <f aca="false">[5]Tregion!$P9</f>
        <v>20.25</v>
      </c>
      <c r="H9" s="352"/>
      <c r="I9" s="353" t="n">
        <f aca="false">[11]Tregion!$P9</f>
        <v>27.1875</v>
      </c>
      <c r="J9" s="352"/>
      <c r="K9" s="353"/>
      <c r="L9" s="352"/>
      <c r="M9" s="353"/>
      <c r="N9" s="352"/>
      <c r="O9" s="353"/>
      <c r="Q9" s="352"/>
      <c r="R9" s="353" t="n">
        <f aca="false">[12]Tregion!$P9</f>
        <v>25.7512500000001</v>
      </c>
      <c r="S9" s="354"/>
      <c r="T9" s="353"/>
      <c r="U9" s="355"/>
      <c r="V9" s="356"/>
      <c r="W9" s="355"/>
      <c r="X9" s="353"/>
      <c r="Y9" s="354"/>
      <c r="Z9" s="357"/>
      <c r="AB9" s="354"/>
      <c r="AC9" s="353"/>
      <c r="AD9" s="354"/>
      <c r="AE9" s="353"/>
      <c r="AF9" s="354"/>
      <c r="AG9" s="353"/>
      <c r="AH9" s="368"/>
      <c r="AI9" s="1"/>
      <c r="AJ9" s="15"/>
      <c r="AL9" s="1" t="n">
        <f aca="false">A9</f>
        <v>37165</v>
      </c>
      <c r="AN9" s="367"/>
    </row>
    <row r="10" customFormat="false" ht="12.75" hidden="false" customHeight="false" outlineLevel="0" collapsed="false">
      <c r="A10" s="1" t="n">
        <f aca="false">[5]Tregion!$J10</f>
        <v>37196</v>
      </c>
      <c r="B10" s="352" t="n">
        <f aca="false">[5]Tregion!$P10</f>
        <v>19.5</v>
      </c>
      <c r="C10" s="353" t="n">
        <f aca="false">[6]Tregion!$P10</f>
        <v>21</v>
      </c>
      <c r="D10" s="352" t="n">
        <f aca="false">[7]Tregion!$P10</f>
        <v>20.4375</v>
      </c>
      <c r="E10" s="353" t="n">
        <f aca="false">[8]Tregion!$P10</f>
        <v>21.75</v>
      </c>
      <c r="F10" s="352" t="n">
        <f aca="false">[9]Tregion!$P10</f>
        <v>20.625</v>
      </c>
      <c r="G10" s="352" t="n">
        <f aca="false">[5]Tregion!$P10</f>
        <v>19.5</v>
      </c>
      <c r="H10" s="352"/>
      <c r="I10" s="353" t="n">
        <f aca="false">[11]Tregion!$P10</f>
        <v>20.625</v>
      </c>
      <c r="J10" s="352"/>
      <c r="K10" s="353"/>
      <c r="L10" s="352"/>
      <c r="M10" s="353"/>
      <c r="N10" s="352"/>
      <c r="O10" s="353"/>
      <c r="Q10" s="352"/>
      <c r="R10" s="353" t="n">
        <f aca="false">[12]Tregion!$P10</f>
        <v>28.931011678776</v>
      </c>
      <c r="S10" s="354"/>
      <c r="T10" s="353"/>
      <c r="U10" s="355"/>
      <c r="V10" s="356"/>
      <c r="W10" s="355"/>
      <c r="X10" s="353"/>
      <c r="Y10" s="354"/>
      <c r="Z10" s="357"/>
      <c r="AB10" s="354"/>
      <c r="AC10" s="353"/>
      <c r="AD10" s="354"/>
      <c r="AE10" s="353"/>
      <c r="AF10" s="354"/>
      <c r="AG10" s="353"/>
      <c r="AH10" s="368"/>
      <c r="AI10" s="1"/>
      <c r="AJ10" s="15"/>
      <c r="AL10" s="1" t="n">
        <f aca="false">A10</f>
        <v>37196</v>
      </c>
      <c r="AN10" s="367"/>
    </row>
    <row r="11" customFormat="false" ht="12.75" hidden="false" customHeight="false" outlineLevel="0" collapsed="false">
      <c r="A11" s="1" t="n">
        <f aca="false">[5]Tregion!$J11</f>
        <v>37226</v>
      </c>
      <c r="B11" s="352" t="n">
        <f aca="false">[5]Tregion!$P11</f>
        <v>22.875</v>
      </c>
      <c r="C11" s="353" t="n">
        <f aca="false">[6]Tregion!$P11</f>
        <v>26.0625</v>
      </c>
      <c r="D11" s="352" t="n">
        <f aca="false">[7]Tregion!$P11</f>
        <v>25.875</v>
      </c>
      <c r="E11" s="353" t="n">
        <f aca="false">[8]Tregion!$P11</f>
        <v>27.3</v>
      </c>
      <c r="F11" s="352" t="n">
        <f aca="false">[9]Tregion!$P11</f>
        <v>24.3</v>
      </c>
      <c r="G11" s="352" t="n">
        <f aca="false">[5]Tregion!$P11</f>
        <v>22.875</v>
      </c>
      <c r="H11" s="352"/>
      <c r="I11" s="353" t="n">
        <f aca="false">[11]Tregion!$P11</f>
        <v>24.3</v>
      </c>
      <c r="J11" s="352"/>
      <c r="K11" s="353"/>
      <c r="L11" s="352"/>
      <c r="M11" s="353"/>
      <c r="N11" s="352"/>
      <c r="O11" s="353"/>
      <c r="Q11" s="352"/>
      <c r="R11" s="353" t="n">
        <f aca="false">[12]Tregion!$P11</f>
        <v>34.5826326451267</v>
      </c>
      <c r="S11" s="354"/>
      <c r="T11" s="353"/>
      <c r="U11" s="355"/>
      <c r="V11" s="356"/>
      <c r="W11" s="355"/>
      <c r="X11" s="353"/>
      <c r="Y11" s="354"/>
      <c r="Z11" s="357"/>
      <c r="AB11" s="354"/>
      <c r="AC11" s="353"/>
      <c r="AD11" s="354"/>
      <c r="AE11" s="353"/>
      <c r="AF11" s="354"/>
      <c r="AG11" s="353"/>
      <c r="AH11" s="368"/>
      <c r="AI11" s="1"/>
      <c r="AJ11" s="15"/>
      <c r="AL11" s="1" t="n">
        <f aca="false">A11</f>
        <v>37226</v>
      </c>
      <c r="AN11" s="367"/>
    </row>
    <row r="12" customFormat="false" ht="12.75" hidden="false" customHeight="false" outlineLevel="0" collapsed="false">
      <c r="A12" s="1" t="n">
        <f aca="false">[5]Tregion!$J12</f>
        <v>37257</v>
      </c>
      <c r="B12" s="352" t="n">
        <f aca="false">[5]Tregion!$P12</f>
        <v>22.6875</v>
      </c>
      <c r="C12" s="353" t="n">
        <f aca="false">[6]Tregion!$P12</f>
        <v>25.313</v>
      </c>
      <c r="D12" s="352" t="n">
        <f aca="false">[7]Tregion!$P12</f>
        <v>25.5</v>
      </c>
      <c r="E12" s="353" t="n">
        <f aca="false">[8]Tregion!$P12</f>
        <v>27</v>
      </c>
      <c r="F12" s="352" t="n">
        <f aca="false">[9]Tregion!$P12</f>
        <v>24.563</v>
      </c>
      <c r="G12" s="352" t="n">
        <f aca="false">[5]Tregion!$P12</f>
        <v>22.6875</v>
      </c>
      <c r="H12" s="352"/>
      <c r="I12" s="353" t="n">
        <f aca="false">[11]Tregion!$P12</f>
        <v>24.563</v>
      </c>
      <c r="J12" s="352"/>
      <c r="K12" s="353"/>
      <c r="L12" s="352"/>
      <c r="M12" s="353"/>
      <c r="N12" s="352"/>
      <c r="O12" s="353"/>
      <c r="Q12" s="352"/>
      <c r="R12" s="353" t="n">
        <f aca="false">[12]Tregion!$P12</f>
        <v>34.9894541943347</v>
      </c>
      <c r="S12" s="354"/>
      <c r="T12" s="353"/>
      <c r="U12" s="355"/>
      <c r="V12" s="356"/>
      <c r="W12" s="355"/>
      <c r="X12" s="353"/>
      <c r="Y12" s="354"/>
      <c r="Z12" s="357"/>
      <c r="AB12" s="354"/>
      <c r="AC12" s="353"/>
      <c r="AD12" s="354"/>
      <c r="AE12" s="353"/>
      <c r="AF12" s="354"/>
      <c r="AG12" s="353"/>
      <c r="AH12" s="368"/>
      <c r="AI12" s="1"/>
      <c r="AJ12" s="15"/>
      <c r="AL12" s="1" t="n">
        <f aca="false">A12</f>
        <v>37257</v>
      </c>
      <c r="AN12" s="367"/>
    </row>
    <row r="13" customFormat="false" ht="12.75" hidden="false" customHeight="false" outlineLevel="0" collapsed="false">
      <c r="A13" s="1" t="n">
        <f aca="false">[5]Tregion!$J13</f>
        <v>37288</v>
      </c>
      <c r="B13" s="352" t="n">
        <f aca="false">[5]Tregion!$P13</f>
        <v>22.125</v>
      </c>
      <c r="C13" s="353" t="n">
        <f aca="false">[6]Tregion!$P13</f>
        <v>23.175</v>
      </c>
      <c r="D13" s="352" t="n">
        <f aca="false">[7]Tregion!$P13</f>
        <v>23.25</v>
      </c>
      <c r="E13" s="353" t="n">
        <f aca="false">[8]Tregion!$P13</f>
        <v>26.0625</v>
      </c>
      <c r="F13" s="352" t="n">
        <f aca="false">[9]Tregion!$P13</f>
        <v>24.563</v>
      </c>
      <c r="G13" s="352" t="n">
        <f aca="false">[5]Tregion!$P13</f>
        <v>22.125</v>
      </c>
      <c r="H13" s="352"/>
      <c r="I13" s="353" t="n">
        <f aca="false">[11]Tregion!$P13</f>
        <v>24.563</v>
      </c>
      <c r="J13" s="352"/>
      <c r="K13" s="353"/>
      <c r="L13" s="352"/>
      <c r="M13" s="353"/>
      <c r="N13" s="352"/>
      <c r="O13" s="353"/>
      <c r="Q13" s="352"/>
      <c r="R13" s="353" t="n">
        <f aca="false">[12]Tregion!$P13</f>
        <v>34.929109712126</v>
      </c>
      <c r="S13" s="354"/>
      <c r="T13" s="353"/>
      <c r="U13" s="355"/>
      <c r="V13" s="356"/>
      <c r="W13" s="355"/>
      <c r="X13" s="353"/>
      <c r="Y13" s="354"/>
      <c r="Z13" s="357"/>
      <c r="AB13" s="354"/>
      <c r="AC13" s="353"/>
      <c r="AD13" s="354"/>
      <c r="AE13" s="353"/>
      <c r="AF13" s="354"/>
      <c r="AG13" s="353"/>
      <c r="AH13" s="368"/>
      <c r="AI13" s="1"/>
      <c r="AJ13" s="15"/>
      <c r="AL13" s="1" t="n">
        <f aca="false">A13</f>
        <v>37288</v>
      </c>
      <c r="AN13" s="367"/>
    </row>
    <row r="14" customFormat="false" ht="12.75" hidden="false" customHeight="false" outlineLevel="0" collapsed="false">
      <c r="A14" s="1" t="n">
        <f aca="false">[5]Tregion!$J14</f>
        <v>37316</v>
      </c>
      <c r="B14" s="352" t="n">
        <f aca="false">[5]Tregion!$P14</f>
        <v>22.125</v>
      </c>
      <c r="C14" s="353" t="n">
        <f aca="false">[6]Tregion!$P14</f>
        <v>21</v>
      </c>
      <c r="D14" s="352" t="n">
        <f aca="false">[7]Tregion!$P14</f>
        <v>21</v>
      </c>
      <c r="E14" s="353" t="n">
        <f aca="false">[8]Tregion!$P14</f>
        <v>24</v>
      </c>
      <c r="F14" s="352" t="n">
        <f aca="false">[9]Tregion!$P14</f>
        <v>24</v>
      </c>
      <c r="G14" s="352" t="n">
        <f aca="false">[5]Tregion!$P14</f>
        <v>22.125</v>
      </c>
      <c r="H14" s="352"/>
      <c r="I14" s="353" t="n">
        <f aca="false">[11]Tregion!$P14</f>
        <v>24</v>
      </c>
      <c r="J14" s="352"/>
      <c r="K14" s="353"/>
      <c r="L14" s="352"/>
      <c r="M14" s="353"/>
      <c r="N14" s="352"/>
      <c r="O14" s="353"/>
      <c r="Q14" s="352"/>
      <c r="R14" s="353" t="n">
        <f aca="false">[12]Tregion!$P14</f>
        <v>34.356308712487</v>
      </c>
      <c r="S14" s="354"/>
      <c r="T14" s="353"/>
      <c r="U14" s="355"/>
      <c r="V14" s="356"/>
      <c r="W14" s="355"/>
      <c r="X14" s="353"/>
      <c r="Y14" s="354"/>
      <c r="Z14" s="357"/>
      <c r="AB14" s="354"/>
      <c r="AC14" s="353"/>
      <c r="AD14" s="354"/>
      <c r="AE14" s="353"/>
      <c r="AF14" s="354"/>
      <c r="AG14" s="353"/>
      <c r="AH14" s="368"/>
      <c r="AI14" s="1"/>
      <c r="AJ14" s="15"/>
      <c r="AL14" s="1" t="n">
        <f aca="false">A14</f>
        <v>37316</v>
      </c>
      <c r="AN14" s="367"/>
    </row>
    <row r="15" customFormat="false" ht="12.75" hidden="false" customHeight="false" outlineLevel="0" collapsed="false">
      <c r="A15" s="1" t="n">
        <f aca="false">[5]Tregion!$J15</f>
        <v>37347</v>
      </c>
      <c r="B15" s="352" t="n">
        <f aca="false">[5]Tregion!$P15</f>
        <v>22.875</v>
      </c>
      <c r="C15" s="353" t="n">
        <f aca="false">[6]Tregion!$P15</f>
        <v>22.5</v>
      </c>
      <c r="D15" s="352" t="n">
        <f aca="false">[7]Tregion!$P15</f>
        <v>21</v>
      </c>
      <c r="E15" s="353" t="n">
        <f aca="false">[8]Tregion!$P15</f>
        <v>22.125</v>
      </c>
      <c r="F15" s="352" t="n">
        <f aca="false">[9]Tregion!$P15</f>
        <v>23.25</v>
      </c>
      <c r="G15" s="352" t="n">
        <f aca="false">[5]Tregion!$P15</f>
        <v>22.875</v>
      </c>
      <c r="H15" s="352"/>
      <c r="I15" s="353" t="n">
        <f aca="false">[11]Tregion!$P15</f>
        <v>22.125</v>
      </c>
      <c r="J15" s="352"/>
      <c r="K15" s="353"/>
      <c r="L15" s="352"/>
      <c r="M15" s="353"/>
      <c r="N15" s="352"/>
      <c r="O15" s="353"/>
      <c r="Q15" s="352"/>
      <c r="R15" s="353" t="n">
        <f aca="false">[12]Tregion!$P15</f>
        <v>32.4916796700547</v>
      </c>
      <c r="S15" s="354"/>
      <c r="T15" s="353"/>
      <c r="U15" s="355"/>
      <c r="V15" s="356"/>
      <c r="W15" s="355"/>
      <c r="X15" s="353"/>
      <c r="Y15" s="354"/>
      <c r="Z15" s="357"/>
      <c r="AB15" s="354"/>
      <c r="AC15" s="353"/>
      <c r="AD15" s="354"/>
      <c r="AE15" s="353"/>
      <c r="AF15" s="354"/>
      <c r="AG15" s="353"/>
      <c r="AH15" s="368"/>
      <c r="AI15" s="1"/>
      <c r="AJ15" s="15"/>
      <c r="AL15" s="1" t="n">
        <f aca="false">A15</f>
        <v>37347</v>
      </c>
      <c r="AN15" s="367"/>
    </row>
    <row r="16" customFormat="false" ht="12.75" hidden="false" customHeight="false" outlineLevel="0" collapsed="false">
      <c r="A16" s="1" t="n">
        <f aca="false">[5]Tregion!$J16</f>
        <v>37377</v>
      </c>
      <c r="B16" s="352" t="n">
        <f aca="false">[5]Tregion!$P16</f>
        <v>24.375</v>
      </c>
      <c r="C16" s="353" t="n">
        <f aca="false">[6]Tregion!$P16</f>
        <v>21.938</v>
      </c>
      <c r="D16" s="352" t="n">
        <f aca="false">[7]Tregion!$P16</f>
        <v>20.063</v>
      </c>
      <c r="E16" s="353" t="n">
        <f aca="false">[8]Tregion!$P16</f>
        <v>22.125</v>
      </c>
      <c r="F16" s="352" t="n">
        <f aca="false">[9]Tregion!$P16</f>
        <v>24.563</v>
      </c>
      <c r="G16" s="352" t="n">
        <f aca="false">[5]Tregion!$P16</f>
        <v>24.375</v>
      </c>
      <c r="H16" s="352"/>
      <c r="I16" s="353" t="n">
        <f aca="false">[11]Tregion!$P16</f>
        <v>22.125</v>
      </c>
      <c r="J16" s="352"/>
      <c r="K16" s="353"/>
      <c r="L16" s="352"/>
      <c r="M16" s="353"/>
      <c r="N16" s="352"/>
      <c r="O16" s="353"/>
      <c r="Q16" s="352"/>
      <c r="R16" s="353" t="n">
        <f aca="false">[12]Tregion!$P16</f>
        <v>32.8552112509165</v>
      </c>
      <c r="S16" s="354"/>
      <c r="T16" s="353"/>
      <c r="U16" s="355"/>
      <c r="V16" s="356"/>
      <c r="W16" s="355"/>
      <c r="X16" s="353"/>
      <c r="Y16" s="354"/>
      <c r="Z16" s="357"/>
      <c r="AB16" s="354"/>
      <c r="AC16" s="353"/>
      <c r="AD16" s="354"/>
      <c r="AE16" s="353"/>
      <c r="AF16" s="354"/>
      <c r="AG16" s="353"/>
      <c r="AH16" s="368"/>
      <c r="AI16" s="1"/>
      <c r="AJ16" s="15"/>
      <c r="AL16" s="1" t="n">
        <f aca="false">A16</f>
        <v>37377</v>
      </c>
      <c r="AN16" s="367"/>
    </row>
    <row r="17" customFormat="false" ht="12.75" hidden="false" customHeight="false" outlineLevel="0" collapsed="false">
      <c r="A17" s="1" t="n">
        <f aca="false">[5]Tregion!$J17</f>
        <v>37408</v>
      </c>
      <c r="B17" s="352" t="n">
        <f aca="false">[5]Tregion!$P17</f>
        <v>31.125</v>
      </c>
      <c r="C17" s="353" t="n">
        <f aca="false">[6]Tregion!$P17</f>
        <v>22.875</v>
      </c>
      <c r="D17" s="352" t="n">
        <f aca="false">[7]Tregion!$P17</f>
        <v>21</v>
      </c>
      <c r="E17" s="353" t="n">
        <f aca="false">[8]Tregion!$P17</f>
        <v>27.188</v>
      </c>
      <c r="F17" s="352" t="n">
        <f aca="false">[9]Tregion!$P17</f>
        <v>29.25</v>
      </c>
      <c r="G17" s="352" t="n">
        <f aca="false">[5]Tregion!$P17</f>
        <v>31.125</v>
      </c>
      <c r="H17" s="352"/>
      <c r="I17" s="353" t="n">
        <f aca="false">[11]Tregion!$P17</f>
        <v>27.188</v>
      </c>
      <c r="J17" s="352"/>
      <c r="K17" s="353"/>
      <c r="L17" s="352"/>
      <c r="M17" s="353"/>
      <c r="N17" s="352"/>
      <c r="O17" s="353"/>
      <c r="Q17" s="352"/>
      <c r="R17" s="353" t="n">
        <f aca="false">[12]Tregion!$P17</f>
        <v>33.6014159959175</v>
      </c>
      <c r="S17" s="354"/>
      <c r="T17" s="353"/>
      <c r="U17" s="355"/>
      <c r="V17" s="356"/>
      <c r="W17" s="355"/>
      <c r="X17" s="353"/>
      <c r="Y17" s="354"/>
      <c r="Z17" s="357"/>
      <c r="AB17" s="354"/>
      <c r="AC17" s="353"/>
      <c r="AD17" s="354"/>
      <c r="AE17" s="353"/>
      <c r="AF17" s="354"/>
      <c r="AG17" s="353"/>
      <c r="AH17" s="368"/>
      <c r="AI17" s="1"/>
      <c r="AJ17" s="15"/>
      <c r="AL17" s="1" t="n">
        <f aca="false">A17</f>
        <v>37408</v>
      </c>
      <c r="AN17" s="367"/>
    </row>
    <row r="18" customFormat="false" ht="12.75" hidden="false" customHeight="false" outlineLevel="0" collapsed="false">
      <c r="A18" s="1" t="n">
        <f aca="false">[5]Tregion!$J18</f>
        <v>37438</v>
      </c>
      <c r="B18" s="352" t="n">
        <f aca="false">[5]Tregion!$P18</f>
        <v>38.25</v>
      </c>
      <c r="C18" s="353" t="n">
        <f aca="false">[6]Tregion!$P18</f>
        <v>32.438</v>
      </c>
      <c r="D18" s="352" t="n">
        <f aca="false">[7]Tregion!$P18</f>
        <v>30.188</v>
      </c>
      <c r="E18" s="353" t="n">
        <f aca="false">[8]Tregion!$P18</f>
        <v>33.188</v>
      </c>
      <c r="F18" s="352" t="n">
        <f aca="false">[9]Tregion!$P18</f>
        <v>35.25</v>
      </c>
      <c r="G18" s="352" t="n">
        <f aca="false">[5]Tregion!$P18</f>
        <v>38.25</v>
      </c>
      <c r="H18" s="352"/>
      <c r="I18" s="353" t="n">
        <f aca="false">[11]Tregion!$P18</f>
        <v>33.188</v>
      </c>
      <c r="J18" s="352"/>
      <c r="K18" s="353"/>
      <c r="L18" s="352"/>
      <c r="M18" s="353"/>
      <c r="N18" s="352"/>
      <c r="O18" s="353"/>
      <c r="Q18" s="352"/>
      <c r="R18" s="353" t="n">
        <f aca="false">[12]Tregion!$P18</f>
        <v>36.9670271031792</v>
      </c>
      <c r="S18" s="354"/>
      <c r="T18" s="353"/>
      <c r="U18" s="355"/>
      <c r="V18" s="356"/>
      <c r="W18" s="355"/>
      <c r="X18" s="353"/>
      <c r="Y18" s="354"/>
      <c r="Z18" s="357"/>
      <c r="AB18" s="354"/>
      <c r="AC18" s="353"/>
      <c r="AD18" s="354"/>
      <c r="AE18" s="353"/>
      <c r="AF18" s="354"/>
      <c r="AG18" s="353"/>
      <c r="AH18" s="368"/>
      <c r="AI18" s="1"/>
      <c r="AJ18" s="15"/>
      <c r="AL18" s="1" t="n">
        <f aca="false">A18</f>
        <v>37438</v>
      </c>
      <c r="AN18" s="367"/>
    </row>
    <row r="19" customFormat="false" ht="12.75" hidden="false" customHeight="false" outlineLevel="0" collapsed="false">
      <c r="A19" s="1" t="n">
        <f aca="false">[5]Tregion!$J19</f>
        <v>37469</v>
      </c>
      <c r="B19" s="352" t="n">
        <f aca="false">[5]Tregion!$P19</f>
        <v>42.75</v>
      </c>
      <c r="C19" s="353" t="n">
        <f aca="false">[6]Tregion!$P19</f>
        <v>38.813</v>
      </c>
      <c r="D19" s="352" t="n">
        <f aca="false">[7]Tregion!$P19</f>
        <v>36.938</v>
      </c>
      <c r="E19" s="353" t="n">
        <f aca="false">[8]Tregion!$P19</f>
        <v>38.438</v>
      </c>
      <c r="F19" s="352" t="n">
        <f aca="false">[9]Tregion!$P19</f>
        <v>39.75</v>
      </c>
      <c r="G19" s="352" t="n">
        <f aca="false">[5]Tregion!$P19</f>
        <v>42.75</v>
      </c>
      <c r="H19" s="352"/>
      <c r="I19" s="353" t="n">
        <f aca="false">[11]Tregion!$P19</f>
        <v>38.438</v>
      </c>
      <c r="J19" s="352"/>
      <c r="K19" s="353"/>
      <c r="L19" s="352"/>
      <c r="M19" s="353"/>
      <c r="N19" s="352"/>
      <c r="O19" s="353"/>
      <c r="Q19" s="352"/>
      <c r="R19" s="353" t="n">
        <f aca="false">[12]Tregion!$P19</f>
        <v>37.5870167937178</v>
      </c>
      <c r="S19" s="354"/>
      <c r="T19" s="353"/>
      <c r="U19" s="355"/>
      <c r="V19" s="356"/>
      <c r="W19" s="355"/>
      <c r="X19" s="353"/>
      <c r="Y19" s="354"/>
      <c r="Z19" s="357"/>
      <c r="AB19" s="354"/>
      <c r="AC19" s="353"/>
      <c r="AD19" s="354"/>
      <c r="AE19" s="353"/>
      <c r="AF19" s="354"/>
      <c r="AG19" s="353"/>
      <c r="AH19" s="368"/>
      <c r="AI19" s="1"/>
      <c r="AJ19" s="15"/>
      <c r="AL19" s="1" t="n">
        <f aca="false">A19</f>
        <v>37469</v>
      </c>
      <c r="AN19" s="367"/>
    </row>
    <row r="20" customFormat="false" ht="12.75" hidden="false" customHeight="false" outlineLevel="0" collapsed="false">
      <c r="A20" s="1" t="n">
        <f aca="false">[5]Tregion!$J20</f>
        <v>37500</v>
      </c>
      <c r="B20" s="352" t="n">
        <f aca="false">[5]Tregion!$P20</f>
        <v>33.75</v>
      </c>
      <c r="C20" s="353" t="n">
        <f aca="false">[6]Tregion!$P20</f>
        <v>32.625</v>
      </c>
      <c r="D20" s="352" t="n">
        <f aca="false">[7]Tregion!$P20</f>
        <v>30</v>
      </c>
      <c r="E20" s="353" t="n">
        <f aca="false">[8]Tregion!$P20</f>
        <v>32.438</v>
      </c>
      <c r="F20" s="352" t="n">
        <f aca="false">[9]Tregion!$P20</f>
        <v>29.625</v>
      </c>
      <c r="G20" s="352" t="n">
        <f aca="false">[5]Tregion!$P20</f>
        <v>33.75</v>
      </c>
      <c r="H20" s="352"/>
      <c r="I20" s="353" t="n">
        <f aca="false">[11]Tregion!$P20</f>
        <v>29.625</v>
      </c>
      <c r="J20" s="352"/>
      <c r="K20" s="353"/>
      <c r="L20" s="352"/>
      <c r="M20" s="353"/>
      <c r="N20" s="352"/>
      <c r="O20" s="353"/>
      <c r="Q20" s="352"/>
      <c r="R20" s="353" t="n">
        <f aca="false">[12]Tregion!$P20</f>
        <v>37.5623773214648</v>
      </c>
      <c r="S20" s="354"/>
      <c r="T20" s="353"/>
      <c r="U20" s="355"/>
      <c r="V20" s="356"/>
      <c r="W20" s="355"/>
      <c r="X20" s="353"/>
      <c r="Y20" s="354"/>
      <c r="Z20" s="357"/>
      <c r="AB20" s="354"/>
      <c r="AC20" s="353"/>
      <c r="AD20" s="354"/>
      <c r="AE20" s="353"/>
      <c r="AF20" s="354"/>
      <c r="AG20" s="353"/>
      <c r="AH20" s="368"/>
      <c r="AI20" s="1"/>
      <c r="AJ20" s="15"/>
      <c r="AL20" s="1" t="n">
        <f aca="false">A20</f>
        <v>37500</v>
      </c>
      <c r="AN20" s="367"/>
    </row>
    <row r="21" customFormat="false" ht="12.75" hidden="false" customHeight="false" outlineLevel="0" collapsed="false">
      <c r="A21" s="1" t="n">
        <f aca="false">[5]Tregion!$J21</f>
        <v>37530</v>
      </c>
      <c r="B21" s="352" t="n">
        <f aca="false">[5]Tregion!$P21</f>
        <v>25.125</v>
      </c>
      <c r="C21" s="353" t="n">
        <f aca="false">[6]Tregion!$P21</f>
        <v>26.063</v>
      </c>
      <c r="D21" s="352" t="n">
        <f aca="false">[7]Tregion!$P21</f>
        <v>27.188</v>
      </c>
      <c r="E21" s="353" t="n">
        <f aca="false">[8]Tregion!$P21</f>
        <v>27.938</v>
      </c>
      <c r="F21" s="352" t="n">
        <f aca="false">[9]Tregion!$P21</f>
        <v>26.438</v>
      </c>
      <c r="G21" s="352" t="n">
        <f aca="false">[5]Tregion!$P21</f>
        <v>25.125</v>
      </c>
      <c r="H21" s="352"/>
      <c r="I21" s="353" t="n">
        <f aca="false">[11]Tregion!$P21</f>
        <v>26.438</v>
      </c>
      <c r="J21" s="352"/>
      <c r="K21" s="353"/>
      <c r="L21" s="352"/>
      <c r="M21" s="353"/>
      <c r="N21" s="352"/>
      <c r="O21" s="353"/>
      <c r="Q21" s="352"/>
      <c r="R21" s="353" t="n">
        <f aca="false">[12]Tregion!$P21</f>
        <v>35.1030601582333</v>
      </c>
      <c r="S21" s="354"/>
      <c r="T21" s="353"/>
      <c r="U21" s="355"/>
      <c r="V21" s="356"/>
      <c r="W21" s="355"/>
      <c r="X21" s="353"/>
      <c r="Y21" s="354"/>
      <c r="Z21" s="357"/>
      <c r="AB21" s="354"/>
      <c r="AC21" s="353"/>
      <c r="AD21" s="354"/>
      <c r="AE21" s="353"/>
      <c r="AF21" s="354"/>
      <c r="AG21" s="353"/>
      <c r="AH21" s="368"/>
      <c r="AI21" s="1"/>
      <c r="AJ21" s="15"/>
      <c r="AL21" s="1" t="n">
        <f aca="false">A21</f>
        <v>37530</v>
      </c>
      <c r="AN21" s="367"/>
    </row>
    <row r="22" customFormat="false" ht="12.75" hidden="false" customHeight="false" outlineLevel="0" collapsed="false">
      <c r="A22" s="1" t="n">
        <f aca="false">[5]Tregion!$J22</f>
        <v>37561</v>
      </c>
      <c r="B22" s="352" t="n">
        <f aca="false">[5]Tregion!$P22</f>
        <v>23.25</v>
      </c>
      <c r="C22" s="353" t="n">
        <f aca="false">[6]Tregion!$P22</f>
        <v>24</v>
      </c>
      <c r="D22" s="352" t="n">
        <f aca="false">[7]Tregion!$P22</f>
        <v>24.75</v>
      </c>
      <c r="E22" s="353" t="n">
        <f aca="false">[8]Tregion!$P22</f>
        <v>26.25</v>
      </c>
      <c r="F22" s="352" t="n">
        <f aca="false">[9]Tregion!$P22</f>
        <v>25.875</v>
      </c>
      <c r="G22" s="352" t="n">
        <f aca="false">[5]Tregion!$P22</f>
        <v>23.25</v>
      </c>
      <c r="H22" s="352"/>
      <c r="I22" s="353" t="n">
        <f aca="false">[11]Tregion!$P22</f>
        <v>25.875</v>
      </c>
      <c r="J22" s="352"/>
      <c r="K22" s="353"/>
      <c r="L22" s="352"/>
      <c r="M22" s="353"/>
      <c r="N22" s="352"/>
      <c r="O22" s="353"/>
      <c r="Q22" s="352"/>
      <c r="R22" s="353" t="n">
        <f aca="false">[12]Tregion!$P22</f>
        <v>38.0907225898483</v>
      </c>
      <c r="S22" s="354"/>
      <c r="T22" s="353"/>
      <c r="U22" s="355"/>
      <c r="V22" s="356"/>
      <c r="W22" s="355"/>
      <c r="X22" s="353"/>
      <c r="Y22" s="354"/>
      <c r="Z22" s="357"/>
      <c r="AB22" s="354"/>
      <c r="AC22" s="353"/>
      <c r="AD22" s="354"/>
      <c r="AE22" s="353"/>
      <c r="AF22" s="354"/>
      <c r="AG22" s="353"/>
      <c r="AH22" s="368"/>
      <c r="AI22" s="1"/>
      <c r="AJ22" s="15"/>
      <c r="AL22" s="1" t="n">
        <f aca="false">A22</f>
        <v>37561</v>
      </c>
      <c r="AN22" s="367"/>
    </row>
    <row r="23" customFormat="false" ht="12.75" hidden="false" customHeight="false" outlineLevel="0" collapsed="false">
      <c r="A23" s="1" t="n">
        <f aca="false">[5]Tregion!$J23</f>
        <v>37591</v>
      </c>
      <c r="B23" s="352" t="n">
        <f aca="false">[5]Tregion!$P23</f>
        <v>24.375</v>
      </c>
      <c r="C23" s="353" t="n">
        <f aca="false">[6]Tregion!$P23</f>
        <v>25.5</v>
      </c>
      <c r="D23" s="352" t="n">
        <f aca="false">[7]Tregion!$P23</f>
        <v>26.25</v>
      </c>
      <c r="E23" s="353" t="n">
        <f aca="false">[8]Tregion!$P23</f>
        <v>27.9375</v>
      </c>
      <c r="F23" s="352" t="n">
        <f aca="false">[9]Tregion!$P23</f>
        <v>27.563</v>
      </c>
      <c r="G23" s="352" t="n">
        <f aca="false">[5]Tregion!$P23</f>
        <v>24.375</v>
      </c>
      <c r="H23" s="352"/>
      <c r="I23" s="353" t="n">
        <f aca="false">[11]Tregion!$P23</f>
        <v>27.563</v>
      </c>
      <c r="J23" s="352"/>
      <c r="K23" s="353"/>
      <c r="L23" s="352"/>
      <c r="M23" s="353"/>
      <c r="N23" s="352"/>
      <c r="O23" s="353"/>
      <c r="Q23" s="352"/>
      <c r="R23" s="353" t="n">
        <f aca="false">[12]Tregion!$P23</f>
        <v>40.7936129681701</v>
      </c>
      <c r="S23" s="354"/>
      <c r="T23" s="353"/>
      <c r="U23" s="355"/>
      <c r="V23" s="356"/>
      <c r="W23" s="355"/>
      <c r="X23" s="353"/>
      <c r="Y23" s="354"/>
      <c r="Z23" s="357"/>
      <c r="AB23" s="354"/>
      <c r="AC23" s="353"/>
      <c r="AD23" s="354"/>
      <c r="AE23" s="353"/>
      <c r="AF23" s="354"/>
      <c r="AG23" s="353"/>
      <c r="AH23" s="368"/>
      <c r="AI23" s="1"/>
      <c r="AJ23" s="15"/>
      <c r="AL23" s="1" t="n">
        <f aca="false">A23</f>
        <v>37591</v>
      </c>
      <c r="AN23" s="367"/>
    </row>
    <row r="24" customFormat="false" ht="12.75" hidden="false" customHeight="false" outlineLevel="0" collapsed="false">
      <c r="A24" s="1" t="n">
        <f aca="false">[5]Tregion!$J24</f>
        <v>37622</v>
      </c>
      <c r="B24" s="352" t="n">
        <f aca="false">[5]Tregion!$P24</f>
        <v>25.3125</v>
      </c>
      <c r="C24" s="353" t="n">
        <f aca="false">[6]Tregion!$P24</f>
        <v>27.375</v>
      </c>
      <c r="D24" s="352" t="n">
        <f aca="false">[7]Tregion!$P24</f>
        <v>28.125</v>
      </c>
      <c r="E24" s="353" t="n">
        <f aca="false">[8]Tregion!$P24</f>
        <v>28.875</v>
      </c>
      <c r="F24" s="352" t="n">
        <f aca="false">[9]Tregion!$P24</f>
        <v>28.125</v>
      </c>
      <c r="G24" s="352" t="n">
        <f aca="false">[5]Tregion!$P24</f>
        <v>25.3125</v>
      </c>
      <c r="H24" s="352"/>
      <c r="I24" s="353" t="n">
        <f aca="false">[11]Tregion!$P24</f>
        <v>20.625</v>
      </c>
      <c r="J24" s="352"/>
      <c r="K24" s="353"/>
      <c r="L24" s="352"/>
      <c r="M24" s="353"/>
      <c r="N24" s="352"/>
      <c r="O24" s="353"/>
      <c r="Q24" s="352"/>
      <c r="R24" s="353" t="n">
        <f aca="false">[12]Tregion!$P24</f>
        <v>40.9702199858057</v>
      </c>
      <c r="S24" s="354"/>
      <c r="T24" s="353"/>
      <c r="U24" s="355"/>
      <c r="V24" s="356"/>
      <c r="W24" s="355"/>
      <c r="X24" s="353"/>
      <c r="Y24" s="354"/>
      <c r="Z24" s="357"/>
      <c r="AB24" s="354"/>
      <c r="AC24" s="353"/>
      <c r="AD24" s="354"/>
      <c r="AE24" s="353"/>
      <c r="AF24" s="354"/>
      <c r="AG24" s="353"/>
      <c r="AH24" s="368"/>
      <c r="AI24" s="1"/>
      <c r="AJ24" s="15"/>
      <c r="AL24" s="1" t="n">
        <f aca="false">A24</f>
        <v>37622</v>
      </c>
      <c r="AN24" s="367"/>
    </row>
    <row r="25" customFormat="false" ht="12.75" hidden="false" customHeight="false" outlineLevel="0" collapsed="false">
      <c r="A25" s="1" t="n">
        <f aca="false">[5]Tregion!$J25</f>
        <v>37653</v>
      </c>
      <c r="B25" s="352" t="n">
        <f aca="false">[5]Tregion!$P25</f>
        <v>24.9375</v>
      </c>
      <c r="C25" s="353" t="n">
        <f aca="false">[6]Tregion!$P25</f>
        <v>25.5</v>
      </c>
      <c r="D25" s="352" t="n">
        <f aca="false">[7]Tregion!$P25</f>
        <v>26.25</v>
      </c>
      <c r="E25" s="353" t="n">
        <f aca="false">[8]Tregion!$P25</f>
        <v>28.125</v>
      </c>
      <c r="F25" s="352" t="n">
        <f aca="false">[9]Tregion!$P25</f>
        <v>27.375</v>
      </c>
      <c r="G25" s="352" t="n">
        <f aca="false">[5]Tregion!$P25</f>
        <v>24.9375</v>
      </c>
      <c r="H25" s="352"/>
      <c r="I25" s="353" t="n">
        <f aca="false">[11]Tregion!$P25</f>
        <v>19.875</v>
      </c>
      <c r="J25" s="352"/>
      <c r="K25" s="353"/>
      <c r="L25" s="352"/>
      <c r="M25" s="353"/>
      <c r="N25" s="352"/>
      <c r="O25" s="353"/>
      <c r="Q25" s="352"/>
      <c r="R25" s="353" t="n">
        <f aca="false">[12]Tregion!$P25</f>
        <v>39.6337027777978</v>
      </c>
      <c r="S25" s="354"/>
      <c r="T25" s="353"/>
      <c r="U25" s="355"/>
      <c r="V25" s="356"/>
      <c r="W25" s="355"/>
      <c r="X25" s="353"/>
      <c r="Y25" s="354"/>
      <c r="Z25" s="357"/>
      <c r="AB25" s="354"/>
      <c r="AC25" s="353"/>
      <c r="AD25" s="354"/>
      <c r="AE25" s="353"/>
      <c r="AF25" s="354"/>
      <c r="AG25" s="353"/>
      <c r="AH25" s="368"/>
      <c r="AI25" s="1"/>
      <c r="AJ25" s="15"/>
      <c r="AL25" s="1" t="n">
        <f aca="false">A25</f>
        <v>37653</v>
      </c>
      <c r="AN25" s="367"/>
    </row>
    <row r="26" customFormat="false" ht="12.75" hidden="false" customHeight="false" outlineLevel="0" collapsed="false">
      <c r="A26" s="1" t="n">
        <f aca="false">[5]Tregion!$J26</f>
        <v>37681</v>
      </c>
      <c r="B26" s="352" t="n">
        <f aca="false">[5]Tregion!$P26</f>
        <v>24.9375</v>
      </c>
      <c r="C26" s="353" t="n">
        <f aca="false">[6]Tregion!$P26</f>
        <v>23.25</v>
      </c>
      <c r="D26" s="352" t="n">
        <f aca="false">[7]Tregion!$P26</f>
        <v>23.25</v>
      </c>
      <c r="E26" s="353" t="n">
        <f aca="false">[8]Tregion!$P26</f>
        <v>26.625</v>
      </c>
      <c r="F26" s="352" t="n">
        <f aca="false">[9]Tregion!$P26</f>
        <v>25.875</v>
      </c>
      <c r="G26" s="352" t="n">
        <f aca="false">[5]Tregion!$P26</f>
        <v>24.9375</v>
      </c>
      <c r="H26" s="352"/>
      <c r="I26" s="353" t="n">
        <f aca="false">[11]Tregion!$P26</f>
        <v>18.375</v>
      </c>
      <c r="J26" s="352"/>
      <c r="K26" s="353"/>
      <c r="L26" s="352"/>
      <c r="M26" s="353"/>
      <c r="N26" s="352"/>
      <c r="O26" s="353"/>
      <c r="Q26" s="352"/>
      <c r="R26" s="353" t="n">
        <f aca="false">[12]Tregion!$P26</f>
        <v>37.9082493726517</v>
      </c>
      <c r="S26" s="354"/>
      <c r="T26" s="353"/>
      <c r="U26" s="355"/>
      <c r="V26" s="356"/>
      <c r="W26" s="355"/>
      <c r="X26" s="353"/>
      <c r="Y26" s="354"/>
      <c r="Z26" s="357"/>
      <c r="AB26" s="354"/>
      <c r="AC26" s="353"/>
      <c r="AD26" s="354"/>
      <c r="AE26" s="353"/>
      <c r="AF26" s="354"/>
      <c r="AG26" s="353"/>
      <c r="AH26" s="368"/>
      <c r="AI26" s="1"/>
      <c r="AJ26" s="15"/>
      <c r="AL26" s="1" t="n">
        <f aca="false">A26</f>
        <v>37681</v>
      </c>
      <c r="AN26" s="367"/>
    </row>
    <row r="27" customFormat="false" ht="12.75" hidden="false" customHeight="false" outlineLevel="0" collapsed="false">
      <c r="A27" s="1" t="n">
        <f aca="false">[5]Tregion!$J27</f>
        <v>37712</v>
      </c>
      <c r="B27" s="352" t="n">
        <f aca="false">[5]Tregion!$P27</f>
        <v>24.5625</v>
      </c>
      <c r="C27" s="353" t="n">
        <f aca="false">[6]Tregion!$P27</f>
        <v>24.75</v>
      </c>
      <c r="D27" s="352" t="n">
        <f aca="false">[7]Tregion!$P27</f>
        <v>22.5</v>
      </c>
      <c r="E27" s="353" t="n">
        <f aca="false">[8]Tregion!$P27</f>
        <v>24.375</v>
      </c>
      <c r="F27" s="352" t="n">
        <f aca="false">[9]Tregion!$P27</f>
        <v>24.375</v>
      </c>
      <c r="G27" s="352" t="n">
        <f aca="false">[5]Tregion!$P27</f>
        <v>24.5625</v>
      </c>
      <c r="H27" s="352"/>
      <c r="I27" s="353" t="n">
        <f aca="false">[11]Tregion!$P27</f>
        <v>16.125</v>
      </c>
      <c r="J27" s="352"/>
      <c r="K27" s="353"/>
      <c r="L27" s="352"/>
      <c r="M27" s="353"/>
      <c r="N27" s="352"/>
      <c r="O27" s="353"/>
      <c r="Q27" s="352"/>
      <c r="R27" s="353" t="n">
        <f aca="false">[12]Tregion!$P27</f>
        <v>35.144549643216</v>
      </c>
      <c r="S27" s="354"/>
      <c r="T27" s="353"/>
      <c r="U27" s="355"/>
      <c r="V27" s="356"/>
      <c r="W27" s="355"/>
      <c r="X27" s="353"/>
      <c r="Y27" s="354"/>
      <c r="Z27" s="357"/>
      <c r="AB27" s="354"/>
      <c r="AC27" s="353"/>
      <c r="AD27" s="354"/>
      <c r="AE27" s="353"/>
      <c r="AF27" s="354"/>
      <c r="AG27" s="353"/>
      <c r="AH27" s="368"/>
      <c r="AI27" s="1"/>
      <c r="AJ27" s="15"/>
      <c r="AL27" s="1" t="n">
        <f aca="false">A27</f>
        <v>37712</v>
      </c>
      <c r="AN27" s="367"/>
    </row>
    <row r="28" customFormat="false" ht="12.75" hidden="false" customHeight="false" outlineLevel="0" collapsed="false">
      <c r="A28" s="1" t="n">
        <f aca="false">[5]Tregion!$J28</f>
        <v>37742</v>
      </c>
      <c r="B28" s="352" t="n">
        <f aca="false">[5]Tregion!$P28</f>
        <v>24.5625</v>
      </c>
      <c r="C28" s="353" t="n">
        <f aca="false">[6]Tregion!$P28</f>
        <v>21.1875</v>
      </c>
      <c r="D28" s="352" t="n">
        <f aca="false">[7]Tregion!$P28</f>
        <v>18.75</v>
      </c>
      <c r="E28" s="353" t="n">
        <f aca="false">[8]Tregion!$P28</f>
        <v>25.125</v>
      </c>
      <c r="F28" s="352" t="n">
        <f aca="false">[9]Tregion!$P28</f>
        <v>25.125</v>
      </c>
      <c r="G28" s="352" t="n">
        <f aca="false">[5]Tregion!$P28</f>
        <v>24.5625</v>
      </c>
      <c r="H28" s="352"/>
      <c r="I28" s="353" t="n">
        <f aca="false">[11]Tregion!$P28</f>
        <v>17.625</v>
      </c>
      <c r="J28" s="352"/>
      <c r="K28" s="353"/>
      <c r="L28" s="352"/>
      <c r="M28" s="353"/>
      <c r="N28" s="352"/>
      <c r="O28" s="353"/>
      <c r="Q28" s="352"/>
      <c r="R28" s="353" t="n">
        <f aca="false">[12]Tregion!$P28</f>
        <v>35.301448588381</v>
      </c>
      <c r="S28" s="354"/>
      <c r="T28" s="353"/>
      <c r="U28" s="355"/>
      <c r="V28" s="356"/>
      <c r="W28" s="355"/>
      <c r="X28" s="353"/>
      <c r="Y28" s="354"/>
      <c r="Z28" s="357"/>
      <c r="AB28" s="354"/>
      <c r="AC28" s="353"/>
      <c r="AD28" s="354"/>
      <c r="AE28" s="353"/>
      <c r="AF28" s="354"/>
      <c r="AG28" s="353"/>
      <c r="AH28" s="368"/>
      <c r="AI28" s="1"/>
      <c r="AJ28" s="15"/>
      <c r="AL28" s="1" t="n">
        <f aca="false">A28</f>
        <v>37742</v>
      </c>
      <c r="AN28" s="367"/>
    </row>
    <row r="29" customFormat="false" ht="12.75" hidden="false" customHeight="false" outlineLevel="0" collapsed="false">
      <c r="A29" s="1" t="n">
        <f aca="false">[5]Tregion!$J29</f>
        <v>37773</v>
      </c>
      <c r="B29" s="352" t="n">
        <f aca="false">[5]Tregion!$P29</f>
        <v>27.9375</v>
      </c>
      <c r="C29" s="353" t="n">
        <f aca="false">[6]Tregion!$P29</f>
        <v>22.125</v>
      </c>
      <c r="D29" s="352" t="n">
        <f aca="false">[7]Tregion!$P29</f>
        <v>19.688</v>
      </c>
      <c r="E29" s="353" t="n">
        <f aca="false">[8]Tregion!$P29</f>
        <v>28.125</v>
      </c>
      <c r="F29" s="352" t="n">
        <f aca="false">[9]Tregion!$P29</f>
        <v>31.875</v>
      </c>
      <c r="G29" s="352" t="n">
        <f aca="false">[5]Tregion!$P29</f>
        <v>27.9375</v>
      </c>
      <c r="H29" s="352"/>
      <c r="I29" s="353" t="n">
        <f aca="false">[11]Tregion!$P29</f>
        <v>20.625</v>
      </c>
      <c r="J29" s="352"/>
      <c r="K29" s="353"/>
      <c r="L29" s="352"/>
      <c r="M29" s="353"/>
      <c r="N29" s="352"/>
      <c r="O29" s="353"/>
      <c r="Q29" s="352"/>
      <c r="R29" s="353" t="n">
        <f aca="false">[12]Tregion!$P29</f>
        <v>35.6935208120527</v>
      </c>
      <c r="S29" s="354"/>
      <c r="T29" s="353"/>
      <c r="U29" s="355"/>
      <c r="V29" s="356"/>
      <c r="W29" s="355"/>
      <c r="X29" s="353"/>
      <c r="Y29" s="354"/>
      <c r="Z29" s="357"/>
      <c r="AB29" s="354"/>
      <c r="AC29" s="353"/>
      <c r="AD29" s="354"/>
      <c r="AE29" s="353"/>
      <c r="AF29" s="354"/>
      <c r="AG29" s="353"/>
      <c r="AH29" s="368"/>
      <c r="AI29" s="1"/>
      <c r="AJ29" s="15"/>
      <c r="AL29" s="1" t="n">
        <f aca="false">A29</f>
        <v>37773</v>
      </c>
      <c r="AN29" s="367"/>
    </row>
    <row r="30" customFormat="false" ht="12.75" hidden="false" customHeight="false" outlineLevel="0" collapsed="false">
      <c r="A30" s="1" t="n">
        <f aca="false">[5]Tregion!$J30</f>
        <v>37803</v>
      </c>
      <c r="B30" s="352" t="n">
        <f aca="false">[5]Tregion!$P30</f>
        <v>38.25</v>
      </c>
      <c r="C30" s="353" t="n">
        <f aca="false">[6]Tregion!$P30</f>
        <v>37.125</v>
      </c>
      <c r="D30" s="352" t="n">
        <f aca="false">[7]Tregion!$P30</f>
        <v>33.75</v>
      </c>
      <c r="E30" s="353" t="n">
        <f aca="false">[8]Tregion!$P30</f>
        <v>34.875</v>
      </c>
      <c r="F30" s="352" t="n">
        <f aca="false">[9]Tregion!$P30</f>
        <v>39.375</v>
      </c>
      <c r="G30" s="352" t="n">
        <f aca="false">[5]Tregion!$P30</f>
        <v>38.25</v>
      </c>
      <c r="H30" s="352"/>
      <c r="I30" s="353" t="n">
        <f aca="false">[11]Tregion!$P30</f>
        <v>27.375</v>
      </c>
      <c r="J30" s="352"/>
      <c r="K30" s="353"/>
      <c r="L30" s="352"/>
      <c r="M30" s="353"/>
      <c r="N30" s="352"/>
      <c r="O30" s="353"/>
      <c r="Q30" s="352"/>
      <c r="R30" s="353" t="n">
        <f aca="false">[12]Tregion!$P30</f>
        <v>35.974710215985</v>
      </c>
      <c r="S30" s="354"/>
      <c r="T30" s="353"/>
      <c r="U30" s="355"/>
      <c r="V30" s="356"/>
      <c r="W30" s="355"/>
      <c r="X30" s="353"/>
      <c r="Y30" s="354"/>
      <c r="Z30" s="357"/>
      <c r="AB30" s="354"/>
      <c r="AC30" s="353"/>
      <c r="AD30" s="354"/>
      <c r="AE30" s="353"/>
      <c r="AF30" s="354"/>
      <c r="AG30" s="353"/>
      <c r="AH30" s="368"/>
      <c r="AI30" s="1"/>
      <c r="AJ30" s="15"/>
      <c r="AL30" s="1" t="n">
        <f aca="false">A30</f>
        <v>37803</v>
      </c>
      <c r="AN30" s="367"/>
    </row>
    <row r="31" customFormat="false" ht="12.75" hidden="false" customHeight="false" outlineLevel="0" collapsed="false">
      <c r="A31" s="1" t="n">
        <f aca="false">[5]Tregion!$J31</f>
        <v>37834</v>
      </c>
      <c r="B31" s="352" t="n">
        <f aca="false">[5]Tregion!$P31</f>
        <v>42</v>
      </c>
      <c r="C31" s="353" t="n">
        <f aca="false">[6]Tregion!$P31</f>
        <v>42.375</v>
      </c>
      <c r="D31" s="352" t="n">
        <f aca="false">[7]Tregion!$P31</f>
        <v>39.75</v>
      </c>
      <c r="E31" s="353" t="n">
        <f aca="false">[8]Tregion!$P31</f>
        <v>41.625</v>
      </c>
      <c r="F31" s="352" t="n">
        <f aca="false">[9]Tregion!$P31</f>
        <v>42.375</v>
      </c>
      <c r="G31" s="352" t="n">
        <f aca="false">[5]Tregion!$P31</f>
        <v>42</v>
      </c>
      <c r="H31" s="352"/>
      <c r="I31" s="353" t="n">
        <f aca="false">[11]Tregion!$P31</f>
        <v>34.125</v>
      </c>
      <c r="J31" s="352"/>
      <c r="K31" s="353"/>
      <c r="L31" s="352"/>
      <c r="M31" s="353"/>
      <c r="N31" s="352"/>
      <c r="O31" s="353"/>
      <c r="Q31" s="352"/>
      <c r="R31" s="353" t="n">
        <f aca="false">[12]Tregion!$P31</f>
        <v>36.2562363552237</v>
      </c>
      <c r="S31" s="354"/>
      <c r="T31" s="353"/>
      <c r="U31" s="355"/>
      <c r="V31" s="356"/>
      <c r="W31" s="355"/>
      <c r="X31" s="353"/>
      <c r="Y31" s="354"/>
      <c r="Z31" s="357"/>
      <c r="AB31" s="354"/>
      <c r="AC31" s="353"/>
      <c r="AD31" s="354"/>
      <c r="AE31" s="353"/>
      <c r="AF31" s="354"/>
      <c r="AG31" s="353"/>
      <c r="AH31" s="368"/>
      <c r="AI31" s="1"/>
      <c r="AJ31" s="15"/>
      <c r="AL31" s="1" t="n">
        <f aca="false">A31</f>
        <v>37834</v>
      </c>
      <c r="AN31" s="367"/>
    </row>
    <row r="32" customFormat="false" ht="12.75" hidden="false" customHeight="false" outlineLevel="0" collapsed="false">
      <c r="A32" s="1" t="n">
        <f aca="false">[5]Tregion!$J32</f>
        <v>37865</v>
      </c>
      <c r="B32" s="352" t="n">
        <f aca="false">[5]Tregion!$P32</f>
        <v>33.375</v>
      </c>
      <c r="C32" s="353" t="n">
        <f aca="false">[6]Tregion!$P32</f>
        <v>34.125</v>
      </c>
      <c r="D32" s="352" t="n">
        <f aca="false">[7]Tregion!$P32</f>
        <v>31.5</v>
      </c>
      <c r="E32" s="353" t="n">
        <f aca="false">[8]Tregion!$P32</f>
        <v>37.875</v>
      </c>
      <c r="F32" s="352" t="n">
        <f aca="false">[9]Tregion!$P32</f>
        <v>34.125</v>
      </c>
      <c r="G32" s="352" t="n">
        <f aca="false">[5]Tregion!$P32</f>
        <v>33.375</v>
      </c>
      <c r="H32" s="352"/>
      <c r="I32" s="353" t="n">
        <f aca="false">[11]Tregion!$P32</f>
        <v>26.625</v>
      </c>
      <c r="J32" s="352"/>
      <c r="K32" s="353"/>
      <c r="L32" s="352"/>
      <c r="M32" s="353"/>
      <c r="N32" s="352"/>
      <c r="O32" s="353"/>
      <c r="Q32" s="352"/>
      <c r="R32" s="353" t="n">
        <f aca="false">[12]Tregion!$P32</f>
        <v>36.3297425525184</v>
      </c>
      <c r="S32" s="354"/>
      <c r="T32" s="353"/>
      <c r="U32" s="355"/>
      <c r="V32" s="356"/>
      <c r="W32" s="355"/>
      <c r="X32" s="353"/>
      <c r="Y32" s="354"/>
      <c r="Z32" s="357"/>
      <c r="AB32" s="354"/>
      <c r="AC32" s="353"/>
      <c r="AD32" s="354"/>
      <c r="AE32" s="353"/>
      <c r="AF32" s="354"/>
      <c r="AG32" s="353"/>
      <c r="AH32" s="368"/>
      <c r="AI32" s="1"/>
      <c r="AJ32" s="15"/>
      <c r="AL32" s="1" t="n">
        <f aca="false">A32</f>
        <v>37865</v>
      </c>
      <c r="AN32" s="367"/>
    </row>
    <row r="33" customFormat="false" ht="12.75" hidden="false" customHeight="false" outlineLevel="0" collapsed="false">
      <c r="A33" s="1" t="n">
        <f aca="false">[5]Tregion!$J33</f>
        <v>37895</v>
      </c>
      <c r="B33" s="352" t="n">
        <f aca="false">[5]Tregion!$P33</f>
        <v>25.313</v>
      </c>
      <c r="C33" s="353" t="n">
        <f aca="false">[6]Tregion!$P33</f>
        <v>27</v>
      </c>
      <c r="D33" s="352" t="n">
        <f aca="false">[7]Tregion!$P33</f>
        <v>27.563</v>
      </c>
      <c r="E33" s="353" t="n">
        <f aca="false">[8]Tregion!$P33</f>
        <v>27.375</v>
      </c>
      <c r="F33" s="352" t="n">
        <f aca="false">[9]Tregion!$P33</f>
        <v>26.625</v>
      </c>
      <c r="G33" s="352" t="n">
        <f aca="false">[5]Tregion!$P33</f>
        <v>25.313</v>
      </c>
      <c r="H33" s="352"/>
      <c r="I33" s="353" t="n">
        <f aca="false">[11]Tregion!$P33</f>
        <v>19.125</v>
      </c>
      <c r="J33" s="352"/>
      <c r="K33" s="353"/>
      <c r="L33" s="352"/>
      <c r="M33" s="353"/>
      <c r="N33" s="352"/>
      <c r="O33" s="353"/>
      <c r="Q33" s="352"/>
      <c r="R33" s="353" t="n">
        <f aca="false">[12]Tregion!$P33</f>
        <v>36.4721143385837</v>
      </c>
      <c r="S33" s="354"/>
      <c r="T33" s="353"/>
      <c r="U33" s="355"/>
      <c r="V33" s="356"/>
      <c r="W33" s="355"/>
      <c r="X33" s="353"/>
      <c r="Y33" s="354"/>
      <c r="Z33" s="357"/>
      <c r="AB33" s="354"/>
      <c r="AC33" s="353"/>
      <c r="AD33" s="354"/>
      <c r="AE33" s="353"/>
      <c r="AF33" s="354"/>
      <c r="AG33" s="353"/>
      <c r="AH33" s="368"/>
      <c r="AI33" s="1"/>
      <c r="AJ33" s="15"/>
      <c r="AL33" s="1" t="n">
        <f aca="false">A33</f>
        <v>37895</v>
      </c>
      <c r="AN33" s="367"/>
    </row>
    <row r="34" customFormat="false" ht="12.75" hidden="false" customHeight="false" outlineLevel="0" collapsed="false">
      <c r="A34" s="1" t="n">
        <f aca="false">[5]Tregion!$J34</f>
        <v>37926</v>
      </c>
      <c r="B34" s="352" t="n">
        <f aca="false">[5]Tregion!$P34</f>
        <v>24.1875</v>
      </c>
      <c r="C34" s="353" t="n">
        <f aca="false">[6]Tregion!$P34</f>
        <v>25.3125</v>
      </c>
      <c r="D34" s="352" t="n">
        <f aca="false">[7]Tregion!$P34</f>
        <v>25.6875</v>
      </c>
      <c r="E34" s="353" t="n">
        <f aca="false">[8]Tregion!$P34</f>
        <v>26.625</v>
      </c>
      <c r="F34" s="352" t="n">
        <f aca="false">[9]Tregion!$P34</f>
        <v>25.875</v>
      </c>
      <c r="G34" s="352" t="n">
        <f aca="false">[5]Tregion!$P34</f>
        <v>24.1875</v>
      </c>
      <c r="H34" s="352"/>
      <c r="I34" s="353" t="n">
        <f aca="false">[11]Tregion!$P34</f>
        <v>18.375</v>
      </c>
      <c r="J34" s="352"/>
      <c r="K34" s="353"/>
      <c r="L34" s="352"/>
      <c r="M34" s="353"/>
      <c r="N34" s="352"/>
      <c r="O34" s="353"/>
      <c r="Q34" s="352"/>
      <c r="R34" s="353" t="n">
        <f aca="false">[12]Tregion!$P34</f>
        <v>39.3107246733603</v>
      </c>
      <c r="S34" s="354"/>
      <c r="T34" s="353"/>
      <c r="U34" s="355"/>
      <c r="V34" s="356"/>
      <c r="W34" s="355"/>
      <c r="X34" s="353"/>
      <c r="Y34" s="354"/>
      <c r="Z34" s="357"/>
      <c r="AB34" s="354"/>
      <c r="AC34" s="353"/>
      <c r="AD34" s="354"/>
      <c r="AE34" s="353"/>
      <c r="AF34" s="354"/>
      <c r="AG34" s="353"/>
      <c r="AH34" s="368"/>
      <c r="AI34" s="1"/>
      <c r="AJ34" s="15"/>
      <c r="AL34" s="1" t="n">
        <f aca="false">A34</f>
        <v>37926</v>
      </c>
      <c r="AN34" s="367"/>
    </row>
    <row r="35" customFormat="false" ht="12.75" hidden="false" customHeight="false" outlineLevel="0" collapsed="false">
      <c r="A35" s="1" t="n">
        <f aca="false">[5]Tregion!$J35</f>
        <v>37956</v>
      </c>
      <c r="B35" s="352" t="n">
        <f aca="false">[5]Tregion!$P35</f>
        <v>24.1875</v>
      </c>
      <c r="C35" s="353" t="n">
        <f aca="false">[6]Tregion!$P35</f>
        <v>27.375</v>
      </c>
      <c r="D35" s="352" t="n">
        <f aca="false">[7]Tregion!$P35</f>
        <v>27.75</v>
      </c>
      <c r="E35" s="353" t="n">
        <f aca="false">[8]Tregion!$P35</f>
        <v>28.125</v>
      </c>
      <c r="F35" s="352" t="n">
        <f aca="false">[9]Tregion!$P35</f>
        <v>28.875</v>
      </c>
      <c r="G35" s="352" t="n">
        <f aca="false">[5]Tregion!$P35</f>
        <v>24.1875</v>
      </c>
      <c r="H35" s="352"/>
      <c r="I35" s="353" t="n">
        <f aca="false">[11]Tregion!$P35</f>
        <v>20.625</v>
      </c>
      <c r="J35" s="352"/>
      <c r="K35" s="353"/>
      <c r="L35" s="352"/>
      <c r="M35" s="353"/>
      <c r="N35" s="352"/>
      <c r="O35" s="353"/>
      <c r="Q35" s="352"/>
      <c r="R35" s="353" t="n">
        <f aca="false">[12]Tregion!$P35</f>
        <v>41.5944115347254</v>
      </c>
      <c r="S35" s="354"/>
      <c r="T35" s="353"/>
      <c r="U35" s="355"/>
      <c r="V35" s="356"/>
      <c r="W35" s="355"/>
      <c r="X35" s="353"/>
      <c r="Y35" s="354"/>
      <c r="Z35" s="357"/>
      <c r="AB35" s="354"/>
      <c r="AC35" s="353"/>
      <c r="AD35" s="354"/>
      <c r="AE35" s="353"/>
      <c r="AF35" s="354"/>
      <c r="AG35" s="353"/>
      <c r="AH35" s="368"/>
      <c r="AI35" s="1"/>
      <c r="AJ35" s="15"/>
      <c r="AL35" s="1" t="n">
        <f aca="false">A35</f>
        <v>37956</v>
      </c>
      <c r="AN35" s="367"/>
    </row>
    <row r="36" customFormat="false" ht="12.75" hidden="false" customHeight="false" outlineLevel="0" collapsed="false">
      <c r="A36" s="1" t="n">
        <f aca="false">[5]Tregion!$J36</f>
        <v>37987</v>
      </c>
      <c r="B36" s="352" t="n">
        <f aca="false">[5]Tregion!$P36</f>
        <v>25.8225</v>
      </c>
      <c r="C36" s="353" t="n">
        <f aca="false">[6]Tregion!$P36</f>
        <v>27.278</v>
      </c>
      <c r="D36" s="352" t="n">
        <f aca="false">[7]Tregion!$P36</f>
        <v>27.525</v>
      </c>
      <c r="E36" s="353" t="n">
        <f aca="false">[8]Tregion!$P36</f>
        <v>28.905</v>
      </c>
      <c r="F36" s="352" t="n">
        <f aca="false">[9]Tregion!$P36</f>
        <v>29.4375</v>
      </c>
      <c r="G36" s="352" t="n">
        <f aca="false">[5]Tregion!$P36</f>
        <v>25.8225</v>
      </c>
      <c r="H36" s="352"/>
      <c r="I36" s="353" t="n">
        <f aca="false">[11]Tregion!$P36</f>
        <v>13.875</v>
      </c>
      <c r="J36" s="352"/>
      <c r="K36" s="353"/>
      <c r="L36" s="352"/>
      <c r="M36" s="353"/>
      <c r="N36" s="352"/>
      <c r="O36" s="353"/>
      <c r="Q36" s="352"/>
      <c r="R36" s="353" t="n">
        <f aca="false">[12]Tregion!$P36</f>
        <v>40.0653441822574</v>
      </c>
      <c r="S36" s="354"/>
      <c r="T36" s="353"/>
      <c r="U36" s="355"/>
      <c r="V36" s="356"/>
      <c r="W36" s="355"/>
      <c r="X36" s="353"/>
      <c r="Y36" s="354"/>
      <c r="Z36" s="357"/>
      <c r="AB36" s="354"/>
      <c r="AC36" s="353"/>
      <c r="AD36" s="354"/>
      <c r="AE36" s="353"/>
      <c r="AF36" s="354"/>
      <c r="AG36" s="353"/>
      <c r="AH36" s="368"/>
      <c r="AI36" s="1"/>
      <c r="AJ36" s="15"/>
      <c r="AL36" s="1" t="n">
        <f aca="false">A36</f>
        <v>37987</v>
      </c>
      <c r="AN36" s="367"/>
    </row>
    <row r="37" customFormat="false" ht="12.75" hidden="false" customHeight="false" outlineLevel="0" collapsed="false">
      <c r="A37" s="1" t="n">
        <f aca="false">[5]Tregion!$J37</f>
        <v>38018</v>
      </c>
      <c r="B37" s="352" t="n">
        <f aca="false">[5]Tregion!$P37</f>
        <v>25.5</v>
      </c>
      <c r="C37" s="353" t="n">
        <f aca="false">[6]Tregion!$P37</f>
        <v>25.695</v>
      </c>
      <c r="D37" s="352" t="n">
        <f aca="false">[7]Tregion!$P37</f>
        <v>25.965</v>
      </c>
      <c r="E37" s="353" t="n">
        <f aca="false">[8]Tregion!$P37</f>
        <v>28.5075</v>
      </c>
      <c r="F37" s="352" t="n">
        <f aca="false">[9]Tregion!$P37</f>
        <v>27.9375</v>
      </c>
      <c r="G37" s="352" t="n">
        <f aca="false">[5]Tregion!$P37</f>
        <v>25.5</v>
      </c>
      <c r="H37" s="352"/>
      <c r="I37" s="353" t="n">
        <f aca="false">[11]Tregion!$P37</f>
        <v>15.5625</v>
      </c>
      <c r="J37" s="352"/>
      <c r="K37" s="353"/>
      <c r="L37" s="352"/>
      <c r="M37" s="353"/>
      <c r="N37" s="352"/>
      <c r="O37" s="353"/>
      <c r="Q37" s="352"/>
      <c r="R37" s="353" t="n">
        <f aca="false">[12]Tregion!$P37</f>
        <v>38.57109449599</v>
      </c>
      <c r="S37" s="354"/>
      <c r="T37" s="353"/>
      <c r="U37" s="355"/>
      <c r="V37" s="356"/>
      <c r="W37" s="355"/>
      <c r="X37" s="353"/>
      <c r="Y37" s="354"/>
      <c r="Z37" s="357"/>
      <c r="AB37" s="354"/>
      <c r="AC37" s="353"/>
      <c r="AD37" s="354"/>
      <c r="AE37" s="353"/>
      <c r="AF37" s="354"/>
      <c r="AG37" s="353"/>
      <c r="AH37" s="368"/>
      <c r="AI37" s="1"/>
      <c r="AJ37" s="15"/>
      <c r="AL37" s="1" t="n">
        <f aca="false">A37</f>
        <v>38018</v>
      </c>
      <c r="AN37" s="367"/>
    </row>
    <row r="38" customFormat="false" ht="12.75" hidden="false" customHeight="false" outlineLevel="0" collapsed="false">
      <c r="A38" s="1" t="n">
        <f aca="false">[5]Tregion!$J38</f>
        <v>38047</v>
      </c>
      <c r="B38" s="352" t="n">
        <f aca="false">[5]Tregion!$P38</f>
        <v>25.5075</v>
      </c>
      <c r="C38" s="353" t="n">
        <f aca="false">[6]Tregion!$P38</f>
        <v>23.805</v>
      </c>
      <c r="D38" s="352" t="n">
        <f aca="false">[7]Tregion!$P38</f>
        <v>23.46</v>
      </c>
      <c r="E38" s="353" t="n">
        <f aca="false">[8]Tregion!$P38</f>
        <v>27.36</v>
      </c>
      <c r="F38" s="352" t="n">
        <f aca="false">[9]Tregion!$P38</f>
        <v>26.625</v>
      </c>
      <c r="G38" s="352" t="n">
        <f aca="false">[5]Tregion!$P38</f>
        <v>25.5075</v>
      </c>
      <c r="H38" s="352"/>
      <c r="I38" s="353" t="n">
        <f aca="false">[11]Tregion!$P38</f>
        <v>13.6875</v>
      </c>
      <c r="J38" s="352"/>
      <c r="K38" s="353"/>
      <c r="L38" s="352"/>
      <c r="M38" s="353"/>
      <c r="N38" s="352"/>
      <c r="O38" s="353"/>
      <c r="Q38" s="352"/>
      <c r="R38" s="353" t="n">
        <f aca="false">[12]Tregion!$P38</f>
        <v>36.8406261563004</v>
      </c>
      <c r="S38" s="354"/>
      <c r="T38" s="353"/>
      <c r="U38" s="355"/>
      <c r="V38" s="356"/>
      <c r="W38" s="355"/>
      <c r="X38" s="353"/>
      <c r="Y38" s="354"/>
      <c r="Z38" s="357"/>
      <c r="AB38" s="354"/>
      <c r="AC38" s="353"/>
      <c r="AD38" s="354"/>
      <c r="AE38" s="353"/>
      <c r="AF38" s="354"/>
      <c r="AG38" s="353"/>
      <c r="AH38" s="368"/>
      <c r="AI38" s="1"/>
      <c r="AJ38" s="15"/>
      <c r="AL38" s="1" t="n">
        <f aca="false">A38</f>
        <v>38047</v>
      </c>
      <c r="AN38" s="367"/>
    </row>
    <row r="39" customFormat="false" ht="12.75" hidden="false" customHeight="false" outlineLevel="0" collapsed="false">
      <c r="A39" s="1" t="n">
        <f aca="false">[5]Tregion!$J39</f>
        <v>38078</v>
      </c>
      <c r="B39" s="352" t="n">
        <f aca="false">[5]Tregion!$P39</f>
        <v>25.185</v>
      </c>
      <c r="C39" s="353" t="n">
        <f aca="false">[6]Tregion!$P39</f>
        <v>25.073</v>
      </c>
      <c r="D39" s="352" t="n">
        <f aca="false">[7]Tregion!$P39</f>
        <v>22.838</v>
      </c>
      <c r="E39" s="353" t="n">
        <f aca="false">[8]Tregion!$P39</f>
        <v>26.07</v>
      </c>
      <c r="F39" s="352" t="n">
        <f aca="false">[9]Tregion!$P39</f>
        <v>25.3125</v>
      </c>
      <c r="G39" s="352" t="n">
        <f aca="false">[5]Tregion!$P39</f>
        <v>25.185</v>
      </c>
      <c r="H39" s="352"/>
      <c r="I39" s="353" t="n">
        <f aca="false">[11]Tregion!$P39</f>
        <v>18.188</v>
      </c>
      <c r="J39" s="352"/>
      <c r="K39" s="353"/>
      <c r="L39" s="352"/>
      <c r="M39" s="353"/>
      <c r="N39" s="352"/>
      <c r="O39" s="353"/>
      <c r="Q39" s="352"/>
      <c r="R39" s="353" t="n">
        <f aca="false">[12]Tregion!$P39</f>
        <v>34.0908032139547</v>
      </c>
      <c r="S39" s="354"/>
      <c r="T39" s="353"/>
      <c r="U39" s="355"/>
      <c r="V39" s="356"/>
      <c r="W39" s="355"/>
      <c r="X39" s="353"/>
      <c r="Y39" s="354"/>
      <c r="Z39" s="357"/>
      <c r="AB39" s="354"/>
      <c r="AC39" s="353"/>
      <c r="AD39" s="354"/>
      <c r="AE39" s="353"/>
      <c r="AF39" s="354"/>
      <c r="AG39" s="353"/>
      <c r="AH39" s="368"/>
      <c r="AI39" s="1"/>
      <c r="AJ39" s="15"/>
      <c r="AL39" s="1" t="n">
        <f aca="false">A39</f>
        <v>38078</v>
      </c>
      <c r="AN39" s="367"/>
    </row>
    <row r="40" customFormat="false" ht="12.75" hidden="false" customHeight="false" outlineLevel="0" collapsed="false">
      <c r="A40" s="1" t="n">
        <f aca="false">[5]Tregion!$J40</f>
        <v>38108</v>
      </c>
      <c r="B40" s="352" t="n">
        <f aca="false">[5]Tregion!$P40</f>
        <v>25.185</v>
      </c>
      <c r="C40" s="353" t="n">
        <f aca="false">[6]Tregion!$P40</f>
        <v>22.073</v>
      </c>
      <c r="D40" s="352" t="n">
        <f aca="false">[7]Tregion!$P40</f>
        <v>19.703</v>
      </c>
      <c r="E40" s="353" t="n">
        <f aca="false">[8]Tregion!$P40</f>
        <v>27.315</v>
      </c>
      <c r="F40" s="352" t="n">
        <f aca="false">[9]Tregion!$P40</f>
        <v>25.875</v>
      </c>
      <c r="G40" s="352" t="n">
        <f aca="false">[5]Tregion!$P40</f>
        <v>25.185</v>
      </c>
      <c r="H40" s="352"/>
      <c r="I40" s="353" t="n">
        <f aca="false">[11]Tregion!$P40</f>
        <v>18.9375</v>
      </c>
      <c r="J40" s="352"/>
      <c r="K40" s="353"/>
      <c r="L40" s="352"/>
      <c r="M40" s="353"/>
      <c r="N40" s="352"/>
      <c r="O40" s="353"/>
      <c r="Q40" s="352"/>
      <c r="R40" s="353" t="n">
        <f aca="false">[12]Tregion!$P40</f>
        <v>34.0950607264632</v>
      </c>
      <c r="S40" s="354"/>
      <c r="T40" s="353"/>
      <c r="U40" s="355"/>
      <c r="V40" s="356"/>
      <c r="W40" s="355"/>
      <c r="X40" s="353"/>
      <c r="Y40" s="354"/>
      <c r="Z40" s="357"/>
      <c r="AB40" s="354"/>
      <c r="AC40" s="353"/>
      <c r="AD40" s="354"/>
      <c r="AE40" s="353"/>
      <c r="AF40" s="354"/>
      <c r="AG40" s="353"/>
      <c r="AH40" s="368"/>
      <c r="AI40" s="1"/>
      <c r="AJ40" s="15"/>
      <c r="AL40" s="1" t="n">
        <f aca="false">A40</f>
        <v>38108</v>
      </c>
      <c r="AN40" s="367"/>
    </row>
    <row r="41" customFormat="false" ht="12.75" hidden="false" customHeight="false" outlineLevel="0" collapsed="false">
      <c r="A41" s="1" t="n">
        <f aca="false">[5]Tregion!$J41</f>
        <v>38139</v>
      </c>
      <c r="B41" s="352" t="n">
        <f aca="false">[5]Tregion!$P41</f>
        <v>28.065</v>
      </c>
      <c r="C41" s="353" t="n">
        <f aca="false">[6]Tregion!$P41</f>
        <v>22.868</v>
      </c>
      <c r="D41" s="352" t="n">
        <f aca="false">[7]Tregion!$P41</f>
        <v>20.49</v>
      </c>
      <c r="E41" s="353" t="n">
        <f aca="false">[8]Tregion!$P41</f>
        <v>30.675</v>
      </c>
      <c r="F41" s="352" t="n">
        <f aca="false">[9]Tregion!$P41</f>
        <v>32.25</v>
      </c>
      <c r="G41" s="352" t="n">
        <f aca="false">[5]Tregion!$P41</f>
        <v>28.065</v>
      </c>
      <c r="H41" s="352"/>
      <c r="I41" s="353" t="n">
        <f aca="false">[11]Tregion!$P41</f>
        <v>23.4375</v>
      </c>
      <c r="J41" s="352"/>
      <c r="K41" s="353"/>
      <c r="L41" s="352"/>
      <c r="M41" s="353"/>
      <c r="N41" s="352"/>
      <c r="O41" s="353"/>
      <c r="Q41" s="352"/>
      <c r="R41" s="353" t="n">
        <f aca="false">[12]Tregion!$P41</f>
        <v>34.5187405728107</v>
      </c>
      <c r="S41" s="354"/>
      <c r="T41" s="353"/>
      <c r="U41" s="355"/>
      <c r="V41" s="356"/>
      <c r="W41" s="355"/>
      <c r="X41" s="353"/>
      <c r="Y41" s="354"/>
      <c r="Z41" s="357"/>
      <c r="AB41" s="354"/>
      <c r="AC41" s="353"/>
      <c r="AD41" s="354"/>
      <c r="AE41" s="353"/>
      <c r="AF41" s="354"/>
      <c r="AG41" s="353"/>
      <c r="AH41" s="368"/>
      <c r="AI41" s="1"/>
      <c r="AJ41" s="15"/>
      <c r="AL41" s="1" t="n">
        <f aca="false">A41</f>
        <v>38139</v>
      </c>
      <c r="AN41" s="367"/>
    </row>
    <row r="42" customFormat="false" ht="12.75" hidden="false" customHeight="false" outlineLevel="0" collapsed="false">
      <c r="A42" s="1" t="n">
        <f aca="false">[5]Tregion!$J42</f>
        <v>38169</v>
      </c>
      <c r="B42" s="352" t="n">
        <f aca="false">[5]Tregion!$P42</f>
        <v>36.855</v>
      </c>
      <c r="C42" s="353" t="n">
        <f aca="false">[6]Tregion!$P42</f>
        <v>35.535</v>
      </c>
      <c r="D42" s="352" t="n">
        <f aca="false">[7]Tregion!$P42</f>
        <v>32.288</v>
      </c>
      <c r="E42" s="353" t="n">
        <f aca="false">[8]Tregion!$P42</f>
        <v>32.235</v>
      </c>
      <c r="F42" s="352" t="n">
        <f aca="false">[9]Tregion!$P42</f>
        <v>36.75</v>
      </c>
      <c r="G42" s="352" t="n">
        <f aca="false">[5]Tregion!$P42</f>
        <v>36.855</v>
      </c>
      <c r="H42" s="352"/>
      <c r="I42" s="353" t="n">
        <f aca="false">[11]Tregion!$P42</f>
        <v>26.4375</v>
      </c>
      <c r="J42" s="352"/>
      <c r="K42" s="353"/>
      <c r="L42" s="352"/>
      <c r="M42" s="353"/>
      <c r="N42" s="352"/>
      <c r="O42" s="353"/>
      <c r="Q42" s="352"/>
      <c r="R42" s="353" t="n">
        <f aca="false">[12]Tregion!$P42</f>
        <v>35.179800211232</v>
      </c>
      <c r="S42" s="354"/>
      <c r="T42" s="353"/>
      <c r="U42" s="355"/>
      <c r="V42" s="356"/>
      <c r="W42" s="355"/>
      <c r="X42" s="353"/>
      <c r="Y42" s="354"/>
      <c r="Z42" s="357"/>
      <c r="AB42" s="354"/>
      <c r="AC42" s="353"/>
      <c r="AD42" s="354"/>
      <c r="AE42" s="353"/>
      <c r="AF42" s="354"/>
      <c r="AG42" s="353"/>
      <c r="AH42" s="368"/>
      <c r="AI42" s="1"/>
      <c r="AJ42" s="15"/>
      <c r="AL42" s="1" t="n">
        <f aca="false">A42</f>
        <v>38169</v>
      </c>
      <c r="AN42" s="367"/>
    </row>
    <row r="43" customFormat="false" ht="12.75" hidden="false" customHeight="false" outlineLevel="0" collapsed="false">
      <c r="A43" s="1" t="n">
        <f aca="false">[5]Tregion!$J43</f>
        <v>38200</v>
      </c>
      <c r="B43" s="352" t="n">
        <f aca="false">[5]Tregion!$P43</f>
        <v>40.0575</v>
      </c>
      <c r="C43" s="353" t="n">
        <f aca="false">[6]Tregion!$P43</f>
        <v>39.975</v>
      </c>
      <c r="D43" s="352" t="n">
        <f aca="false">[7]Tregion!$P43</f>
        <v>37.328</v>
      </c>
      <c r="E43" s="353" t="n">
        <f aca="false">[8]Tregion!$P43</f>
        <v>37.8075</v>
      </c>
      <c r="F43" s="352" t="n">
        <f aca="false">[9]Tregion!$P43</f>
        <v>38.625</v>
      </c>
      <c r="G43" s="352" t="n">
        <f aca="false">[5]Tregion!$P43</f>
        <v>40.0575</v>
      </c>
      <c r="H43" s="352"/>
      <c r="I43" s="353" t="n">
        <f aca="false">[11]Tregion!$P43</f>
        <v>33.1875</v>
      </c>
      <c r="J43" s="352"/>
      <c r="K43" s="353"/>
      <c r="L43" s="352"/>
      <c r="M43" s="353"/>
      <c r="N43" s="352"/>
      <c r="O43" s="353"/>
      <c r="Q43" s="352"/>
      <c r="R43" s="353" t="n">
        <f aca="false">[12]Tregion!$P43</f>
        <v>35.633343425805</v>
      </c>
      <c r="S43" s="354"/>
      <c r="T43" s="353"/>
      <c r="U43" s="355"/>
      <c r="V43" s="356"/>
      <c r="W43" s="355"/>
      <c r="X43" s="353"/>
      <c r="Y43" s="354"/>
      <c r="Z43" s="357"/>
      <c r="AB43" s="354"/>
      <c r="AC43" s="353"/>
      <c r="AD43" s="354"/>
      <c r="AE43" s="353"/>
      <c r="AF43" s="354"/>
      <c r="AG43" s="353"/>
      <c r="AH43" s="368"/>
      <c r="AI43" s="1"/>
      <c r="AJ43" s="15"/>
      <c r="AL43" s="1" t="n">
        <f aca="false">A43</f>
        <v>38200</v>
      </c>
      <c r="AN43" s="367"/>
    </row>
    <row r="44" customFormat="false" ht="12.75" hidden="false" customHeight="false" outlineLevel="0" collapsed="false">
      <c r="A44" s="1" t="n">
        <f aca="false">[5]Tregion!$J44</f>
        <v>38231</v>
      </c>
      <c r="B44" s="352" t="n">
        <f aca="false">[5]Tregion!$P44</f>
        <v>32.7075</v>
      </c>
      <c r="C44" s="353" t="n">
        <f aca="false">[6]Tregion!$P44</f>
        <v>33.015</v>
      </c>
      <c r="D44" s="352" t="n">
        <f aca="false">[7]Tregion!$P44</f>
        <v>30.42</v>
      </c>
      <c r="E44" s="353" t="n">
        <f aca="false">[8]Tregion!$P44</f>
        <v>34.7475</v>
      </c>
      <c r="F44" s="352" t="n">
        <f aca="false">[9]Tregion!$P44</f>
        <v>31.875</v>
      </c>
      <c r="G44" s="352" t="n">
        <f aca="false">[5]Tregion!$P44</f>
        <v>32.7075</v>
      </c>
      <c r="H44" s="352"/>
      <c r="I44" s="353" t="n">
        <f aca="false">[11]Tregion!$P44</f>
        <v>21</v>
      </c>
      <c r="J44" s="352"/>
      <c r="K44" s="353"/>
      <c r="L44" s="352"/>
      <c r="M44" s="353"/>
      <c r="N44" s="352"/>
      <c r="O44" s="353"/>
      <c r="Q44" s="352"/>
      <c r="R44" s="353" t="n">
        <f aca="false">[12]Tregion!$P44</f>
        <v>35.8118332110345</v>
      </c>
      <c r="S44" s="354"/>
      <c r="T44" s="353"/>
      <c r="U44" s="355"/>
      <c r="V44" s="356"/>
      <c r="W44" s="355"/>
      <c r="X44" s="353"/>
      <c r="Y44" s="354"/>
      <c r="Z44" s="357"/>
      <c r="AB44" s="354"/>
      <c r="AC44" s="353"/>
      <c r="AD44" s="354"/>
      <c r="AE44" s="353"/>
      <c r="AF44" s="354"/>
      <c r="AG44" s="353"/>
      <c r="AH44" s="368"/>
      <c r="AI44" s="1"/>
      <c r="AJ44" s="15"/>
      <c r="AL44" s="1" t="n">
        <f aca="false">A44</f>
        <v>38231</v>
      </c>
      <c r="AN44" s="367"/>
    </row>
    <row r="45" customFormat="false" ht="12.75" hidden="false" customHeight="false" outlineLevel="0" collapsed="false">
      <c r="A45" s="1" t="n">
        <f aca="false">[5]Tregion!$J45</f>
        <v>38261</v>
      </c>
      <c r="B45" s="352" t="n">
        <f aca="false">[5]Tregion!$P45</f>
        <v>25.838</v>
      </c>
      <c r="C45" s="353" t="n">
        <f aca="false">[6]Tregion!$P45</f>
        <v>27.06</v>
      </c>
      <c r="D45" s="352" t="n">
        <f aca="false">[7]Tregion!$P45</f>
        <v>27.21</v>
      </c>
      <c r="E45" s="353" t="n">
        <f aca="false">[8]Tregion!$P45</f>
        <v>28.523</v>
      </c>
      <c r="F45" s="352" t="n">
        <f aca="false">[9]Tregion!$P45</f>
        <v>27.5625</v>
      </c>
      <c r="G45" s="352" t="n">
        <f aca="false">[5]Tregion!$P45</f>
        <v>25.838</v>
      </c>
      <c r="H45" s="352"/>
      <c r="I45" s="353" t="n">
        <f aca="false">[11]Tregion!$P45</f>
        <v>21.1875</v>
      </c>
      <c r="J45" s="352"/>
      <c r="K45" s="353"/>
      <c r="L45" s="352"/>
      <c r="M45" s="353"/>
      <c r="N45" s="352"/>
      <c r="O45" s="353"/>
      <c r="Q45" s="352"/>
      <c r="R45" s="353" t="n">
        <f aca="false">[12]Tregion!$P45</f>
        <v>35.714911715424</v>
      </c>
      <c r="S45" s="354"/>
      <c r="T45" s="353"/>
      <c r="U45" s="355"/>
      <c r="V45" s="356"/>
      <c r="W45" s="355"/>
      <c r="X45" s="353"/>
      <c r="Y45" s="354"/>
      <c r="Z45" s="357"/>
      <c r="AB45" s="354"/>
      <c r="AC45" s="353"/>
      <c r="AD45" s="354"/>
      <c r="AE45" s="353"/>
      <c r="AF45" s="354"/>
      <c r="AG45" s="353"/>
      <c r="AH45" s="368"/>
      <c r="AI45" s="1"/>
      <c r="AJ45" s="15"/>
      <c r="AL45" s="1" t="n">
        <f aca="false">A45</f>
        <v>38261</v>
      </c>
      <c r="AN45" s="367"/>
    </row>
    <row r="46" customFormat="false" ht="12.75" hidden="false" customHeight="false" outlineLevel="0" collapsed="false">
      <c r="A46" s="1" t="n">
        <f aca="false">[5]Tregion!$J46</f>
        <v>38292</v>
      </c>
      <c r="B46" s="352" t="n">
        <f aca="false">[5]Tregion!$P46</f>
        <v>24.8775</v>
      </c>
      <c r="C46" s="353" t="n">
        <f aca="false">[6]Tregion!$P46</f>
        <v>25.575</v>
      </c>
      <c r="D46" s="352" t="n">
        <f aca="false">[7]Tregion!$P46</f>
        <v>25.553</v>
      </c>
      <c r="E46" s="353" t="n">
        <f aca="false">[8]Tregion!$P46</f>
        <v>27.1875</v>
      </c>
      <c r="F46" s="352" t="n">
        <f aca="false">[9]Tregion!$P46</f>
        <v>27.375</v>
      </c>
      <c r="G46" s="352" t="n">
        <f aca="false">[5]Tregion!$P46</f>
        <v>24.8775</v>
      </c>
      <c r="H46" s="352"/>
      <c r="I46" s="353" t="n">
        <f aca="false">[11]Tregion!$P46</f>
        <v>18.5625</v>
      </c>
      <c r="J46" s="352"/>
      <c r="K46" s="353"/>
      <c r="L46" s="352"/>
      <c r="M46" s="353"/>
      <c r="N46" s="352"/>
      <c r="O46" s="353"/>
      <c r="Q46" s="352"/>
      <c r="R46" s="353" t="n">
        <f aca="false">[12]Tregion!$P46</f>
        <v>38.46807162796</v>
      </c>
      <c r="S46" s="354"/>
      <c r="T46" s="353"/>
      <c r="U46" s="355"/>
      <c r="V46" s="356"/>
      <c r="W46" s="355"/>
      <c r="X46" s="353"/>
      <c r="Y46" s="354"/>
      <c r="Z46" s="357"/>
      <c r="AB46" s="354"/>
      <c r="AC46" s="353"/>
      <c r="AD46" s="354"/>
      <c r="AE46" s="353"/>
      <c r="AF46" s="354"/>
      <c r="AG46" s="353"/>
      <c r="AH46" s="368"/>
      <c r="AI46" s="1"/>
      <c r="AJ46" s="15"/>
      <c r="AL46" s="1" t="n">
        <f aca="false">A46</f>
        <v>38292</v>
      </c>
      <c r="AN46" s="367"/>
    </row>
    <row r="47" customFormat="false" ht="12.75" hidden="false" customHeight="false" outlineLevel="0" collapsed="false">
      <c r="A47" s="1" t="n">
        <f aca="false">[5]Tregion!$J47</f>
        <v>38322</v>
      </c>
      <c r="B47" s="352" t="n">
        <f aca="false">[5]Tregion!$P47</f>
        <v>24.8775</v>
      </c>
      <c r="C47" s="353" t="n">
        <f aca="false">[6]Tregion!$P47</f>
        <v>27.323</v>
      </c>
      <c r="D47" s="352" t="n">
        <f aca="false">[7]Tregion!$P47</f>
        <v>27.293</v>
      </c>
      <c r="E47" s="353" t="n">
        <f aca="false">[8]Tregion!$P47</f>
        <v>28.4325</v>
      </c>
      <c r="F47" s="352" t="n">
        <f aca="false">[9]Tregion!$P47</f>
        <v>30.375</v>
      </c>
      <c r="G47" s="352" t="n">
        <f aca="false">[5]Tregion!$P47</f>
        <v>24.8775</v>
      </c>
      <c r="H47" s="352"/>
      <c r="I47" s="353" t="n">
        <f aca="false">[11]Tregion!$P47</f>
        <v>21</v>
      </c>
      <c r="J47" s="352"/>
      <c r="K47" s="353"/>
      <c r="L47" s="352"/>
      <c r="M47" s="353"/>
      <c r="N47" s="352"/>
      <c r="O47" s="353"/>
      <c r="Q47" s="352"/>
      <c r="R47" s="353" t="n">
        <f aca="false">[12]Tregion!$P47</f>
        <v>40.7616442228823</v>
      </c>
      <c r="S47" s="354"/>
      <c r="T47" s="353"/>
      <c r="U47" s="355"/>
      <c r="V47" s="356"/>
      <c r="W47" s="355"/>
      <c r="X47" s="353"/>
      <c r="Y47" s="354"/>
      <c r="Z47" s="357"/>
      <c r="AB47" s="354"/>
      <c r="AC47" s="353"/>
      <c r="AD47" s="354"/>
      <c r="AE47" s="353"/>
      <c r="AF47" s="354"/>
      <c r="AG47" s="353"/>
      <c r="AH47" s="368"/>
      <c r="AI47" s="1"/>
      <c r="AJ47" s="15"/>
      <c r="AL47" s="1" t="n">
        <f aca="false">A47</f>
        <v>38322</v>
      </c>
      <c r="AN47" s="367"/>
    </row>
    <row r="48" customFormat="false" ht="12.75" hidden="false" customHeight="false" outlineLevel="0" collapsed="false">
      <c r="A48" s="1" t="n">
        <f aca="false">[5]Tregion!$J48</f>
        <v>38353</v>
      </c>
      <c r="B48" s="352" t="n">
        <f aca="false">[5]Tregion!$P48</f>
        <v>26.3775</v>
      </c>
      <c r="C48" s="353" t="n">
        <f aca="false">[6]Tregion!$P48</f>
        <v>27.525</v>
      </c>
      <c r="D48" s="352" t="n">
        <f aca="false">[7]Tregion!$P48</f>
        <v>27.585</v>
      </c>
      <c r="E48" s="353" t="n">
        <f aca="false">[8]Tregion!$P48</f>
        <v>29.0625</v>
      </c>
      <c r="F48" s="352" t="n">
        <f aca="false">[9]Tregion!$P48</f>
        <v>30</v>
      </c>
      <c r="G48" s="352" t="n">
        <f aca="false">[5]Tregion!$P48</f>
        <v>26.3775</v>
      </c>
      <c r="H48" s="352"/>
      <c r="I48" s="353" t="n">
        <f aca="false">[11]Tregion!$P48</f>
        <v>13.875</v>
      </c>
      <c r="J48" s="352"/>
      <c r="K48" s="353"/>
      <c r="L48" s="352"/>
      <c r="M48" s="353"/>
      <c r="N48" s="352"/>
      <c r="O48" s="353"/>
      <c r="Q48" s="352"/>
      <c r="R48" s="353" t="n">
        <f aca="false">[12]Tregion!$P48</f>
        <v>40.0418839786517</v>
      </c>
      <c r="S48" s="354"/>
      <c r="T48" s="353"/>
      <c r="U48" s="355"/>
      <c r="V48" s="356"/>
      <c r="W48" s="355"/>
      <c r="X48" s="353"/>
      <c r="Y48" s="354"/>
      <c r="Z48" s="357"/>
      <c r="AB48" s="354"/>
      <c r="AC48" s="353"/>
      <c r="AD48" s="354"/>
      <c r="AE48" s="353"/>
      <c r="AF48" s="354"/>
      <c r="AG48" s="353"/>
      <c r="AH48" s="368"/>
      <c r="AI48" s="1"/>
      <c r="AJ48" s="15"/>
      <c r="AL48" s="1" t="n">
        <f aca="false">A48</f>
        <v>38353</v>
      </c>
      <c r="AN48" s="367"/>
    </row>
    <row r="49" customFormat="false" ht="12.75" hidden="false" customHeight="false" outlineLevel="0" collapsed="false">
      <c r="A49" s="1" t="n">
        <f aca="false">[5]Tregion!$J49</f>
        <v>38384</v>
      </c>
      <c r="B49" s="352" t="n">
        <f aca="false">[5]Tregion!$P49</f>
        <v>26.1</v>
      </c>
      <c r="C49" s="353" t="n">
        <f aca="false">[6]Tregion!$P49</f>
        <v>26.183</v>
      </c>
      <c r="D49" s="352" t="n">
        <f aca="false">[7]Tregion!$P49</f>
        <v>26.25</v>
      </c>
      <c r="E49" s="353" t="n">
        <f aca="false">[8]Tregion!$P49</f>
        <v>28.875</v>
      </c>
      <c r="F49" s="352" t="n">
        <f aca="false">[9]Tregion!$P49</f>
        <v>28.5</v>
      </c>
      <c r="G49" s="352" t="n">
        <f aca="false">[5]Tregion!$P49</f>
        <v>26.1</v>
      </c>
      <c r="H49" s="352"/>
      <c r="I49" s="353" t="n">
        <f aca="false">[11]Tregion!$P49</f>
        <v>15.5625</v>
      </c>
      <c r="J49" s="352"/>
      <c r="K49" s="353"/>
      <c r="L49" s="352"/>
      <c r="M49" s="353"/>
      <c r="N49" s="352"/>
      <c r="O49" s="353"/>
      <c r="Q49" s="352"/>
      <c r="R49" s="353" t="n">
        <f aca="false">[12]Tregion!$P49</f>
        <v>38.5889995007982</v>
      </c>
      <c r="S49" s="354"/>
      <c r="T49" s="353"/>
      <c r="U49" s="355"/>
      <c r="V49" s="356"/>
      <c r="W49" s="355"/>
      <c r="X49" s="353"/>
      <c r="Y49" s="354"/>
      <c r="Z49" s="357"/>
      <c r="AB49" s="354"/>
      <c r="AC49" s="353"/>
      <c r="AD49" s="354"/>
      <c r="AE49" s="353"/>
      <c r="AF49" s="354"/>
      <c r="AG49" s="353"/>
      <c r="AH49" s="368"/>
      <c r="AI49" s="1"/>
      <c r="AJ49" s="15"/>
      <c r="AL49" s="1" t="n">
        <f aca="false">A49</f>
        <v>38384</v>
      </c>
      <c r="AN49" s="367"/>
    </row>
    <row r="50" customFormat="false" ht="12.75" hidden="false" customHeight="false" outlineLevel="0" collapsed="false">
      <c r="A50" s="1" t="n">
        <f aca="false">[5]Tregion!$J50</f>
        <v>38412</v>
      </c>
      <c r="B50" s="352" t="n">
        <f aca="false">[5]Tregion!$P50</f>
        <v>26.1075</v>
      </c>
      <c r="C50" s="353" t="n">
        <f aca="false">[6]Tregion!$P50</f>
        <v>24.57</v>
      </c>
      <c r="D50" s="352" t="n">
        <f aca="false">[7]Tregion!$P50</f>
        <v>24.105</v>
      </c>
      <c r="E50" s="353" t="n">
        <f aca="false">[8]Tregion!$P50</f>
        <v>27.938</v>
      </c>
      <c r="F50" s="352" t="n">
        <f aca="false">[9]Tregion!$P50</f>
        <v>27.375</v>
      </c>
      <c r="G50" s="352" t="n">
        <f aca="false">[5]Tregion!$P50</f>
        <v>26.1075</v>
      </c>
      <c r="H50" s="352"/>
      <c r="I50" s="353" t="n">
        <f aca="false">[11]Tregion!$P50</f>
        <v>13.6875</v>
      </c>
      <c r="J50" s="352"/>
      <c r="K50" s="353"/>
      <c r="L50" s="352"/>
      <c r="M50" s="353"/>
      <c r="N50" s="352"/>
      <c r="O50" s="353"/>
      <c r="Q50" s="352"/>
      <c r="R50" s="353" t="n">
        <f aca="false">[12]Tregion!$P50</f>
        <v>36.9066211453227</v>
      </c>
      <c r="S50" s="354"/>
      <c r="T50" s="353"/>
      <c r="U50" s="355"/>
      <c r="V50" s="356"/>
      <c r="W50" s="355"/>
      <c r="X50" s="353"/>
      <c r="Y50" s="354"/>
      <c r="Z50" s="357"/>
      <c r="AB50" s="354"/>
      <c r="AC50" s="353"/>
      <c r="AD50" s="354"/>
      <c r="AE50" s="353"/>
      <c r="AF50" s="354"/>
      <c r="AG50" s="353"/>
      <c r="AH50" s="368"/>
      <c r="AI50" s="1"/>
      <c r="AJ50" s="15"/>
      <c r="AL50" s="1" t="n">
        <f aca="false">A50</f>
        <v>38412</v>
      </c>
      <c r="AN50" s="367"/>
    </row>
    <row r="51" customFormat="false" ht="12.75" hidden="false" customHeight="false" outlineLevel="0" collapsed="false">
      <c r="A51" s="1" t="n">
        <f aca="false">[5]Tregion!$J51</f>
        <v>38443</v>
      </c>
      <c r="B51" s="352" t="n">
        <f aca="false">[5]Tregion!$P51</f>
        <v>25.83</v>
      </c>
      <c r="C51" s="353" t="n">
        <f aca="false">[6]Tregion!$P51</f>
        <v>25.658</v>
      </c>
      <c r="D51" s="352" t="n">
        <f aca="false">[7]Tregion!$P51</f>
        <v>23.573</v>
      </c>
      <c r="E51" s="353" t="n">
        <f aca="false">[8]Tregion!$P51</f>
        <v>27.188</v>
      </c>
      <c r="F51" s="352" t="n">
        <f aca="false">[9]Tregion!$P51</f>
        <v>26.4375</v>
      </c>
      <c r="G51" s="352" t="n">
        <f aca="false">[5]Tregion!$P51</f>
        <v>25.83</v>
      </c>
      <c r="H51" s="352"/>
      <c r="I51" s="353" t="n">
        <f aca="false">[11]Tregion!$P51</f>
        <v>17.438</v>
      </c>
      <c r="J51" s="352"/>
      <c r="K51" s="353"/>
      <c r="L51" s="352"/>
      <c r="M51" s="353"/>
      <c r="N51" s="352"/>
      <c r="O51" s="353"/>
      <c r="Q51" s="352"/>
      <c r="R51" s="353" t="n">
        <f aca="false">[12]Tregion!$P51</f>
        <v>34.1692855635684</v>
      </c>
      <c r="S51" s="354"/>
      <c r="T51" s="353"/>
      <c r="U51" s="355"/>
      <c r="V51" s="356"/>
      <c r="W51" s="355"/>
      <c r="X51" s="353"/>
      <c r="Y51" s="354"/>
      <c r="Z51" s="357"/>
      <c r="AB51" s="354"/>
      <c r="AC51" s="353"/>
      <c r="AD51" s="354"/>
      <c r="AE51" s="353"/>
      <c r="AF51" s="354"/>
      <c r="AG51" s="353"/>
      <c r="AH51" s="368"/>
      <c r="AI51" s="1"/>
      <c r="AJ51" s="15"/>
      <c r="AL51" s="1" t="n">
        <f aca="false">A51</f>
        <v>38443</v>
      </c>
      <c r="AN51" s="367"/>
    </row>
    <row r="52" customFormat="false" ht="12.75" hidden="false" customHeight="false" outlineLevel="0" collapsed="false">
      <c r="A52" s="1" t="n">
        <f aca="false">[5]Tregion!$J52</f>
        <v>38473</v>
      </c>
      <c r="B52" s="352" t="n">
        <f aca="false">[5]Tregion!$P52</f>
        <v>25.8375</v>
      </c>
      <c r="C52" s="353" t="n">
        <f aca="false">[6]Tregion!$P52</f>
        <v>23.093</v>
      </c>
      <c r="D52" s="352" t="n">
        <f aca="false">[7]Tregion!$P52</f>
        <v>20.888</v>
      </c>
      <c r="E52" s="353" t="n">
        <f aca="false">[8]Tregion!$P52</f>
        <v>28.3125</v>
      </c>
      <c r="F52" s="352" t="n">
        <f aca="false">[9]Tregion!$P52</f>
        <v>26.8125</v>
      </c>
      <c r="G52" s="352" t="n">
        <f aca="false">[5]Tregion!$P52</f>
        <v>25.8375</v>
      </c>
      <c r="H52" s="352"/>
      <c r="I52" s="353" t="n">
        <f aca="false">[11]Tregion!$P52</f>
        <v>18.1875</v>
      </c>
      <c r="J52" s="352"/>
      <c r="K52" s="353"/>
      <c r="L52" s="352"/>
      <c r="M52" s="353"/>
      <c r="N52" s="352"/>
      <c r="O52" s="353"/>
      <c r="Q52" s="352"/>
      <c r="R52" s="353" t="n">
        <f aca="false">[12]Tregion!$P52</f>
        <v>34.1731814444112</v>
      </c>
      <c r="S52" s="354"/>
      <c r="T52" s="353"/>
      <c r="U52" s="355"/>
      <c r="V52" s="356"/>
      <c r="W52" s="355"/>
      <c r="X52" s="353"/>
      <c r="Y52" s="354"/>
      <c r="Z52" s="357"/>
      <c r="AB52" s="354"/>
      <c r="AC52" s="353"/>
      <c r="AD52" s="354"/>
      <c r="AE52" s="353"/>
      <c r="AF52" s="354"/>
      <c r="AG52" s="353"/>
      <c r="AH52" s="368"/>
      <c r="AI52" s="1"/>
      <c r="AJ52" s="15"/>
      <c r="AL52" s="1" t="n">
        <f aca="false">A52</f>
        <v>38473</v>
      </c>
      <c r="AN52" s="367"/>
    </row>
    <row r="53" customFormat="false" ht="12.75" hidden="false" customHeight="false" outlineLevel="0" collapsed="false">
      <c r="A53" s="1" t="n">
        <f aca="false">[5]Tregion!$J53</f>
        <v>38504</v>
      </c>
      <c r="B53" s="352" t="n">
        <f aca="false">[5]Tregion!$P53</f>
        <v>28.2975</v>
      </c>
      <c r="C53" s="353" t="n">
        <f aca="false">[6]Tregion!$P53</f>
        <v>23.783</v>
      </c>
      <c r="D53" s="352" t="n">
        <f aca="false">[7]Tregion!$P53</f>
        <v>21.563</v>
      </c>
      <c r="E53" s="353" t="n">
        <f aca="false">[8]Tregion!$P53</f>
        <v>31.5</v>
      </c>
      <c r="F53" s="352" t="n">
        <f aca="false">[9]Tregion!$P53</f>
        <v>32.4375</v>
      </c>
      <c r="G53" s="352" t="n">
        <f aca="false">[5]Tregion!$P53</f>
        <v>28.2975</v>
      </c>
      <c r="H53" s="352"/>
      <c r="I53" s="353" t="n">
        <f aca="false">[11]Tregion!$P53</f>
        <v>21.9375</v>
      </c>
      <c r="J53" s="352"/>
      <c r="K53" s="353"/>
      <c r="L53" s="352"/>
      <c r="M53" s="353"/>
      <c r="N53" s="352"/>
      <c r="O53" s="353"/>
      <c r="Q53" s="352"/>
      <c r="R53" s="353" t="n">
        <f aca="false">[12]Tregion!$P53</f>
        <v>34.5849482472259</v>
      </c>
      <c r="S53" s="354"/>
      <c r="T53" s="353"/>
      <c r="U53" s="355"/>
      <c r="V53" s="356"/>
      <c r="W53" s="355"/>
      <c r="X53" s="353"/>
      <c r="Y53" s="354"/>
      <c r="Z53" s="357"/>
      <c r="AB53" s="354"/>
      <c r="AC53" s="353"/>
      <c r="AD53" s="354"/>
      <c r="AE53" s="353"/>
      <c r="AF53" s="354"/>
      <c r="AG53" s="353"/>
      <c r="AH53" s="368"/>
      <c r="AI53" s="1"/>
      <c r="AJ53" s="15"/>
      <c r="AL53" s="1" t="n">
        <f aca="false">A53</f>
        <v>38504</v>
      </c>
      <c r="AN53" s="367"/>
    </row>
    <row r="54" customFormat="false" ht="12.75" hidden="false" customHeight="false" outlineLevel="0" collapsed="false">
      <c r="A54" s="1" t="n">
        <f aca="false">[5]Tregion!$J54</f>
        <v>38534</v>
      </c>
      <c r="B54" s="352" t="n">
        <f aca="false">[5]Tregion!$P54</f>
        <v>35.82</v>
      </c>
      <c r="C54" s="353" t="n">
        <f aca="false">[6]Tregion!$P54</f>
        <v>34.628</v>
      </c>
      <c r="D54" s="352" t="n">
        <f aca="false">[7]Tregion!$P54</f>
        <v>31.658</v>
      </c>
      <c r="E54" s="353" t="n">
        <f aca="false">[8]Tregion!$P54</f>
        <v>31.125</v>
      </c>
      <c r="F54" s="352" t="n">
        <f aca="false">[9]Tregion!$P54</f>
        <v>35.25</v>
      </c>
      <c r="G54" s="352" t="n">
        <f aca="false">[5]Tregion!$P54</f>
        <v>35.82</v>
      </c>
      <c r="H54" s="352"/>
      <c r="I54" s="353" t="n">
        <f aca="false">[11]Tregion!$P54</f>
        <v>19.6875</v>
      </c>
      <c r="J54" s="352"/>
      <c r="K54" s="353"/>
      <c r="L54" s="352"/>
      <c r="M54" s="353"/>
      <c r="N54" s="352"/>
      <c r="O54" s="353"/>
      <c r="Q54" s="352"/>
      <c r="R54" s="353" t="n">
        <f aca="false">[12]Tregion!$P54</f>
        <v>35.2274731520957</v>
      </c>
      <c r="S54" s="354"/>
      <c r="T54" s="353"/>
      <c r="U54" s="355"/>
      <c r="V54" s="356"/>
      <c r="W54" s="355"/>
      <c r="X54" s="353"/>
      <c r="Y54" s="354"/>
      <c r="Z54" s="357"/>
      <c r="AB54" s="354"/>
      <c r="AC54" s="353"/>
      <c r="AD54" s="354"/>
      <c r="AE54" s="353"/>
      <c r="AF54" s="354"/>
      <c r="AG54" s="353"/>
      <c r="AH54" s="368"/>
      <c r="AI54" s="1"/>
      <c r="AJ54" s="15"/>
      <c r="AL54" s="1" t="n">
        <f aca="false">A54</f>
        <v>38534</v>
      </c>
      <c r="AN54" s="367"/>
    </row>
    <row r="55" customFormat="false" ht="12.75" hidden="false" customHeight="false" outlineLevel="0" collapsed="false">
      <c r="A55" s="1" t="n">
        <f aca="false">[5]Tregion!$J55</f>
        <v>38565</v>
      </c>
      <c r="B55" s="352" t="n">
        <f aca="false">[5]Tregion!$P55</f>
        <v>38.5575</v>
      </c>
      <c r="C55" s="353" t="n">
        <f aca="false">[6]Tregion!$P55</f>
        <v>38.438</v>
      </c>
      <c r="D55" s="352" t="n">
        <f aca="false">[7]Tregion!$P55</f>
        <v>35.978</v>
      </c>
      <c r="E55" s="353" t="n">
        <f aca="false">[8]Tregion!$P55</f>
        <v>35.8125</v>
      </c>
      <c r="F55" s="352" t="n">
        <f aca="false">[9]Tregion!$P55</f>
        <v>36.375</v>
      </c>
      <c r="G55" s="352" t="n">
        <f aca="false">[5]Tregion!$P55</f>
        <v>38.5575</v>
      </c>
      <c r="H55" s="352"/>
      <c r="I55" s="353" t="n">
        <f aca="false">[11]Tregion!$P55</f>
        <v>26.4375</v>
      </c>
      <c r="J55" s="352"/>
      <c r="K55" s="353"/>
      <c r="L55" s="352"/>
      <c r="M55" s="353"/>
      <c r="N55" s="352"/>
      <c r="O55" s="353"/>
      <c r="Q55" s="352"/>
      <c r="R55" s="353" t="n">
        <f aca="false">[12]Tregion!$P55</f>
        <v>35.6678714660128</v>
      </c>
      <c r="S55" s="354"/>
      <c r="T55" s="353"/>
      <c r="U55" s="355"/>
      <c r="V55" s="356"/>
      <c r="W55" s="355"/>
      <c r="X55" s="353"/>
      <c r="Y55" s="354"/>
      <c r="Z55" s="357"/>
      <c r="AB55" s="354"/>
      <c r="AC55" s="353"/>
      <c r="AD55" s="354"/>
      <c r="AE55" s="353"/>
      <c r="AF55" s="354"/>
      <c r="AG55" s="353"/>
      <c r="AH55" s="368"/>
      <c r="AI55" s="1"/>
      <c r="AJ55" s="15"/>
      <c r="AL55" s="1" t="n">
        <f aca="false">A55</f>
        <v>38565</v>
      </c>
      <c r="AN55" s="367"/>
    </row>
    <row r="56" customFormat="false" ht="12.75" hidden="false" customHeight="false" outlineLevel="0" collapsed="false">
      <c r="A56" s="1" t="n">
        <f aca="false">[5]Tregion!$J56</f>
        <v>38596</v>
      </c>
      <c r="B56" s="352" t="n">
        <f aca="false">[5]Tregion!$P56</f>
        <v>32.2725</v>
      </c>
      <c r="C56" s="353" t="n">
        <f aca="false">[6]Tregion!$P56</f>
        <v>32.483</v>
      </c>
      <c r="D56" s="352" t="n">
        <f aca="false">[7]Tregion!$P56</f>
        <v>30.06</v>
      </c>
      <c r="E56" s="353" t="n">
        <f aca="false">[8]Tregion!$P56</f>
        <v>33.1875</v>
      </c>
      <c r="F56" s="352" t="n">
        <f aca="false">[9]Tregion!$P56</f>
        <v>30.75</v>
      </c>
      <c r="G56" s="352" t="n">
        <f aca="false">[5]Tregion!$P56</f>
        <v>32.2725</v>
      </c>
      <c r="H56" s="352"/>
      <c r="I56" s="353" t="n">
        <f aca="false">[11]Tregion!$P56</f>
        <v>16.5</v>
      </c>
      <c r="J56" s="352"/>
      <c r="K56" s="353"/>
      <c r="L56" s="352"/>
      <c r="M56" s="353"/>
      <c r="N56" s="352"/>
      <c r="O56" s="353"/>
      <c r="Q56" s="352"/>
      <c r="R56" s="353" t="n">
        <f aca="false">[12]Tregion!$P56</f>
        <v>35.8407765229553</v>
      </c>
      <c r="S56" s="354"/>
      <c r="T56" s="353"/>
      <c r="U56" s="355"/>
      <c r="V56" s="356"/>
      <c r="W56" s="355"/>
      <c r="X56" s="353"/>
      <c r="Y56" s="354"/>
      <c r="Z56" s="357"/>
      <c r="AB56" s="354"/>
      <c r="AC56" s="353"/>
      <c r="AD56" s="354"/>
      <c r="AE56" s="353"/>
      <c r="AF56" s="354"/>
      <c r="AG56" s="353"/>
      <c r="AH56" s="368"/>
      <c r="AI56" s="1"/>
      <c r="AJ56" s="15"/>
      <c r="AL56" s="1" t="n">
        <f aca="false">A56</f>
        <v>38596</v>
      </c>
      <c r="AN56" s="367"/>
    </row>
    <row r="57" customFormat="false" ht="12.75" hidden="false" customHeight="false" outlineLevel="0" collapsed="false">
      <c r="A57" s="1" t="n">
        <f aca="false">[5]Tregion!$J57</f>
        <v>38626</v>
      </c>
      <c r="B57" s="352" t="n">
        <f aca="false">[5]Tregion!$P57</f>
        <v>26.392</v>
      </c>
      <c r="C57" s="353" t="n">
        <f aca="false">[6]Tregion!$P57</f>
        <v>27.443</v>
      </c>
      <c r="D57" s="352" t="n">
        <f aca="false">[7]Tregion!$P57</f>
        <v>27.398</v>
      </c>
      <c r="E57" s="353" t="n">
        <f aca="false">[8]Tregion!$P57</f>
        <v>29.813</v>
      </c>
      <c r="F57" s="352" t="n">
        <f aca="false">[9]Tregion!$P57</f>
        <v>28.6875</v>
      </c>
      <c r="G57" s="352" t="n">
        <f aca="false">[5]Tregion!$P57</f>
        <v>26.392</v>
      </c>
      <c r="H57" s="352"/>
      <c r="I57" s="353" t="n">
        <f aca="false">[11]Tregion!$P57</f>
        <v>18.9375</v>
      </c>
      <c r="J57" s="352"/>
      <c r="K57" s="353"/>
      <c r="L57" s="352"/>
      <c r="M57" s="353"/>
      <c r="N57" s="352"/>
      <c r="O57" s="353"/>
      <c r="Q57" s="352"/>
      <c r="R57" s="353" t="n">
        <f aca="false">[12]Tregion!$P57</f>
        <v>35.7466626028329</v>
      </c>
      <c r="S57" s="354"/>
      <c r="T57" s="353"/>
      <c r="U57" s="355"/>
      <c r="V57" s="356"/>
      <c r="W57" s="355"/>
      <c r="X57" s="353"/>
      <c r="Y57" s="354"/>
      <c r="Z57" s="357"/>
      <c r="AB57" s="354"/>
      <c r="AC57" s="353"/>
      <c r="AD57" s="354"/>
      <c r="AE57" s="353"/>
      <c r="AF57" s="354"/>
      <c r="AG57" s="353"/>
      <c r="AH57" s="368"/>
      <c r="AI57" s="1"/>
      <c r="AJ57" s="15"/>
      <c r="AL57" s="1" t="n">
        <f aca="false">A57</f>
        <v>38626</v>
      </c>
      <c r="AN57" s="367"/>
    </row>
    <row r="58" customFormat="false" ht="12.75" hidden="false" customHeight="false" outlineLevel="0" collapsed="false">
      <c r="A58" s="1" t="n">
        <f aca="false">[5]Tregion!$J58</f>
        <v>38657</v>
      </c>
      <c r="B58" s="352" t="n">
        <f aca="false">[5]Tregion!$P58</f>
        <v>25.575</v>
      </c>
      <c r="C58" s="353" t="n">
        <f aca="false">[6]Tregion!$P58</f>
        <v>26.13</v>
      </c>
      <c r="D58" s="352" t="n">
        <f aca="false">[7]Tregion!$P58</f>
        <v>25.898</v>
      </c>
      <c r="E58" s="353" t="n">
        <f aca="false">[8]Tregion!$P58</f>
        <v>28.125</v>
      </c>
      <c r="F58" s="352" t="n">
        <f aca="false">[9]Tregion!$P58</f>
        <v>28.3125</v>
      </c>
      <c r="G58" s="352" t="n">
        <f aca="false">[5]Tregion!$P58</f>
        <v>25.575</v>
      </c>
      <c r="H58" s="352"/>
      <c r="I58" s="353" t="n">
        <f aca="false">[11]Tregion!$P58</f>
        <v>16.6875</v>
      </c>
      <c r="J58" s="352"/>
      <c r="K58" s="353"/>
      <c r="L58" s="352"/>
      <c r="M58" s="353"/>
      <c r="N58" s="352"/>
      <c r="O58" s="353"/>
      <c r="Q58" s="352"/>
      <c r="R58" s="353" t="n">
        <f aca="false">[12]Tregion!$P58</f>
        <v>38.4999262362233</v>
      </c>
      <c r="S58" s="354"/>
      <c r="T58" s="353"/>
      <c r="U58" s="355"/>
      <c r="V58" s="356"/>
      <c r="W58" s="355"/>
      <c r="X58" s="353"/>
      <c r="Y58" s="354"/>
      <c r="Z58" s="357"/>
      <c r="AB58" s="354"/>
      <c r="AC58" s="353"/>
      <c r="AD58" s="354"/>
      <c r="AE58" s="353"/>
      <c r="AF58" s="354"/>
      <c r="AG58" s="353"/>
      <c r="AH58" s="368"/>
      <c r="AI58" s="1"/>
      <c r="AJ58" s="15"/>
      <c r="AL58" s="1" t="n">
        <f aca="false">A58</f>
        <v>38657</v>
      </c>
      <c r="AN58" s="367"/>
    </row>
    <row r="59" customFormat="false" ht="12.75" hidden="false" customHeight="false" outlineLevel="0" collapsed="false">
      <c r="A59" s="1" t="n">
        <f aca="false">[5]Tregion!$J59</f>
        <v>38687</v>
      </c>
      <c r="B59" s="352" t="n">
        <f aca="false">[5]Tregion!$P59</f>
        <v>25.575</v>
      </c>
      <c r="C59" s="353" t="n">
        <f aca="false">[6]Tregion!$P59</f>
        <v>27.63</v>
      </c>
      <c r="D59" s="352" t="n">
        <f aca="false">[7]Tregion!$P59</f>
        <v>27.39</v>
      </c>
      <c r="E59" s="353" t="n">
        <f aca="false">[8]Tregion!$P59</f>
        <v>29.0625</v>
      </c>
      <c r="F59" s="352" t="n">
        <f aca="false">[9]Tregion!$P59</f>
        <v>31.3125</v>
      </c>
      <c r="G59" s="352" t="n">
        <f aca="false">[5]Tregion!$P59</f>
        <v>25.575</v>
      </c>
      <c r="H59" s="352"/>
      <c r="I59" s="353" t="n">
        <f aca="false">[11]Tregion!$P59</f>
        <v>19.125</v>
      </c>
      <c r="J59" s="352"/>
      <c r="K59" s="353"/>
      <c r="L59" s="352"/>
      <c r="M59" s="353"/>
      <c r="N59" s="352"/>
      <c r="O59" s="353"/>
      <c r="Q59" s="352"/>
      <c r="R59" s="353" t="n">
        <f aca="false">[12]Tregion!$P59</f>
        <v>40.7442403682144</v>
      </c>
      <c r="S59" s="354"/>
      <c r="T59" s="353"/>
      <c r="U59" s="355"/>
      <c r="V59" s="356"/>
      <c r="W59" s="355"/>
      <c r="X59" s="353"/>
      <c r="Y59" s="354"/>
      <c r="Z59" s="357"/>
      <c r="AB59" s="354"/>
      <c r="AC59" s="353"/>
      <c r="AD59" s="354"/>
      <c r="AE59" s="353"/>
      <c r="AF59" s="354"/>
      <c r="AG59" s="353"/>
      <c r="AH59" s="368"/>
      <c r="AI59" s="1"/>
      <c r="AJ59" s="15"/>
      <c r="AL59" s="1" t="n">
        <f aca="false">A59</f>
        <v>38687</v>
      </c>
      <c r="AN59" s="367"/>
    </row>
    <row r="60" customFormat="false" ht="12.75" hidden="false" customHeight="false" outlineLevel="0" collapsed="false">
      <c r="A60" s="1" t="n">
        <f aca="false">[5]Tregion!$J60</f>
        <v>38718</v>
      </c>
      <c r="B60" s="352" t="n">
        <f aca="false">[5]Tregion!$P60</f>
        <v>26.8725</v>
      </c>
      <c r="C60" s="353" t="n">
        <f aca="false">[6]Tregion!$P60</f>
        <v>28.125</v>
      </c>
      <c r="D60" s="352" t="n">
        <f aca="false">[7]Tregion!$P60</f>
        <v>27.698</v>
      </c>
      <c r="E60" s="353" t="n">
        <f aca="false">[8]Tregion!$P60</f>
        <v>29.22</v>
      </c>
      <c r="F60" s="352" t="n">
        <f aca="false">[9]Tregion!$P60</f>
        <v>30.375</v>
      </c>
      <c r="G60" s="352" t="n">
        <f aca="false">[5]Tregion!$P60</f>
        <v>26.8725</v>
      </c>
      <c r="H60" s="352"/>
      <c r="I60" s="353" t="n">
        <f aca="false">[11]Tregion!$P60</f>
        <v>14.0625</v>
      </c>
      <c r="J60" s="352"/>
      <c r="K60" s="353"/>
      <c r="L60" s="352"/>
      <c r="M60" s="353"/>
      <c r="N60" s="352"/>
      <c r="O60" s="353"/>
      <c r="Q60" s="352"/>
      <c r="R60" s="353" t="n">
        <f aca="false">[12]Tregion!$P60</f>
        <v>37.6003879525172</v>
      </c>
      <c r="S60" s="354"/>
      <c r="T60" s="353"/>
      <c r="U60" s="355"/>
      <c r="V60" s="356"/>
      <c r="W60" s="355"/>
      <c r="X60" s="353"/>
      <c r="Y60" s="354"/>
      <c r="Z60" s="357"/>
      <c r="AB60" s="354"/>
      <c r="AC60" s="353"/>
      <c r="AD60" s="354"/>
      <c r="AE60" s="353"/>
      <c r="AF60" s="354"/>
      <c r="AG60" s="353"/>
      <c r="AH60" s="368"/>
      <c r="AI60" s="1"/>
      <c r="AJ60" s="15"/>
      <c r="AL60" s="1" t="n">
        <f aca="false">A60</f>
        <v>38718</v>
      </c>
      <c r="AN60" s="367"/>
    </row>
    <row r="61" customFormat="false" ht="12.75" hidden="false" customHeight="false" outlineLevel="0" collapsed="false">
      <c r="A61" s="1" t="n">
        <f aca="false">[5]Tregion!$J61</f>
        <v>38749</v>
      </c>
      <c r="B61" s="352" t="n">
        <f aca="false">[5]Tregion!$P61</f>
        <v>26.6475</v>
      </c>
      <c r="C61" s="353" t="n">
        <f aca="false">[6]Tregion!$P61</f>
        <v>26.895</v>
      </c>
      <c r="D61" s="352" t="n">
        <f aca="false">[7]Tregion!$P61</f>
        <v>26.49</v>
      </c>
      <c r="E61" s="353" t="n">
        <f aca="false">[8]Tregion!$P61</f>
        <v>29.2125</v>
      </c>
      <c r="F61" s="352" t="n">
        <f aca="false">[9]Tregion!$P61</f>
        <v>28.9425</v>
      </c>
      <c r="G61" s="352" t="n">
        <f aca="false">[5]Tregion!$P61</f>
        <v>26.6475</v>
      </c>
      <c r="H61" s="352"/>
      <c r="I61" s="353" t="n">
        <f aca="false">[11]Tregion!$P61</f>
        <v>15.75</v>
      </c>
      <c r="J61" s="352"/>
      <c r="K61" s="353"/>
      <c r="L61" s="352"/>
      <c r="M61" s="353"/>
      <c r="N61" s="352"/>
      <c r="O61" s="353"/>
      <c r="Q61" s="352"/>
      <c r="R61" s="353" t="n">
        <f aca="false">[12]Tregion!$P61</f>
        <v>36.2943276493113</v>
      </c>
      <c r="S61" s="354"/>
      <c r="T61" s="353"/>
      <c r="U61" s="355"/>
      <c r="V61" s="356"/>
      <c r="W61" s="355"/>
      <c r="X61" s="353"/>
      <c r="Y61" s="354"/>
      <c r="Z61" s="357"/>
      <c r="AB61" s="354"/>
      <c r="AC61" s="353"/>
      <c r="AD61" s="354"/>
      <c r="AE61" s="353"/>
      <c r="AF61" s="354"/>
      <c r="AG61" s="353"/>
      <c r="AH61" s="368"/>
      <c r="AI61" s="1"/>
      <c r="AJ61" s="15"/>
      <c r="AL61" s="1" t="n">
        <f aca="false">A61</f>
        <v>38749</v>
      </c>
      <c r="AN61" s="367"/>
    </row>
    <row r="62" customFormat="false" ht="12.75" hidden="false" customHeight="false" outlineLevel="0" collapsed="false">
      <c r="A62" s="1" t="n">
        <f aca="false">[5]Tregion!$J62</f>
        <v>38777</v>
      </c>
      <c r="B62" s="352" t="n">
        <f aca="false">[5]Tregion!$P62</f>
        <v>26.6475</v>
      </c>
      <c r="C62" s="353" t="n">
        <f aca="false">[6]Tregion!$P62</f>
        <v>25.41</v>
      </c>
      <c r="D62" s="352" t="n">
        <f aca="false">[7]Tregion!$P62</f>
        <v>24.54</v>
      </c>
      <c r="E62" s="353" t="n">
        <f aca="false">[8]Tregion!$P62</f>
        <v>28.462</v>
      </c>
      <c r="F62" s="352" t="n">
        <f aca="false">[9]Tregion!$P62</f>
        <v>28.1025</v>
      </c>
      <c r="G62" s="352" t="n">
        <f aca="false">[5]Tregion!$P62</f>
        <v>26.6475</v>
      </c>
      <c r="H62" s="352"/>
      <c r="I62" s="353" t="n">
        <f aca="false">[11]Tregion!$P62</f>
        <v>13.875</v>
      </c>
      <c r="J62" s="352"/>
      <c r="K62" s="353"/>
      <c r="L62" s="352"/>
      <c r="M62" s="353"/>
      <c r="N62" s="352"/>
      <c r="O62" s="353"/>
      <c r="Q62" s="352"/>
      <c r="R62" s="353" t="n">
        <f aca="false">[12]Tregion!$P62</f>
        <v>34.7755623541451</v>
      </c>
      <c r="S62" s="354"/>
      <c r="T62" s="353"/>
      <c r="U62" s="355"/>
      <c r="V62" s="356"/>
      <c r="W62" s="355"/>
      <c r="X62" s="353"/>
      <c r="Y62" s="354"/>
      <c r="Z62" s="357"/>
      <c r="AB62" s="354"/>
      <c r="AC62" s="353"/>
      <c r="AD62" s="354"/>
      <c r="AE62" s="353"/>
      <c r="AF62" s="354"/>
      <c r="AG62" s="353"/>
      <c r="AH62" s="368"/>
      <c r="AI62" s="1"/>
      <c r="AJ62" s="15"/>
      <c r="AL62" s="1" t="n">
        <f aca="false">A62</f>
        <v>38777</v>
      </c>
      <c r="AN62" s="367"/>
    </row>
    <row r="63" customFormat="false" ht="12.75" hidden="false" customHeight="false" outlineLevel="0" collapsed="false">
      <c r="A63" s="1" t="n">
        <f aca="false">[5]Tregion!$J63</f>
        <v>38808</v>
      </c>
      <c r="B63" s="352" t="n">
        <f aca="false">[5]Tregion!$P63</f>
        <v>26.415</v>
      </c>
      <c r="C63" s="353" t="n">
        <f aca="false">[6]Tregion!$P63</f>
        <v>26.415</v>
      </c>
      <c r="D63" s="352" t="n">
        <f aca="false">[7]Tregion!$P63</f>
        <v>24.06</v>
      </c>
      <c r="E63" s="353" t="n">
        <f aca="false">[8]Tregion!$P63</f>
        <v>28.223</v>
      </c>
      <c r="F63" s="352" t="n">
        <f aca="false">[9]Tregion!$P63</f>
        <v>27.3375</v>
      </c>
      <c r="G63" s="352" t="n">
        <f aca="false">[5]Tregion!$P63</f>
        <v>26.415</v>
      </c>
      <c r="H63" s="352"/>
      <c r="I63" s="353" t="n">
        <f aca="false">[11]Tregion!$P63</f>
        <v>17.625</v>
      </c>
      <c r="J63" s="352"/>
      <c r="K63" s="353"/>
      <c r="L63" s="352"/>
      <c r="M63" s="353"/>
      <c r="N63" s="352"/>
      <c r="O63" s="353"/>
      <c r="Q63" s="352"/>
      <c r="R63" s="353" t="n">
        <f aca="false">[12]Tregion!$P63</f>
        <v>32.289870259022</v>
      </c>
      <c r="S63" s="354"/>
      <c r="T63" s="353"/>
      <c r="U63" s="355"/>
      <c r="V63" s="356"/>
      <c r="W63" s="355"/>
      <c r="X63" s="353"/>
      <c r="Y63" s="354"/>
      <c r="Z63" s="357"/>
      <c r="AB63" s="354"/>
      <c r="AC63" s="353"/>
      <c r="AD63" s="354"/>
      <c r="AE63" s="353"/>
      <c r="AF63" s="354"/>
      <c r="AG63" s="353"/>
      <c r="AH63" s="368"/>
      <c r="AI63" s="1"/>
      <c r="AJ63" s="15"/>
      <c r="AL63" s="1" t="n">
        <f aca="false">A63</f>
        <v>38808</v>
      </c>
      <c r="AN63" s="367"/>
    </row>
    <row r="64" customFormat="false" ht="12.75" hidden="false" customHeight="false" outlineLevel="0" collapsed="false">
      <c r="A64" s="1" t="n">
        <f aca="false">[5]Tregion!$J64</f>
        <v>38838</v>
      </c>
      <c r="B64" s="352" t="n">
        <f aca="false">[5]Tregion!$P64</f>
        <v>26.415</v>
      </c>
      <c r="C64" s="353" t="n">
        <f aca="false">[6]Tregion!$P64</f>
        <v>24.068</v>
      </c>
      <c r="D64" s="352" t="n">
        <f aca="false">[7]Tregion!$P64</f>
        <v>21.63</v>
      </c>
      <c r="E64" s="353" t="n">
        <f aca="false">[8]Tregion!$P64</f>
        <v>29.205</v>
      </c>
      <c r="F64" s="352" t="n">
        <f aca="false">[9]Tregion!$P64</f>
        <v>27.7125</v>
      </c>
      <c r="G64" s="352" t="n">
        <f aca="false">[5]Tregion!$P64</f>
        <v>26.415</v>
      </c>
      <c r="H64" s="352"/>
      <c r="I64" s="353" t="n">
        <f aca="false">[11]Tregion!$P64</f>
        <v>18.375</v>
      </c>
      <c r="J64" s="352"/>
      <c r="K64" s="353"/>
      <c r="L64" s="352"/>
      <c r="M64" s="353"/>
      <c r="N64" s="352"/>
      <c r="O64" s="353"/>
      <c r="Q64" s="352"/>
      <c r="R64" s="353" t="n">
        <f aca="false">[12]Tregion!$P64</f>
        <v>32.3092474897868</v>
      </c>
      <c r="S64" s="354"/>
      <c r="T64" s="353"/>
      <c r="U64" s="355"/>
      <c r="V64" s="356"/>
      <c r="W64" s="355"/>
      <c r="X64" s="353"/>
      <c r="Y64" s="354"/>
      <c r="Z64" s="357"/>
      <c r="AB64" s="354"/>
      <c r="AC64" s="353"/>
      <c r="AD64" s="354"/>
      <c r="AE64" s="353"/>
      <c r="AF64" s="354"/>
      <c r="AG64" s="353"/>
      <c r="AH64" s="368"/>
      <c r="AI64" s="1"/>
      <c r="AJ64" s="15"/>
      <c r="AL64" s="1" t="n">
        <f aca="false">A64</f>
        <v>38838</v>
      </c>
      <c r="AN64" s="367"/>
    </row>
    <row r="65" customFormat="false" ht="12.75" hidden="false" customHeight="false" outlineLevel="0" collapsed="false">
      <c r="A65" s="1" t="n">
        <f aca="false">[5]Tregion!$J65</f>
        <v>38869</v>
      </c>
      <c r="B65" s="352" t="n">
        <f aca="false">[5]Tregion!$P65</f>
        <v>28.5225</v>
      </c>
      <c r="C65" s="353" t="n">
        <f aca="false">[6]Tregion!$P65</f>
        <v>24.698</v>
      </c>
      <c r="D65" s="352" t="n">
        <f aca="false">[7]Tregion!$P65</f>
        <v>22.245</v>
      </c>
      <c r="E65" s="353" t="n">
        <f aca="false">[8]Tregion!$P65</f>
        <v>32.16</v>
      </c>
      <c r="F65" s="352" t="n">
        <f aca="false">[9]Tregion!$P65</f>
        <v>32.7</v>
      </c>
      <c r="G65" s="352" t="n">
        <f aca="false">[5]Tregion!$P65</f>
        <v>28.5225</v>
      </c>
      <c r="H65" s="352"/>
      <c r="I65" s="353" t="n">
        <f aca="false">[11]Tregion!$P65</f>
        <v>22.125</v>
      </c>
      <c r="J65" s="352"/>
      <c r="K65" s="353"/>
      <c r="L65" s="352"/>
      <c r="M65" s="353"/>
      <c r="N65" s="352"/>
      <c r="O65" s="353"/>
      <c r="Q65" s="352"/>
      <c r="R65" s="353" t="n">
        <f aca="false">[12]Tregion!$P65</f>
        <v>32.7033468951987</v>
      </c>
      <c r="S65" s="354"/>
      <c r="T65" s="353"/>
      <c r="U65" s="355"/>
      <c r="V65" s="356"/>
      <c r="W65" s="355"/>
      <c r="X65" s="353"/>
      <c r="Y65" s="354"/>
      <c r="Z65" s="357"/>
      <c r="AB65" s="354"/>
      <c r="AC65" s="353"/>
      <c r="AD65" s="354"/>
      <c r="AE65" s="353"/>
      <c r="AF65" s="354"/>
      <c r="AG65" s="353"/>
      <c r="AH65" s="368"/>
      <c r="AI65" s="1"/>
      <c r="AJ65" s="15"/>
      <c r="AL65" s="1" t="n">
        <f aca="false">A65</f>
        <v>38869</v>
      </c>
      <c r="AN65" s="367"/>
    </row>
    <row r="66" customFormat="false" ht="12.75" hidden="false" customHeight="false" outlineLevel="0" collapsed="false">
      <c r="A66" s="1" t="n">
        <f aca="false">[5]Tregion!$J66</f>
        <v>38899</v>
      </c>
      <c r="B66" s="352" t="n">
        <f aca="false">[5]Tregion!$P66</f>
        <v>34.9575</v>
      </c>
      <c r="C66" s="353" t="n">
        <f aca="false">[6]Tregion!$P66</f>
        <v>34.658</v>
      </c>
      <c r="D66" s="352" t="n">
        <f aca="false">[7]Tregion!$P66</f>
        <v>31.395</v>
      </c>
      <c r="E66" s="353" t="n">
        <f aca="false">[8]Tregion!$P66</f>
        <v>30.165</v>
      </c>
      <c r="F66" s="352" t="n">
        <f aca="false">[9]Tregion!$P66</f>
        <v>34.087</v>
      </c>
      <c r="G66" s="352" t="n">
        <f aca="false">[5]Tregion!$P66</f>
        <v>34.9575</v>
      </c>
      <c r="H66" s="352"/>
      <c r="I66" s="353" t="n">
        <f aca="false">[11]Tregion!$P66</f>
        <v>19.875</v>
      </c>
      <c r="J66" s="352"/>
      <c r="K66" s="353"/>
      <c r="L66" s="352"/>
      <c r="M66" s="353"/>
      <c r="N66" s="352"/>
      <c r="O66" s="353"/>
      <c r="Q66" s="352"/>
      <c r="R66" s="353" t="n">
        <f aca="false">[12]Tregion!$P66</f>
        <v>33.3080181819786</v>
      </c>
      <c r="S66" s="354"/>
      <c r="T66" s="353"/>
      <c r="U66" s="355"/>
      <c r="V66" s="356"/>
      <c r="W66" s="355"/>
      <c r="X66" s="353"/>
      <c r="Y66" s="354"/>
      <c r="Z66" s="357"/>
      <c r="AB66" s="354"/>
      <c r="AC66" s="353"/>
      <c r="AD66" s="354"/>
      <c r="AE66" s="353"/>
      <c r="AF66" s="354"/>
      <c r="AG66" s="353"/>
      <c r="AH66" s="368"/>
      <c r="AI66" s="1"/>
      <c r="AJ66" s="15"/>
      <c r="AL66" s="1" t="n">
        <f aca="false">A66</f>
        <v>38899</v>
      </c>
      <c r="AN66" s="367"/>
    </row>
    <row r="67" customFormat="false" ht="12.75" hidden="false" customHeight="false" outlineLevel="0" collapsed="false">
      <c r="A67" s="1" t="n">
        <f aca="false">[5]Tregion!$J67</f>
        <v>38930</v>
      </c>
      <c r="B67" s="352" t="n">
        <f aca="false">[5]Tregion!$P67</f>
        <v>37.305</v>
      </c>
      <c r="C67" s="353" t="n">
        <f aca="false">[6]Tregion!$P67</f>
        <v>38.16</v>
      </c>
      <c r="D67" s="352" t="n">
        <f aca="false">[7]Tregion!$P67</f>
        <v>35.303</v>
      </c>
      <c r="E67" s="353" t="n">
        <f aca="false">[8]Tregion!$P67</f>
        <v>34.185</v>
      </c>
      <c r="F67" s="352" t="n">
        <f aca="false">[9]Tregion!$P67</f>
        <v>34.5</v>
      </c>
      <c r="G67" s="352" t="n">
        <f aca="false">[5]Tregion!$P67</f>
        <v>37.305</v>
      </c>
      <c r="H67" s="352"/>
      <c r="I67" s="353" t="n">
        <f aca="false">[11]Tregion!$P67</f>
        <v>26.625</v>
      </c>
      <c r="J67" s="352"/>
      <c r="K67" s="353"/>
      <c r="L67" s="352"/>
      <c r="M67" s="353"/>
      <c r="N67" s="352"/>
      <c r="O67" s="353"/>
      <c r="Q67" s="352"/>
      <c r="R67" s="353" t="n">
        <f aca="false">[12]Tregion!$P67</f>
        <v>33.7276695499998</v>
      </c>
      <c r="S67" s="354"/>
      <c r="T67" s="353"/>
      <c r="U67" s="355"/>
      <c r="V67" s="356"/>
      <c r="W67" s="355"/>
      <c r="X67" s="353"/>
      <c r="Y67" s="354"/>
      <c r="Z67" s="357"/>
      <c r="AB67" s="354"/>
      <c r="AC67" s="353"/>
      <c r="AD67" s="354"/>
      <c r="AE67" s="353"/>
      <c r="AF67" s="354"/>
      <c r="AG67" s="353"/>
      <c r="AH67" s="368"/>
      <c r="AI67" s="1"/>
      <c r="AJ67" s="15"/>
      <c r="AL67" s="1" t="n">
        <f aca="false">A67</f>
        <v>38930</v>
      </c>
      <c r="AN67" s="367"/>
    </row>
    <row r="68" customFormat="false" ht="12.75" hidden="false" customHeight="false" outlineLevel="0" collapsed="false">
      <c r="A68" s="1" t="n">
        <f aca="false">[5]Tregion!$J68</f>
        <v>38961</v>
      </c>
      <c r="B68" s="352" t="n">
        <f aca="false">[5]Tregion!$P68</f>
        <v>31.92</v>
      </c>
      <c r="C68" s="353" t="n">
        <f aca="false">[6]Tregion!$P68</f>
        <v>32.693</v>
      </c>
      <c r="D68" s="352" t="n">
        <f aca="false">[7]Tregion!$P68</f>
        <v>29.948</v>
      </c>
      <c r="E68" s="353" t="n">
        <f aca="false">[8]Tregion!$P68</f>
        <v>31.935</v>
      </c>
      <c r="F68" s="352" t="n">
        <f aca="false">[9]Tregion!$P68</f>
        <v>29.933</v>
      </c>
      <c r="G68" s="352" t="n">
        <f aca="false">[5]Tregion!$P68</f>
        <v>31.92</v>
      </c>
      <c r="H68" s="352"/>
      <c r="I68" s="353" t="n">
        <f aca="false">[11]Tregion!$P68</f>
        <v>16.688</v>
      </c>
      <c r="J68" s="352"/>
      <c r="K68" s="353"/>
      <c r="L68" s="352"/>
      <c r="M68" s="353"/>
      <c r="N68" s="352"/>
      <c r="O68" s="353"/>
      <c r="Q68" s="352"/>
      <c r="R68" s="353" t="n">
        <f aca="false">[12]Tregion!$P68</f>
        <v>33.9027850287769</v>
      </c>
      <c r="S68" s="354"/>
      <c r="T68" s="353"/>
      <c r="U68" s="355"/>
      <c r="V68" s="356"/>
      <c r="W68" s="355"/>
      <c r="X68" s="353"/>
      <c r="Y68" s="354"/>
      <c r="Z68" s="357"/>
      <c r="AB68" s="354"/>
      <c r="AC68" s="353"/>
      <c r="AD68" s="354"/>
      <c r="AE68" s="353"/>
      <c r="AF68" s="354"/>
      <c r="AG68" s="353"/>
      <c r="AH68" s="368"/>
      <c r="AI68" s="1"/>
      <c r="AJ68" s="15"/>
      <c r="AL68" s="1" t="n">
        <f aca="false">A68</f>
        <v>38961</v>
      </c>
      <c r="AN68" s="367"/>
    </row>
    <row r="69" customFormat="false" ht="12.75" hidden="false" customHeight="false" outlineLevel="0" collapsed="false">
      <c r="A69" s="1" t="n">
        <f aca="false">[5]Tregion!$J69</f>
        <v>38991</v>
      </c>
      <c r="B69" s="352" t="n">
        <f aca="false">[5]Tregion!$P69</f>
        <v>26.895</v>
      </c>
      <c r="C69" s="353" t="n">
        <f aca="false">[6]Tregion!$P69</f>
        <v>28.103</v>
      </c>
      <c r="D69" s="352" t="n">
        <f aca="false">[7]Tregion!$P69</f>
        <v>27.585</v>
      </c>
      <c r="E69" s="353" t="n">
        <f aca="false">[8]Tregion!$P69</f>
        <v>30.915</v>
      </c>
      <c r="F69" s="352" t="n">
        <f aca="false">[9]Tregion!$P69</f>
        <v>29.5725</v>
      </c>
      <c r="G69" s="352" t="n">
        <f aca="false">[5]Tregion!$P69</f>
        <v>26.895</v>
      </c>
      <c r="H69" s="352"/>
      <c r="I69" s="353" t="n">
        <f aca="false">[11]Tregion!$P69</f>
        <v>19.125</v>
      </c>
      <c r="J69" s="352"/>
      <c r="K69" s="353"/>
      <c r="L69" s="352"/>
      <c r="M69" s="353"/>
      <c r="N69" s="352"/>
      <c r="O69" s="353"/>
      <c r="Q69" s="352"/>
      <c r="R69" s="353" t="n">
        <f aca="false">[12]Tregion!$P69</f>
        <v>33.8285726242377</v>
      </c>
      <c r="S69" s="354"/>
      <c r="T69" s="353"/>
      <c r="U69" s="355"/>
      <c r="V69" s="356"/>
      <c r="W69" s="355"/>
      <c r="X69" s="353"/>
      <c r="Y69" s="354"/>
      <c r="Z69" s="357"/>
      <c r="AB69" s="354"/>
      <c r="AC69" s="353"/>
      <c r="AD69" s="354"/>
      <c r="AE69" s="353"/>
      <c r="AF69" s="354"/>
      <c r="AG69" s="353"/>
      <c r="AH69" s="368"/>
      <c r="AI69" s="1"/>
      <c r="AJ69" s="15"/>
      <c r="AL69" s="1" t="n">
        <f aca="false">A69</f>
        <v>38991</v>
      </c>
      <c r="AN69" s="367"/>
    </row>
    <row r="70" customFormat="false" ht="12.75" hidden="false" customHeight="false" outlineLevel="0" collapsed="false">
      <c r="A70" s="1" t="n">
        <f aca="false">[5]Tregion!$J70</f>
        <v>39022</v>
      </c>
      <c r="B70" s="352" t="n">
        <f aca="false">[5]Tregion!$P70</f>
        <v>26.19</v>
      </c>
      <c r="C70" s="353" t="n">
        <f aca="false">[6]Tregion!$P70</f>
        <v>26.865</v>
      </c>
      <c r="D70" s="352" t="n">
        <f aca="false">[7]Tregion!$P70</f>
        <v>26.175</v>
      </c>
      <c r="E70" s="353" t="n">
        <f aca="false">[8]Tregion!$P70</f>
        <v>28.8975</v>
      </c>
      <c r="F70" s="352" t="n">
        <f aca="false">[9]Tregion!$P70</f>
        <v>29.16</v>
      </c>
      <c r="G70" s="352" t="n">
        <f aca="false">[5]Tregion!$P70</f>
        <v>26.19</v>
      </c>
      <c r="H70" s="352"/>
      <c r="I70" s="353" t="n">
        <f aca="false">[11]Tregion!$P70</f>
        <v>16.875</v>
      </c>
      <c r="J70" s="352"/>
      <c r="K70" s="353"/>
      <c r="L70" s="352"/>
      <c r="M70" s="353"/>
      <c r="N70" s="352"/>
      <c r="O70" s="353"/>
      <c r="Q70" s="352"/>
      <c r="R70" s="353" t="n">
        <f aca="false">[12]Tregion!$P70</f>
        <v>36.2909332452548</v>
      </c>
      <c r="S70" s="354"/>
      <c r="T70" s="353"/>
      <c r="U70" s="355"/>
      <c r="V70" s="356"/>
      <c r="W70" s="355"/>
      <c r="X70" s="353"/>
      <c r="Y70" s="354"/>
      <c r="Z70" s="357"/>
      <c r="AB70" s="354"/>
      <c r="AC70" s="353"/>
      <c r="AD70" s="354"/>
      <c r="AE70" s="353"/>
      <c r="AF70" s="354"/>
      <c r="AG70" s="353"/>
      <c r="AH70" s="368"/>
      <c r="AI70" s="1"/>
      <c r="AJ70" s="15"/>
      <c r="AL70" s="1" t="n">
        <f aca="false">A70</f>
        <v>39022</v>
      </c>
      <c r="AN70" s="367"/>
    </row>
    <row r="71" customFormat="false" ht="12.75" hidden="false" customHeight="false" outlineLevel="0" collapsed="false">
      <c r="A71" s="1" t="n">
        <f aca="false">[5]Tregion!$J71</f>
        <v>39052</v>
      </c>
      <c r="B71" s="352" t="n">
        <f aca="false">[5]Tregion!$P71</f>
        <v>26.1975</v>
      </c>
      <c r="C71" s="353" t="n">
        <f aca="false">[6]Tregion!$P71</f>
        <v>28.245</v>
      </c>
      <c r="D71" s="352" t="n">
        <f aca="false">[7]Tregion!$P71</f>
        <v>27.525</v>
      </c>
      <c r="E71" s="353" t="n">
        <f aca="false">[8]Tregion!$P71</f>
        <v>29.685</v>
      </c>
      <c r="F71" s="352" t="n">
        <f aca="false">[9]Tregion!$P71</f>
        <v>32.085</v>
      </c>
      <c r="G71" s="352" t="n">
        <f aca="false">[5]Tregion!$P71</f>
        <v>26.1975</v>
      </c>
      <c r="H71" s="352"/>
      <c r="I71" s="353" t="n">
        <f aca="false">[11]Tregion!$P71</f>
        <v>19.3125</v>
      </c>
      <c r="J71" s="352"/>
      <c r="K71" s="353"/>
      <c r="L71" s="352"/>
      <c r="M71" s="353"/>
      <c r="N71" s="352"/>
      <c r="O71" s="353"/>
      <c r="Q71" s="352"/>
      <c r="R71" s="353" t="n">
        <f aca="false">[12]Tregion!$P71</f>
        <v>38.3439237086698</v>
      </c>
      <c r="S71" s="354"/>
      <c r="T71" s="353"/>
      <c r="U71" s="355"/>
      <c r="V71" s="356"/>
      <c r="W71" s="355"/>
      <c r="X71" s="353"/>
      <c r="Y71" s="354"/>
      <c r="Z71" s="357"/>
      <c r="AB71" s="354"/>
      <c r="AC71" s="353"/>
      <c r="AD71" s="354"/>
      <c r="AE71" s="353"/>
      <c r="AF71" s="354"/>
      <c r="AG71" s="353"/>
      <c r="AH71" s="368"/>
      <c r="AI71" s="1"/>
      <c r="AJ71" s="15"/>
      <c r="AL71" s="1" t="n">
        <f aca="false">A71</f>
        <v>39052</v>
      </c>
      <c r="AN71" s="367"/>
    </row>
    <row r="72" customFormat="false" ht="12.75" hidden="false" customHeight="false" outlineLevel="0" collapsed="false">
      <c r="A72" s="1" t="n">
        <f aca="false">[5]Tregion!$J72</f>
        <v>39083</v>
      </c>
      <c r="B72" s="352" t="n">
        <f aca="false">[5]Tregion!$P72</f>
        <v>27.24</v>
      </c>
      <c r="C72" s="353" t="n">
        <f aca="false">[6]Tregion!$P72</f>
        <v>28.875</v>
      </c>
      <c r="D72" s="352" t="n">
        <f aca="false">[7]Tregion!$P72</f>
        <v>27.803</v>
      </c>
      <c r="E72" s="353" t="n">
        <f aca="false">[8]Tregion!$P72</f>
        <v>29.3925</v>
      </c>
      <c r="F72" s="352" t="n">
        <f aca="false">[9]Tregion!$P72</f>
        <v>30.675</v>
      </c>
      <c r="G72" s="352" t="n">
        <f aca="false">[5]Tregion!$P72</f>
        <v>27.24</v>
      </c>
      <c r="H72" s="352"/>
      <c r="I72" s="353" t="n">
        <f aca="false">[11]Tregion!$P72</f>
        <v>21.075</v>
      </c>
      <c r="J72" s="352"/>
      <c r="K72" s="353"/>
      <c r="L72" s="352"/>
      <c r="M72" s="353"/>
      <c r="N72" s="352"/>
      <c r="O72" s="353"/>
      <c r="Q72" s="352"/>
      <c r="R72" s="353" t="n">
        <f aca="false">[12]Tregion!$P72</f>
        <v>38.8169025521586</v>
      </c>
      <c r="S72" s="354"/>
      <c r="T72" s="353"/>
      <c r="U72" s="355"/>
      <c r="V72" s="356"/>
      <c r="W72" s="355"/>
      <c r="X72" s="353"/>
      <c r="Y72" s="354"/>
      <c r="Z72" s="357"/>
      <c r="AB72" s="354"/>
      <c r="AC72" s="353"/>
      <c r="AD72" s="354"/>
      <c r="AE72" s="353"/>
      <c r="AF72" s="354"/>
      <c r="AG72" s="353"/>
      <c r="AH72" s="368"/>
      <c r="AI72" s="1"/>
      <c r="AJ72" s="15"/>
      <c r="AL72" s="1" t="n">
        <f aca="false">A72</f>
        <v>39083</v>
      </c>
      <c r="AN72" s="367"/>
    </row>
    <row r="73" customFormat="false" ht="12.75" hidden="false" customHeight="false" outlineLevel="0" collapsed="false">
      <c r="A73" s="1" t="n">
        <f aca="false">[5]Tregion!$J73</f>
        <v>39114</v>
      </c>
      <c r="B73" s="352" t="n">
        <f aca="false">[5]Tregion!$P73</f>
        <v>27.03</v>
      </c>
      <c r="C73" s="353" t="n">
        <f aca="false">[6]Tregion!$P73</f>
        <v>27.735</v>
      </c>
      <c r="D73" s="352" t="n">
        <f aca="false">[7]Tregion!$P73</f>
        <v>26.708</v>
      </c>
      <c r="E73" s="353" t="n">
        <f aca="false">[8]Tregion!$P73</f>
        <v>29.4825</v>
      </c>
      <c r="F73" s="352" t="n">
        <f aca="false">[9]Tregion!$P73</f>
        <v>29.2725</v>
      </c>
      <c r="G73" s="352" t="n">
        <f aca="false">[5]Tregion!$P73</f>
        <v>27.03</v>
      </c>
      <c r="H73" s="352"/>
      <c r="I73" s="353" t="n">
        <f aca="false">[11]Tregion!$P73</f>
        <v>22.7625</v>
      </c>
      <c r="J73" s="352"/>
      <c r="K73" s="353"/>
      <c r="L73" s="352"/>
      <c r="M73" s="353"/>
      <c r="N73" s="352"/>
      <c r="O73" s="353"/>
      <c r="Q73" s="352"/>
      <c r="R73" s="353" t="n">
        <f aca="false">[12]Tregion!$P73</f>
        <v>37.4866665968533</v>
      </c>
      <c r="S73" s="354"/>
      <c r="T73" s="353"/>
      <c r="U73" s="355"/>
      <c r="V73" s="356"/>
      <c r="W73" s="355"/>
      <c r="X73" s="353"/>
      <c r="Y73" s="354"/>
      <c r="Z73" s="357"/>
      <c r="AB73" s="354"/>
      <c r="AC73" s="353"/>
      <c r="AD73" s="354"/>
      <c r="AE73" s="353"/>
      <c r="AF73" s="354"/>
      <c r="AG73" s="353"/>
      <c r="AH73" s="368"/>
      <c r="AI73" s="1"/>
      <c r="AJ73" s="15"/>
      <c r="AL73" s="1" t="n">
        <f aca="false">A73</f>
        <v>39114</v>
      </c>
      <c r="AN73" s="367"/>
    </row>
    <row r="74" customFormat="false" ht="12.75" hidden="false" customHeight="false" outlineLevel="0" collapsed="false">
      <c r="A74" s="1" t="n">
        <f aca="false">[5]Tregion!$J74</f>
        <v>39142</v>
      </c>
      <c r="B74" s="352" t="n">
        <f aca="false">[5]Tregion!$P74</f>
        <v>27.03</v>
      </c>
      <c r="C74" s="353" t="n">
        <f aca="false">[6]Tregion!$P74</f>
        <v>26.378</v>
      </c>
      <c r="D74" s="352" t="n">
        <f aca="false">[7]Tregion!$P74</f>
        <v>24.953</v>
      </c>
      <c r="E74" s="353" t="n">
        <f aca="false">[8]Tregion!$P74</f>
        <v>28.83</v>
      </c>
      <c r="F74" s="352" t="n">
        <f aca="false">[9]Tregion!$P74</f>
        <v>28.59</v>
      </c>
      <c r="G74" s="352" t="n">
        <f aca="false">[5]Tregion!$P74</f>
        <v>27.03</v>
      </c>
      <c r="H74" s="352"/>
      <c r="I74" s="353" t="n">
        <f aca="false">[11]Tregion!$P74</f>
        <v>20.8875</v>
      </c>
      <c r="J74" s="352"/>
      <c r="K74" s="353"/>
      <c r="L74" s="352"/>
      <c r="M74" s="353"/>
      <c r="N74" s="352"/>
      <c r="O74" s="353"/>
      <c r="Q74" s="352"/>
      <c r="R74" s="353" t="n">
        <f aca="false">[12]Tregion!$P74</f>
        <v>35.9448124830028</v>
      </c>
      <c r="S74" s="354"/>
      <c r="T74" s="353"/>
      <c r="U74" s="355"/>
      <c r="V74" s="356"/>
      <c r="W74" s="355"/>
      <c r="X74" s="353"/>
      <c r="Y74" s="354"/>
      <c r="Z74" s="357"/>
      <c r="AB74" s="354"/>
      <c r="AC74" s="353"/>
      <c r="AD74" s="354"/>
      <c r="AE74" s="353"/>
      <c r="AF74" s="354"/>
      <c r="AG74" s="353"/>
      <c r="AH74" s="368"/>
      <c r="AI74" s="1"/>
      <c r="AJ74" s="15"/>
      <c r="AL74" s="1" t="n">
        <f aca="false">A74</f>
        <v>39142</v>
      </c>
      <c r="AN74" s="367"/>
    </row>
    <row r="75" customFormat="false" ht="12.75" hidden="false" customHeight="false" outlineLevel="0" collapsed="false">
      <c r="A75" s="1" t="n">
        <f aca="false">[5]Tregion!$J75</f>
        <v>39173</v>
      </c>
      <c r="B75" s="352" t="n">
        <f aca="false">[5]Tregion!$P75</f>
        <v>26.82</v>
      </c>
      <c r="C75" s="353" t="n">
        <f aca="false">[6]Tregion!$P75</f>
        <v>27.3</v>
      </c>
      <c r="D75" s="352" t="n">
        <f aca="false">[7]Tregion!$P75</f>
        <v>24.517</v>
      </c>
      <c r="E75" s="353" t="n">
        <f aca="false">[8]Tregion!$P75</f>
        <v>28.875</v>
      </c>
      <c r="F75" s="352" t="n">
        <f aca="false">[9]Tregion!$P75</f>
        <v>27.915</v>
      </c>
      <c r="G75" s="352" t="n">
        <f aca="false">[5]Tregion!$P75</f>
        <v>26.82</v>
      </c>
      <c r="H75" s="352"/>
      <c r="I75" s="353" t="n">
        <f aca="false">[11]Tregion!$P75</f>
        <v>24.637</v>
      </c>
      <c r="J75" s="352"/>
      <c r="K75" s="353"/>
      <c r="L75" s="352"/>
      <c r="M75" s="353"/>
      <c r="N75" s="352"/>
      <c r="O75" s="353"/>
      <c r="Q75" s="352"/>
      <c r="R75" s="353" t="n">
        <f aca="false">[12]Tregion!$P75</f>
        <v>33.4308480977275</v>
      </c>
      <c r="S75" s="354"/>
      <c r="T75" s="353"/>
      <c r="U75" s="355"/>
      <c r="V75" s="356"/>
      <c r="W75" s="355"/>
      <c r="X75" s="353"/>
      <c r="Y75" s="354"/>
      <c r="Z75" s="357"/>
      <c r="AB75" s="354"/>
      <c r="AC75" s="353"/>
      <c r="AD75" s="354"/>
      <c r="AE75" s="353"/>
      <c r="AF75" s="354"/>
      <c r="AG75" s="353"/>
      <c r="AH75" s="368"/>
      <c r="AI75" s="1"/>
      <c r="AJ75" s="15"/>
      <c r="AL75" s="1" t="n">
        <f aca="false">A75</f>
        <v>39173</v>
      </c>
      <c r="AN75" s="367"/>
    </row>
    <row r="76" customFormat="false" ht="12.75" hidden="false" customHeight="false" outlineLevel="0" collapsed="false">
      <c r="A76" s="1" t="n">
        <f aca="false">[5]Tregion!$J76</f>
        <v>39203</v>
      </c>
      <c r="B76" s="352" t="n">
        <f aca="false">[5]Tregion!$P76</f>
        <v>26.82</v>
      </c>
      <c r="C76" s="353" t="n">
        <f aca="false">[6]Tregion!$P76</f>
        <v>25.133</v>
      </c>
      <c r="D76" s="352" t="n">
        <f aca="false">[7]Tregion!$P76</f>
        <v>22.32</v>
      </c>
      <c r="E76" s="353" t="n">
        <f aca="false">[8]Tregion!$P76</f>
        <v>29.775</v>
      </c>
      <c r="F76" s="352" t="n">
        <f aca="false">[9]Tregion!$P76</f>
        <v>28.29</v>
      </c>
      <c r="G76" s="352" t="n">
        <f aca="false">[5]Tregion!$P76</f>
        <v>26.82</v>
      </c>
      <c r="H76" s="352"/>
      <c r="I76" s="353" t="n">
        <f aca="false">[11]Tregion!$P76</f>
        <v>25.3875</v>
      </c>
      <c r="J76" s="352"/>
      <c r="K76" s="353"/>
      <c r="L76" s="352"/>
      <c r="M76" s="353"/>
      <c r="N76" s="352"/>
      <c r="O76" s="353"/>
      <c r="Q76" s="352"/>
      <c r="R76" s="353" t="n">
        <f aca="false">[12]Tregion!$P76</f>
        <v>33.4343764652308</v>
      </c>
      <c r="S76" s="354"/>
      <c r="T76" s="353"/>
      <c r="U76" s="355"/>
      <c r="V76" s="356"/>
      <c r="W76" s="355"/>
      <c r="X76" s="353"/>
      <c r="Y76" s="354"/>
      <c r="Z76" s="357"/>
      <c r="AB76" s="354"/>
      <c r="AC76" s="353"/>
      <c r="AD76" s="354"/>
      <c r="AE76" s="353"/>
      <c r="AF76" s="354"/>
      <c r="AG76" s="353"/>
      <c r="AH76" s="368"/>
      <c r="AI76" s="1"/>
      <c r="AJ76" s="15"/>
      <c r="AL76" s="1" t="n">
        <f aca="false">A76</f>
        <v>39203</v>
      </c>
      <c r="AN76" s="367"/>
    </row>
    <row r="77" customFormat="false" ht="12.75" hidden="false" customHeight="false" outlineLevel="0" collapsed="false">
      <c r="A77" s="1" t="n">
        <f aca="false">[5]Tregion!$J77</f>
        <v>39234</v>
      </c>
      <c r="B77" s="352" t="n">
        <f aca="false">[5]Tregion!$P77</f>
        <v>28.7325</v>
      </c>
      <c r="C77" s="353" t="n">
        <f aca="false">[6]Tregion!$P77</f>
        <v>25.718</v>
      </c>
      <c r="D77" s="352" t="n">
        <f aca="false">[7]Tregion!$P77</f>
        <v>22.875</v>
      </c>
      <c r="E77" s="353" t="n">
        <f aca="false">[8]Tregion!$P77</f>
        <v>32.61</v>
      </c>
      <c r="F77" s="352" t="n">
        <f aca="false">[9]Tregion!$P77</f>
        <v>32.925</v>
      </c>
      <c r="G77" s="352" t="n">
        <f aca="false">[5]Tregion!$P77</f>
        <v>28.7325</v>
      </c>
      <c r="H77" s="352"/>
      <c r="I77" s="353" t="n">
        <f aca="false">[11]Tregion!$P77</f>
        <v>29.8875</v>
      </c>
      <c r="J77" s="352"/>
      <c r="K77" s="353"/>
      <c r="L77" s="352"/>
      <c r="M77" s="353"/>
      <c r="N77" s="352"/>
      <c r="O77" s="353"/>
      <c r="Q77" s="352"/>
      <c r="R77" s="353" t="n">
        <f aca="false">[12]Tregion!$P77</f>
        <v>33.8127664231794</v>
      </c>
      <c r="S77" s="354"/>
      <c r="T77" s="353"/>
      <c r="U77" s="355"/>
      <c r="V77" s="356"/>
      <c r="W77" s="355"/>
      <c r="X77" s="353"/>
      <c r="Y77" s="354"/>
      <c r="Z77" s="357"/>
      <c r="AB77" s="354"/>
      <c r="AC77" s="353"/>
      <c r="AD77" s="354"/>
      <c r="AE77" s="353"/>
      <c r="AF77" s="354"/>
      <c r="AG77" s="353"/>
      <c r="AH77" s="368"/>
      <c r="AI77" s="1"/>
      <c r="AJ77" s="15"/>
      <c r="AL77" s="1" t="n">
        <f aca="false">A77</f>
        <v>39234</v>
      </c>
      <c r="AN77" s="367"/>
    </row>
    <row r="78" customFormat="false" ht="12.75" hidden="false" customHeight="false" outlineLevel="0" collapsed="false">
      <c r="A78" s="1" t="n">
        <f aca="false">[5]Tregion!$J78</f>
        <v>39264</v>
      </c>
      <c r="B78" s="352" t="n">
        <f aca="false">[5]Tregion!$P78</f>
        <v>34.56</v>
      </c>
      <c r="C78" s="353" t="n">
        <f aca="false">[6]Tregion!$P78</f>
        <v>34.905</v>
      </c>
      <c r="D78" s="352" t="n">
        <f aca="false">[7]Tregion!$P78</f>
        <v>31.17</v>
      </c>
      <c r="E78" s="353" t="n">
        <f aca="false">[8]Tregion!$P78</f>
        <v>29.715</v>
      </c>
      <c r="F78" s="352" t="n">
        <f aca="false">[9]Tregion!$P78</f>
        <v>33.532</v>
      </c>
      <c r="G78" s="352" t="n">
        <f aca="false">[5]Tregion!$P78</f>
        <v>34.56</v>
      </c>
      <c r="H78" s="352"/>
      <c r="I78" s="353" t="n">
        <f aca="false">[11]Tregion!$P78</f>
        <v>35.1375</v>
      </c>
      <c r="J78" s="352"/>
      <c r="K78" s="353"/>
      <c r="L78" s="352"/>
      <c r="M78" s="353"/>
      <c r="N78" s="352"/>
      <c r="O78" s="353"/>
      <c r="Q78" s="352"/>
      <c r="R78" s="353" t="n">
        <f aca="false">[12]Tregion!$P78</f>
        <v>34.4018875759913</v>
      </c>
      <c r="S78" s="354"/>
      <c r="T78" s="353"/>
      <c r="U78" s="355"/>
      <c r="V78" s="356"/>
      <c r="W78" s="355"/>
      <c r="X78" s="353"/>
      <c r="Y78" s="354"/>
      <c r="Z78" s="357"/>
      <c r="AB78" s="354"/>
      <c r="AC78" s="353"/>
      <c r="AD78" s="354"/>
      <c r="AE78" s="353"/>
      <c r="AF78" s="354"/>
      <c r="AG78" s="353"/>
      <c r="AH78" s="368"/>
      <c r="AI78" s="1"/>
      <c r="AJ78" s="15"/>
      <c r="AL78" s="1" t="n">
        <f aca="false">A78</f>
        <v>39264</v>
      </c>
      <c r="AN78" s="367"/>
    </row>
    <row r="79" customFormat="false" ht="12.75" hidden="false" customHeight="false" outlineLevel="0" collapsed="false">
      <c r="A79" s="1" t="n">
        <f aca="false">[5]Tregion!$J79</f>
        <v>39295</v>
      </c>
      <c r="B79" s="352" t="n">
        <f aca="false">[5]Tregion!$P79</f>
        <v>36.6825</v>
      </c>
      <c r="C79" s="353" t="n">
        <f aca="false">[6]Tregion!$P79</f>
        <v>38.138</v>
      </c>
      <c r="D79" s="352" t="n">
        <f aca="false">[7]Tregion!$P79</f>
        <v>34.718</v>
      </c>
      <c r="E79" s="353" t="n">
        <f aca="false">[8]Tregion!$P79</f>
        <v>33.375</v>
      </c>
      <c r="F79" s="352" t="n">
        <f aca="false">[9]Tregion!$P79</f>
        <v>33.555</v>
      </c>
      <c r="G79" s="352" t="n">
        <f aca="false">[5]Tregion!$P79</f>
        <v>36.6825</v>
      </c>
      <c r="H79" s="352"/>
      <c r="I79" s="353" t="n">
        <f aca="false">[11]Tregion!$P79</f>
        <v>41.8875</v>
      </c>
      <c r="J79" s="352"/>
      <c r="K79" s="353"/>
      <c r="L79" s="352"/>
      <c r="M79" s="353"/>
      <c r="N79" s="352"/>
      <c r="O79" s="353"/>
      <c r="Q79" s="352"/>
      <c r="R79" s="353" t="n">
        <f aca="false">[12]Tregion!$P79</f>
        <v>34.803665534104</v>
      </c>
      <c r="S79" s="354"/>
      <c r="T79" s="353"/>
      <c r="U79" s="355"/>
      <c r="V79" s="356"/>
      <c r="W79" s="355"/>
      <c r="X79" s="353"/>
      <c r="Y79" s="354"/>
      <c r="Z79" s="357"/>
      <c r="AB79" s="354"/>
      <c r="AC79" s="353"/>
      <c r="AD79" s="354"/>
      <c r="AE79" s="353"/>
      <c r="AF79" s="354"/>
      <c r="AG79" s="353"/>
      <c r="AH79" s="368"/>
      <c r="AI79" s="1"/>
      <c r="AJ79" s="15"/>
      <c r="AL79" s="1" t="n">
        <f aca="false">A79</f>
        <v>39295</v>
      </c>
      <c r="AN79" s="367"/>
    </row>
    <row r="80" customFormat="false" ht="12.75" hidden="false" customHeight="false" outlineLevel="0" collapsed="false">
      <c r="A80" s="1" t="n">
        <f aca="false">[5]Tregion!$J80</f>
        <v>39326</v>
      </c>
      <c r="B80" s="352" t="n">
        <f aca="false">[5]Tregion!$P80</f>
        <v>31.815</v>
      </c>
      <c r="C80" s="353" t="n">
        <f aca="false">[6]Tregion!$P80</f>
        <v>33.097</v>
      </c>
      <c r="D80" s="352" t="n">
        <f aca="false">[7]Tregion!$P80</f>
        <v>29.865</v>
      </c>
      <c r="E80" s="353" t="n">
        <f aca="false">[8]Tregion!$P80</f>
        <v>31.32</v>
      </c>
      <c r="F80" s="352" t="n">
        <f aca="false">[9]Tregion!$P80</f>
        <v>29.565</v>
      </c>
      <c r="G80" s="352" t="n">
        <f aca="false">[5]Tregion!$P80</f>
        <v>31.815</v>
      </c>
      <c r="H80" s="352"/>
      <c r="I80" s="353" t="n">
        <f aca="false">[11]Tregion!$P80</f>
        <v>28.95</v>
      </c>
      <c r="J80" s="352"/>
      <c r="K80" s="353"/>
      <c r="L80" s="352"/>
      <c r="M80" s="353"/>
      <c r="N80" s="352"/>
      <c r="O80" s="353"/>
      <c r="Q80" s="352"/>
      <c r="R80" s="353" t="n">
        <f aca="false">[12]Tregion!$P80</f>
        <v>34.9593390002258</v>
      </c>
      <c r="S80" s="354"/>
      <c r="T80" s="353"/>
      <c r="U80" s="355"/>
      <c r="V80" s="356"/>
      <c r="W80" s="355"/>
      <c r="X80" s="353"/>
      <c r="Y80" s="354"/>
      <c r="Z80" s="357"/>
      <c r="AB80" s="354"/>
      <c r="AC80" s="353"/>
      <c r="AD80" s="354"/>
      <c r="AE80" s="353"/>
      <c r="AF80" s="354"/>
      <c r="AG80" s="353"/>
      <c r="AH80" s="368"/>
      <c r="AI80" s="1"/>
      <c r="AJ80" s="15"/>
      <c r="AL80" s="1" t="n">
        <f aca="false">A80</f>
        <v>39326</v>
      </c>
      <c r="AN80" s="367"/>
    </row>
    <row r="81" customFormat="false" ht="12.75" hidden="false" customHeight="false" outlineLevel="0" collapsed="false">
      <c r="A81" s="1" t="n">
        <f aca="false">[5]Tregion!$J81</f>
        <v>39356</v>
      </c>
      <c r="B81" s="352" t="n">
        <f aca="false">[5]Tregion!$P81</f>
        <v>27.255</v>
      </c>
      <c r="C81" s="353" t="n">
        <f aca="false">[6]Tregion!$P81</f>
        <v>28.89</v>
      </c>
      <c r="D81" s="352" t="n">
        <f aca="false">[7]Tregion!$P81</f>
        <v>27.78</v>
      </c>
      <c r="E81" s="353" t="n">
        <f aca="false">[8]Tregion!$P81</f>
        <v>31.605</v>
      </c>
      <c r="F81" s="352" t="n">
        <f aca="false">[9]Tregion!$P81</f>
        <v>30.1425</v>
      </c>
      <c r="G81" s="352" t="n">
        <f aca="false">[5]Tregion!$P81</f>
        <v>27.255</v>
      </c>
      <c r="H81" s="352"/>
      <c r="I81" s="353" t="n">
        <f aca="false">[11]Tregion!$P81</f>
        <v>28.3875</v>
      </c>
      <c r="J81" s="352"/>
      <c r="K81" s="353"/>
      <c r="L81" s="352"/>
      <c r="M81" s="353"/>
      <c r="N81" s="352"/>
      <c r="O81" s="353"/>
      <c r="Q81" s="352"/>
      <c r="R81" s="353" t="n">
        <f aca="false">[12]Tregion!$P81</f>
        <v>34.8687328903231</v>
      </c>
      <c r="S81" s="354"/>
      <c r="T81" s="353"/>
      <c r="U81" s="355"/>
      <c r="V81" s="356"/>
      <c r="W81" s="355"/>
      <c r="X81" s="353"/>
      <c r="Y81" s="354"/>
      <c r="Z81" s="357"/>
      <c r="AB81" s="354"/>
      <c r="AC81" s="353"/>
      <c r="AD81" s="354"/>
      <c r="AE81" s="353"/>
      <c r="AF81" s="354"/>
      <c r="AG81" s="353"/>
      <c r="AH81" s="368"/>
      <c r="AI81" s="1"/>
      <c r="AJ81" s="15"/>
      <c r="AL81" s="1" t="n">
        <f aca="false">A81</f>
        <v>39356</v>
      </c>
      <c r="AN81" s="367"/>
    </row>
    <row r="82" customFormat="false" ht="12.75" hidden="false" customHeight="false" outlineLevel="0" collapsed="false">
      <c r="A82" s="1" t="n">
        <f aca="false">[5]Tregion!$J82</f>
        <v>39387</v>
      </c>
      <c r="B82" s="352" t="n">
        <f aca="false">[5]Tregion!$P82</f>
        <v>26.625</v>
      </c>
      <c r="C82" s="353" t="n">
        <f aca="false">[6]Tregion!$P82</f>
        <v>27.72</v>
      </c>
      <c r="D82" s="352" t="n">
        <f aca="false">[7]Tregion!$P82</f>
        <v>26.453</v>
      </c>
      <c r="E82" s="353" t="n">
        <f aca="false">[8]Tregion!$P82</f>
        <v>29.4075</v>
      </c>
      <c r="F82" s="352" t="n">
        <f aca="false">[9]Tregion!$P82</f>
        <v>29.7075</v>
      </c>
      <c r="G82" s="352" t="n">
        <f aca="false">[5]Tregion!$P82</f>
        <v>26.625</v>
      </c>
      <c r="H82" s="352"/>
      <c r="I82" s="353" t="n">
        <f aca="false">[11]Tregion!$P82</f>
        <v>26.1375</v>
      </c>
      <c r="J82" s="352"/>
      <c r="K82" s="353"/>
      <c r="L82" s="352"/>
      <c r="M82" s="353"/>
      <c r="N82" s="352"/>
      <c r="O82" s="353"/>
      <c r="Q82" s="352"/>
      <c r="R82" s="353" t="n">
        <f aca="false">[12]Tregion!$P82</f>
        <v>36.8056042916223</v>
      </c>
      <c r="S82" s="354"/>
      <c r="T82" s="353"/>
      <c r="U82" s="355"/>
      <c r="V82" s="356"/>
      <c r="W82" s="355"/>
      <c r="X82" s="353"/>
      <c r="Y82" s="354"/>
      <c r="Z82" s="357"/>
      <c r="AB82" s="354"/>
      <c r="AC82" s="353"/>
      <c r="AD82" s="354"/>
      <c r="AE82" s="353"/>
      <c r="AF82" s="354"/>
      <c r="AG82" s="353"/>
      <c r="AH82" s="368"/>
      <c r="AI82" s="1"/>
      <c r="AJ82" s="15"/>
      <c r="AL82" s="1" t="n">
        <f aca="false">A82</f>
        <v>39387</v>
      </c>
      <c r="AN82" s="367"/>
    </row>
    <row r="83" customFormat="false" ht="12.75" hidden="false" customHeight="false" outlineLevel="0" collapsed="false">
      <c r="A83" s="1" t="n">
        <f aca="false">[5]Tregion!$J83</f>
        <v>39417</v>
      </c>
      <c r="B83" s="352" t="n">
        <f aca="false">[5]Tregion!$P83</f>
        <v>26.625</v>
      </c>
      <c r="C83" s="353" t="n">
        <f aca="false">[6]Tregion!$P83</f>
        <v>28.995</v>
      </c>
      <c r="D83" s="352" t="n">
        <f aca="false">[7]Tregion!$P83</f>
        <v>27.675</v>
      </c>
      <c r="E83" s="353" t="n">
        <f aca="false">[8]Tregion!$P83</f>
        <v>30.1125</v>
      </c>
      <c r="F83" s="352" t="n">
        <f aca="false">[9]Tregion!$P83</f>
        <v>32.595</v>
      </c>
      <c r="G83" s="352" t="n">
        <f aca="false">[5]Tregion!$P83</f>
        <v>26.625</v>
      </c>
      <c r="H83" s="352"/>
      <c r="I83" s="353" t="n">
        <f aca="false">[11]Tregion!$P83</f>
        <v>28.575</v>
      </c>
      <c r="J83" s="352"/>
      <c r="K83" s="353"/>
      <c r="L83" s="352"/>
      <c r="M83" s="353"/>
      <c r="N83" s="352"/>
      <c r="O83" s="353"/>
      <c r="Q83" s="352"/>
      <c r="R83" s="353" t="n">
        <f aca="false">[12]Tregion!$P83</f>
        <v>38.8597964864983</v>
      </c>
      <c r="S83" s="354"/>
      <c r="T83" s="353"/>
      <c r="U83" s="355"/>
      <c r="V83" s="356"/>
      <c r="W83" s="355"/>
      <c r="X83" s="353"/>
      <c r="Y83" s="354"/>
      <c r="Z83" s="357"/>
      <c r="AB83" s="354"/>
      <c r="AC83" s="353"/>
      <c r="AD83" s="354"/>
      <c r="AE83" s="353"/>
      <c r="AF83" s="354"/>
      <c r="AG83" s="353"/>
      <c r="AH83" s="368"/>
      <c r="AI83" s="1"/>
      <c r="AJ83" s="15"/>
      <c r="AL83" s="1" t="n">
        <f aca="false">A83</f>
        <v>39417</v>
      </c>
      <c r="AN83" s="367"/>
    </row>
    <row r="84" customFormat="false" ht="12.75" hidden="false" customHeight="false" outlineLevel="0" collapsed="false">
      <c r="A84" s="1" t="n">
        <f aca="false">[5]Tregion!$J84</f>
        <v>39448</v>
      </c>
      <c r="B84" s="352" t="n">
        <f aca="false">[5]Tregion!$P84</f>
        <v>27.5475</v>
      </c>
      <c r="C84" s="353" t="n">
        <f aca="false">[6]Tregion!$P84</f>
        <v>29.603</v>
      </c>
      <c r="D84" s="352" t="n">
        <f aca="false">[7]Tregion!$P84</f>
        <v>28.14</v>
      </c>
      <c r="E84" s="353" t="n">
        <f aca="false">[8]Tregion!$P84</f>
        <v>29.565</v>
      </c>
      <c r="F84" s="352" t="n">
        <f aca="false">[9]Tregion!$P84</f>
        <v>30.8475</v>
      </c>
      <c r="G84" s="352" t="n">
        <f aca="false">[5]Tregion!$P84</f>
        <v>27.5475</v>
      </c>
      <c r="H84" s="352"/>
      <c r="I84" s="353" t="n">
        <f aca="false">[11]Tregion!$P84</f>
        <v>21.3375</v>
      </c>
      <c r="J84" s="352"/>
      <c r="K84" s="353"/>
      <c r="L84" s="352"/>
      <c r="M84" s="353"/>
      <c r="N84" s="352"/>
      <c r="O84" s="353"/>
      <c r="Q84" s="352"/>
      <c r="R84" s="353" t="n">
        <f aca="false">[12]Tregion!$P84</f>
        <v>39.3611999538474</v>
      </c>
      <c r="S84" s="354"/>
      <c r="T84" s="353"/>
      <c r="U84" s="355"/>
      <c r="V84" s="356"/>
      <c r="W84" s="355"/>
      <c r="X84" s="353"/>
      <c r="Y84" s="354"/>
      <c r="Z84" s="357"/>
      <c r="AB84" s="354"/>
      <c r="AC84" s="353"/>
      <c r="AD84" s="354"/>
      <c r="AE84" s="353"/>
      <c r="AF84" s="354"/>
      <c r="AG84" s="353"/>
      <c r="AH84" s="368"/>
      <c r="AI84" s="1"/>
      <c r="AJ84" s="15"/>
      <c r="AL84" s="1" t="n">
        <f aca="false">A84</f>
        <v>39448</v>
      </c>
      <c r="AN84" s="367"/>
    </row>
    <row r="85" customFormat="false" ht="12.75" hidden="false" customHeight="false" outlineLevel="0" collapsed="false">
      <c r="A85" s="1" t="n">
        <f aca="false">[5]Tregion!$J85</f>
        <v>39479</v>
      </c>
      <c r="B85" s="352" t="n">
        <f aca="false">[5]Tregion!$P85</f>
        <v>27.36</v>
      </c>
      <c r="C85" s="353" t="n">
        <f aca="false">[6]Tregion!$P85</f>
        <v>28.538</v>
      </c>
      <c r="D85" s="352" t="n">
        <f aca="false">[7]Tregion!$P85</f>
        <v>27.12</v>
      </c>
      <c r="E85" s="353" t="n">
        <f aca="false">[8]Tregion!$P85</f>
        <v>29.73</v>
      </c>
      <c r="F85" s="352" t="n">
        <f aca="false">[9]Tregion!$P85</f>
        <v>29.445</v>
      </c>
      <c r="G85" s="352" t="n">
        <f aca="false">[5]Tregion!$P85</f>
        <v>27.36</v>
      </c>
      <c r="H85" s="352"/>
      <c r="I85" s="353" t="n">
        <f aca="false">[11]Tregion!$P85</f>
        <v>23.025</v>
      </c>
      <c r="J85" s="352"/>
      <c r="K85" s="353"/>
      <c r="L85" s="352"/>
      <c r="M85" s="353"/>
      <c r="N85" s="352"/>
      <c r="O85" s="353"/>
      <c r="Q85" s="352"/>
      <c r="R85" s="353" t="n">
        <f aca="false">[12]Tregion!$P85</f>
        <v>38.027976054497</v>
      </c>
      <c r="S85" s="354"/>
      <c r="T85" s="353"/>
      <c r="U85" s="355"/>
      <c r="V85" s="356"/>
      <c r="W85" s="355"/>
      <c r="X85" s="353"/>
      <c r="Y85" s="354"/>
      <c r="Z85" s="357"/>
      <c r="AB85" s="354"/>
      <c r="AC85" s="353"/>
      <c r="AD85" s="354"/>
      <c r="AE85" s="353"/>
      <c r="AF85" s="354"/>
      <c r="AG85" s="353"/>
      <c r="AH85" s="368"/>
      <c r="AI85" s="1"/>
      <c r="AJ85" s="15"/>
      <c r="AL85" s="1" t="n">
        <f aca="false">A85</f>
        <v>39479</v>
      </c>
      <c r="AN85" s="367"/>
    </row>
    <row r="86" customFormat="false" ht="12.75" hidden="false" customHeight="false" outlineLevel="0" collapsed="false">
      <c r="A86" s="1" t="n">
        <f aca="false">[5]Tregion!$J86</f>
        <v>39508</v>
      </c>
      <c r="B86" s="352" t="n">
        <f aca="false">[5]Tregion!$P86</f>
        <v>27.36</v>
      </c>
      <c r="C86" s="353" t="n">
        <f aca="false">[6]Tregion!$P86</f>
        <v>27.255</v>
      </c>
      <c r="D86" s="352" t="n">
        <f aca="false">[7]Tregion!$P86</f>
        <v>25.478</v>
      </c>
      <c r="E86" s="353" t="n">
        <f aca="false">[8]Tregion!$P86</f>
        <v>29.145</v>
      </c>
      <c r="F86" s="352" t="n">
        <f aca="false">[9]Tregion!$P86</f>
        <v>28.7475</v>
      </c>
      <c r="G86" s="352" t="n">
        <f aca="false">[5]Tregion!$P86</f>
        <v>27.36</v>
      </c>
      <c r="H86" s="352"/>
      <c r="I86" s="353" t="n">
        <f aca="false">[11]Tregion!$P86</f>
        <v>21.15</v>
      </c>
      <c r="J86" s="352"/>
      <c r="K86" s="353"/>
      <c r="L86" s="352"/>
      <c r="M86" s="353"/>
      <c r="N86" s="352"/>
      <c r="O86" s="353"/>
      <c r="Q86" s="352"/>
      <c r="R86" s="353" t="n">
        <f aca="false">[12]Tregion!$P86</f>
        <v>36.4832195786514</v>
      </c>
      <c r="S86" s="354"/>
      <c r="T86" s="353"/>
      <c r="U86" s="355"/>
      <c r="V86" s="356"/>
      <c r="W86" s="355"/>
      <c r="X86" s="353"/>
      <c r="Y86" s="354"/>
      <c r="Z86" s="357"/>
      <c r="AB86" s="354"/>
      <c r="AC86" s="353"/>
      <c r="AD86" s="354"/>
      <c r="AE86" s="353"/>
      <c r="AF86" s="354"/>
      <c r="AG86" s="353"/>
      <c r="AH86" s="368"/>
      <c r="AI86" s="1"/>
      <c r="AJ86" s="15"/>
      <c r="AL86" s="1" t="n">
        <f aca="false">A86</f>
        <v>39508</v>
      </c>
      <c r="AN86" s="367"/>
    </row>
    <row r="87" customFormat="false" ht="12.75" hidden="false" customHeight="false" outlineLevel="0" collapsed="false">
      <c r="A87" s="1" t="n">
        <f aca="false">[5]Tregion!$J87</f>
        <v>39539</v>
      </c>
      <c r="B87" s="352" t="n">
        <f aca="false">[5]Tregion!$P87</f>
        <v>27.165</v>
      </c>
      <c r="C87" s="353" t="n">
        <f aca="false">[6]Tregion!$P87</f>
        <v>28.133</v>
      </c>
      <c r="D87" s="352" t="n">
        <f aca="false">[7]Tregion!$P87</f>
        <v>25.073</v>
      </c>
      <c r="E87" s="353" t="n">
        <f aca="false">[8]Tregion!$P87</f>
        <v>29.392</v>
      </c>
      <c r="F87" s="352" t="n">
        <f aca="false">[9]Tregion!$P87</f>
        <v>28.065</v>
      </c>
      <c r="G87" s="352" t="n">
        <f aca="false">[5]Tregion!$P87</f>
        <v>27.165</v>
      </c>
      <c r="H87" s="352"/>
      <c r="I87" s="353" t="n">
        <f aca="false">[11]Tregion!$P87</f>
        <v>24.9</v>
      </c>
      <c r="J87" s="352"/>
      <c r="K87" s="353"/>
      <c r="L87" s="352"/>
      <c r="M87" s="353"/>
      <c r="N87" s="352"/>
      <c r="O87" s="353"/>
      <c r="Q87" s="352"/>
      <c r="R87" s="353" t="n">
        <f aca="false">[12]Tregion!$P87</f>
        <v>33.9651897221221</v>
      </c>
      <c r="S87" s="354"/>
      <c r="T87" s="353"/>
      <c r="U87" s="355"/>
      <c r="V87" s="356"/>
      <c r="W87" s="355"/>
      <c r="X87" s="353"/>
      <c r="Y87" s="354"/>
      <c r="Z87" s="357"/>
      <c r="AB87" s="354"/>
      <c r="AC87" s="353"/>
      <c r="AD87" s="354"/>
      <c r="AE87" s="353"/>
      <c r="AF87" s="354"/>
      <c r="AG87" s="353"/>
      <c r="AH87" s="368"/>
      <c r="AI87" s="1"/>
      <c r="AJ87" s="15"/>
      <c r="AL87" s="1" t="n">
        <f aca="false">A87</f>
        <v>39539</v>
      </c>
      <c r="AN87" s="367"/>
    </row>
    <row r="88" customFormat="false" ht="12.75" hidden="false" customHeight="false" outlineLevel="0" collapsed="false">
      <c r="A88" s="1" t="n">
        <f aca="false">[5]Tregion!$J88</f>
        <v>39569</v>
      </c>
      <c r="B88" s="352" t="n">
        <f aca="false">[5]Tregion!$P88</f>
        <v>27.165</v>
      </c>
      <c r="C88" s="353" t="n">
        <f aca="false">[6]Tregion!$P88</f>
        <v>26.085</v>
      </c>
      <c r="D88" s="352" t="n">
        <f aca="false">[7]Tregion!$P88</f>
        <v>23.017</v>
      </c>
      <c r="E88" s="353" t="n">
        <f aca="false">[8]Tregion!$P88</f>
        <v>30.2325</v>
      </c>
      <c r="F88" s="352" t="n">
        <f aca="false">[9]Tregion!$P88</f>
        <v>28.44</v>
      </c>
      <c r="G88" s="352" t="n">
        <f aca="false">[5]Tregion!$P88</f>
        <v>27.165</v>
      </c>
      <c r="H88" s="352"/>
      <c r="I88" s="353" t="n">
        <f aca="false">[11]Tregion!$P88</f>
        <v>25.65</v>
      </c>
      <c r="J88" s="352"/>
      <c r="K88" s="353"/>
      <c r="L88" s="352"/>
      <c r="M88" s="353"/>
      <c r="N88" s="352"/>
      <c r="O88" s="353"/>
      <c r="Q88" s="352"/>
      <c r="R88" s="353" t="n">
        <f aca="false">[12]Tregion!$P88</f>
        <v>33.9675046083824</v>
      </c>
      <c r="S88" s="354"/>
      <c r="T88" s="353"/>
      <c r="U88" s="355"/>
      <c r="V88" s="356"/>
      <c r="W88" s="355"/>
      <c r="X88" s="353"/>
      <c r="Y88" s="354"/>
      <c r="Z88" s="357"/>
      <c r="AB88" s="354"/>
      <c r="AC88" s="353"/>
      <c r="AD88" s="354"/>
      <c r="AE88" s="353"/>
      <c r="AF88" s="354"/>
      <c r="AG88" s="353"/>
      <c r="AH88" s="368"/>
      <c r="AI88" s="1"/>
      <c r="AJ88" s="15"/>
      <c r="AL88" s="1" t="n">
        <f aca="false">A88</f>
        <v>39569</v>
      </c>
      <c r="AN88" s="367"/>
    </row>
    <row r="89" customFormat="false" ht="12.75" hidden="false" customHeight="false" outlineLevel="0" collapsed="false">
      <c r="A89" s="1" t="n">
        <f aca="false">[5]Tregion!$J89</f>
        <v>39600</v>
      </c>
      <c r="B89" s="352" t="n">
        <f aca="false">[5]Tregion!$P89</f>
        <v>28.935</v>
      </c>
      <c r="C89" s="353" t="n">
        <f aca="false">[6]Tregion!$P89</f>
        <v>26.64</v>
      </c>
      <c r="D89" s="352" t="n">
        <f aca="false">[7]Tregion!$P89</f>
        <v>23.543</v>
      </c>
      <c r="E89" s="353" t="n">
        <f aca="false">[8]Tregion!$P89</f>
        <v>32.985</v>
      </c>
      <c r="F89" s="352" t="n">
        <f aca="false">[9]Tregion!$P89</f>
        <v>33.1275</v>
      </c>
      <c r="G89" s="352" t="n">
        <f aca="false">[5]Tregion!$P89</f>
        <v>28.935</v>
      </c>
      <c r="H89" s="352"/>
      <c r="I89" s="353" t="n">
        <f aca="false">[11]Tregion!$P89</f>
        <v>30.15</v>
      </c>
      <c r="J89" s="352"/>
      <c r="K89" s="353"/>
      <c r="L89" s="352"/>
      <c r="M89" s="353"/>
      <c r="N89" s="352"/>
      <c r="O89" s="353"/>
      <c r="Q89" s="352"/>
      <c r="R89" s="353" t="n">
        <f aca="false">[12]Tregion!$P89</f>
        <v>34.3450148557621</v>
      </c>
      <c r="S89" s="354"/>
      <c r="T89" s="353"/>
      <c r="U89" s="355"/>
      <c r="V89" s="356"/>
      <c r="W89" s="355"/>
      <c r="X89" s="353"/>
      <c r="Y89" s="354"/>
      <c r="Z89" s="357"/>
      <c r="AB89" s="354"/>
      <c r="AC89" s="353"/>
      <c r="AD89" s="354"/>
      <c r="AE89" s="353"/>
      <c r="AF89" s="354"/>
      <c r="AG89" s="353"/>
      <c r="AH89" s="368"/>
      <c r="AI89" s="1"/>
      <c r="AJ89" s="15"/>
      <c r="AL89" s="1" t="n">
        <f aca="false">A89</f>
        <v>39600</v>
      </c>
      <c r="AN89" s="367"/>
    </row>
    <row r="90" customFormat="false" ht="12.75" hidden="false" customHeight="false" outlineLevel="0" collapsed="false">
      <c r="A90" s="1" t="n">
        <f aca="false">[5]Tregion!$J90</f>
        <v>39630</v>
      </c>
      <c r="B90" s="352" t="n">
        <f aca="false">[5]Tregion!$P90</f>
        <v>34.335</v>
      </c>
      <c r="C90" s="353" t="n">
        <f aca="false">[6]Tregion!$P90</f>
        <v>35.303</v>
      </c>
      <c r="D90" s="352" t="n">
        <f aca="false">[7]Tregion!$P90</f>
        <v>31.283</v>
      </c>
      <c r="E90" s="353" t="n">
        <f aca="false">[8]Tregion!$P90</f>
        <v>29.46</v>
      </c>
      <c r="F90" s="352" t="n">
        <f aca="false">[9]Tregion!$P90</f>
        <v>33.78</v>
      </c>
      <c r="G90" s="352" t="n">
        <f aca="false">[5]Tregion!$P90</f>
        <v>34.335</v>
      </c>
      <c r="H90" s="352"/>
      <c r="I90" s="353" t="n">
        <f aca="false">[11]Tregion!$P90</f>
        <v>35.4</v>
      </c>
      <c r="J90" s="352"/>
      <c r="K90" s="353"/>
      <c r="L90" s="352"/>
      <c r="M90" s="353"/>
      <c r="N90" s="352"/>
      <c r="O90" s="353"/>
      <c r="Q90" s="352"/>
      <c r="R90" s="353" t="n">
        <f aca="false">[12]Tregion!$P90</f>
        <v>34.933470828416</v>
      </c>
      <c r="S90" s="354"/>
      <c r="T90" s="353"/>
      <c r="U90" s="355"/>
      <c r="V90" s="356"/>
      <c r="W90" s="355"/>
      <c r="X90" s="353"/>
      <c r="Y90" s="354"/>
      <c r="Z90" s="357"/>
      <c r="AB90" s="354"/>
      <c r="AC90" s="353"/>
      <c r="AD90" s="354"/>
      <c r="AE90" s="353"/>
      <c r="AF90" s="354"/>
      <c r="AG90" s="353"/>
      <c r="AH90" s="368"/>
      <c r="AI90" s="1"/>
      <c r="AJ90" s="15"/>
      <c r="AL90" s="1" t="n">
        <f aca="false">A90</f>
        <v>39630</v>
      </c>
      <c r="AN90" s="367"/>
    </row>
    <row r="91" customFormat="false" ht="12.75" hidden="false" customHeight="false" outlineLevel="0" collapsed="false">
      <c r="A91" s="1" t="n">
        <f aca="false">[5]Tregion!$J91</f>
        <v>39661</v>
      </c>
      <c r="B91" s="352" t="n">
        <f aca="false">[5]Tregion!$P91</f>
        <v>36.3</v>
      </c>
      <c r="C91" s="353" t="n">
        <f aca="false">[6]Tregion!$P91</f>
        <v>38.347</v>
      </c>
      <c r="D91" s="352" t="n">
        <f aca="false">[7]Tregion!$P91</f>
        <v>34.59</v>
      </c>
      <c r="E91" s="353" t="n">
        <f aca="false">[8]Tregion!$P91</f>
        <v>32.8575</v>
      </c>
      <c r="F91" s="352" t="n">
        <f aca="false">[9]Tregion!$P91</f>
        <v>33.825</v>
      </c>
      <c r="G91" s="352" t="n">
        <f aca="false">[5]Tregion!$P91</f>
        <v>36.3</v>
      </c>
      <c r="H91" s="352"/>
      <c r="I91" s="353" t="n">
        <f aca="false">[11]Tregion!$P91</f>
        <v>42.15</v>
      </c>
      <c r="J91" s="352"/>
      <c r="K91" s="353"/>
      <c r="L91" s="352"/>
      <c r="M91" s="353"/>
      <c r="N91" s="352"/>
      <c r="O91" s="353"/>
      <c r="Q91" s="352"/>
      <c r="R91" s="353" t="n">
        <f aca="false">[12]Tregion!$P91</f>
        <v>35.3343221698322</v>
      </c>
      <c r="S91" s="354"/>
      <c r="T91" s="353"/>
      <c r="U91" s="355"/>
      <c r="V91" s="356"/>
      <c r="W91" s="355"/>
      <c r="X91" s="353"/>
      <c r="Y91" s="354"/>
      <c r="Z91" s="357"/>
      <c r="AB91" s="354"/>
      <c r="AC91" s="353"/>
      <c r="AD91" s="354"/>
      <c r="AE91" s="353"/>
      <c r="AF91" s="354"/>
      <c r="AG91" s="353"/>
      <c r="AH91" s="368"/>
      <c r="AI91" s="1"/>
      <c r="AJ91" s="15"/>
      <c r="AL91" s="1" t="n">
        <f aca="false">A91</f>
        <v>39661</v>
      </c>
      <c r="AN91" s="367"/>
    </row>
    <row r="92" customFormat="false" ht="12.75" hidden="false" customHeight="false" outlineLevel="0" collapsed="false">
      <c r="A92" s="1" t="n">
        <f aca="false">[5]Tregion!$J92</f>
        <v>39692</v>
      </c>
      <c r="B92" s="352" t="n">
        <f aca="false">[5]Tregion!$P92</f>
        <v>31.785</v>
      </c>
      <c r="C92" s="353" t="n">
        <f aca="false">[6]Tregion!$P92</f>
        <v>33.6</v>
      </c>
      <c r="D92" s="352" t="n">
        <f aca="false">[7]Tregion!$P92</f>
        <v>30.06</v>
      </c>
      <c r="E92" s="353" t="n">
        <f aca="false">[8]Tregion!$P92</f>
        <v>30.945</v>
      </c>
      <c r="F92" s="352" t="n">
        <f aca="false">[9]Tregion!$P92</f>
        <v>29.782</v>
      </c>
      <c r="G92" s="352" t="n">
        <f aca="false">[5]Tregion!$P92</f>
        <v>31.785</v>
      </c>
      <c r="H92" s="352"/>
      <c r="I92" s="353" t="n">
        <f aca="false">[11]Tregion!$P92</f>
        <v>29.212</v>
      </c>
      <c r="J92" s="352"/>
      <c r="K92" s="353"/>
      <c r="L92" s="352"/>
      <c r="M92" s="353"/>
      <c r="N92" s="352"/>
      <c r="O92" s="353"/>
      <c r="Q92" s="352"/>
      <c r="R92" s="353" t="n">
        <f aca="false">[12]Tregion!$P92</f>
        <v>35.4888182433579</v>
      </c>
      <c r="S92" s="354"/>
      <c r="T92" s="353"/>
      <c r="U92" s="355"/>
      <c r="V92" s="356"/>
      <c r="W92" s="355"/>
      <c r="X92" s="353"/>
      <c r="Y92" s="354"/>
      <c r="Z92" s="357"/>
      <c r="AB92" s="354"/>
      <c r="AC92" s="353"/>
      <c r="AD92" s="354"/>
      <c r="AE92" s="353"/>
      <c r="AF92" s="354"/>
      <c r="AG92" s="353"/>
      <c r="AH92" s="368"/>
      <c r="AI92" s="1"/>
      <c r="AJ92" s="15"/>
      <c r="AL92" s="1" t="n">
        <f aca="false">A92</f>
        <v>39692</v>
      </c>
      <c r="AN92" s="367"/>
    </row>
    <row r="93" customFormat="false" ht="12.75" hidden="false" customHeight="false" outlineLevel="0" collapsed="false">
      <c r="A93" s="1" t="n">
        <f aca="false">[5]Tregion!$J93</f>
        <v>39722</v>
      </c>
      <c r="B93" s="352" t="n">
        <f aca="false">[5]Tregion!$P93</f>
        <v>27.57</v>
      </c>
      <c r="C93" s="353" t="n">
        <f aca="false">[6]Tregion!$P93</f>
        <v>29.655</v>
      </c>
      <c r="D93" s="352" t="n">
        <f aca="false">[7]Tregion!$P93</f>
        <v>28.155</v>
      </c>
      <c r="E93" s="353" t="n">
        <f aca="false">[8]Tregion!$P93</f>
        <v>32.153</v>
      </c>
      <c r="F93" s="352" t="n">
        <f aca="false">[9]Tregion!$P93</f>
        <v>30.3075</v>
      </c>
      <c r="G93" s="352" t="n">
        <f aca="false">[5]Tregion!$P93</f>
        <v>27.57</v>
      </c>
      <c r="H93" s="352"/>
      <c r="I93" s="353" t="n">
        <f aca="false">[11]Tregion!$P93</f>
        <v>28.65</v>
      </c>
      <c r="J93" s="352"/>
      <c r="K93" s="353"/>
      <c r="L93" s="352"/>
      <c r="M93" s="353"/>
      <c r="N93" s="352"/>
      <c r="O93" s="353"/>
      <c r="Q93" s="352"/>
      <c r="R93" s="353" t="n">
        <f aca="false">[12]Tregion!$P93</f>
        <v>35.3980095436107</v>
      </c>
      <c r="S93" s="354"/>
      <c r="T93" s="353"/>
      <c r="U93" s="355"/>
      <c r="V93" s="356"/>
      <c r="W93" s="355"/>
      <c r="X93" s="353"/>
      <c r="Y93" s="354"/>
      <c r="Z93" s="357"/>
      <c r="AB93" s="354"/>
      <c r="AC93" s="353"/>
      <c r="AD93" s="354"/>
      <c r="AE93" s="353"/>
      <c r="AF93" s="354"/>
      <c r="AG93" s="353"/>
      <c r="AH93" s="368"/>
      <c r="AI93" s="1"/>
      <c r="AJ93" s="15"/>
      <c r="AL93" s="1" t="n">
        <f aca="false">A93</f>
        <v>39722</v>
      </c>
      <c r="AN93" s="367"/>
    </row>
    <row r="94" customFormat="false" ht="12.75" hidden="false" customHeight="false" outlineLevel="0" collapsed="false">
      <c r="A94" s="1" t="n">
        <f aca="false">[5]Tregion!$J94</f>
        <v>39753</v>
      </c>
      <c r="B94" s="352" t="n">
        <f aca="false">[5]Tregion!$P94</f>
        <v>26.985</v>
      </c>
      <c r="C94" s="353" t="n">
        <f aca="false">[6]Tregion!$P94</f>
        <v>28.538</v>
      </c>
      <c r="D94" s="352" t="n">
        <f aca="false">[7]Tregion!$P94</f>
        <v>26.88</v>
      </c>
      <c r="E94" s="353" t="n">
        <f aca="false">[8]Tregion!$P94</f>
        <v>29.82</v>
      </c>
      <c r="F94" s="352" t="n">
        <f aca="false">[9]Tregion!$P94</f>
        <v>29.8725</v>
      </c>
      <c r="G94" s="352" t="n">
        <f aca="false">[5]Tregion!$P94</f>
        <v>26.985</v>
      </c>
      <c r="H94" s="352"/>
      <c r="I94" s="353" t="n">
        <f aca="false">[11]Tregion!$P94</f>
        <v>26.4</v>
      </c>
      <c r="J94" s="352"/>
      <c r="K94" s="353"/>
      <c r="L94" s="352"/>
      <c r="M94" s="353"/>
      <c r="N94" s="352"/>
      <c r="O94" s="353"/>
      <c r="Q94" s="352"/>
      <c r="R94" s="353" t="n">
        <f aca="false">[12]Tregion!$P94</f>
        <v>37.8824198124682</v>
      </c>
      <c r="S94" s="354"/>
      <c r="T94" s="353"/>
      <c r="U94" s="355"/>
      <c r="V94" s="356"/>
      <c r="W94" s="355"/>
      <c r="X94" s="353"/>
      <c r="Y94" s="354"/>
      <c r="Z94" s="357"/>
      <c r="AB94" s="354"/>
      <c r="AC94" s="353"/>
      <c r="AD94" s="354"/>
      <c r="AE94" s="353"/>
      <c r="AF94" s="354"/>
      <c r="AG94" s="353"/>
      <c r="AH94" s="368"/>
      <c r="AI94" s="1"/>
      <c r="AJ94" s="15"/>
      <c r="AL94" s="1" t="n">
        <f aca="false">A94</f>
        <v>39753</v>
      </c>
      <c r="AN94" s="367"/>
    </row>
    <row r="95" customFormat="false" ht="12.75" hidden="false" customHeight="false" outlineLevel="0" collapsed="false">
      <c r="A95" s="1" t="n">
        <f aca="false">[5]Tregion!$J95</f>
        <v>39783</v>
      </c>
      <c r="B95" s="352" t="n">
        <f aca="false">[5]Tregion!$P95</f>
        <v>26.985</v>
      </c>
      <c r="C95" s="353" t="n">
        <f aca="false">[6]Tregion!$P95</f>
        <v>29.738</v>
      </c>
      <c r="D95" s="352" t="n">
        <f aca="false">[7]Tregion!$P95</f>
        <v>28.02</v>
      </c>
      <c r="E95" s="353" t="n">
        <f aca="false">[8]Tregion!$P95</f>
        <v>30.465</v>
      </c>
      <c r="F95" s="352" t="n">
        <f aca="false">[9]Tregion!$P95</f>
        <v>32.775</v>
      </c>
      <c r="G95" s="352" t="n">
        <f aca="false">[5]Tregion!$P95</f>
        <v>26.985</v>
      </c>
      <c r="H95" s="352"/>
      <c r="I95" s="353" t="n">
        <f aca="false">[11]Tregion!$P95</f>
        <v>28.8375</v>
      </c>
      <c r="J95" s="352"/>
      <c r="K95" s="353"/>
      <c r="L95" s="352"/>
      <c r="M95" s="353"/>
      <c r="N95" s="352"/>
      <c r="O95" s="353"/>
      <c r="Q95" s="352"/>
      <c r="R95" s="353" t="n">
        <f aca="false">[12]Tregion!$P95</f>
        <v>39.9582540767127</v>
      </c>
      <c r="S95" s="354"/>
      <c r="T95" s="353"/>
      <c r="U95" s="355"/>
      <c r="V95" s="356"/>
      <c r="W95" s="355"/>
      <c r="X95" s="353"/>
      <c r="Y95" s="354"/>
      <c r="Z95" s="357"/>
      <c r="AB95" s="354"/>
      <c r="AC95" s="353"/>
      <c r="AD95" s="354"/>
      <c r="AE95" s="353"/>
      <c r="AF95" s="354"/>
      <c r="AG95" s="353"/>
      <c r="AH95" s="368"/>
      <c r="AI95" s="1"/>
      <c r="AJ95" s="15"/>
      <c r="AL95" s="1" t="n">
        <f aca="false">A95</f>
        <v>39783</v>
      </c>
      <c r="AN95" s="367"/>
    </row>
    <row r="96" customFormat="false" ht="12.75" hidden="false" customHeight="false" outlineLevel="0" collapsed="false">
      <c r="A96" s="1" t="n">
        <f aca="false">[5]Tregion!$J96</f>
        <v>39814</v>
      </c>
      <c r="B96" s="352" t="n">
        <f aca="false">[5]Tregion!$P96</f>
        <v>27.855</v>
      </c>
      <c r="C96" s="353" t="n">
        <f aca="false">[6]Tregion!$P96</f>
        <v>30.413</v>
      </c>
      <c r="D96" s="352" t="n">
        <f aca="false">[7]Tregion!$P96</f>
        <v>28.47</v>
      </c>
      <c r="E96" s="353" t="n">
        <f aca="false">[8]Tregion!$P96</f>
        <v>29.745</v>
      </c>
      <c r="F96" s="352" t="n">
        <f aca="false">[9]Tregion!$P96</f>
        <v>31.0275</v>
      </c>
      <c r="G96" s="352" t="n">
        <f aca="false">[5]Tregion!$P96</f>
        <v>27.855</v>
      </c>
      <c r="H96" s="352"/>
      <c r="I96" s="353" t="n">
        <f aca="false">[11]Tregion!$P96</f>
        <v>21.7125</v>
      </c>
      <c r="J96" s="352"/>
      <c r="K96" s="353"/>
      <c r="L96" s="352"/>
      <c r="M96" s="353"/>
      <c r="N96" s="352"/>
      <c r="O96" s="353"/>
      <c r="Q96" s="352"/>
      <c r="R96" s="353" t="n">
        <f aca="false">[12]Tregion!$P96</f>
        <v>40.5101631854655</v>
      </c>
      <c r="S96" s="354"/>
      <c r="T96" s="353"/>
      <c r="U96" s="355"/>
      <c r="V96" s="356"/>
      <c r="W96" s="355"/>
      <c r="X96" s="353"/>
      <c r="Y96" s="354"/>
      <c r="Z96" s="357"/>
      <c r="AB96" s="354"/>
      <c r="AC96" s="353"/>
      <c r="AD96" s="354"/>
      <c r="AE96" s="353"/>
      <c r="AF96" s="354"/>
      <c r="AG96" s="353"/>
      <c r="AH96" s="368"/>
      <c r="AI96" s="1"/>
      <c r="AJ96" s="15"/>
      <c r="AL96" s="1" t="n">
        <f aca="false">A96</f>
        <v>39814</v>
      </c>
      <c r="AN96" s="367"/>
    </row>
    <row r="97" customFormat="false" ht="12.75" hidden="false" customHeight="false" outlineLevel="0" collapsed="false">
      <c r="A97" s="1" t="n">
        <f aca="false">[5]Tregion!$J97</f>
        <v>39845</v>
      </c>
      <c r="B97" s="352" t="n">
        <f aca="false">[5]Tregion!$P97</f>
        <v>27.675</v>
      </c>
      <c r="C97" s="353" t="n">
        <f aca="false">[6]Tregion!$P97</f>
        <v>29.408</v>
      </c>
      <c r="D97" s="352" t="n">
        <f aca="false">[7]Tregion!$P97</f>
        <v>27.517</v>
      </c>
      <c r="E97" s="353" t="n">
        <f aca="false">[8]Tregion!$P97</f>
        <v>29.9775</v>
      </c>
      <c r="F97" s="352" t="n">
        <f aca="false">[9]Tregion!$P97</f>
        <v>29.61</v>
      </c>
      <c r="G97" s="352" t="n">
        <f aca="false">[5]Tregion!$P97</f>
        <v>27.675</v>
      </c>
      <c r="H97" s="352"/>
      <c r="I97" s="353" t="n">
        <f aca="false">[11]Tregion!$P97</f>
        <v>23.4</v>
      </c>
      <c r="J97" s="352"/>
      <c r="K97" s="353"/>
      <c r="L97" s="352"/>
      <c r="M97" s="353"/>
      <c r="N97" s="352"/>
      <c r="O97" s="353"/>
      <c r="Q97" s="352"/>
      <c r="R97" s="353" t="n">
        <f aca="false">[12]Tregion!$P97</f>
        <v>39.1938903120209</v>
      </c>
      <c r="S97" s="354"/>
      <c r="T97" s="353"/>
      <c r="U97" s="355"/>
      <c r="V97" s="356"/>
      <c r="W97" s="355"/>
      <c r="X97" s="353"/>
      <c r="Y97" s="354"/>
      <c r="Z97" s="357"/>
      <c r="AB97" s="354"/>
      <c r="AC97" s="353"/>
      <c r="AD97" s="354"/>
      <c r="AE97" s="353"/>
      <c r="AF97" s="354"/>
      <c r="AG97" s="353"/>
      <c r="AH97" s="368"/>
      <c r="AI97" s="1"/>
      <c r="AJ97" s="15"/>
      <c r="AL97" s="1" t="n">
        <f aca="false">A97</f>
        <v>39845</v>
      </c>
      <c r="AN97" s="367"/>
    </row>
    <row r="98" customFormat="false" ht="12.75" hidden="false" customHeight="false" outlineLevel="0" collapsed="false">
      <c r="A98" s="1" t="n">
        <f aca="false">[5]Tregion!$J98</f>
        <v>39873</v>
      </c>
      <c r="B98" s="352" t="n">
        <f aca="false">[5]Tregion!$P98</f>
        <v>27.675</v>
      </c>
      <c r="C98" s="353" t="n">
        <f aca="false">[6]Tregion!$P98</f>
        <v>28.2</v>
      </c>
      <c r="D98" s="352" t="n">
        <f aca="false">[7]Tregion!$P98</f>
        <v>25.995</v>
      </c>
      <c r="E98" s="353" t="n">
        <f aca="false">[8]Tregion!$P98</f>
        <v>29.46</v>
      </c>
      <c r="F98" s="352" t="n">
        <f aca="false">[9]Tregion!$P98</f>
        <v>28.9125</v>
      </c>
      <c r="G98" s="352" t="n">
        <f aca="false">[5]Tregion!$P98</f>
        <v>27.675</v>
      </c>
      <c r="H98" s="352"/>
      <c r="I98" s="353" t="n">
        <f aca="false">[11]Tregion!$P98</f>
        <v>21.525</v>
      </c>
      <c r="J98" s="352"/>
      <c r="K98" s="353"/>
      <c r="L98" s="352"/>
      <c r="M98" s="353"/>
      <c r="N98" s="352"/>
      <c r="O98" s="353"/>
      <c r="Q98" s="352"/>
      <c r="R98" s="353" t="n">
        <f aca="false">[12]Tregion!$P98</f>
        <v>37.6624602963855</v>
      </c>
      <c r="S98" s="354"/>
      <c r="T98" s="353"/>
      <c r="U98" s="355"/>
      <c r="V98" s="356"/>
      <c r="W98" s="355"/>
      <c r="X98" s="353"/>
      <c r="Y98" s="354"/>
      <c r="Z98" s="357"/>
      <c r="AB98" s="354"/>
      <c r="AC98" s="353"/>
      <c r="AD98" s="354"/>
      <c r="AE98" s="353"/>
      <c r="AF98" s="354"/>
      <c r="AG98" s="353"/>
      <c r="AH98" s="368"/>
      <c r="AI98" s="1"/>
      <c r="AJ98" s="15"/>
      <c r="AL98" s="1" t="n">
        <f aca="false">A98</f>
        <v>39873</v>
      </c>
      <c r="AN98" s="367"/>
    </row>
    <row r="99" customFormat="false" ht="12.75" hidden="false" customHeight="false" outlineLevel="0" collapsed="false">
      <c r="A99" s="1" t="n">
        <f aca="false">[5]Tregion!$J99</f>
        <v>39904</v>
      </c>
      <c r="B99" s="352" t="n">
        <f aca="false">[5]Tregion!$P99</f>
        <v>27.495</v>
      </c>
      <c r="C99" s="353" t="n">
        <f aca="false">[6]Tregion!$P99</f>
        <v>29.025</v>
      </c>
      <c r="D99" s="352" t="n">
        <f aca="false">[7]Tregion!$P99</f>
        <v>25.613</v>
      </c>
      <c r="E99" s="353" t="n">
        <f aca="false">[8]Tregion!$P99</f>
        <v>29.887</v>
      </c>
      <c r="F99" s="352" t="n">
        <f aca="false">[9]Tregion!$P99</f>
        <v>28.215</v>
      </c>
      <c r="G99" s="352" t="n">
        <f aca="false">[5]Tregion!$P99</f>
        <v>27.495</v>
      </c>
      <c r="H99" s="352"/>
      <c r="I99" s="353" t="n">
        <f aca="false">[11]Tregion!$P99</f>
        <v>25.313</v>
      </c>
      <c r="J99" s="352"/>
      <c r="K99" s="353"/>
      <c r="L99" s="352"/>
      <c r="M99" s="353"/>
      <c r="N99" s="352"/>
      <c r="O99" s="353"/>
      <c r="Q99" s="352"/>
      <c r="R99" s="353" t="n">
        <f aca="false">[12]Tregion!$P99</f>
        <v>34.3310571717375</v>
      </c>
      <c r="S99" s="354"/>
      <c r="T99" s="353"/>
      <c r="U99" s="355"/>
      <c r="V99" s="356"/>
      <c r="W99" s="355"/>
      <c r="X99" s="353"/>
      <c r="Y99" s="354"/>
      <c r="Z99" s="357"/>
      <c r="AB99" s="354"/>
      <c r="AC99" s="353"/>
      <c r="AD99" s="354"/>
      <c r="AE99" s="353"/>
      <c r="AF99" s="354"/>
      <c r="AG99" s="353"/>
      <c r="AH99" s="368"/>
      <c r="AI99" s="1"/>
      <c r="AJ99" s="15"/>
      <c r="AL99" s="1" t="n">
        <f aca="false">A99</f>
        <v>39904</v>
      </c>
      <c r="AN99" s="367"/>
    </row>
    <row r="100" customFormat="false" ht="12.75" hidden="false" customHeight="false" outlineLevel="0" collapsed="false">
      <c r="A100" s="1" t="n">
        <f aca="false">[5]Tregion!$J100</f>
        <v>39934</v>
      </c>
      <c r="B100" s="352" t="n">
        <f aca="false">[5]Tregion!$P100</f>
        <v>27.495</v>
      </c>
      <c r="C100" s="353" t="n">
        <f aca="false">[6]Tregion!$P100</f>
        <v>27.098</v>
      </c>
      <c r="D100" s="352" t="n">
        <f aca="false">[7]Tregion!$P100</f>
        <v>23.7</v>
      </c>
      <c r="E100" s="353" t="n">
        <f aca="false">[8]Tregion!$P100</f>
        <v>30.675</v>
      </c>
      <c r="F100" s="352" t="n">
        <f aca="false">[9]Tregion!$P100</f>
        <v>28.5975</v>
      </c>
      <c r="G100" s="352" t="n">
        <f aca="false">[5]Tregion!$P100</f>
        <v>27.495</v>
      </c>
      <c r="H100" s="352"/>
      <c r="I100" s="353" t="n">
        <f aca="false">[11]Tregion!$P100</f>
        <v>26.0625</v>
      </c>
      <c r="J100" s="352"/>
      <c r="K100" s="353"/>
      <c r="L100" s="352"/>
      <c r="M100" s="353"/>
      <c r="N100" s="352"/>
      <c r="O100" s="353"/>
      <c r="Q100" s="352"/>
      <c r="R100" s="353" t="n">
        <f aca="false">[12]Tregion!$P100</f>
        <v>34.3515029886422</v>
      </c>
      <c r="S100" s="354"/>
      <c r="T100" s="353"/>
      <c r="U100" s="355"/>
      <c r="V100" s="356"/>
      <c r="W100" s="355"/>
      <c r="X100" s="353"/>
      <c r="Y100" s="354"/>
      <c r="Z100" s="357"/>
      <c r="AB100" s="354"/>
      <c r="AC100" s="353"/>
      <c r="AD100" s="354"/>
      <c r="AE100" s="353"/>
      <c r="AF100" s="354"/>
      <c r="AG100" s="353"/>
      <c r="AH100" s="368"/>
      <c r="AI100" s="1"/>
      <c r="AJ100" s="15"/>
      <c r="AL100" s="1" t="n">
        <f aca="false">A100</f>
        <v>39934</v>
      </c>
      <c r="AN100" s="367"/>
    </row>
    <row r="101" customFormat="false" ht="12.75" hidden="false" customHeight="false" outlineLevel="0" collapsed="false">
      <c r="A101" s="1" t="n">
        <f aca="false">[5]Tregion!$J101</f>
        <v>39965</v>
      </c>
      <c r="B101" s="352" t="n">
        <f aca="false">[5]Tregion!$P101</f>
        <v>29.1375</v>
      </c>
      <c r="C101" s="353" t="n">
        <f aca="false">[6]Tregion!$P101</f>
        <v>27.623</v>
      </c>
      <c r="D101" s="352" t="n">
        <f aca="false">[7]Tregion!$P101</f>
        <v>24.188</v>
      </c>
      <c r="E101" s="353" t="n">
        <f aca="false">[8]Tregion!$P101</f>
        <v>33.345</v>
      </c>
      <c r="F101" s="352" t="n">
        <f aca="false">[9]Tregion!$P101</f>
        <v>33.33</v>
      </c>
      <c r="G101" s="352" t="n">
        <f aca="false">[5]Tregion!$P101</f>
        <v>29.1375</v>
      </c>
      <c r="H101" s="352"/>
      <c r="I101" s="353" t="n">
        <f aca="false">[11]Tregion!$P101</f>
        <v>30.5625</v>
      </c>
      <c r="J101" s="352"/>
      <c r="K101" s="353"/>
      <c r="L101" s="352"/>
      <c r="M101" s="353"/>
      <c r="N101" s="352"/>
      <c r="O101" s="353"/>
      <c r="Q101" s="352"/>
      <c r="R101" s="353" t="n">
        <f aca="false">[12]Tregion!$P101</f>
        <v>34.7500207609406</v>
      </c>
      <c r="S101" s="354"/>
      <c r="T101" s="353"/>
      <c r="U101" s="355"/>
      <c r="V101" s="356"/>
      <c r="W101" s="355"/>
      <c r="X101" s="353"/>
      <c r="Y101" s="354"/>
      <c r="Z101" s="357"/>
      <c r="AB101" s="354"/>
      <c r="AC101" s="353"/>
      <c r="AD101" s="354"/>
      <c r="AE101" s="353"/>
      <c r="AF101" s="354"/>
      <c r="AG101" s="353"/>
      <c r="AH101" s="368"/>
      <c r="AI101" s="1"/>
      <c r="AJ101" s="15"/>
      <c r="AL101" s="1" t="n">
        <f aca="false">A101</f>
        <v>39965</v>
      </c>
      <c r="AN101" s="367"/>
    </row>
    <row r="102" customFormat="false" ht="12.75" hidden="false" customHeight="false" outlineLevel="0" collapsed="false">
      <c r="A102" s="1" t="n">
        <f aca="false">[5]Tregion!$J102</f>
        <v>39995</v>
      </c>
      <c r="B102" s="352" t="n">
        <f aca="false">[5]Tregion!$P102</f>
        <v>34.1325</v>
      </c>
      <c r="C102" s="353" t="n">
        <f aca="false">[6]Tregion!$P102</f>
        <v>35.798</v>
      </c>
      <c r="D102" s="352" t="n">
        <f aca="false">[7]Tregion!$P102</f>
        <v>31.403</v>
      </c>
      <c r="E102" s="353" t="n">
        <f aca="false">[8]Tregion!$P102</f>
        <v>29.235</v>
      </c>
      <c r="F102" s="352" t="n">
        <f aca="false">[9]Tregion!$P102</f>
        <v>34.028</v>
      </c>
      <c r="G102" s="352" t="n">
        <f aca="false">[5]Tregion!$P102</f>
        <v>34.1325</v>
      </c>
      <c r="H102" s="352"/>
      <c r="I102" s="353" t="n">
        <f aca="false">[11]Tregion!$P102</f>
        <v>35.8125</v>
      </c>
      <c r="J102" s="352"/>
      <c r="K102" s="353"/>
      <c r="L102" s="352"/>
      <c r="M102" s="353"/>
      <c r="N102" s="352"/>
      <c r="O102" s="353"/>
      <c r="Q102" s="352"/>
      <c r="R102" s="353" t="n">
        <f aca="false">[12]Tregion!$P102</f>
        <v>35.3608482401094</v>
      </c>
      <c r="S102" s="354"/>
      <c r="T102" s="353"/>
      <c r="U102" s="355"/>
      <c r="V102" s="356"/>
      <c r="W102" s="355"/>
      <c r="X102" s="353"/>
      <c r="Y102" s="354"/>
      <c r="Z102" s="357"/>
      <c r="AB102" s="354"/>
      <c r="AC102" s="353"/>
      <c r="AD102" s="354"/>
      <c r="AE102" s="353"/>
      <c r="AF102" s="354"/>
      <c r="AG102" s="353"/>
      <c r="AH102" s="368"/>
      <c r="AI102" s="1"/>
      <c r="AJ102" s="15"/>
      <c r="AL102" s="1" t="n">
        <f aca="false">A102</f>
        <v>39995</v>
      </c>
      <c r="AN102" s="367"/>
    </row>
    <row r="103" customFormat="false" ht="12.75" hidden="false" customHeight="false" outlineLevel="0" collapsed="false">
      <c r="A103" s="1" t="n">
        <f aca="false">[5]Tregion!$J103</f>
        <v>40026</v>
      </c>
      <c r="B103" s="352" t="n">
        <f aca="false">[5]Tregion!$P103</f>
        <v>35.955</v>
      </c>
      <c r="C103" s="353" t="n">
        <f aca="false">[6]Tregion!$P103</f>
        <v>38.67</v>
      </c>
      <c r="D103" s="352" t="n">
        <f aca="false">[7]Tregion!$P103</f>
        <v>34.493</v>
      </c>
      <c r="E103" s="353" t="n">
        <f aca="false">[8]Tregion!$P103</f>
        <v>32.385</v>
      </c>
      <c r="F103" s="352" t="n">
        <f aca="false">[9]Tregion!$P103</f>
        <v>34.1025</v>
      </c>
      <c r="G103" s="352" t="n">
        <f aca="false">[5]Tregion!$P103</f>
        <v>35.955</v>
      </c>
      <c r="H103" s="352"/>
      <c r="I103" s="353" t="n">
        <f aca="false">[11]Tregion!$P103</f>
        <v>42.5625</v>
      </c>
      <c r="J103" s="352"/>
      <c r="K103" s="353"/>
      <c r="L103" s="352"/>
      <c r="M103" s="353"/>
      <c r="N103" s="352"/>
      <c r="O103" s="353"/>
      <c r="Q103" s="352"/>
      <c r="R103" s="353" t="n">
        <f aca="false">[12]Tregion!$P103</f>
        <v>35.7846842749802</v>
      </c>
      <c r="S103" s="354"/>
      <c r="T103" s="353"/>
      <c r="U103" s="355"/>
      <c r="V103" s="356"/>
      <c r="W103" s="355"/>
      <c r="X103" s="353"/>
      <c r="Y103" s="354"/>
      <c r="Z103" s="357"/>
      <c r="AB103" s="354"/>
      <c r="AC103" s="353"/>
      <c r="AD103" s="354"/>
      <c r="AE103" s="353"/>
      <c r="AF103" s="354"/>
      <c r="AG103" s="353"/>
      <c r="AH103" s="368"/>
      <c r="AI103" s="1"/>
      <c r="AJ103" s="15"/>
      <c r="AL103" s="1" t="n">
        <f aca="false">A103</f>
        <v>40026</v>
      </c>
      <c r="AN103" s="367"/>
    </row>
    <row r="104" customFormat="false" ht="12.75" hidden="false" customHeight="false" outlineLevel="0" collapsed="false">
      <c r="A104" s="1" t="n">
        <f aca="false">[5]Tregion!$J104</f>
        <v>40057</v>
      </c>
      <c r="B104" s="352" t="n">
        <f aca="false">[5]Tregion!$P104</f>
        <v>31.7775</v>
      </c>
      <c r="C104" s="353" t="n">
        <f aca="false">[6]Tregion!$P104</f>
        <v>34.193</v>
      </c>
      <c r="D104" s="352" t="n">
        <f aca="false">[7]Tregion!$P104</f>
        <v>30.27</v>
      </c>
      <c r="E104" s="353" t="n">
        <f aca="false">[8]Tregion!$P104</f>
        <v>30.615</v>
      </c>
      <c r="F104" s="352" t="n">
        <f aca="false">[9]Tregion!$P104</f>
        <v>30.008</v>
      </c>
      <c r="G104" s="352" t="n">
        <f aca="false">[5]Tregion!$P104</f>
        <v>31.7775</v>
      </c>
      <c r="H104" s="352"/>
      <c r="I104" s="353" t="n">
        <f aca="false">[11]Tregion!$P104</f>
        <v>29.587</v>
      </c>
      <c r="J104" s="352"/>
      <c r="K104" s="353"/>
      <c r="L104" s="352"/>
      <c r="M104" s="353"/>
      <c r="N104" s="352"/>
      <c r="O104" s="353"/>
      <c r="Q104" s="352"/>
      <c r="R104" s="353" t="n">
        <f aca="false">[12]Tregion!$P104</f>
        <v>35.9614425972116</v>
      </c>
      <c r="S104" s="354"/>
      <c r="T104" s="353"/>
      <c r="U104" s="355"/>
      <c r="V104" s="356"/>
      <c r="W104" s="355"/>
      <c r="X104" s="353"/>
      <c r="Y104" s="354"/>
      <c r="Z104" s="357"/>
      <c r="AB104" s="354"/>
      <c r="AC104" s="353"/>
      <c r="AD104" s="354"/>
      <c r="AE104" s="353"/>
      <c r="AF104" s="354"/>
      <c r="AG104" s="353"/>
      <c r="AH104" s="368"/>
      <c r="AI104" s="1"/>
      <c r="AJ104" s="15"/>
      <c r="AL104" s="1" t="n">
        <f aca="false">A104</f>
        <v>40057</v>
      </c>
      <c r="AN104" s="367"/>
    </row>
    <row r="105" customFormat="false" ht="12.75" hidden="false" customHeight="false" outlineLevel="0" collapsed="false">
      <c r="A105" s="1" t="n">
        <f aca="false">[5]Tregion!$J105</f>
        <v>40087</v>
      </c>
      <c r="B105" s="352" t="n">
        <f aca="false">[5]Tregion!$P105</f>
        <v>27.87</v>
      </c>
      <c r="C105" s="353" t="n">
        <f aca="false">[6]Tregion!$P105</f>
        <v>30.495</v>
      </c>
      <c r="D105" s="352" t="n">
        <f aca="false">[7]Tregion!$P105</f>
        <v>28.53</v>
      </c>
      <c r="E105" s="353" t="n">
        <f aca="false">[8]Tregion!$P105</f>
        <v>32.67</v>
      </c>
      <c r="F105" s="352" t="n">
        <f aca="false">[9]Tregion!$P105</f>
        <v>30.4725</v>
      </c>
      <c r="G105" s="352" t="n">
        <f aca="false">[5]Tregion!$P105</f>
        <v>27.87</v>
      </c>
      <c r="H105" s="352"/>
      <c r="I105" s="353" t="n">
        <f aca="false">[11]Tregion!$P105</f>
        <v>29.0625</v>
      </c>
      <c r="J105" s="352"/>
      <c r="K105" s="353"/>
      <c r="L105" s="352"/>
      <c r="M105" s="353"/>
      <c r="N105" s="352"/>
      <c r="O105" s="353"/>
      <c r="Q105" s="352"/>
      <c r="R105" s="353" t="n">
        <f aca="false">[12]Tregion!$P105</f>
        <v>35.8898763656196</v>
      </c>
      <c r="S105" s="354"/>
      <c r="T105" s="353"/>
      <c r="U105" s="355"/>
      <c r="V105" s="356"/>
      <c r="W105" s="355"/>
      <c r="X105" s="353"/>
      <c r="Y105" s="354"/>
      <c r="Z105" s="357"/>
      <c r="AB105" s="354"/>
      <c r="AC105" s="353"/>
      <c r="AD105" s="354"/>
      <c r="AE105" s="353"/>
      <c r="AF105" s="354"/>
      <c r="AG105" s="353"/>
      <c r="AH105" s="368"/>
      <c r="AI105" s="1"/>
      <c r="AJ105" s="15"/>
      <c r="AL105" s="1" t="n">
        <f aca="false">A105</f>
        <v>40087</v>
      </c>
      <c r="AN105" s="367"/>
    </row>
    <row r="106" customFormat="false" ht="12.75" hidden="false" customHeight="false" outlineLevel="0" collapsed="false">
      <c r="A106" s="1" t="n">
        <f aca="false">[5]Tregion!$J106</f>
        <v>40118</v>
      </c>
      <c r="B106" s="352" t="n">
        <f aca="false">[5]Tregion!$P106</f>
        <v>27.33</v>
      </c>
      <c r="C106" s="353" t="n">
        <f aca="false">[6]Tregion!$P106</f>
        <v>29.415</v>
      </c>
      <c r="D106" s="352" t="n">
        <f aca="false">[7]Tregion!$P106</f>
        <v>27.3</v>
      </c>
      <c r="E106" s="353" t="n">
        <f aca="false">[8]Tregion!$P106</f>
        <v>30.2175</v>
      </c>
      <c r="F106" s="352" t="n">
        <f aca="false">[9]Tregion!$P106</f>
        <v>30.03</v>
      </c>
      <c r="G106" s="352" t="n">
        <f aca="false">[5]Tregion!$P106</f>
        <v>27.33</v>
      </c>
      <c r="H106" s="352"/>
      <c r="I106" s="353" t="n">
        <f aca="false">[11]Tregion!$P106</f>
        <v>26.8125</v>
      </c>
      <c r="J106" s="352"/>
      <c r="K106" s="353"/>
      <c r="L106" s="352"/>
      <c r="M106" s="353"/>
      <c r="N106" s="352"/>
      <c r="O106" s="353"/>
      <c r="Q106" s="352"/>
      <c r="R106" s="353" t="n">
        <f aca="false">[12]Tregion!$P106</f>
        <v>39.2829908160996</v>
      </c>
      <c r="S106" s="354"/>
      <c r="T106" s="353"/>
      <c r="U106" s="355"/>
      <c r="V106" s="356"/>
      <c r="W106" s="355"/>
      <c r="X106" s="353"/>
      <c r="Y106" s="354"/>
      <c r="Z106" s="357"/>
      <c r="AB106" s="354"/>
      <c r="AC106" s="353"/>
      <c r="AD106" s="354"/>
      <c r="AE106" s="353"/>
      <c r="AF106" s="354"/>
      <c r="AG106" s="353"/>
      <c r="AH106" s="368"/>
      <c r="AI106" s="1"/>
      <c r="AJ106" s="15"/>
      <c r="AL106" s="1" t="n">
        <f aca="false">A106</f>
        <v>40118</v>
      </c>
      <c r="AN106" s="367"/>
    </row>
    <row r="107" customFormat="false" ht="12.75" hidden="false" customHeight="false" outlineLevel="0" collapsed="false">
      <c r="A107" s="1" t="n">
        <f aca="false">[5]Tregion!$J107</f>
        <v>40148</v>
      </c>
      <c r="B107" s="352" t="n">
        <f aca="false">[5]Tregion!$P107</f>
        <v>27.33</v>
      </c>
      <c r="C107" s="353" t="n">
        <f aca="false">[6]Tregion!$P107</f>
        <v>30.548</v>
      </c>
      <c r="D107" s="352" t="n">
        <f aca="false">[7]Tregion!$P107</f>
        <v>28.365</v>
      </c>
      <c r="E107" s="353" t="n">
        <f aca="false">[8]Tregion!$P107</f>
        <v>30.81</v>
      </c>
      <c r="F107" s="352" t="n">
        <f aca="false">[9]Tregion!$P107</f>
        <v>32.955</v>
      </c>
      <c r="G107" s="352" t="n">
        <f aca="false">[5]Tregion!$P107</f>
        <v>27.33</v>
      </c>
      <c r="H107" s="352"/>
      <c r="I107" s="353" t="n">
        <f aca="false">[11]Tregion!$P107</f>
        <v>29.2125</v>
      </c>
      <c r="J107" s="352"/>
      <c r="K107" s="353"/>
      <c r="L107" s="352"/>
      <c r="M107" s="353"/>
      <c r="N107" s="352"/>
      <c r="O107" s="353"/>
      <c r="Q107" s="352"/>
      <c r="R107" s="353" t="n">
        <f aca="false">[12]Tregion!$P107</f>
        <v>41.3788421713707</v>
      </c>
      <c r="S107" s="354"/>
      <c r="T107" s="353"/>
      <c r="U107" s="355"/>
      <c r="V107" s="356"/>
      <c r="W107" s="355"/>
      <c r="X107" s="353"/>
      <c r="Y107" s="354"/>
      <c r="Z107" s="357"/>
      <c r="AB107" s="354"/>
      <c r="AC107" s="353"/>
      <c r="AD107" s="354"/>
      <c r="AE107" s="353"/>
      <c r="AF107" s="354"/>
      <c r="AG107" s="353"/>
      <c r="AH107" s="368"/>
      <c r="AI107" s="1"/>
      <c r="AJ107" s="15"/>
      <c r="AL107" s="1" t="n">
        <f aca="false">A107</f>
        <v>40148</v>
      </c>
      <c r="AN107" s="367"/>
    </row>
    <row r="108" customFormat="false" ht="12.75" hidden="false" customHeight="false" outlineLevel="0" collapsed="false">
      <c r="A108" s="1" t="n">
        <f aca="false">[5]Tregion!$J108</f>
        <v>40179</v>
      </c>
      <c r="B108" s="352" t="n">
        <f aca="false">[5]Tregion!$P108</f>
        <v>28.1475</v>
      </c>
      <c r="C108" s="353" t="n">
        <f aca="false">[6]Tregion!$P108</f>
        <v>31.223</v>
      </c>
      <c r="D108" s="352" t="n">
        <f aca="false">[7]Tregion!$P108</f>
        <v>28.808</v>
      </c>
      <c r="E108" s="353" t="n">
        <f aca="false">[8]Tregion!$P108</f>
        <v>30.105</v>
      </c>
      <c r="F108" s="352" t="n">
        <f aca="false">[9]Tregion!$P108</f>
        <v>31.2</v>
      </c>
      <c r="G108" s="352" t="n">
        <f aca="false">[5]Tregion!$P108</f>
        <v>28.1475</v>
      </c>
      <c r="H108" s="352"/>
      <c r="I108" s="353" t="n">
        <f aca="false">[11]Tregion!$P108</f>
        <v>22.0875</v>
      </c>
      <c r="J108" s="352"/>
      <c r="K108" s="353"/>
      <c r="L108" s="352"/>
      <c r="M108" s="353"/>
      <c r="N108" s="352"/>
      <c r="O108" s="353"/>
      <c r="Q108" s="352"/>
      <c r="R108" s="353" t="n">
        <f aca="false">[12]Tregion!$P108</f>
        <v>41.9694822872733</v>
      </c>
      <c r="S108" s="354"/>
      <c r="T108" s="353"/>
      <c r="U108" s="355"/>
      <c r="V108" s="356"/>
      <c r="W108" s="355"/>
      <c r="X108" s="353"/>
      <c r="Y108" s="354"/>
      <c r="Z108" s="357"/>
      <c r="AB108" s="354"/>
      <c r="AC108" s="353"/>
      <c r="AD108" s="354"/>
      <c r="AE108" s="353"/>
      <c r="AF108" s="354"/>
      <c r="AG108" s="353"/>
      <c r="AH108" s="368"/>
      <c r="AI108" s="1"/>
      <c r="AJ108" s="15"/>
      <c r="AL108" s="1" t="n">
        <f aca="false">A108</f>
        <v>40179</v>
      </c>
      <c r="AN108" s="367"/>
    </row>
    <row r="109" customFormat="false" ht="12.75" hidden="false" customHeight="false" outlineLevel="0" collapsed="false">
      <c r="A109" s="1" t="n">
        <f aca="false">[5]Tregion!$J109</f>
        <v>40210</v>
      </c>
      <c r="B109" s="352" t="n">
        <f aca="false">[5]Tregion!$P109</f>
        <v>27.9825</v>
      </c>
      <c r="C109" s="353" t="n">
        <f aca="false">[6]Tregion!$P109</f>
        <v>30.278</v>
      </c>
      <c r="D109" s="352" t="n">
        <f aca="false">[7]Tregion!$P109</f>
        <v>27.923</v>
      </c>
      <c r="E109" s="353" t="n">
        <f aca="false">[8]Tregion!$P109</f>
        <v>30.3975</v>
      </c>
      <c r="F109" s="352" t="n">
        <f aca="false">[9]Tregion!$P109</f>
        <v>29.7825</v>
      </c>
      <c r="G109" s="352" t="n">
        <f aca="false">[5]Tregion!$P109</f>
        <v>27.9825</v>
      </c>
      <c r="H109" s="352"/>
      <c r="I109" s="353" t="n">
        <f aca="false">[11]Tregion!$P109</f>
        <v>23.775</v>
      </c>
      <c r="J109" s="352"/>
      <c r="K109" s="353"/>
      <c r="L109" s="352"/>
      <c r="M109" s="353"/>
      <c r="N109" s="352"/>
      <c r="O109" s="353"/>
      <c r="Q109" s="352"/>
      <c r="R109" s="353" t="n">
        <f aca="false">[12]Tregion!$P109</f>
        <v>40.6482235437156</v>
      </c>
      <c r="S109" s="354"/>
      <c r="T109" s="353"/>
      <c r="U109" s="355"/>
      <c r="V109" s="356"/>
      <c r="W109" s="355"/>
      <c r="X109" s="353"/>
      <c r="Y109" s="354"/>
      <c r="Z109" s="357"/>
      <c r="AB109" s="354"/>
      <c r="AC109" s="353"/>
      <c r="AD109" s="354"/>
      <c r="AE109" s="353"/>
      <c r="AF109" s="354"/>
      <c r="AG109" s="353"/>
      <c r="AH109" s="368"/>
      <c r="AI109" s="1"/>
      <c r="AJ109" s="15"/>
      <c r="AL109" s="1" t="n">
        <f aca="false">A109</f>
        <v>40210</v>
      </c>
      <c r="AN109" s="367"/>
    </row>
    <row r="110" customFormat="false" ht="12.75" hidden="false" customHeight="false" outlineLevel="0" collapsed="false">
      <c r="A110" s="1" t="n">
        <f aca="false">[5]Tregion!$J110</f>
        <v>40238</v>
      </c>
      <c r="B110" s="352" t="n">
        <f aca="false">[5]Tregion!$P110</f>
        <v>27.9825</v>
      </c>
      <c r="C110" s="353" t="n">
        <f aca="false">[6]Tregion!$P110</f>
        <v>29.138</v>
      </c>
      <c r="D110" s="352" t="n">
        <f aca="false">[7]Tregion!$P110</f>
        <v>26.498</v>
      </c>
      <c r="E110" s="353" t="n">
        <f aca="false">[8]Tregion!$P110</f>
        <v>29.948</v>
      </c>
      <c r="F110" s="352" t="n">
        <f aca="false">[9]Tregion!$P110</f>
        <v>29.07</v>
      </c>
      <c r="G110" s="352" t="n">
        <f aca="false">[5]Tregion!$P110</f>
        <v>27.9825</v>
      </c>
      <c r="H110" s="352"/>
      <c r="I110" s="353" t="n">
        <f aca="false">[11]Tregion!$P110</f>
        <v>21.9</v>
      </c>
      <c r="J110" s="352"/>
      <c r="K110" s="353"/>
      <c r="L110" s="352"/>
      <c r="M110" s="353"/>
      <c r="N110" s="352"/>
      <c r="O110" s="353"/>
      <c r="Q110" s="352"/>
      <c r="R110" s="353" t="n">
        <f aca="false">[12]Tregion!$P110</f>
        <v>39.1094116333066</v>
      </c>
      <c r="S110" s="354"/>
      <c r="T110" s="353"/>
      <c r="U110" s="355"/>
      <c r="V110" s="356"/>
      <c r="W110" s="355"/>
      <c r="X110" s="353"/>
      <c r="Y110" s="354"/>
      <c r="Z110" s="357"/>
      <c r="AB110" s="354"/>
      <c r="AC110" s="353"/>
      <c r="AD110" s="354"/>
      <c r="AE110" s="353"/>
      <c r="AF110" s="354"/>
      <c r="AG110" s="353"/>
      <c r="AH110" s="368"/>
      <c r="AI110" s="1"/>
      <c r="AJ110" s="15"/>
      <c r="AL110" s="1" t="n">
        <f aca="false">A110</f>
        <v>40238</v>
      </c>
      <c r="AN110" s="367"/>
    </row>
    <row r="111" customFormat="false" ht="12.75" hidden="false" customHeight="false" outlineLevel="0" collapsed="false">
      <c r="A111" s="1" t="n">
        <f aca="false">[5]Tregion!$J111</f>
        <v>40269</v>
      </c>
      <c r="B111" s="352" t="n">
        <f aca="false">[5]Tregion!$P111</f>
        <v>27.8175</v>
      </c>
      <c r="C111" s="353" t="n">
        <f aca="false">[6]Tregion!$P111</f>
        <v>29.918</v>
      </c>
      <c r="D111" s="352" t="n">
        <f aca="false">[7]Tregion!$P111</f>
        <v>26.145</v>
      </c>
      <c r="E111" s="353" t="n">
        <f aca="false">[8]Tregion!$P111</f>
        <v>30.547</v>
      </c>
      <c r="F111" s="352" t="n">
        <f aca="false">[9]Tregion!$P111</f>
        <v>28.3575</v>
      </c>
      <c r="G111" s="352" t="n">
        <f aca="false">[5]Tregion!$P111</f>
        <v>27.8175</v>
      </c>
      <c r="H111" s="352"/>
      <c r="I111" s="353" t="n">
        <f aca="false">[11]Tregion!$P111</f>
        <v>25.875</v>
      </c>
      <c r="J111" s="352"/>
      <c r="K111" s="353"/>
      <c r="L111" s="352"/>
      <c r="M111" s="353"/>
      <c r="N111" s="352"/>
      <c r="O111" s="353"/>
      <c r="Q111" s="352"/>
      <c r="R111" s="353" t="n">
        <f aca="false">[12]Tregion!$P111</f>
        <v>35.6380662875279</v>
      </c>
      <c r="S111" s="354"/>
      <c r="T111" s="353"/>
      <c r="U111" s="355"/>
      <c r="V111" s="356"/>
      <c r="W111" s="355"/>
      <c r="X111" s="353"/>
      <c r="Y111" s="354"/>
      <c r="Z111" s="357"/>
      <c r="AB111" s="354"/>
      <c r="AC111" s="353"/>
      <c r="AD111" s="354"/>
      <c r="AE111" s="353"/>
      <c r="AF111" s="354"/>
      <c r="AG111" s="353"/>
      <c r="AH111" s="368"/>
      <c r="AI111" s="1"/>
      <c r="AJ111" s="15"/>
      <c r="AL111" s="1" t="n">
        <f aca="false">A111</f>
        <v>40269</v>
      </c>
      <c r="AN111" s="367"/>
    </row>
    <row r="112" customFormat="false" ht="12.75" hidden="false" customHeight="false" outlineLevel="0" collapsed="false">
      <c r="A112" s="1" t="n">
        <f aca="false">[5]Tregion!$J112</f>
        <v>40299</v>
      </c>
      <c r="B112" s="352" t="n">
        <f aca="false">[5]Tregion!$P112</f>
        <v>27.8175</v>
      </c>
      <c r="C112" s="353" t="n">
        <f aca="false">[6]Tregion!$P112</f>
        <v>28.095</v>
      </c>
      <c r="D112" s="352" t="n">
        <f aca="false">[7]Tregion!$P112</f>
        <v>24.36</v>
      </c>
      <c r="E112" s="353" t="n">
        <f aca="false">[8]Tregion!$P112</f>
        <v>31.2825</v>
      </c>
      <c r="F112" s="352" t="n">
        <f aca="false">[9]Tregion!$P112</f>
        <v>28.7475</v>
      </c>
      <c r="G112" s="352" t="n">
        <f aca="false">[5]Tregion!$P112</f>
        <v>27.8175</v>
      </c>
      <c r="H112" s="352"/>
      <c r="I112" s="353" t="n">
        <f aca="false">[11]Tregion!$P112</f>
        <v>26.625</v>
      </c>
      <c r="J112" s="352"/>
      <c r="K112" s="353"/>
      <c r="L112" s="352"/>
      <c r="M112" s="353"/>
      <c r="N112" s="352"/>
      <c r="O112" s="353"/>
      <c r="Q112" s="352"/>
      <c r="R112" s="353" t="n">
        <f aca="false">[12]Tregion!$P112</f>
        <v>35.6628961739048</v>
      </c>
      <c r="S112" s="354"/>
      <c r="T112" s="353"/>
      <c r="U112" s="355"/>
      <c r="V112" s="356"/>
      <c r="W112" s="355"/>
      <c r="X112" s="353"/>
      <c r="Y112" s="354"/>
      <c r="Z112" s="357"/>
      <c r="AB112" s="354"/>
      <c r="AC112" s="353"/>
      <c r="AD112" s="354"/>
      <c r="AE112" s="353"/>
      <c r="AF112" s="354"/>
      <c r="AG112" s="353"/>
      <c r="AH112" s="368"/>
      <c r="AI112" s="1"/>
      <c r="AJ112" s="15"/>
      <c r="AL112" s="1" t="n">
        <f aca="false">A112</f>
        <v>40299</v>
      </c>
      <c r="AN112" s="367"/>
    </row>
    <row r="113" customFormat="false" ht="12.75" hidden="false" customHeight="false" outlineLevel="0" collapsed="false">
      <c r="A113" s="1" t="n">
        <f aca="false">[5]Tregion!$J113</f>
        <v>40330</v>
      </c>
      <c r="B113" s="352" t="n">
        <f aca="false">[5]Tregion!$P113</f>
        <v>29.3325</v>
      </c>
      <c r="C113" s="353" t="n">
        <f aca="false">[6]Tregion!$P113</f>
        <v>28.59</v>
      </c>
      <c r="D113" s="352" t="n">
        <f aca="false">[7]Tregion!$P113</f>
        <v>24.818</v>
      </c>
      <c r="E113" s="353" t="n">
        <f aca="false">[8]Tregion!$P113</f>
        <v>33.8775</v>
      </c>
      <c r="F113" s="352" t="n">
        <f aca="false">[9]Tregion!$P113</f>
        <v>33.525</v>
      </c>
      <c r="G113" s="352" t="n">
        <f aca="false">[5]Tregion!$P113</f>
        <v>29.3325</v>
      </c>
      <c r="H113" s="352"/>
      <c r="I113" s="353" t="n">
        <f aca="false">[11]Tregion!$P113</f>
        <v>31.125</v>
      </c>
      <c r="J113" s="352"/>
      <c r="K113" s="353"/>
      <c r="L113" s="352"/>
      <c r="M113" s="353"/>
      <c r="N113" s="352"/>
      <c r="O113" s="353"/>
      <c r="Q113" s="352"/>
      <c r="R113" s="353" t="n">
        <f aca="false">[12]Tregion!$P113</f>
        <v>36.0689943099553</v>
      </c>
      <c r="S113" s="354"/>
      <c r="T113" s="353"/>
      <c r="U113" s="355"/>
      <c r="V113" s="356"/>
      <c r="W113" s="355"/>
      <c r="X113" s="353"/>
      <c r="Y113" s="354"/>
      <c r="Z113" s="357"/>
      <c r="AB113" s="354"/>
      <c r="AC113" s="353"/>
      <c r="AD113" s="354"/>
      <c r="AE113" s="353"/>
      <c r="AF113" s="354"/>
      <c r="AG113" s="353"/>
      <c r="AH113" s="368"/>
      <c r="AI113" s="1"/>
      <c r="AJ113" s="15"/>
      <c r="AL113" s="1" t="n">
        <f aca="false">A113</f>
        <v>40330</v>
      </c>
      <c r="AN113" s="367"/>
    </row>
    <row r="114" customFormat="false" ht="12.75" hidden="false" customHeight="false" outlineLevel="0" collapsed="false">
      <c r="A114" s="1" t="n">
        <f aca="false">[5]Tregion!$J114</f>
        <v>40360</v>
      </c>
      <c r="B114" s="352" t="n">
        <f aca="false">[5]Tregion!$P114</f>
        <v>33.9675</v>
      </c>
      <c r="C114" s="353" t="n">
        <f aca="false">[6]Tregion!$P114</f>
        <v>36.308</v>
      </c>
      <c r="D114" s="352" t="n">
        <f aca="false">[7]Tregion!$P114</f>
        <v>31.545</v>
      </c>
      <c r="E114" s="353" t="n">
        <f aca="false">[8]Tregion!$P114</f>
        <v>29.22</v>
      </c>
      <c r="F114" s="352" t="n">
        <f aca="false">[9]Tregion!$P114</f>
        <v>34.275</v>
      </c>
      <c r="G114" s="352" t="n">
        <f aca="false">[5]Tregion!$P114</f>
        <v>33.9675</v>
      </c>
      <c r="H114" s="352"/>
      <c r="I114" s="353" t="n">
        <f aca="false">[11]Tregion!$P114</f>
        <v>36.375</v>
      </c>
      <c r="J114" s="352"/>
      <c r="K114" s="353"/>
      <c r="L114" s="352"/>
      <c r="M114" s="353"/>
      <c r="N114" s="352"/>
      <c r="O114" s="353"/>
      <c r="Q114" s="352"/>
      <c r="R114" s="353" t="n">
        <f aca="false">[12]Tregion!$P114</f>
        <v>36.6890811236928</v>
      </c>
      <c r="S114" s="354"/>
      <c r="T114" s="353"/>
      <c r="U114" s="355"/>
      <c r="V114" s="356"/>
      <c r="W114" s="355"/>
      <c r="X114" s="353"/>
      <c r="Y114" s="354"/>
      <c r="Z114" s="357"/>
      <c r="AB114" s="354"/>
      <c r="AC114" s="353"/>
      <c r="AD114" s="354"/>
      <c r="AE114" s="353"/>
      <c r="AF114" s="354"/>
      <c r="AG114" s="353"/>
      <c r="AH114" s="368"/>
      <c r="AI114" s="1"/>
      <c r="AJ114" s="15"/>
      <c r="AL114" s="1" t="n">
        <f aca="false">A114</f>
        <v>40360</v>
      </c>
      <c r="AN114" s="367"/>
    </row>
    <row r="115" customFormat="false" ht="12.75" hidden="false" customHeight="false" outlineLevel="0" collapsed="false">
      <c r="A115" s="1" t="n">
        <f aca="false">[5]Tregion!$J115</f>
        <v>40391</v>
      </c>
      <c r="B115" s="352" t="n">
        <f aca="false">[5]Tregion!$P115</f>
        <v>35.6475</v>
      </c>
      <c r="C115" s="353" t="n">
        <f aca="false">[6]Tregion!$P115</f>
        <v>39.023</v>
      </c>
      <c r="D115" s="352" t="n">
        <f aca="false">[7]Tregion!$P115</f>
        <v>34.425</v>
      </c>
      <c r="E115" s="353" t="n">
        <f aca="false">[8]Tregion!$P115</f>
        <v>32.1525</v>
      </c>
      <c r="F115" s="352" t="n">
        <f aca="false">[9]Tregion!$P115</f>
        <v>34.3725</v>
      </c>
      <c r="G115" s="352" t="n">
        <f aca="false">[5]Tregion!$P115</f>
        <v>35.6475</v>
      </c>
      <c r="H115" s="352"/>
      <c r="I115" s="353" t="n">
        <f aca="false">[11]Tregion!$P115</f>
        <v>43.125</v>
      </c>
      <c r="J115" s="352"/>
      <c r="K115" s="353"/>
      <c r="L115" s="352"/>
      <c r="M115" s="353"/>
      <c r="N115" s="352"/>
      <c r="O115" s="353"/>
      <c r="Q115" s="352"/>
      <c r="R115" s="353" t="n">
        <f aca="false">[12]Tregion!$P115</f>
        <v>37.1209137661443</v>
      </c>
      <c r="S115" s="354"/>
      <c r="T115" s="353"/>
      <c r="U115" s="355"/>
      <c r="V115" s="356"/>
      <c r="W115" s="355"/>
      <c r="X115" s="353"/>
      <c r="Y115" s="354"/>
      <c r="Z115" s="357"/>
      <c r="AB115" s="354"/>
      <c r="AC115" s="353"/>
      <c r="AD115" s="354"/>
      <c r="AE115" s="353"/>
      <c r="AF115" s="354"/>
      <c r="AG115" s="353"/>
      <c r="AH115" s="368"/>
      <c r="AI115" s="1"/>
      <c r="AJ115" s="15"/>
      <c r="AL115" s="1" t="n">
        <f aca="false">A115</f>
        <v>40391</v>
      </c>
      <c r="AN115" s="367"/>
    </row>
    <row r="116" customFormat="false" ht="12.75" hidden="false" customHeight="false" outlineLevel="0" collapsed="false">
      <c r="A116" s="1" t="n">
        <f aca="false">[5]Tregion!$J116</f>
        <v>40422</v>
      </c>
      <c r="B116" s="352" t="n">
        <f aca="false">[5]Tregion!$P116</f>
        <v>31.785</v>
      </c>
      <c r="C116" s="353" t="n">
        <f aca="false">[6]Tregion!$P116</f>
        <v>34.793</v>
      </c>
      <c r="D116" s="352" t="n">
        <f aca="false">[7]Tregion!$P116</f>
        <v>30.488</v>
      </c>
      <c r="E116" s="353" t="n">
        <f aca="false">[8]Tregion!$P116</f>
        <v>30.5025</v>
      </c>
      <c r="F116" s="352" t="n">
        <f aca="false">[9]Tregion!$P116</f>
        <v>30.233</v>
      </c>
      <c r="G116" s="352" t="n">
        <f aca="false">[5]Tregion!$P116</f>
        <v>31.785</v>
      </c>
      <c r="H116" s="352"/>
      <c r="I116" s="353" t="n">
        <f aca="false">[11]Tregion!$P116</f>
        <v>29.962</v>
      </c>
      <c r="J116" s="352"/>
      <c r="K116" s="353"/>
      <c r="L116" s="352"/>
      <c r="M116" s="353"/>
      <c r="N116" s="352"/>
      <c r="O116" s="353"/>
      <c r="Q116" s="352"/>
      <c r="R116" s="353" t="n">
        <f aca="false">[12]Tregion!$P116</f>
        <v>37.3037020892103</v>
      </c>
      <c r="S116" s="354"/>
      <c r="T116" s="353"/>
      <c r="U116" s="355"/>
      <c r="V116" s="356"/>
      <c r="W116" s="355"/>
      <c r="X116" s="353"/>
      <c r="Y116" s="354"/>
      <c r="Z116" s="357"/>
      <c r="AB116" s="354"/>
      <c r="AC116" s="353"/>
      <c r="AD116" s="354"/>
      <c r="AE116" s="353"/>
      <c r="AF116" s="354"/>
      <c r="AG116" s="353"/>
      <c r="AH116" s="368"/>
      <c r="AI116" s="1"/>
      <c r="AJ116" s="15"/>
      <c r="AL116" s="1" t="n">
        <f aca="false">A116</f>
        <v>40422</v>
      </c>
      <c r="AN116" s="367"/>
    </row>
    <row r="117" customFormat="false" ht="12.75" hidden="false" customHeight="false" outlineLevel="0" collapsed="false">
      <c r="A117" s="1" t="n">
        <f aca="false">[5]Tregion!$J117</f>
        <v>40452</v>
      </c>
      <c r="B117" s="352" t="n">
        <f aca="false">[5]Tregion!$P117</f>
        <v>28.17</v>
      </c>
      <c r="C117" s="353" t="n">
        <f aca="false">[6]Tregion!$P117</f>
        <v>31.328</v>
      </c>
      <c r="D117" s="352" t="n">
        <f aca="false">[7]Tregion!$P117</f>
        <v>28.905</v>
      </c>
      <c r="E117" s="353" t="n">
        <f aca="false">[8]Tregion!$P117</f>
        <v>33.352</v>
      </c>
      <c r="F117" s="352" t="n">
        <f aca="false">[9]Tregion!$P117</f>
        <v>30.63</v>
      </c>
      <c r="G117" s="352" t="n">
        <f aca="false">[5]Tregion!$P117</f>
        <v>28.17</v>
      </c>
      <c r="H117" s="352"/>
      <c r="I117" s="353" t="n">
        <f aca="false">[11]Tregion!$P117</f>
        <v>29.625</v>
      </c>
      <c r="J117" s="352"/>
      <c r="K117" s="353"/>
      <c r="L117" s="352"/>
      <c r="M117" s="353"/>
      <c r="N117" s="352"/>
      <c r="O117" s="353"/>
      <c r="Q117" s="352"/>
      <c r="R117" s="353" t="n">
        <f aca="false">[12]Tregion!$P117</f>
        <v>37.2359630257374</v>
      </c>
      <c r="S117" s="354"/>
      <c r="T117" s="353"/>
      <c r="U117" s="355"/>
      <c r="V117" s="356"/>
      <c r="W117" s="355"/>
      <c r="X117" s="353"/>
      <c r="Y117" s="354"/>
      <c r="Z117" s="357"/>
      <c r="AB117" s="354"/>
      <c r="AC117" s="353"/>
      <c r="AD117" s="354"/>
      <c r="AE117" s="353"/>
      <c r="AF117" s="354"/>
      <c r="AG117" s="353"/>
      <c r="AH117" s="368"/>
      <c r="AI117" s="1"/>
      <c r="AJ117" s="15"/>
      <c r="AL117" s="1" t="n">
        <f aca="false">A117</f>
        <v>40452</v>
      </c>
      <c r="AN117" s="367"/>
    </row>
    <row r="118" customFormat="false" ht="12.75" hidden="false" customHeight="false" outlineLevel="0" collapsed="false">
      <c r="A118" s="1" t="n">
        <f aca="false">[5]Tregion!$J118</f>
        <v>40483</v>
      </c>
      <c r="B118" s="352" t="n">
        <f aca="false">[5]Tregion!$P118</f>
        <v>27.66</v>
      </c>
      <c r="C118" s="353" t="n">
        <f aca="false">[6]Tregion!$P118</f>
        <v>30.285</v>
      </c>
      <c r="D118" s="352" t="n">
        <f aca="false">[7]Tregion!$P118</f>
        <v>27.72</v>
      </c>
      <c r="E118" s="353" t="n">
        <f aca="false">[8]Tregion!$P118</f>
        <v>30.7875</v>
      </c>
      <c r="F118" s="352" t="n">
        <f aca="false">[9]Tregion!$P118</f>
        <v>30.1875</v>
      </c>
      <c r="G118" s="352" t="n">
        <f aca="false">[5]Tregion!$P118</f>
        <v>27.66</v>
      </c>
      <c r="H118" s="352"/>
      <c r="I118" s="353" t="n">
        <f aca="false">[11]Tregion!$P118</f>
        <v>27.375</v>
      </c>
      <c r="J118" s="352"/>
      <c r="K118" s="353"/>
      <c r="L118" s="352"/>
      <c r="M118" s="353"/>
      <c r="N118" s="352"/>
      <c r="O118" s="353"/>
      <c r="Q118" s="352"/>
      <c r="R118" s="353" t="n">
        <f aca="false">[12]Tregion!$P118</f>
        <v>39.7685138582154</v>
      </c>
      <c r="S118" s="354"/>
      <c r="T118" s="353"/>
      <c r="U118" s="355"/>
      <c r="V118" s="356"/>
      <c r="W118" s="355"/>
      <c r="X118" s="353"/>
      <c r="Y118" s="354"/>
      <c r="Z118" s="357"/>
      <c r="AB118" s="354"/>
      <c r="AC118" s="353"/>
      <c r="AD118" s="354"/>
      <c r="AE118" s="353"/>
      <c r="AF118" s="354"/>
      <c r="AG118" s="353"/>
      <c r="AH118" s="368"/>
      <c r="AI118" s="1"/>
      <c r="AJ118" s="15"/>
      <c r="AL118" s="1" t="n">
        <f aca="false">A118</f>
        <v>40483</v>
      </c>
      <c r="AN118" s="367"/>
    </row>
    <row r="119" customFormat="false" ht="12.75" hidden="false" customHeight="false" outlineLevel="0" collapsed="false">
      <c r="A119" s="1" t="n">
        <f aca="false">[5]Tregion!$J119</f>
        <v>40513</v>
      </c>
      <c r="B119" s="352" t="n">
        <f aca="false">[5]Tregion!$P119</f>
        <v>27.6675</v>
      </c>
      <c r="C119" s="353" t="n">
        <f aca="false">[6]Tregion!$P119</f>
        <v>31.358</v>
      </c>
      <c r="D119" s="352" t="n">
        <f aca="false">[7]Tregion!$P119</f>
        <v>28.718</v>
      </c>
      <c r="E119" s="353" t="n">
        <f aca="false">[8]Tregion!$P119</f>
        <v>31.3275</v>
      </c>
      <c r="F119" s="352" t="n">
        <f aca="false">[9]Tregion!$P119</f>
        <v>33.135</v>
      </c>
      <c r="G119" s="352" t="n">
        <f aca="false">[5]Tregion!$P119</f>
        <v>27.6675</v>
      </c>
      <c r="H119" s="352"/>
      <c r="I119" s="353" t="n">
        <f aca="false">[11]Tregion!$P119</f>
        <v>29.5875</v>
      </c>
      <c r="J119" s="352"/>
      <c r="K119" s="353"/>
      <c r="L119" s="352"/>
      <c r="M119" s="353"/>
      <c r="N119" s="352"/>
      <c r="O119" s="353"/>
      <c r="Q119" s="352"/>
      <c r="R119" s="353" t="n">
        <f aca="false">[12]Tregion!$P119</f>
        <v>41.8866440818059</v>
      </c>
      <c r="S119" s="354"/>
      <c r="T119" s="353"/>
      <c r="U119" s="355"/>
      <c r="V119" s="356"/>
      <c r="W119" s="355"/>
      <c r="X119" s="353"/>
      <c r="Y119" s="354"/>
      <c r="Z119" s="357"/>
      <c r="AB119" s="354"/>
      <c r="AC119" s="353"/>
      <c r="AD119" s="354"/>
      <c r="AE119" s="353"/>
      <c r="AF119" s="354"/>
      <c r="AG119" s="353"/>
      <c r="AH119" s="368"/>
      <c r="AI119" s="1"/>
      <c r="AJ119" s="15"/>
      <c r="AL119" s="1" t="n">
        <f aca="false">A119</f>
        <v>40513</v>
      </c>
      <c r="AN119" s="367"/>
    </row>
    <row r="120" customFormat="false" ht="12.75" hidden="false" customHeight="false" outlineLevel="0" collapsed="false">
      <c r="A120" s="1" t="n">
        <f aca="false">[5]Tregion!$J120</f>
        <v>40544</v>
      </c>
      <c r="B120" s="352" t="n">
        <f aca="false">[5]Tregion!$P120</f>
        <v>28.4325</v>
      </c>
      <c r="C120" s="353" t="n">
        <f aca="false">[6]Tregion!$P120</f>
        <v>32.033</v>
      </c>
      <c r="D120" s="352" t="n">
        <f aca="false">[7]Tregion!$P120</f>
        <v>29.145</v>
      </c>
      <c r="E120" s="353" t="n">
        <f aca="false">[8]Tregion!$P120</f>
        <v>30.4725</v>
      </c>
      <c r="F120" s="352" t="n">
        <f aca="false">[9]Tregion!$P120</f>
        <v>31.3725</v>
      </c>
      <c r="G120" s="352" t="n">
        <f aca="false">[5]Tregion!$P120</f>
        <v>28.4325</v>
      </c>
      <c r="H120" s="352"/>
      <c r="I120" s="353" t="n">
        <f aca="false">[11]Tregion!$P120</f>
        <v>22.4625</v>
      </c>
      <c r="J120" s="352"/>
      <c r="K120" s="353"/>
      <c r="L120" s="352"/>
      <c r="M120" s="353"/>
      <c r="N120" s="352"/>
      <c r="O120" s="353"/>
      <c r="Q120" s="352"/>
      <c r="R120" s="353" t="n">
        <f aca="false">[12]Tregion!$P120</f>
        <v>28.1638459504225</v>
      </c>
      <c r="S120" s="354"/>
      <c r="T120" s="353"/>
      <c r="U120" s="355"/>
      <c r="V120" s="356"/>
      <c r="W120" s="355"/>
      <c r="X120" s="353"/>
      <c r="Y120" s="354"/>
      <c r="Z120" s="357"/>
      <c r="AB120" s="354"/>
      <c r="AC120" s="353"/>
      <c r="AD120" s="354"/>
      <c r="AE120" s="353"/>
      <c r="AF120" s="354"/>
      <c r="AG120" s="353"/>
      <c r="AH120" s="368"/>
      <c r="AI120" s="1"/>
      <c r="AJ120" s="15"/>
      <c r="AL120" s="1" t="n">
        <f aca="false">A120</f>
        <v>40544</v>
      </c>
      <c r="AN120" s="367"/>
    </row>
    <row r="121" customFormat="false" ht="12.75" hidden="false" customHeight="false" outlineLevel="0" collapsed="false">
      <c r="A121" s="1" t="n">
        <f aca="false">[5]Tregion!$J121</f>
        <v>40575</v>
      </c>
      <c r="B121" s="352" t="n">
        <f aca="false">[5]Tregion!$P121</f>
        <v>28.2825</v>
      </c>
      <c r="C121" s="353" t="n">
        <f aca="false">[6]Tregion!$P121</f>
        <v>31.14</v>
      </c>
      <c r="D121" s="352" t="n">
        <f aca="false">[7]Tregion!$P121</f>
        <v>28.32</v>
      </c>
      <c r="E121" s="353" t="n">
        <f aca="false">[8]Tregion!$P121</f>
        <v>30.825</v>
      </c>
      <c r="F121" s="352" t="n">
        <f aca="false">[9]Tregion!$P121</f>
        <v>29.9475</v>
      </c>
      <c r="G121" s="352" t="n">
        <f aca="false">[5]Tregion!$P121</f>
        <v>28.2825</v>
      </c>
      <c r="H121" s="352"/>
      <c r="I121" s="353" t="n">
        <f aca="false">[11]Tregion!$P121</f>
        <v>24.15</v>
      </c>
      <c r="J121" s="352"/>
      <c r="K121" s="353"/>
      <c r="L121" s="352"/>
      <c r="M121" s="353"/>
      <c r="N121" s="352"/>
      <c r="O121" s="353"/>
      <c r="Q121" s="352"/>
      <c r="R121" s="353" t="n">
        <f aca="false">[12]Tregion!$P121</f>
        <v>27.2487346913862</v>
      </c>
      <c r="S121" s="354"/>
      <c r="T121" s="353"/>
      <c r="U121" s="355"/>
      <c r="V121" s="356"/>
      <c r="W121" s="355"/>
      <c r="X121" s="353"/>
      <c r="Y121" s="354"/>
      <c r="Z121" s="357"/>
      <c r="AB121" s="354"/>
      <c r="AC121" s="353"/>
      <c r="AD121" s="354"/>
      <c r="AE121" s="353"/>
      <c r="AF121" s="354"/>
      <c r="AG121" s="353"/>
      <c r="AH121" s="368"/>
      <c r="AI121" s="1"/>
      <c r="AJ121" s="15"/>
      <c r="AL121" s="1" t="n">
        <f aca="false">A121</f>
        <v>40575</v>
      </c>
      <c r="AN121" s="367"/>
    </row>
    <row r="122" customFormat="false" ht="12.75" hidden="false" customHeight="false" outlineLevel="0" collapsed="false">
      <c r="A122" s="1" t="n">
        <f aca="false">[5]Tregion!$J122</f>
        <v>40603</v>
      </c>
      <c r="B122" s="352" t="n">
        <f aca="false">[5]Tregion!$P122</f>
        <v>28.2825</v>
      </c>
      <c r="C122" s="353" t="n">
        <f aca="false">[6]Tregion!$P122</f>
        <v>30.06</v>
      </c>
      <c r="D122" s="352" t="n">
        <f aca="false">[7]Tregion!$P122</f>
        <v>26.993</v>
      </c>
      <c r="E122" s="353" t="n">
        <f aca="false">[8]Tregion!$P122</f>
        <v>30.42</v>
      </c>
      <c r="F122" s="352" t="n">
        <f aca="false">[9]Tregion!$P122</f>
        <v>29.2275</v>
      </c>
      <c r="G122" s="352" t="n">
        <f aca="false">[5]Tregion!$P122</f>
        <v>28.2825</v>
      </c>
      <c r="H122" s="352"/>
      <c r="I122" s="353" t="n">
        <f aca="false">[11]Tregion!$P122</f>
        <v>22.275</v>
      </c>
      <c r="J122" s="352"/>
      <c r="K122" s="353"/>
      <c r="L122" s="352"/>
      <c r="M122" s="353"/>
      <c r="N122" s="352"/>
      <c r="O122" s="353"/>
      <c r="Q122" s="352"/>
      <c r="R122" s="353" t="n">
        <f aca="false">[12]Tregion!$P122</f>
        <v>26.1840399172195</v>
      </c>
      <c r="S122" s="354"/>
      <c r="T122" s="353"/>
      <c r="U122" s="355"/>
      <c r="V122" s="356"/>
      <c r="W122" s="355"/>
      <c r="X122" s="353"/>
      <c r="Y122" s="354"/>
      <c r="Z122" s="357"/>
      <c r="AB122" s="354"/>
      <c r="AC122" s="353"/>
      <c r="AD122" s="354"/>
      <c r="AE122" s="353"/>
      <c r="AF122" s="354"/>
      <c r="AG122" s="353"/>
      <c r="AH122" s="368"/>
      <c r="AI122" s="1"/>
      <c r="AJ122" s="15"/>
      <c r="AL122" s="1" t="n">
        <f aca="false">A122</f>
        <v>40603</v>
      </c>
      <c r="AN122" s="367"/>
    </row>
    <row r="123" customFormat="false" ht="12.75" hidden="false" customHeight="false" outlineLevel="0" collapsed="false">
      <c r="A123" s="1" t="n">
        <f aca="false">[5]Tregion!$J123</f>
        <v>40634</v>
      </c>
      <c r="B123" s="352" t="n">
        <f aca="false">[5]Tregion!$P123</f>
        <v>28.1325</v>
      </c>
      <c r="C123" s="353" t="n">
        <f aca="false">[6]Tregion!$P123</f>
        <v>30.803</v>
      </c>
      <c r="D123" s="352" t="n">
        <f aca="false">[7]Tregion!$P123</f>
        <v>26.67</v>
      </c>
      <c r="E123" s="353" t="n">
        <f aca="false">[8]Tregion!$P123</f>
        <v>31.185</v>
      </c>
      <c r="F123" s="352" t="n">
        <f aca="false">[9]Tregion!$P123</f>
        <v>28.5075</v>
      </c>
      <c r="G123" s="352" t="n">
        <f aca="false">[5]Tregion!$P123</f>
        <v>28.1325</v>
      </c>
      <c r="H123" s="352"/>
      <c r="I123" s="353" t="n">
        <f aca="false">[11]Tregion!$P123</f>
        <v>26.25</v>
      </c>
      <c r="J123" s="352"/>
      <c r="K123" s="353"/>
      <c r="L123" s="352"/>
      <c r="M123" s="353"/>
      <c r="N123" s="352"/>
      <c r="O123" s="353"/>
      <c r="Q123" s="352"/>
      <c r="R123" s="353" t="n">
        <f aca="false">[12]Tregion!$P123</f>
        <v>23.8679513847743</v>
      </c>
      <c r="S123" s="354"/>
      <c r="T123" s="353"/>
      <c r="U123" s="355"/>
      <c r="V123" s="356"/>
      <c r="W123" s="355"/>
      <c r="X123" s="353"/>
      <c r="Y123" s="354"/>
      <c r="Z123" s="357"/>
      <c r="AB123" s="354"/>
      <c r="AC123" s="353"/>
      <c r="AD123" s="354"/>
      <c r="AE123" s="353"/>
      <c r="AF123" s="354"/>
      <c r="AG123" s="353"/>
      <c r="AH123" s="368"/>
      <c r="AI123" s="1"/>
      <c r="AJ123" s="15"/>
      <c r="AL123" s="1" t="n">
        <f aca="false">A123</f>
        <v>40634</v>
      </c>
      <c r="AN123" s="367"/>
    </row>
    <row r="124" customFormat="false" ht="12.75" hidden="false" customHeight="false" outlineLevel="0" collapsed="false">
      <c r="A124" s="1" t="n">
        <f aca="false">[5]Tregion!$J124</f>
        <v>40664</v>
      </c>
      <c r="B124" s="352" t="n">
        <f aca="false">[5]Tregion!$P124</f>
        <v>28.1325</v>
      </c>
      <c r="C124" s="353" t="n">
        <f aca="false">[6]Tregion!$P124</f>
        <v>29.085</v>
      </c>
      <c r="D124" s="352" t="n">
        <f aca="false">[7]Tregion!$P124</f>
        <v>25.005</v>
      </c>
      <c r="E124" s="353" t="n">
        <f aca="false">[8]Tregion!$P124</f>
        <v>31.8825</v>
      </c>
      <c r="F124" s="352" t="n">
        <f aca="false">[9]Tregion!$P124</f>
        <v>28.905</v>
      </c>
      <c r="G124" s="352" t="n">
        <f aca="false">[5]Tregion!$P124</f>
        <v>28.1325</v>
      </c>
      <c r="H124" s="352"/>
      <c r="I124" s="353" t="n">
        <f aca="false">[11]Tregion!$P124</f>
        <v>27</v>
      </c>
      <c r="J124" s="352"/>
      <c r="K124" s="353"/>
      <c r="L124" s="352"/>
      <c r="M124" s="353"/>
      <c r="N124" s="352"/>
      <c r="O124" s="353"/>
      <c r="Q124" s="352"/>
      <c r="R124" s="353" t="n">
        <f aca="false">[12]Tregion!$P124</f>
        <v>23.8821659124966</v>
      </c>
      <c r="S124" s="354"/>
      <c r="T124" s="353"/>
      <c r="U124" s="355"/>
      <c r="V124" s="356"/>
      <c r="W124" s="355"/>
      <c r="X124" s="353"/>
      <c r="Y124" s="354"/>
      <c r="Z124" s="357"/>
      <c r="AB124" s="354"/>
      <c r="AC124" s="353"/>
      <c r="AD124" s="354"/>
      <c r="AE124" s="353"/>
      <c r="AF124" s="354"/>
      <c r="AG124" s="353"/>
      <c r="AH124" s="368"/>
      <c r="AI124" s="1"/>
      <c r="AJ124" s="15"/>
      <c r="AL124" s="1" t="n">
        <f aca="false">A124</f>
        <v>40664</v>
      </c>
      <c r="AN124" s="367"/>
    </row>
    <row r="125" customFormat="false" ht="12.75" hidden="false" customHeight="false" outlineLevel="0" collapsed="false">
      <c r="A125" s="1" t="n">
        <f aca="false">[5]Tregion!$J125</f>
        <v>40695</v>
      </c>
      <c r="B125" s="352" t="n">
        <f aca="false">[5]Tregion!$P125</f>
        <v>29.535</v>
      </c>
      <c r="C125" s="353" t="n">
        <f aca="false">[6]Tregion!$P125</f>
        <v>29.55</v>
      </c>
      <c r="D125" s="352" t="n">
        <f aca="false">[7]Tregion!$P125</f>
        <v>25.433</v>
      </c>
      <c r="E125" s="353" t="n">
        <f aca="false">[8]Tregion!$P125</f>
        <v>34.4025</v>
      </c>
      <c r="F125" s="352" t="n">
        <f aca="false">[9]Tregion!$P125</f>
        <v>33.7275</v>
      </c>
      <c r="G125" s="352" t="n">
        <f aca="false">[5]Tregion!$P125</f>
        <v>29.535</v>
      </c>
      <c r="H125" s="352"/>
      <c r="I125" s="353" t="n">
        <f aca="false">[11]Tregion!$P125</f>
        <v>31.5</v>
      </c>
      <c r="J125" s="352"/>
      <c r="K125" s="353"/>
      <c r="L125" s="352"/>
      <c r="M125" s="353"/>
      <c r="N125" s="352"/>
      <c r="O125" s="353"/>
      <c r="Q125" s="352"/>
      <c r="R125" s="353" t="n">
        <f aca="false">[12]Tregion!$P125</f>
        <v>24.1592270809775</v>
      </c>
      <c r="S125" s="354"/>
      <c r="T125" s="353"/>
      <c r="U125" s="355"/>
      <c r="V125" s="356"/>
      <c r="W125" s="355"/>
      <c r="X125" s="353"/>
      <c r="Y125" s="354"/>
      <c r="Z125" s="357"/>
      <c r="AB125" s="354"/>
      <c r="AC125" s="353"/>
      <c r="AD125" s="354"/>
      <c r="AE125" s="353"/>
      <c r="AF125" s="354"/>
      <c r="AG125" s="353"/>
      <c r="AH125" s="368"/>
      <c r="AI125" s="1"/>
      <c r="AJ125" s="15"/>
      <c r="AL125" s="1" t="n">
        <f aca="false">A125</f>
        <v>40695</v>
      </c>
      <c r="AN125" s="367"/>
    </row>
    <row r="126" customFormat="false" ht="12.75" hidden="false" customHeight="false" outlineLevel="0" collapsed="false">
      <c r="A126" s="1" t="n">
        <f aca="false">[5]Tregion!$J126</f>
        <v>40725</v>
      </c>
      <c r="B126" s="352" t="n">
        <f aca="false">[5]Tregion!$P126</f>
        <v>33.825</v>
      </c>
      <c r="C126" s="353" t="n">
        <f aca="false">[6]Tregion!$P126</f>
        <v>36.833</v>
      </c>
      <c r="D126" s="352" t="n">
        <f aca="false">[7]Tregion!$P126</f>
        <v>31.703</v>
      </c>
      <c r="E126" s="353" t="n">
        <f aca="false">[8]Tregion!$P126</f>
        <v>29.235</v>
      </c>
      <c r="F126" s="352" t="n">
        <f aca="false">[9]Tregion!$P126</f>
        <v>34.523</v>
      </c>
      <c r="G126" s="352" t="n">
        <f aca="false">[5]Tregion!$P126</f>
        <v>33.825</v>
      </c>
      <c r="H126" s="352"/>
      <c r="I126" s="353" t="n">
        <f aca="false">[11]Tregion!$P126</f>
        <v>36.75</v>
      </c>
      <c r="J126" s="352"/>
      <c r="K126" s="353"/>
      <c r="L126" s="352"/>
      <c r="M126" s="353"/>
      <c r="N126" s="352"/>
      <c r="O126" s="353"/>
      <c r="Q126" s="352"/>
      <c r="R126" s="353" t="n">
        <f aca="false">[12]Tregion!$P126</f>
        <v>24.5838921445773</v>
      </c>
      <c r="S126" s="354"/>
      <c r="T126" s="353"/>
      <c r="U126" s="355"/>
      <c r="V126" s="356"/>
      <c r="W126" s="355"/>
      <c r="X126" s="353"/>
      <c r="Y126" s="354"/>
      <c r="Z126" s="357"/>
      <c r="AB126" s="354"/>
      <c r="AC126" s="353"/>
      <c r="AD126" s="354"/>
      <c r="AE126" s="353"/>
      <c r="AF126" s="354"/>
      <c r="AG126" s="353"/>
      <c r="AH126" s="368"/>
      <c r="AI126" s="1"/>
      <c r="AJ126" s="15"/>
      <c r="AL126" s="1" t="n">
        <f aca="false">A126</f>
        <v>40725</v>
      </c>
      <c r="AN126" s="367"/>
    </row>
    <row r="127" customFormat="false" ht="12.75" hidden="false" customHeight="false" outlineLevel="0" collapsed="false">
      <c r="A127" s="1" t="n">
        <f aca="false">[5]Tregion!$J127</f>
        <v>40756</v>
      </c>
      <c r="B127" s="352" t="n">
        <f aca="false">[5]Tregion!$P127</f>
        <v>35.385</v>
      </c>
      <c r="C127" s="353" t="n">
        <f aca="false">[6]Tregion!$P127</f>
        <v>39.39</v>
      </c>
      <c r="D127" s="352" t="n">
        <f aca="false">[7]Tregion!$P127</f>
        <v>34.388</v>
      </c>
      <c r="E127" s="353" t="n">
        <f aca="false">[8]Tregion!$P127</f>
        <v>31.9575</v>
      </c>
      <c r="F127" s="352" t="n">
        <f aca="false">[9]Tregion!$P127</f>
        <v>34.6425</v>
      </c>
      <c r="G127" s="352" t="n">
        <f aca="false">[5]Tregion!$P127</f>
        <v>35.385</v>
      </c>
      <c r="H127" s="352"/>
      <c r="I127" s="353" t="n">
        <f aca="false">[11]Tregion!$P127</f>
        <v>43.5</v>
      </c>
      <c r="J127" s="352"/>
      <c r="K127" s="353"/>
      <c r="L127" s="352"/>
      <c r="M127" s="353"/>
      <c r="N127" s="352"/>
      <c r="O127" s="353"/>
      <c r="Q127" s="352"/>
      <c r="R127" s="353" t="n">
        <f aca="false">[12]Tregion!$P127</f>
        <v>24.8785553069963</v>
      </c>
      <c r="S127" s="354"/>
      <c r="T127" s="353"/>
      <c r="U127" s="355"/>
      <c r="V127" s="356"/>
      <c r="W127" s="355"/>
      <c r="X127" s="353"/>
      <c r="Y127" s="354"/>
      <c r="Z127" s="357"/>
      <c r="AB127" s="354"/>
      <c r="AC127" s="353"/>
      <c r="AD127" s="354"/>
      <c r="AE127" s="353"/>
      <c r="AF127" s="354"/>
      <c r="AG127" s="353"/>
      <c r="AH127" s="368"/>
      <c r="AI127" s="1"/>
      <c r="AJ127" s="15"/>
      <c r="AL127" s="1" t="n">
        <f aca="false">A127</f>
        <v>40756</v>
      </c>
      <c r="AN127" s="367"/>
    </row>
    <row r="128" customFormat="false" ht="12.75" hidden="false" customHeight="false" outlineLevel="0" collapsed="false">
      <c r="A128" s="1" t="n">
        <f aca="false">[5]Tregion!$J128</f>
        <v>40787</v>
      </c>
      <c r="B128" s="352" t="n">
        <f aca="false">[5]Tregion!$P128</f>
        <v>31.8</v>
      </c>
      <c r="C128" s="353" t="n">
        <f aca="false">[6]Tregion!$P128</f>
        <v>35.408</v>
      </c>
      <c r="D128" s="352" t="n">
        <f aca="false">[7]Tregion!$P128</f>
        <v>30.713</v>
      </c>
      <c r="E128" s="353" t="n">
        <f aca="false">[8]Tregion!$P128</f>
        <v>30.42</v>
      </c>
      <c r="F128" s="352" t="n">
        <f aca="false">[9]Tregion!$P128</f>
        <v>30.45</v>
      </c>
      <c r="G128" s="352" t="n">
        <f aca="false">[5]Tregion!$P128</f>
        <v>31.8</v>
      </c>
      <c r="H128" s="352"/>
      <c r="I128" s="353" t="n">
        <f aca="false">[11]Tregion!$P128</f>
        <v>30.337</v>
      </c>
      <c r="J128" s="352"/>
      <c r="K128" s="353"/>
      <c r="L128" s="352"/>
      <c r="M128" s="353"/>
      <c r="N128" s="352"/>
      <c r="O128" s="353"/>
      <c r="Q128" s="352"/>
      <c r="R128" s="353" t="n">
        <f aca="false">[12]Tregion!$P128</f>
        <v>25.0014428435137</v>
      </c>
      <c r="S128" s="354"/>
      <c r="T128" s="353"/>
      <c r="U128" s="355"/>
      <c r="V128" s="356"/>
      <c r="W128" s="355"/>
      <c r="X128" s="353"/>
      <c r="Y128" s="354"/>
      <c r="Z128" s="357"/>
      <c r="AB128" s="354"/>
      <c r="AC128" s="353"/>
      <c r="AD128" s="354"/>
      <c r="AE128" s="353"/>
      <c r="AF128" s="354"/>
      <c r="AG128" s="353"/>
      <c r="AH128" s="368"/>
      <c r="AI128" s="1"/>
      <c r="AJ128" s="15"/>
      <c r="AL128" s="1" t="n">
        <f aca="false">A128</f>
        <v>40787</v>
      </c>
      <c r="AN128" s="367"/>
    </row>
    <row r="129" customFormat="false" ht="12.75" hidden="false" customHeight="false" outlineLevel="0" collapsed="false">
      <c r="A129" s="1" t="n">
        <f aca="false">[5]Tregion!$J129</f>
        <v>40817</v>
      </c>
      <c r="B129" s="352" t="n">
        <f aca="false">[5]Tregion!$P129</f>
        <v>28.455</v>
      </c>
      <c r="C129" s="353" t="n">
        <f aca="false">[6]Tregion!$P129</f>
        <v>32.16</v>
      </c>
      <c r="D129" s="352" t="n">
        <f aca="false">[7]Tregion!$P129</f>
        <v>29.28</v>
      </c>
      <c r="E129" s="353" t="n">
        <f aca="false">[8]Tregion!$P129</f>
        <v>34.013</v>
      </c>
      <c r="F129" s="352" t="n">
        <f aca="false">[9]Tregion!$P129</f>
        <v>30.795</v>
      </c>
      <c r="G129" s="352" t="n">
        <f aca="false">[5]Tregion!$P129</f>
        <v>28.455</v>
      </c>
      <c r="H129" s="352"/>
      <c r="I129" s="353" t="n">
        <f aca="false">[11]Tregion!$P129</f>
        <v>30</v>
      </c>
      <c r="J129" s="352"/>
      <c r="K129" s="353"/>
      <c r="L129" s="352"/>
      <c r="M129" s="353"/>
      <c r="N129" s="352"/>
      <c r="O129" s="353"/>
      <c r="Q129" s="352"/>
      <c r="R129" s="353" t="n">
        <f aca="false">[12]Tregion!$P129</f>
        <v>24.9516879138043</v>
      </c>
      <c r="S129" s="354"/>
      <c r="T129" s="353"/>
      <c r="U129" s="355"/>
      <c r="V129" s="356"/>
      <c r="W129" s="355"/>
      <c r="X129" s="353"/>
      <c r="Y129" s="354"/>
      <c r="Z129" s="357"/>
      <c r="AB129" s="354"/>
      <c r="AC129" s="353"/>
      <c r="AD129" s="354"/>
      <c r="AE129" s="353"/>
      <c r="AF129" s="354"/>
      <c r="AG129" s="353"/>
      <c r="AH129" s="368"/>
      <c r="AI129" s="1"/>
      <c r="AJ129" s="15"/>
      <c r="AL129" s="1" t="n">
        <f aca="false">A129</f>
        <v>40817</v>
      </c>
      <c r="AN129" s="367"/>
    </row>
    <row r="130" customFormat="false" ht="12.75" hidden="false" customHeight="false" outlineLevel="0" collapsed="false">
      <c r="A130" s="1" t="n">
        <f aca="false">[5]Tregion!$J130</f>
        <v>40848</v>
      </c>
      <c r="B130" s="352" t="n">
        <f aca="false">[5]Tregion!$P130</f>
        <v>27.99</v>
      </c>
      <c r="C130" s="353" t="n">
        <f aca="false">[6]Tregion!$P130</f>
        <v>31.155</v>
      </c>
      <c r="D130" s="352" t="n">
        <f aca="false">[7]Tregion!$P130</f>
        <v>28.14</v>
      </c>
      <c r="E130" s="353" t="n">
        <f aca="false">[8]Tregion!$P130</f>
        <v>31.3425</v>
      </c>
      <c r="F130" s="352" t="n">
        <f aca="false">[9]Tregion!$P130</f>
        <v>30.345</v>
      </c>
      <c r="G130" s="352" t="n">
        <f aca="false">[5]Tregion!$P130</f>
        <v>27.99</v>
      </c>
      <c r="H130" s="352"/>
      <c r="I130" s="353" t="n">
        <f aca="false">[11]Tregion!$P130</f>
        <v>27.75</v>
      </c>
      <c r="J130" s="352"/>
      <c r="K130" s="353"/>
      <c r="L130" s="352"/>
      <c r="M130" s="353"/>
      <c r="N130" s="352"/>
      <c r="O130" s="353"/>
      <c r="Q130" s="352"/>
      <c r="R130" s="353" t="n">
        <f aca="false">[12]Tregion!$P130</f>
        <v>27.3106799582934</v>
      </c>
      <c r="S130" s="354"/>
      <c r="T130" s="353"/>
      <c r="U130" s="355"/>
      <c r="V130" s="356"/>
      <c r="W130" s="355"/>
      <c r="X130" s="353"/>
      <c r="Y130" s="354"/>
      <c r="Z130" s="357"/>
      <c r="AB130" s="354"/>
      <c r="AC130" s="353"/>
      <c r="AD130" s="354"/>
      <c r="AE130" s="353"/>
      <c r="AF130" s="354"/>
      <c r="AG130" s="353"/>
      <c r="AH130" s="368"/>
      <c r="AI130" s="1"/>
      <c r="AJ130" s="15"/>
      <c r="AL130" s="1" t="n">
        <f aca="false">A130</f>
        <v>40848</v>
      </c>
      <c r="AN130" s="367"/>
    </row>
    <row r="131" customFormat="false" ht="12.75" hidden="false" customHeight="false" outlineLevel="0" collapsed="false">
      <c r="A131" s="1" t="n">
        <f aca="false">[5]Tregion!$J131</f>
        <v>40878</v>
      </c>
      <c r="B131" s="352" t="n">
        <f aca="false">[5]Tregion!$P131</f>
        <v>27.99</v>
      </c>
      <c r="C131" s="353" t="n">
        <f aca="false">[6]Tregion!$P131</f>
        <v>32.168</v>
      </c>
      <c r="D131" s="352" t="n">
        <f aca="false">[7]Tregion!$P131</f>
        <v>29.063</v>
      </c>
      <c r="E131" s="353" t="n">
        <f aca="false">[8]Tregion!$P131</f>
        <v>31.8375</v>
      </c>
      <c r="F131" s="352" t="n">
        <f aca="false">[9]Tregion!$P131</f>
        <v>33.315</v>
      </c>
      <c r="G131" s="352" t="n">
        <f aca="false">[5]Tregion!$P131</f>
        <v>27.99</v>
      </c>
      <c r="H131" s="352"/>
      <c r="I131" s="353" t="n">
        <f aca="false">[11]Tregion!$P131</f>
        <v>29.9625</v>
      </c>
      <c r="J131" s="352"/>
      <c r="K131" s="353"/>
      <c r="L131" s="352"/>
      <c r="M131" s="353"/>
      <c r="N131" s="352"/>
      <c r="O131" s="353"/>
      <c r="Q131" s="352"/>
      <c r="R131" s="353" t="n">
        <f aca="false">[12]Tregion!$P131</f>
        <v>28.7677768955386</v>
      </c>
      <c r="S131" s="354"/>
      <c r="T131" s="353"/>
      <c r="U131" s="355"/>
      <c r="V131" s="356"/>
      <c r="W131" s="355"/>
      <c r="X131" s="353"/>
      <c r="Y131" s="354"/>
      <c r="Z131" s="357"/>
      <c r="AB131" s="354"/>
      <c r="AC131" s="353"/>
      <c r="AD131" s="354"/>
      <c r="AE131" s="353"/>
      <c r="AF131" s="354"/>
      <c r="AG131" s="353"/>
      <c r="AH131" s="368"/>
      <c r="AI131" s="1"/>
      <c r="AJ131" s="15"/>
      <c r="AL131" s="1" t="n">
        <f aca="false">A131</f>
        <v>40878</v>
      </c>
      <c r="AN131" s="367"/>
    </row>
    <row r="132" customFormat="false" ht="12.75" hidden="false" customHeight="false" outlineLevel="0" collapsed="false">
      <c r="A132" s="1" t="n">
        <f aca="false">[5]Tregion!$J132</f>
        <v>40909</v>
      </c>
      <c r="B132" s="352" t="n">
        <f aca="false">[5]Tregion!$P132</f>
        <v>28.71</v>
      </c>
      <c r="C132" s="353" t="n">
        <f aca="false">[6]Tregion!$P132</f>
        <v>32.88</v>
      </c>
      <c r="D132" s="352" t="n">
        <f aca="false">[7]Tregion!$P132</f>
        <v>29.49</v>
      </c>
      <c r="E132" s="353" t="n">
        <f aca="false">[8]Tregion!$P132</f>
        <v>30.84</v>
      </c>
      <c r="F132" s="352" t="n">
        <f aca="false">[9]Tregion!$P132</f>
        <v>31.545</v>
      </c>
      <c r="G132" s="352" t="n">
        <f aca="false">[5]Tregion!$P132</f>
        <v>28.71</v>
      </c>
      <c r="H132" s="352"/>
      <c r="I132" s="353" t="n">
        <f aca="false">[11]Tregion!$P132</f>
        <v>22.65</v>
      </c>
      <c r="J132" s="352"/>
      <c r="K132" s="353"/>
      <c r="L132" s="352"/>
      <c r="M132" s="353"/>
      <c r="N132" s="352"/>
      <c r="O132" s="353"/>
      <c r="Q132" s="352"/>
      <c r="R132" s="353" t="n">
        <f aca="false">[12]Tregion!$P132</f>
        <v>28.1638459504225</v>
      </c>
      <c r="S132" s="354"/>
      <c r="T132" s="353"/>
      <c r="U132" s="355"/>
      <c r="V132" s="356"/>
      <c r="W132" s="355"/>
      <c r="X132" s="353"/>
      <c r="Y132" s="354"/>
      <c r="Z132" s="357"/>
      <c r="AB132" s="354"/>
      <c r="AC132" s="353"/>
      <c r="AD132" s="354"/>
      <c r="AE132" s="353"/>
      <c r="AF132" s="354"/>
      <c r="AG132" s="353"/>
      <c r="AH132" s="368"/>
      <c r="AI132" s="1"/>
      <c r="AJ132" s="15"/>
      <c r="AL132" s="1" t="n">
        <f aca="false">A132</f>
        <v>40909</v>
      </c>
      <c r="AN132" s="367"/>
    </row>
    <row r="133" customFormat="false" ht="12.75" hidden="false" customHeight="false" outlineLevel="0" collapsed="false">
      <c r="A133" s="1" t="n">
        <f aca="false">[5]Tregion!$J133</f>
        <v>40940</v>
      </c>
      <c r="B133" s="352" t="n">
        <f aca="false">[5]Tregion!$P133</f>
        <v>28.575</v>
      </c>
      <c r="C133" s="353" t="n">
        <f aca="false">[6]Tregion!$P133</f>
        <v>32.033</v>
      </c>
      <c r="D133" s="352" t="n">
        <f aca="false">[7]Tregion!$P133</f>
        <v>28.718</v>
      </c>
      <c r="E133" s="353" t="n">
        <f aca="false">[8]Tregion!$P133</f>
        <v>31.245</v>
      </c>
      <c r="F133" s="352" t="n">
        <f aca="false">[9]Tregion!$P133</f>
        <v>30.12</v>
      </c>
      <c r="G133" s="352" t="n">
        <f aca="false">[5]Tregion!$P133</f>
        <v>28.575</v>
      </c>
      <c r="H133" s="352"/>
      <c r="I133" s="353" t="n">
        <f aca="false">[11]Tregion!$P133</f>
        <v>24.3375</v>
      </c>
      <c r="J133" s="352"/>
      <c r="K133" s="353"/>
      <c r="L133" s="352"/>
      <c r="M133" s="353"/>
      <c r="N133" s="352"/>
      <c r="O133" s="353"/>
      <c r="Q133" s="352"/>
      <c r="R133" s="353" t="n">
        <f aca="false">[12]Tregion!$P133</f>
        <v>27.2487346913862</v>
      </c>
      <c r="S133" s="354"/>
      <c r="T133" s="353"/>
      <c r="U133" s="355"/>
      <c r="V133" s="356"/>
      <c r="W133" s="355"/>
      <c r="X133" s="353"/>
      <c r="Y133" s="354"/>
      <c r="Z133" s="357"/>
      <c r="AB133" s="354"/>
      <c r="AC133" s="353"/>
      <c r="AD133" s="354"/>
      <c r="AE133" s="353"/>
      <c r="AF133" s="354"/>
      <c r="AG133" s="353"/>
      <c r="AH133" s="368"/>
      <c r="AI133" s="1"/>
      <c r="AJ133" s="15"/>
      <c r="AL133" s="1" t="n">
        <f aca="false">A133</f>
        <v>40940</v>
      </c>
      <c r="AN133" s="367"/>
    </row>
    <row r="134" customFormat="false" ht="12.75" hidden="false" customHeight="false" outlineLevel="0" collapsed="false">
      <c r="A134" s="1" t="n">
        <f aca="false">[5]Tregion!$J134</f>
        <v>40969</v>
      </c>
      <c r="B134" s="352" t="n">
        <f aca="false">[5]Tregion!$P134</f>
        <v>28.575</v>
      </c>
      <c r="C134" s="353" t="n">
        <f aca="false">[6]Tregion!$P134</f>
        <v>31.02</v>
      </c>
      <c r="D134" s="352" t="n">
        <f aca="false">[7]Tregion!$P134</f>
        <v>27.488</v>
      </c>
      <c r="E134" s="353" t="n">
        <f aca="false">[8]Tregion!$P134</f>
        <v>30.9</v>
      </c>
      <c r="F134" s="352" t="n">
        <f aca="false">[9]Tregion!$P134</f>
        <v>29.385</v>
      </c>
      <c r="G134" s="352" t="n">
        <f aca="false">[5]Tregion!$P134</f>
        <v>28.575</v>
      </c>
      <c r="H134" s="352"/>
      <c r="I134" s="353" t="n">
        <f aca="false">[11]Tregion!$P134</f>
        <v>22.4625</v>
      </c>
      <c r="J134" s="352"/>
      <c r="K134" s="353"/>
      <c r="L134" s="352"/>
      <c r="M134" s="353"/>
      <c r="N134" s="352"/>
      <c r="O134" s="353"/>
      <c r="Q134" s="352"/>
      <c r="R134" s="353" t="n">
        <f aca="false">[12]Tregion!$P134</f>
        <v>26.1840399172195</v>
      </c>
      <c r="S134" s="354"/>
      <c r="T134" s="353"/>
      <c r="U134" s="355"/>
      <c r="V134" s="356"/>
      <c r="W134" s="355"/>
      <c r="X134" s="353"/>
      <c r="Y134" s="354"/>
      <c r="Z134" s="357"/>
      <c r="AB134" s="354"/>
      <c r="AC134" s="353"/>
      <c r="AD134" s="354"/>
      <c r="AE134" s="353"/>
      <c r="AF134" s="354"/>
      <c r="AG134" s="353"/>
      <c r="AH134" s="368"/>
      <c r="AI134" s="1"/>
      <c r="AJ134" s="15"/>
      <c r="AL134" s="1" t="n">
        <f aca="false">A134</f>
        <v>40969</v>
      </c>
      <c r="AN134" s="367"/>
    </row>
    <row r="135" customFormat="false" ht="12.75" hidden="false" customHeight="false" outlineLevel="0" collapsed="false">
      <c r="A135" s="1" t="n">
        <f aca="false">[5]Tregion!$J135</f>
        <v>41000</v>
      </c>
      <c r="B135" s="352" t="n">
        <f aca="false">[5]Tregion!$P135</f>
        <v>28.4325</v>
      </c>
      <c r="C135" s="353" t="n">
        <f aca="false">[6]Tregion!$P135</f>
        <v>31.718</v>
      </c>
      <c r="D135" s="352" t="n">
        <f aca="false">[7]Tregion!$P135</f>
        <v>27.18</v>
      </c>
      <c r="E135" s="353" t="n">
        <f aca="false">[8]Tregion!$P135</f>
        <v>31.808</v>
      </c>
      <c r="F135" s="352" t="n">
        <f aca="false">[9]Tregion!$P135</f>
        <v>28.6575</v>
      </c>
      <c r="G135" s="352" t="n">
        <f aca="false">[5]Tregion!$P135</f>
        <v>28.4325</v>
      </c>
      <c r="H135" s="352"/>
      <c r="I135" s="353" t="n">
        <f aca="false">[11]Tregion!$P135</f>
        <v>26.438</v>
      </c>
      <c r="J135" s="352"/>
      <c r="K135" s="353"/>
      <c r="L135" s="352"/>
      <c r="M135" s="353"/>
      <c r="N135" s="352"/>
      <c r="O135" s="353"/>
      <c r="Q135" s="352"/>
      <c r="R135" s="353" t="n">
        <f aca="false">[12]Tregion!$P135</f>
        <v>23.8679513847743</v>
      </c>
      <c r="S135" s="354"/>
      <c r="T135" s="353"/>
      <c r="U135" s="355"/>
      <c r="V135" s="356"/>
      <c r="W135" s="355"/>
      <c r="X135" s="353"/>
      <c r="Y135" s="354"/>
      <c r="Z135" s="357"/>
      <c r="AB135" s="354"/>
      <c r="AC135" s="353"/>
      <c r="AD135" s="354"/>
      <c r="AE135" s="353"/>
      <c r="AF135" s="354"/>
      <c r="AG135" s="353"/>
      <c r="AH135" s="368"/>
      <c r="AI135" s="1"/>
      <c r="AJ135" s="15"/>
      <c r="AL135" s="1" t="n">
        <f aca="false">A135</f>
        <v>41000</v>
      </c>
      <c r="AN135" s="367"/>
    </row>
    <row r="136" customFormat="false" ht="12.75" hidden="false" customHeight="false" outlineLevel="0" collapsed="false">
      <c r="A136" s="1" t="n">
        <f aca="false">[5]Tregion!$J136</f>
        <v>41030</v>
      </c>
      <c r="B136" s="352" t="n">
        <f aca="false">[5]Tregion!$P136</f>
        <v>28.4325</v>
      </c>
      <c r="C136" s="353" t="n">
        <f aca="false">[6]Tregion!$P136</f>
        <v>30.105</v>
      </c>
      <c r="D136" s="352" t="n">
        <f aca="false">[7]Tregion!$P136</f>
        <v>25.628</v>
      </c>
      <c r="E136" s="353" t="n">
        <f aca="false">[8]Tregion!$P136</f>
        <v>32.46</v>
      </c>
      <c r="F136" s="352" t="n">
        <f aca="false">[9]Tregion!$P136</f>
        <v>29.055</v>
      </c>
      <c r="G136" s="352" t="n">
        <f aca="false">[5]Tregion!$P136</f>
        <v>28.4325</v>
      </c>
      <c r="H136" s="352"/>
      <c r="I136" s="353" t="n">
        <f aca="false">[11]Tregion!$P136</f>
        <v>27.1875</v>
      </c>
      <c r="J136" s="352"/>
      <c r="K136" s="353"/>
      <c r="L136" s="352"/>
      <c r="M136" s="353"/>
      <c r="N136" s="352"/>
      <c r="O136" s="353"/>
      <c r="Q136" s="352"/>
      <c r="R136" s="353" t="n">
        <f aca="false">[12]Tregion!$P136</f>
        <v>23.8821659124966</v>
      </c>
      <c r="S136" s="354"/>
      <c r="T136" s="353"/>
      <c r="U136" s="355"/>
      <c r="V136" s="356"/>
      <c r="W136" s="355"/>
      <c r="X136" s="353"/>
      <c r="Y136" s="354"/>
      <c r="Z136" s="357"/>
      <c r="AB136" s="354"/>
      <c r="AC136" s="353"/>
      <c r="AD136" s="354"/>
      <c r="AE136" s="353"/>
      <c r="AF136" s="354"/>
      <c r="AG136" s="353"/>
      <c r="AH136" s="368"/>
      <c r="AI136" s="1"/>
      <c r="AJ136" s="15"/>
      <c r="AL136" s="1" t="n">
        <f aca="false">A136</f>
        <v>41030</v>
      </c>
      <c r="AN136" s="367"/>
    </row>
    <row r="137" customFormat="false" ht="12.75" hidden="false" customHeight="false" outlineLevel="0" collapsed="false">
      <c r="A137" s="1" t="n">
        <f aca="false">[5]Tregion!$J137</f>
        <v>41061</v>
      </c>
      <c r="B137" s="352" t="n">
        <f aca="false">[5]Tregion!$P137</f>
        <v>29.7375</v>
      </c>
      <c r="C137" s="353" t="n">
        <f aca="false">[6]Tregion!$P137</f>
        <v>30.54</v>
      </c>
      <c r="D137" s="352" t="n">
        <f aca="false">[7]Tregion!$P137</f>
        <v>26.025</v>
      </c>
      <c r="E137" s="353" t="n">
        <f aca="false">[8]Tregion!$P137</f>
        <v>34.92</v>
      </c>
      <c r="F137" s="352" t="n">
        <f aca="false">[9]Tregion!$P137</f>
        <v>33.93</v>
      </c>
      <c r="G137" s="352" t="n">
        <f aca="false">[5]Tregion!$P137</f>
        <v>29.7375</v>
      </c>
      <c r="H137" s="352"/>
      <c r="I137" s="353" t="n">
        <f aca="false">[11]Tregion!$P137</f>
        <v>31.6875</v>
      </c>
      <c r="J137" s="352"/>
      <c r="K137" s="353"/>
      <c r="L137" s="352"/>
      <c r="M137" s="353"/>
      <c r="N137" s="352"/>
      <c r="O137" s="353"/>
      <c r="Q137" s="352"/>
      <c r="R137" s="353" t="n">
        <f aca="false">[12]Tregion!$P137</f>
        <v>24.1592270809775</v>
      </c>
      <c r="S137" s="354"/>
      <c r="T137" s="353"/>
      <c r="U137" s="355"/>
      <c r="V137" s="356"/>
      <c r="W137" s="355"/>
      <c r="X137" s="353"/>
      <c r="Y137" s="354"/>
      <c r="Z137" s="357"/>
      <c r="AB137" s="354"/>
      <c r="AC137" s="353"/>
      <c r="AD137" s="354"/>
      <c r="AE137" s="353"/>
      <c r="AF137" s="354"/>
      <c r="AG137" s="353"/>
      <c r="AH137" s="368"/>
      <c r="AI137" s="1"/>
      <c r="AJ137" s="15"/>
      <c r="AL137" s="1" t="n">
        <f aca="false">A137</f>
        <v>41061</v>
      </c>
      <c r="AN137" s="367"/>
    </row>
    <row r="138" customFormat="false" ht="12.75" hidden="false" customHeight="false" outlineLevel="0" collapsed="false">
      <c r="A138" s="1" t="n">
        <f aca="false">[5]Tregion!$J138</f>
        <v>41091</v>
      </c>
      <c r="B138" s="352" t="n">
        <f aca="false">[5]Tregion!$P138</f>
        <v>33.705</v>
      </c>
      <c r="C138" s="353" t="n">
        <f aca="false">[6]Tregion!$P138</f>
        <v>37.41</v>
      </c>
      <c r="D138" s="352" t="n">
        <f aca="false">[7]Tregion!$P138</f>
        <v>31.875</v>
      </c>
      <c r="E138" s="353" t="n">
        <f aca="false">[8]Tregion!$P138</f>
        <v>29.2725</v>
      </c>
      <c r="F138" s="352" t="n">
        <f aca="false">[9]Tregion!$P138</f>
        <v>34.77</v>
      </c>
      <c r="G138" s="352" t="n">
        <f aca="false">[5]Tregion!$P138</f>
        <v>33.705</v>
      </c>
      <c r="H138" s="352"/>
      <c r="I138" s="353" t="n">
        <f aca="false">[11]Tregion!$P138</f>
        <v>36.9375</v>
      </c>
      <c r="J138" s="352"/>
      <c r="K138" s="353"/>
      <c r="L138" s="352"/>
      <c r="M138" s="353"/>
      <c r="N138" s="352"/>
      <c r="O138" s="353"/>
      <c r="Q138" s="352"/>
      <c r="R138" s="353" t="n">
        <f aca="false">[12]Tregion!$P138</f>
        <v>24.5838921445773</v>
      </c>
      <c r="S138" s="354"/>
      <c r="T138" s="353"/>
      <c r="U138" s="355"/>
      <c r="V138" s="356"/>
      <c r="W138" s="355"/>
      <c r="X138" s="353"/>
      <c r="Y138" s="354"/>
      <c r="Z138" s="357"/>
      <c r="AB138" s="354"/>
      <c r="AC138" s="353"/>
      <c r="AD138" s="354"/>
      <c r="AE138" s="353"/>
      <c r="AF138" s="354"/>
      <c r="AG138" s="353"/>
      <c r="AH138" s="368"/>
      <c r="AI138" s="1"/>
      <c r="AJ138" s="15"/>
      <c r="AL138" s="1" t="n">
        <f aca="false">A138</f>
        <v>41091</v>
      </c>
      <c r="AN138" s="367"/>
    </row>
    <row r="139" customFormat="false" ht="12.75" hidden="false" customHeight="false" outlineLevel="0" collapsed="false">
      <c r="A139" s="1" t="n">
        <f aca="false">[5]Tregion!$J139</f>
        <v>41122</v>
      </c>
      <c r="B139" s="352" t="n">
        <f aca="false">[5]Tregion!$P139</f>
        <v>35.145</v>
      </c>
      <c r="C139" s="353" t="n">
        <f aca="false">[6]Tregion!$P139</f>
        <v>39.825</v>
      </c>
      <c r="D139" s="352" t="n">
        <f aca="false">[7]Tregion!$P139</f>
        <v>34.373</v>
      </c>
      <c r="E139" s="353" t="n">
        <f aca="false">[8]Tregion!$P139</f>
        <v>31.8</v>
      </c>
      <c r="F139" s="352" t="n">
        <f aca="false">[9]Tregion!$P139</f>
        <v>34.92</v>
      </c>
      <c r="G139" s="352" t="n">
        <f aca="false">[5]Tregion!$P139</f>
        <v>35.145</v>
      </c>
      <c r="H139" s="352"/>
      <c r="I139" s="353" t="n">
        <f aca="false">[11]Tregion!$P139</f>
        <v>43.6875</v>
      </c>
      <c r="J139" s="352"/>
      <c r="K139" s="353"/>
      <c r="L139" s="352"/>
      <c r="M139" s="353"/>
      <c r="N139" s="352"/>
      <c r="O139" s="353"/>
      <c r="Q139" s="352"/>
      <c r="R139" s="353" t="n">
        <f aca="false">[12]Tregion!$P139</f>
        <v>24.8785553069963</v>
      </c>
      <c r="S139" s="354"/>
      <c r="T139" s="353"/>
      <c r="U139" s="355"/>
      <c r="V139" s="356"/>
      <c r="W139" s="355"/>
      <c r="X139" s="353"/>
      <c r="Y139" s="354"/>
      <c r="Z139" s="357"/>
      <c r="AB139" s="354"/>
      <c r="AC139" s="353"/>
      <c r="AD139" s="354"/>
      <c r="AE139" s="353"/>
      <c r="AF139" s="354"/>
      <c r="AG139" s="353"/>
      <c r="AH139" s="368"/>
      <c r="AI139" s="1"/>
      <c r="AJ139" s="15"/>
      <c r="AL139" s="1" t="n">
        <f aca="false">A139</f>
        <v>41122</v>
      </c>
      <c r="AN139" s="367"/>
    </row>
    <row r="140" customFormat="false" ht="12.75" hidden="false" customHeight="false" outlineLevel="0" collapsed="false">
      <c r="A140" s="1" t="n">
        <f aca="false">[5]Tregion!$J140</f>
        <v>41153</v>
      </c>
      <c r="B140" s="352" t="n">
        <f aca="false">[5]Tregion!$P140</f>
        <v>31.83</v>
      </c>
      <c r="C140" s="353" t="n">
        <f aca="false">[6]Tregion!$P140</f>
        <v>36.068</v>
      </c>
      <c r="D140" s="352" t="n">
        <f aca="false">[7]Tregion!$P140</f>
        <v>30.953</v>
      </c>
      <c r="E140" s="353" t="n">
        <f aca="false">[8]Tregion!$P140</f>
        <v>30.3675</v>
      </c>
      <c r="F140" s="352" t="n">
        <f aca="false">[9]Tregion!$P140</f>
        <v>30.675</v>
      </c>
      <c r="G140" s="352" t="n">
        <f aca="false">[5]Tregion!$P140</f>
        <v>31.83</v>
      </c>
      <c r="H140" s="352"/>
      <c r="I140" s="353" t="n">
        <f aca="false">[11]Tregion!$P140</f>
        <v>30.525</v>
      </c>
      <c r="J140" s="352"/>
      <c r="K140" s="353"/>
      <c r="L140" s="352"/>
      <c r="M140" s="353"/>
      <c r="N140" s="352"/>
      <c r="O140" s="353"/>
      <c r="Q140" s="352"/>
      <c r="R140" s="353" t="n">
        <f aca="false">[12]Tregion!$P140</f>
        <v>25.0014428435137</v>
      </c>
      <c r="S140" s="354"/>
      <c r="T140" s="353"/>
      <c r="U140" s="355"/>
      <c r="V140" s="356"/>
      <c r="W140" s="355"/>
      <c r="X140" s="353"/>
      <c r="Y140" s="354"/>
      <c r="Z140" s="357"/>
      <c r="AB140" s="354"/>
      <c r="AC140" s="353"/>
      <c r="AD140" s="354"/>
      <c r="AE140" s="353"/>
      <c r="AF140" s="354"/>
      <c r="AG140" s="353"/>
      <c r="AH140" s="368"/>
      <c r="AI140" s="1"/>
      <c r="AJ140" s="15"/>
      <c r="AL140" s="1" t="n">
        <f aca="false">A140</f>
        <v>41153</v>
      </c>
      <c r="AN140" s="367"/>
    </row>
    <row r="141" customFormat="false" ht="12.75" hidden="false" customHeight="false" outlineLevel="0" collapsed="false">
      <c r="A141" s="1" t="n">
        <f aca="false">[5]Tregion!$J141</f>
        <v>41183</v>
      </c>
      <c r="B141" s="352" t="n">
        <f aca="false">[5]Tregion!$P141</f>
        <v>28.733</v>
      </c>
      <c r="C141" s="353" t="n">
        <f aca="false">[6]Tregion!$P141</f>
        <v>33.023</v>
      </c>
      <c r="D141" s="352" t="n">
        <f aca="false">[7]Tregion!$P141</f>
        <v>29.655</v>
      </c>
      <c r="E141" s="353" t="n">
        <f aca="false">[8]Tregion!$P141</f>
        <v>34.657</v>
      </c>
      <c r="F141" s="352" t="n">
        <f aca="false">[9]Tregion!$P141</f>
        <v>30.96</v>
      </c>
      <c r="G141" s="352" t="n">
        <f aca="false">[5]Tregion!$P141</f>
        <v>28.733</v>
      </c>
      <c r="H141" s="352"/>
      <c r="I141" s="353" t="n">
        <f aca="false">[11]Tregion!$P141</f>
        <v>30.1875</v>
      </c>
      <c r="J141" s="352"/>
      <c r="K141" s="353"/>
      <c r="L141" s="352"/>
      <c r="M141" s="353"/>
      <c r="N141" s="352"/>
      <c r="O141" s="353"/>
      <c r="Q141" s="352"/>
      <c r="R141" s="353" t="n">
        <f aca="false">[12]Tregion!$P141</f>
        <v>24.9516879138043</v>
      </c>
      <c r="S141" s="354"/>
      <c r="T141" s="353"/>
      <c r="U141" s="355"/>
      <c r="V141" s="356"/>
      <c r="W141" s="355"/>
      <c r="X141" s="353"/>
      <c r="Y141" s="354"/>
      <c r="Z141" s="357"/>
      <c r="AB141" s="354"/>
      <c r="AC141" s="353"/>
      <c r="AD141" s="354"/>
      <c r="AE141" s="353"/>
      <c r="AF141" s="354"/>
      <c r="AG141" s="353"/>
      <c r="AH141" s="368"/>
      <c r="AI141" s="1"/>
      <c r="AJ141" s="15"/>
      <c r="AL141" s="1" t="n">
        <f aca="false">A141</f>
        <v>41183</v>
      </c>
      <c r="AN141" s="367"/>
    </row>
    <row r="142" customFormat="false" ht="12.75" hidden="false" customHeight="false" outlineLevel="0" collapsed="false">
      <c r="A142" s="1" t="n">
        <f aca="false">[5]Tregion!$J142</f>
        <v>41214</v>
      </c>
      <c r="B142" s="352" t="n">
        <f aca="false">[5]Tregion!$P142</f>
        <v>28.305</v>
      </c>
      <c r="C142" s="353" t="n">
        <f aca="false">[6]Tregion!$P142</f>
        <v>32.055</v>
      </c>
      <c r="D142" s="352" t="n">
        <f aca="false">[7]Tregion!$P142</f>
        <v>28.553</v>
      </c>
      <c r="E142" s="353" t="n">
        <f aca="false">[8]Tregion!$P142</f>
        <v>31.89</v>
      </c>
      <c r="F142" s="352" t="n">
        <f aca="false">[9]Tregion!$P142</f>
        <v>30.5025</v>
      </c>
      <c r="G142" s="352" t="n">
        <f aca="false">[5]Tregion!$P142</f>
        <v>28.305</v>
      </c>
      <c r="H142" s="352"/>
      <c r="I142" s="353" t="n">
        <f aca="false">[11]Tregion!$P142</f>
        <v>27.9375</v>
      </c>
      <c r="J142" s="352"/>
      <c r="K142" s="353"/>
      <c r="L142" s="352"/>
      <c r="M142" s="353"/>
      <c r="N142" s="352"/>
      <c r="O142" s="353"/>
      <c r="Q142" s="352"/>
      <c r="R142" s="353" t="n">
        <f aca="false">[12]Tregion!$P142</f>
        <v>27.3106799582934</v>
      </c>
      <c r="S142" s="354"/>
      <c r="T142" s="353"/>
      <c r="U142" s="355"/>
      <c r="V142" s="356"/>
      <c r="W142" s="355"/>
      <c r="X142" s="353"/>
      <c r="Y142" s="354"/>
      <c r="Z142" s="357"/>
      <c r="AB142" s="354"/>
      <c r="AC142" s="353"/>
      <c r="AD142" s="354"/>
      <c r="AE142" s="353"/>
      <c r="AF142" s="354"/>
      <c r="AG142" s="353"/>
      <c r="AH142" s="368"/>
      <c r="AI142" s="1"/>
      <c r="AJ142" s="15"/>
      <c r="AL142" s="1" t="n">
        <f aca="false">A142</f>
        <v>41214</v>
      </c>
      <c r="AN142" s="367"/>
    </row>
    <row r="143" customFormat="false" ht="12.75" hidden="false" customHeight="false" outlineLevel="0" collapsed="false">
      <c r="A143" s="1" t="n">
        <f aca="false">[5]Tregion!$J143</f>
        <v>41244</v>
      </c>
      <c r="B143" s="352" t="n">
        <f aca="false">[5]Tregion!$P143</f>
        <v>28.305</v>
      </c>
      <c r="C143" s="353" t="n">
        <f aca="false">[6]Tregion!$P143</f>
        <v>33.015</v>
      </c>
      <c r="D143" s="352" t="n">
        <f aca="false">[7]Tregion!$P143</f>
        <v>29.415</v>
      </c>
      <c r="E143" s="353" t="n">
        <f aca="false">[8]Tregion!$P143</f>
        <v>32.34</v>
      </c>
      <c r="F143" s="352" t="n">
        <f aca="false">[9]Tregion!$P143</f>
        <v>33.495</v>
      </c>
      <c r="G143" s="352" t="n">
        <f aca="false">[5]Tregion!$P143</f>
        <v>28.305</v>
      </c>
      <c r="H143" s="352"/>
      <c r="I143" s="353" t="n">
        <f aca="false">[11]Tregion!$P143</f>
        <v>30.15</v>
      </c>
      <c r="J143" s="352"/>
      <c r="K143" s="353"/>
      <c r="L143" s="352"/>
      <c r="M143" s="353"/>
      <c r="N143" s="352"/>
      <c r="O143" s="353"/>
      <c r="Q143" s="352"/>
      <c r="R143" s="353" t="n">
        <f aca="false">[12]Tregion!$P143</f>
        <v>28.7677768955386</v>
      </c>
      <c r="S143" s="354"/>
      <c r="T143" s="353"/>
      <c r="U143" s="355"/>
      <c r="V143" s="356"/>
      <c r="W143" s="355"/>
      <c r="X143" s="353"/>
      <c r="Y143" s="354"/>
      <c r="Z143" s="357"/>
      <c r="AB143" s="354"/>
      <c r="AC143" s="353"/>
      <c r="AD143" s="354"/>
      <c r="AE143" s="353"/>
      <c r="AF143" s="354"/>
      <c r="AG143" s="353"/>
      <c r="AH143" s="368"/>
      <c r="AI143" s="1"/>
      <c r="AJ143" s="15"/>
      <c r="AL143" s="1" t="n">
        <f aca="false">A143</f>
        <v>41244</v>
      </c>
      <c r="AN143" s="367"/>
    </row>
    <row r="144" customFormat="false" ht="12.75" hidden="false" customHeight="false" outlineLevel="0" collapsed="false">
      <c r="A144" s="1" t="n">
        <f aca="false">[5]Tregion!$J144</f>
        <v>41275</v>
      </c>
      <c r="B144" s="352" t="n">
        <f aca="false">[5]Tregion!$P144</f>
        <v>28.8975</v>
      </c>
      <c r="C144" s="353" t="n">
        <f aca="false">[6]Tregion!$P144</f>
        <v>33.698</v>
      </c>
      <c r="D144" s="352" t="n">
        <f aca="false">[7]Tregion!$P144</f>
        <v>29.873</v>
      </c>
      <c r="E144" s="353" t="n">
        <f aca="false">[8]Tregion!$P144</f>
        <v>31.215</v>
      </c>
      <c r="F144" s="352" t="n">
        <f aca="false">[9]Tregion!$P144</f>
        <v>31.725</v>
      </c>
      <c r="G144" s="352" t="n">
        <f aca="false">[5]Tregion!$P144</f>
        <v>28.8975</v>
      </c>
      <c r="H144" s="352"/>
      <c r="I144" s="353" t="n">
        <f aca="false">[11]Tregion!$P144</f>
        <v>23.2125</v>
      </c>
      <c r="J144" s="352"/>
      <c r="K144" s="353"/>
      <c r="L144" s="352"/>
      <c r="M144" s="353"/>
      <c r="N144" s="352"/>
      <c r="O144" s="353"/>
      <c r="Q144" s="352"/>
      <c r="R144" s="353" t="n">
        <f aca="false">[12]Tregion!$P144</f>
        <v>28.1638459504225</v>
      </c>
      <c r="S144" s="354"/>
      <c r="T144" s="353"/>
      <c r="U144" s="355"/>
      <c r="V144" s="356"/>
      <c r="W144" s="355"/>
      <c r="X144" s="353"/>
      <c r="Y144" s="354"/>
      <c r="Z144" s="357"/>
      <c r="AB144" s="354"/>
      <c r="AC144" s="353"/>
      <c r="AD144" s="354"/>
      <c r="AE144" s="353"/>
      <c r="AF144" s="354"/>
      <c r="AG144" s="353"/>
      <c r="AH144" s="368"/>
      <c r="AI144" s="1"/>
      <c r="AJ144" s="15"/>
      <c r="AL144" s="1" t="n">
        <f aca="false">A144</f>
        <v>41275</v>
      </c>
      <c r="AN144" s="367"/>
    </row>
    <row r="145" customFormat="false" ht="12.75" hidden="false" customHeight="false" outlineLevel="0" collapsed="false">
      <c r="A145" s="1" t="n">
        <f aca="false">[5]Tregion!$J145</f>
        <v>41306</v>
      </c>
      <c r="B145" s="352" t="n">
        <f aca="false">[5]Tregion!$P145</f>
        <v>28.7475</v>
      </c>
      <c r="C145" s="353" t="n">
        <f aca="false">[6]Tregion!$P145</f>
        <v>32.828</v>
      </c>
      <c r="D145" s="352" t="n">
        <f aca="false">[7]Tregion!$P145</f>
        <v>29.093</v>
      </c>
      <c r="E145" s="353" t="n">
        <f aca="false">[8]Tregion!$P145</f>
        <v>31.6125</v>
      </c>
      <c r="F145" s="352" t="n">
        <f aca="false">[9]Tregion!$P145</f>
        <v>30.2925</v>
      </c>
      <c r="G145" s="352" t="n">
        <f aca="false">[5]Tregion!$P145</f>
        <v>28.7475</v>
      </c>
      <c r="H145" s="352"/>
      <c r="I145" s="353" t="n">
        <f aca="false">[11]Tregion!$P145</f>
        <v>24.9</v>
      </c>
      <c r="J145" s="352"/>
      <c r="K145" s="353"/>
      <c r="L145" s="352"/>
      <c r="M145" s="353"/>
      <c r="N145" s="352"/>
      <c r="O145" s="353"/>
      <c r="Q145" s="352"/>
      <c r="R145" s="353" t="n">
        <f aca="false">[12]Tregion!$P145</f>
        <v>27.2487346913862</v>
      </c>
      <c r="S145" s="354"/>
      <c r="T145" s="353"/>
      <c r="U145" s="355"/>
      <c r="V145" s="356"/>
      <c r="W145" s="355"/>
      <c r="X145" s="353"/>
      <c r="Y145" s="354"/>
      <c r="Z145" s="357"/>
      <c r="AB145" s="354"/>
      <c r="AC145" s="353"/>
      <c r="AD145" s="354"/>
      <c r="AE145" s="353"/>
      <c r="AF145" s="354"/>
      <c r="AG145" s="353"/>
      <c r="AH145" s="368"/>
      <c r="AI145" s="1"/>
      <c r="AJ145" s="15"/>
      <c r="AL145" s="1" t="n">
        <f aca="false">A145</f>
        <v>41306</v>
      </c>
      <c r="AN145" s="367"/>
    </row>
    <row r="146" customFormat="false" ht="12.75" hidden="false" customHeight="false" outlineLevel="0" collapsed="false">
      <c r="A146" s="1" t="n">
        <f aca="false">[5]Tregion!$J146</f>
        <v>41334</v>
      </c>
      <c r="B146" s="352" t="n">
        <f aca="false">[5]Tregion!$P146</f>
        <v>28.755</v>
      </c>
      <c r="C146" s="353" t="n">
        <f aca="false">[6]Tregion!$P146</f>
        <v>31.793</v>
      </c>
      <c r="D146" s="352" t="n">
        <f aca="false">[7]Tregion!$P146</f>
        <v>27.84</v>
      </c>
      <c r="E146" s="353" t="n">
        <f aca="false">[8]Tregion!$P146</f>
        <v>31.26</v>
      </c>
      <c r="F146" s="352" t="n">
        <f aca="false">[9]Tregion!$P146</f>
        <v>29.5425</v>
      </c>
      <c r="G146" s="352" t="n">
        <f aca="false">[5]Tregion!$P146</f>
        <v>28.755</v>
      </c>
      <c r="H146" s="352"/>
      <c r="I146" s="353" t="n">
        <f aca="false">[11]Tregion!$P146</f>
        <v>23.025</v>
      </c>
      <c r="J146" s="352"/>
      <c r="K146" s="353"/>
      <c r="L146" s="352"/>
      <c r="M146" s="353"/>
      <c r="N146" s="352"/>
      <c r="O146" s="353"/>
      <c r="Q146" s="352"/>
      <c r="R146" s="353" t="n">
        <f aca="false">[12]Tregion!$P146</f>
        <v>26.1840399172195</v>
      </c>
      <c r="S146" s="354"/>
      <c r="T146" s="353"/>
      <c r="U146" s="355"/>
      <c r="V146" s="356"/>
      <c r="W146" s="355"/>
      <c r="X146" s="353"/>
      <c r="Y146" s="354"/>
      <c r="Z146" s="357"/>
      <c r="AB146" s="354"/>
      <c r="AC146" s="353"/>
      <c r="AD146" s="354"/>
      <c r="AE146" s="353"/>
      <c r="AF146" s="354"/>
      <c r="AG146" s="353"/>
      <c r="AH146" s="368"/>
      <c r="AI146" s="1"/>
      <c r="AJ146" s="15"/>
      <c r="AL146" s="1" t="n">
        <f aca="false">A146</f>
        <v>41334</v>
      </c>
      <c r="AN146" s="367"/>
    </row>
    <row r="147" customFormat="false" ht="12.75" hidden="false" customHeight="false" outlineLevel="0" collapsed="false">
      <c r="A147" s="1" t="n">
        <f aca="false">[5]Tregion!$J147</f>
        <v>41365</v>
      </c>
      <c r="B147" s="352" t="n">
        <f aca="false">[5]Tregion!$P147</f>
        <v>28.6125</v>
      </c>
      <c r="C147" s="353" t="n">
        <f aca="false">[6]Tregion!$P147</f>
        <v>32.505</v>
      </c>
      <c r="D147" s="352" t="n">
        <f aca="false">[7]Tregion!$P147</f>
        <v>27.533</v>
      </c>
      <c r="E147" s="353" t="n">
        <f aca="false">[8]Tregion!$P147</f>
        <v>32.145</v>
      </c>
      <c r="F147" s="352" t="n">
        <f aca="false">[9]Tregion!$P147</f>
        <v>28.8075</v>
      </c>
      <c r="G147" s="352" t="n">
        <f aca="false">[5]Tregion!$P147</f>
        <v>28.6125</v>
      </c>
      <c r="H147" s="352"/>
      <c r="I147" s="353" t="n">
        <f aca="false">[11]Tregion!$P147</f>
        <v>27</v>
      </c>
      <c r="J147" s="352"/>
      <c r="K147" s="353"/>
      <c r="L147" s="352"/>
      <c r="M147" s="353"/>
      <c r="N147" s="352"/>
      <c r="O147" s="353"/>
      <c r="Q147" s="352"/>
      <c r="R147" s="353" t="n">
        <f aca="false">[12]Tregion!$P147</f>
        <v>23.8679513847743</v>
      </c>
      <c r="S147" s="354"/>
      <c r="T147" s="353"/>
      <c r="U147" s="355"/>
      <c r="V147" s="356"/>
      <c r="W147" s="355"/>
      <c r="X147" s="353"/>
      <c r="Y147" s="354"/>
      <c r="Z147" s="357"/>
      <c r="AB147" s="354"/>
      <c r="AC147" s="353"/>
      <c r="AD147" s="354"/>
      <c r="AE147" s="353"/>
      <c r="AF147" s="354"/>
      <c r="AG147" s="353"/>
      <c r="AH147" s="368"/>
      <c r="AI147" s="1"/>
      <c r="AJ147" s="15"/>
      <c r="AL147" s="1" t="n">
        <f aca="false">A147</f>
        <v>41365</v>
      </c>
      <c r="AN147" s="367"/>
    </row>
    <row r="148" customFormat="false" ht="12.75" hidden="false" customHeight="false" outlineLevel="0" collapsed="false">
      <c r="A148" s="1" t="n">
        <f aca="false">[5]Tregion!$J148</f>
        <v>41395</v>
      </c>
      <c r="B148" s="352" t="n">
        <f aca="false">[5]Tregion!$P148</f>
        <v>28.6125</v>
      </c>
      <c r="C148" s="353" t="n">
        <f aca="false">[6]Tregion!$P148</f>
        <v>30.848</v>
      </c>
      <c r="D148" s="352" t="n">
        <f aca="false">[7]Tregion!$P148</f>
        <v>25.958</v>
      </c>
      <c r="E148" s="353" t="n">
        <f aca="false">[8]Tregion!$P148</f>
        <v>32.805</v>
      </c>
      <c r="F148" s="352" t="n">
        <f aca="false">[9]Tregion!$P148</f>
        <v>29.2125</v>
      </c>
      <c r="G148" s="352" t="n">
        <f aca="false">[5]Tregion!$P148</f>
        <v>28.6125</v>
      </c>
      <c r="H148" s="352"/>
      <c r="I148" s="353" t="n">
        <f aca="false">[11]Tregion!$P148</f>
        <v>27.75</v>
      </c>
      <c r="J148" s="352"/>
      <c r="K148" s="353"/>
      <c r="L148" s="352"/>
      <c r="M148" s="353"/>
      <c r="N148" s="352"/>
      <c r="O148" s="353"/>
      <c r="Q148" s="352"/>
      <c r="R148" s="353" t="n">
        <f aca="false">[12]Tregion!$P148</f>
        <v>23.8821659124966</v>
      </c>
      <c r="S148" s="354"/>
      <c r="T148" s="353"/>
      <c r="U148" s="355"/>
      <c r="V148" s="356"/>
      <c r="W148" s="355"/>
      <c r="X148" s="353"/>
      <c r="Y148" s="354"/>
      <c r="Z148" s="357"/>
      <c r="AB148" s="354"/>
      <c r="AC148" s="353"/>
      <c r="AD148" s="354"/>
      <c r="AE148" s="353"/>
      <c r="AF148" s="354"/>
      <c r="AG148" s="353"/>
      <c r="AH148" s="368"/>
      <c r="AI148" s="1"/>
      <c r="AJ148" s="15"/>
      <c r="AL148" s="1" t="n">
        <f aca="false">A148</f>
        <v>41395</v>
      </c>
      <c r="AN148" s="367"/>
    </row>
    <row r="149" customFormat="false" ht="12.75" hidden="false" customHeight="false" outlineLevel="0" collapsed="false">
      <c r="A149" s="1" t="n">
        <f aca="false">[5]Tregion!$J149</f>
        <v>41426</v>
      </c>
      <c r="B149" s="352" t="n">
        <f aca="false">[5]Tregion!$P149</f>
        <v>29.9175</v>
      </c>
      <c r="C149" s="353" t="n">
        <f aca="false">[6]Tregion!$P149</f>
        <v>31.298</v>
      </c>
      <c r="D149" s="352" t="n">
        <f aca="false">[7]Tregion!$P149</f>
        <v>26.363</v>
      </c>
      <c r="E149" s="353" t="n">
        <f aca="false">[8]Tregion!$P149</f>
        <v>35.2725</v>
      </c>
      <c r="F149" s="352" t="n">
        <f aca="false">[9]Tregion!$P149</f>
        <v>34.1325</v>
      </c>
      <c r="G149" s="352" t="n">
        <f aca="false">[5]Tregion!$P149</f>
        <v>29.9175</v>
      </c>
      <c r="H149" s="352"/>
      <c r="I149" s="353" t="n">
        <f aca="false">[11]Tregion!$P149</f>
        <v>32.25</v>
      </c>
      <c r="J149" s="352"/>
      <c r="K149" s="353"/>
      <c r="L149" s="352"/>
      <c r="M149" s="353"/>
      <c r="N149" s="352"/>
      <c r="O149" s="353"/>
      <c r="Q149" s="352"/>
      <c r="R149" s="353" t="n">
        <f aca="false">[12]Tregion!$P149</f>
        <v>24.1592270809775</v>
      </c>
      <c r="S149" s="354"/>
      <c r="T149" s="353"/>
      <c r="U149" s="355"/>
      <c r="V149" s="356"/>
      <c r="W149" s="355"/>
      <c r="X149" s="353"/>
      <c r="Y149" s="354"/>
      <c r="Z149" s="357"/>
      <c r="AB149" s="354"/>
      <c r="AC149" s="353"/>
      <c r="AD149" s="354"/>
      <c r="AE149" s="353"/>
      <c r="AF149" s="354"/>
      <c r="AG149" s="353"/>
      <c r="AH149" s="368"/>
      <c r="AI149" s="1"/>
      <c r="AJ149" s="15"/>
      <c r="AL149" s="1" t="n">
        <f aca="false">A149</f>
        <v>41426</v>
      </c>
      <c r="AN149" s="367"/>
    </row>
    <row r="150" customFormat="false" ht="12.75" hidden="false" customHeight="false" outlineLevel="0" collapsed="false">
      <c r="A150" s="1" t="n">
        <f aca="false">[5]Tregion!$J150</f>
        <v>41456</v>
      </c>
      <c r="B150" s="352" t="n">
        <f aca="false">[5]Tregion!$P150</f>
        <v>33.915</v>
      </c>
      <c r="C150" s="353" t="n">
        <f aca="false">[6]Tregion!$P150</f>
        <v>38.333</v>
      </c>
      <c r="D150" s="352" t="n">
        <f aca="false">[7]Tregion!$P150</f>
        <v>32.28</v>
      </c>
      <c r="E150" s="353" t="n">
        <f aca="false">[8]Tregion!$P150</f>
        <v>29.7</v>
      </c>
      <c r="F150" s="352" t="n">
        <f aca="false">[9]Tregion!$P150</f>
        <v>35.017</v>
      </c>
      <c r="G150" s="352" t="n">
        <f aca="false">[5]Tregion!$P150</f>
        <v>33.915</v>
      </c>
      <c r="H150" s="352"/>
      <c r="I150" s="353" t="n">
        <f aca="false">[11]Tregion!$P150</f>
        <v>37.5</v>
      </c>
      <c r="J150" s="352"/>
      <c r="K150" s="353"/>
      <c r="L150" s="352"/>
      <c r="M150" s="353"/>
      <c r="N150" s="352"/>
      <c r="O150" s="353"/>
      <c r="Q150" s="352"/>
      <c r="R150" s="353" t="n">
        <f aca="false">[12]Tregion!$P150</f>
        <v>24.5838921445773</v>
      </c>
      <c r="S150" s="354"/>
      <c r="T150" s="353"/>
      <c r="U150" s="355"/>
      <c r="V150" s="356"/>
      <c r="W150" s="355"/>
      <c r="X150" s="353"/>
      <c r="Y150" s="354"/>
      <c r="Z150" s="357"/>
      <c r="AB150" s="354"/>
      <c r="AC150" s="353"/>
      <c r="AD150" s="354"/>
      <c r="AE150" s="353"/>
      <c r="AF150" s="354"/>
      <c r="AG150" s="353"/>
      <c r="AH150" s="368"/>
      <c r="AI150" s="1"/>
      <c r="AJ150" s="15"/>
      <c r="AL150" s="1" t="n">
        <f aca="false">A150</f>
        <v>41456</v>
      </c>
      <c r="AN150" s="367"/>
    </row>
    <row r="151" customFormat="false" ht="12.75" hidden="false" customHeight="false" outlineLevel="0" collapsed="false">
      <c r="A151" s="1" t="n">
        <f aca="false">[5]Tregion!$J151</f>
        <v>41487</v>
      </c>
      <c r="B151" s="352" t="n">
        <f aca="false">[5]Tregion!$P151</f>
        <v>35.37</v>
      </c>
      <c r="C151" s="353" t="n">
        <f aca="false">[6]Tregion!$P151</f>
        <v>40.808</v>
      </c>
      <c r="D151" s="352" t="n">
        <f aca="false">[7]Tregion!$P151</f>
        <v>34.815</v>
      </c>
      <c r="E151" s="353" t="n">
        <f aca="false">[8]Tregion!$P151</f>
        <v>32.25</v>
      </c>
      <c r="F151" s="352" t="n">
        <f aca="false">[9]Tregion!$P151</f>
        <v>35.19</v>
      </c>
      <c r="G151" s="352" t="n">
        <f aca="false">[5]Tregion!$P151</f>
        <v>35.37</v>
      </c>
      <c r="H151" s="352"/>
      <c r="I151" s="353" t="n">
        <f aca="false">[11]Tregion!$P151</f>
        <v>44.25</v>
      </c>
      <c r="J151" s="352"/>
      <c r="K151" s="353"/>
      <c r="L151" s="352"/>
      <c r="M151" s="353"/>
      <c r="N151" s="352"/>
      <c r="O151" s="353"/>
      <c r="Q151" s="352"/>
      <c r="R151" s="353" t="n">
        <f aca="false">[12]Tregion!$P151</f>
        <v>24.8785553069963</v>
      </c>
      <c r="S151" s="354"/>
      <c r="T151" s="353"/>
      <c r="U151" s="355"/>
      <c r="V151" s="356"/>
      <c r="W151" s="355"/>
      <c r="X151" s="353"/>
      <c r="Y151" s="354"/>
      <c r="Z151" s="357"/>
      <c r="AB151" s="354"/>
      <c r="AC151" s="353"/>
      <c r="AD151" s="354"/>
      <c r="AE151" s="353"/>
      <c r="AF151" s="354"/>
      <c r="AG151" s="353"/>
      <c r="AH151" s="368"/>
      <c r="AI151" s="1"/>
      <c r="AJ151" s="15"/>
      <c r="AL151" s="1" t="n">
        <f aca="false">A151</f>
        <v>41487</v>
      </c>
      <c r="AN151" s="367"/>
    </row>
    <row r="152" customFormat="false" ht="12.75" hidden="false" customHeight="false" outlineLevel="0" collapsed="false">
      <c r="A152" s="1" t="n">
        <f aca="false">[5]Tregion!$J152</f>
        <v>41518</v>
      </c>
      <c r="B152" s="352" t="n">
        <f aca="false">[5]Tregion!$P152</f>
        <v>32.0325</v>
      </c>
      <c r="C152" s="353" t="n">
        <f aca="false">[6]Tregion!$P152</f>
        <v>36.96</v>
      </c>
      <c r="D152" s="352" t="n">
        <f aca="false">[7]Tregion!$P152</f>
        <v>31.35</v>
      </c>
      <c r="E152" s="353" t="n">
        <f aca="false">[8]Tregion!$P152</f>
        <v>30.8025</v>
      </c>
      <c r="F152" s="352" t="n">
        <f aca="false">[9]Tregion!$P152</f>
        <v>30.892</v>
      </c>
      <c r="G152" s="352" t="n">
        <f aca="false">[5]Tregion!$P152</f>
        <v>32.0325</v>
      </c>
      <c r="H152" s="352"/>
      <c r="I152" s="353" t="n">
        <f aca="false">[11]Tregion!$P152</f>
        <v>30.712</v>
      </c>
      <c r="J152" s="352"/>
      <c r="K152" s="353"/>
      <c r="L152" s="352"/>
      <c r="M152" s="353"/>
      <c r="N152" s="352"/>
      <c r="O152" s="353"/>
      <c r="Q152" s="352"/>
      <c r="R152" s="353" t="n">
        <f aca="false">[12]Tregion!$P152</f>
        <v>25.0014428435137</v>
      </c>
      <c r="S152" s="354"/>
      <c r="T152" s="353"/>
      <c r="U152" s="355"/>
      <c r="V152" s="356"/>
      <c r="W152" s="355"/>
      <c r="X152" s="353"/>
      <c r="Y152" s="354"/>
      <c r="Z152" s="357"/>
      <c r="AB152" s="354"/>
      <c r="AC152" s="353"/>
      <c r="AD152" s="354"/>
      <c r="AE152" s="353"/>
      <c r="AF152" s="354"/>
      <c r="AG152" s="353"/>
      <c r="AH152" s="368"/>
      <c r="AI152" s="1"/>
      <c r="AJ152" s="15"/>
      <c r="AL152" s="1" t="n">
        <f aca="false">A152</f>
        <v>41518</v>
      </c>
      <c r="AN152" s="367"/>
    </row>
    <row r="153" customFormat="false" ht="12.75" hidden="false" customHeight="false" outlineLevel="0" collapsed="false">
      <c r="A153" s="1" t="n">
        <f aca="false">[5]Tregion!$J153</f>
        <v>41548</v>
      </c>
      <c r="B153" s="352" t="n">
        <f aca="false">[5]Tregion!$P153</f>
        <v>28.913</v>
      </c>
      <c r="C153" s="353" t="n">
        <f aca="false">[6]Tregion!$P153</f>
        <v>33.833</v>
      </c>
      <c r="D153" s="352" t="n">
        <f aca="false">[7]Tregion!$P153</f>
        <v>30.03</v>
      </c>
      <c r="E153" s="353" t="n">
        <f aca="false">[8]Tregion!$P153</f>
        <v>34.995</v>
      </c>
      <c r="F153" s="352" t="n">
        <f aca="false">[9]Tregion!$P153</f>
        <v>31.125</v>
      </c>
      <c r="G153" s="352" t="n">
        <f aca="false">[5]Tregion!$P153</f>
        <v>28.913</v>
      </c>
      <c r="H153" s="352"/>
      <c r="I153" s="353" t="n">
        <f aca="false">[11]Tregion!$P153</f>
        <v>30.75</v>
      </c>
      <c r="J153" s="352"/>
      <c r="K153" s="353"/>
      <c r="L153" s="352"/>
      <c r="M153" s="353"/>
      <c r="N153" s="352"/>
      <c r="O153" s="353"/>
      <c r="Q153" s="352"/>
      <c r="R153" s="353" t="n">
        <f aca="false">[12]Tregion!$P153</f>
        <v>24.9516879138043</v>
      </c>
      <c r="S153" s="354"/>
      <c r="T153" s="353"/>
      <c r="U153" s="355"/>
      <c r="V153" s="356"/>
      <c r="W153" s="355"/>
      <c r="X153" s="353"/>
      <c r="Y153" s="354"/>
      <c r="Z153" s="357"/>
      <c r="AB153" s="354"/>
      <c r="AC153" s="353"/>
      <c r="AD153" s="354"/>
      <c r="AE153" s="353"/>
      <c r="AF153" s="354"/>
      <c r="AG153" s="353"/>
      <c r="AH153" s="368"/>
      <c r="AI153" s="1"/>
      <c r="AJ153" s="15"/>
      <c r="AL153" s="1" t="n">
        <f aca="false">A153</f>
        <v>41548</v>
      </c>
      <c r="AN153" s="367"/>
    </row>
    <row r="154" customFormat="false" ht="12.75" hidden="false" customHeight="false" outlineLevel="0" collapsed="false">
      <c r="A154" s="1" t="n">
        <f aca="false">[5]Tregion!$J154</f>
        <v>41579</v>
      </c>
      <c r="B154" s="352" t="n">
        <f aca="false">[5]Tregion!$P154</f>
        <v>28.4775</v>
      </c>
      <c r="C154" s="353" t="n">
        <f aca="false">[6]Tregion!$P154</f>
        <v>32.85</v>
      </c>
      <c r="D154" s="352" t="n">
        <f aca="false">[7]Tregion!$P154</f>
        <v>28.92</v>
      </c>
      <c r="E154" s="353" t="n">
        <f aca="false">[8]Tregion!$P154</f>
        <v>32.2425</v>
      </c>
      <c r="F154" s="352" t="n">
        <f aca="false">[9]Tregion!$P154</f>
        <v>30.66</v>
      </c>
      <c r="G154" s="352" t="n">
        <f aca="false">[5]Tregion!$P154</f>
        <v>28.4775</v>
      </c>
      <c r="H154" s="352"/>
      <c r="I154" s="353" t="n">
        <f aca="false">[11]Tregion!$P154</f>
        <v>28.5</v>
      </c>
      <c r="J154" s="352"/>
      <c r="K154" s="353"/>
      <c r="L154" s="352"/>
      <c r="M154" s="353"/>
      <c r="N154" s="352"/>
      <c r="O154" s="353"/>
      <c r="Q154" s="352"/>
      <c r="R154" s="353" t="n">
        <f aca="false">[12]Tregion!$P154</f>
        <v>27.3106799582934</v>
      </c>
      <c r="S154" s="354"/>
      <c r="T154" s="353"/>
      <c r="U154" s="355"/>
      <c r="V154" s="356"/>
      <c r="W154" s="355"/>
      <c r="X154" s="353"/>
      <c r="Y154" s="354"/>
      <c r="Z154" s="357"/>
      <c r="AB154" s="354"/>
      <c r="AC154" s="353"/>
      <c r="AD154" s="354"/>
      <c r="AE154" s="353"/>
      <c r="AF154" s="354"/>
      <c r="AG154" s="353"/>
      <c r="AH154" s="368"/>
      <c r="AI154" s="1"/>
      <c r="AJ154" s="15"/>
      <c r="AL154" s="1" t="n">
        <f aca="false">A154</f>
        <v>41579</v>
      </c>
      <c r="AN154" s="367"/>
    </row>
    <row r="155" customFormat="false" ht="12.75" hidden="false" customHeight="false" outlineLevel="0" collapsed="false">
      <c r="A155" s="1" t="n">
        <f aca="false">[5]Tregion!$J155</f>
        <v>41609</v>
      </c>
      <c r="B155" s="352" t="n">
        <f aca="false">[5]Tregion!$P155</f>
        <v>28.485</v>
      </c>
      <c r="C155" s="353" t="n">
        <f aca="false">[6]Tregion!$P155</f>
        <v>33.833</v>
      </c>
      <c r="D155" s="352" t="n">
        <f aca="false">[7]Tregion!$P155</f>
        <v>29.798</v>
      </c>
      <c r="E155" s="353" t="n">
        <f aca="false">[8]Tregion!$P155</f>
        <v>32.7</v>
      </c>
      <c r="F155" s="352" t="n">
        <f aca="false">[9]Tregion!$P155</f>
        <v>33.675</v>
      </c>
      <c r="G155" s="352" t="n">
        <f aca="false">[5]Tregion!$P155</f>
        <v>28.485</v>
      </c>
      <c r="H155" s="352"/>
      <c r="I155" s="353" t="n">
        <f aca="false">[11]Tregion!$P155</f>
        <v>30.3375</v>
      </c>
      <c r="J155" s="352"/>
      <c r="K155" s="353"/>
      <c r="L155" s="352"/>
      <c r="M155" s="353"/>
      <c r="N155" s="352"/>
      <c r="O155" s="353"/>
      <c r="Q155" s="352"/>
      <c r="R155" s="353" t="n">
        <f aca="false">[12]Tregion!$P155</f>
        <v>28.7677768955386</v>
      </c>
      <c r="S155" s="354"/>
      <c r="T155" s="353"/>
      <c r="U155" s="355"/>
      <c r="V155" s="356"/>
      <c r="W155" s="355"/>
      <c r="X155" s="353"/>
      <c r="Y155" s="354"/>
      <c r="Z155" s="357"/>
      <c r="AB155" s="354"/>
      <c r="AC155" s="353"/>
      <c r="AD155" s="354"/>
      <c r="AE155" s="353"/>
      <c r="AF155" s="354"/>
      <c r="AG155" s="353"/>
      <c r="AH155" s="368"/>
      <c r="AI155" s="1"/>
      <c r="AJ155" s="15"/>
      <c r="AL155" s="1" t="n">
        <f aca="false">A155</f>
        <v>41609</v>
      </c>
      <c r="AN155" s="367"/>
    </row>
    <row r="156" customFormat="false" ht="12.75" hidden="false" customHeight="false" outlineLevel="0" collapsed="false">
      <c r="A156" s="1" t="n">
        <f aca="false">[5]Tregion!$J156</f>
        <v>41640</v>
      </c>
      <c r="B156" s="352" t="n">
        <f aca="false">[5]Tregion!$P156</f>
        <v>29.0775</v>
      </c>
      <c r="C156" s="353" t="n">
        <f aca="false">[6]Tregion!$P156</f>
        <v>34.508</v>
      </c>
      <c r="D156" s="352" t="n">
        <f aca="false">[7]Tregion!$P156</f>
        <v>30.255</v>
      </c>
      <c r="E156" s="353" t="n">
        <f aca="false">[8]Tregion!$P156</f>
        <v>31.59</v>
      </c>
      <c r="F156" s="352" t="n">
        <f aca="false">[9]Tregion!$P156</f>
        <v>31.8975</v>
      </c>
      <c r="G156" s="352" t="n">
        <f aca="false">[5]Tregion!$P156</f>
        <v>29.0775</v>
      </c>
      <c r="H156" s="352"/>
      <c r="I156" s="353" t="n">
        <f aca="false">[11]Tregion!$P156</f>
        <v>23.775</v>
      </c>
      <c r="J156" s="352"/>
      <c r="K156" s="353"/>
      <c r="L156" s="352"/>
      <c r="M156" s="353"/>
      <c r="N156" s="352"/>
      <c r="O156" s="353"/>
      <c r="Q156" s="352"/>
      <c r="R156" s="353" t="n">
        <f aca="false">[12]Tregion!$P156</f>
        <v>28.1638459504225</v>
      </c>
      <c r="S156" s="354"/>
      <c r="T156" s="353"/>
      <c r="U156" s="355"/>
      <c r="V156" s="356"/>
      <c r="W156" s="355"/>
      <c r="X156" s="353"/>
      <c r="Y156" s="354"/>
      <c r="Z156" s="357"/>
      <c r="AB156" s="354"/>
      <c r="AC156" s="353"/>
      <c r="AD156" s="354"/>
      <c r="AE156" s="353"/>
      <c r="AF156" s="354"/>
      <c r="AG156" s="353"/>
      <c r="AH156" s="368"/>
      <c r="AI156" s="1"/>
      <c r="AJ156" s="15"/>
      <c r="AL156" s="1" t="n">
        <f aca="false">A156</f>
        <v>41640</v>
      </c>
      <c r="AN156" s="367"/>
    </row>
    <row r="157" customFormat="false" ht="12.75" hidden="false" customHeight="false" outlineLevel="0" collapsed="false">
      <c r="A157" s="1" t="n">
        <f aca="false">[5]Tregion!$J157</f>
        <v>41671</v>
      </c>
      <c r="B157" s="352" t="n">
        <f aca="false">[5]Tregion!$P157</f>
        <v>28.9275</v>
      </c>
      <c r="C157" s="353" t="n">
        <f aca="false">[6]Tregion!$P157</f>
        <v>33.623</v>
      </c>
      <c r="D157" s="352" t="n">
        <f aca="false">[7]Tregion!$P157</f>
        <v>29.46</v>
      </c>
      <c r="E157" s="353" t="n">
        <f aca="false">[8]Tregion!$P157</f>
        <v>31.98</v>
      </c>
      <c r="F157" s="352" t="n">
        <f aca="false">[9]Tregion!$P157</f>
        <v>30.4575</v>
      </c>
      <c r="G157" s="352" t="n">
        <f aca="false">[5]Tregion!$P157</f>
        <v>28.9275</v>
      </c>
      <c r="H157" s="352"/>
      <c r="I157" s="353" t="n">
        <f aca="false">[11]Tregion!$P157</f>
        <v>25.4625</v>
      </c>
      <c r="J157" s="352"/>
      <c r="K157" s="353"/>
      <c r="L157" s="352"/>
      <c r="M157" s="353"/>
      <c r="N157" s="352"/>
      <c r="O157" s="353"/>
      <c r="Q157" s="352"/>
      <c r="R157" s="353" t="n">
        <f aca="false">[12]Tregion!$P157</f>
        <v>27.2487346913862</v>
      </c>
      <c r="S157" s="354"/>
      <c r="T157" s="353"/>
      <c r="U157" s="355"/>
      <c r="V157" s="356"/>
      <c r="W157" s="355"/>
      <c r="X157" s="353"/>
      <c r="Y157" s="354"/>
      <c r="Z157" s="357"/>
      <c r="AB157" s="354"/>
      <c r="AC157" s="353"/>
      <c r="AD157" s="354"/>
      <c r="AE157" s="353"/>
      <c r="AF157" s="354"/>
      <c r="AG157" s="353"/>
      <c r="AH157" s="368"/>
      <c r="AI157" s="1"/>
      <c r="AJ157" s="15"/>
      <c r="AL157" s="1" t="n">
        <f aca="false">A157</f>
        <v>41671</v>
      </c>
      <c r="AN157" s="367"/>
    </row>
    <row r="158" customFormat="false" ht="12.75" hidden="false" customHeight="false" outlineLevel="0" collapsed="false">
      <c r="A158" s="1" t="n">
        <f aca="false">[5]Tregion!$J158</f>
        <v>41699</v>
      </c>
      <c r="B158" s="352" t="n">
        <f aca="false">[5]Tregion!$P158</f>
        <v>28.935</v>
      </c>
      <c r="C158" s="353" t="n">
        <f aca="false">[6]Tregion!$P158</f>
        <v>32.558</v>
      </c>
      <c r="D158" s="352" t="n">
        <f aca="false">[7]Tregion!$P158</f>
        <v>28.193</v>
      </c>
      <c r="E158" s="353" t="n">
        <f aca="false">[8]Tregion!$P158</f>
        <v>31.62</v>
      </c>
      <c r="F158" s="352" t="n">
        <f aca="false">[9]Tregion!$P158</f>
        <v>29.7</v>
      </c>
      <c r="G158" s="352" t="n">
        <f aca="false">[5]Tregion!$P158</f>
        <v>28.935</v>
      </c>
      <c r="H158" s="352"/>
      <c r="I158" s="353" t="n">
        <f aca="false">[11]Tregion!$P158</f>
        <v>23.5875</v>
      </c>
      <c r="J158" s="352"/>
      <c r="K158" s="353"/>
      <c r="L158" s="352"/>
      <c r="M158" s="353"/>
      <c r="N158" s="352"/>
      <c r="O158" s="353"/>
      <c r="Q158" s="352"/>
      <c r="R158" s="353" t="n">
        <f aca="false">[12]Tregion!$P158</f>
        <v>26.1840399172195</v>
      </c>
      <c r="S158" s="354"/>
      <c r="T158" s="353"/>
      <c r="U158" s="355"/>
      <c r="V158" s="356"/>
      <c r="W158" s="355"/>
      <c r="X158" s="353"/>
      <c r="Y158" s="354"/>
      <c r="Z158" s="357"/>
      <c r="AB158" s="354"/>
      <c r="AC158" s="353"/>
      <c r="AD158" s="354"/>
      <c r="AE158" s="353"/>
      <c r="AF158" s="354"/>
      <c r="AG158" s="353"/>
      <c r="AH158" s="368"/>
      <c r="AI158" s="1"/>
      <c r="AJ158" s="15"/>
      <c r="AL158" s="1" t="n">
        <f aca="false">A158</f>
        <v>41699</v>
      </c>
      <c r="AN158" s="367"/>
    </row>
    <row r="159" customFormat="false" ht="12.75" hidden="false" customHeight="false" outlineLevel="0" collapsed="false">
      <c r="A159" s="1" t="n">
        <f aca="false">[5]Tregion!$J159</f>
        <v>41730</v>
      </c>
      <c r="B159" s="352" t="n">
        <f aca="false">[5]Tregion!$P159</f>
        <v>28.785</v>
      </c>
      <c r="C159" s="353" t="n">
        <f aca="false">[6]Tregion!$P159</f>
        <v>33.293</v>
      </c>
      <c r="D159" s="352" t="n">
        <f aca="false">[7]Tregion!$P159</f>
        <v>27.878</v>
      </c>
      <c r="E159" s="353" t="n">
        <f aca="false">[8]Tregion!$P159</f>
        <v>32.49</v>
      </c>
      <c r="F159" s="352" t="n">
        <f aca="false">[9]Tregion!$P159</f>
        <v>28.95</v>
      </c>
      <c r="G159" s="352" t="n">
        <f aca="false">[5]Tregion!$P159</f>
        <v>28.785</v>
      </c>
      <c r="H159" s="352"/>
      <c r="I159" s="353" t="n">
        <f aca="false">[11]Tregion!$P159</f>
        <v>27.563</v>
      </c>
      <c r="J159" s="352"/>
      <c r="K159" s="353"/>
      <c r="L159" s="352"/>
      <c r="M159" s="353"/>
      <c r="N159" s="352"/>
      <c r="O159" s="353"/>
      <c r="Q159" s="352"/>
      <c r="R159" s="353" t="n">
        <f aca="false">[12]Tregion!$P159</f>
        <v>23.8679513847743</v>
      </c>
      <c r="S159" s="354"/>
      <c r="T159" s="353"/>
      <c r="U159" s="355"/>
      <c r="V159" s="356"/>
      <c r="W159" s="355"/>
      <c r="X159" s="353"/>
      <c r="Y159" s="354"/>
      <c r="Z159" s="357"/>
      <c r="AB159" s="354"/>
      <c r="AC159" s="353"/>
      <c r="AD159" s="354"/>
      <c r="AE159" s="353"/>
      <c r="AF159" s="354"/>
      <c r="AG159" s="353"/>
      <c r="AH159" s="368"/>
      <c r="AI159" s="1"/>
      <c r="AJ159" s="15"/>
      <c r="AL159" s="1" t="n">
        <f aca="false">A159</f>
        <v>41730</v>
      </c>
      <c r="AN159" s="367"/>
    </row>
    <row r="160" customFormat="false" ht="12.75" hidden="false" customHeight="false" outlineLevel="0" collapsed="false">
      <c r="A160" s="1" t="n">
        <f aca="false">[5]Tregion!$J160</f>
        <v>41760</v>
      </c>
      <c r="B160" s="352" t="n">
        <f aca="false">[5]Tregion!$P160</f>
        <v>28.7925</v>
      </c>
      <c r="C160" s="353" t="n">
        <f aca="false">[6]Tregion!$P160</f>
        <v>31.598</v>
      </c>
      <c r="D160" s="352" t="n">
        <f aca="false">[7]Tregion!$P160</f>
        <v>26.295</v>
      </c>
      <c r="E160" s="353" t="n">
        <f aca="false">[8]Tregion!$P160</f>
        <v>33.15</v>
      </c>
      <c r="F160" s="352" t="n">
        <f aca="false">[9]Tregion!$P160</f>
        <v>29.3625</v>
      </c>
      <c r="G160" s="352" t="n">
        <f aca="false">[5]Tregion!$P160</f>
        <v>28.7925</v>
      </c>
      <c r="H160" s="352"/>
      <c r="I160" s="353" t="n">
        <f aca="false">[11]Tregion!$P160</f>
        <v>28.3125</v>
      </c>
      <c r="J160" s="352"/>
      <c r="K160" s="353"/>
      <c r="L160" s="352"/>
      <c r="M160" s="353"/>
      <c r="N160" s="352"/>
      <c r="O160" s="353"/>
      <c r="Q160" s="352"/>
      <c r="R160" s="353" t="n">
        <f aca="false">[12]Tregion!$P160</f>
        <v>23.8821659124966</v>
      </c>
      <c r="S160" s="354"/>
      <c r="T160" s="353"/>
      <c r="U160" s="355"/>
      <c r="V160" s="356"/>
      <c r="W160" s="355"/>
      <c r="X160" s="353"/>
      <c r="Y160" s="354"/>
      <c r="Z160" s="357"/>
      <c r="AB160" s="354"/>
      <c r="AC160" s="353"/>
      <c r="AD160" s="354"/>
      <c r="AE160" s="353"/>
      <c r="AF160" s="354"/>
      <c r="AG160" s="353"/>
      <c r="AH160" s="368"/>
      <c r="AI160" s="1"/>
      <c r="AJ160" s="15"/>
      <c r="AL160" s="1" t="n">
        <f aca="false">A160</f>
        <v>41760</v>
      </c>
      <c r="AN160" s="367"/>
    </row>
    <row r="161" customFormat="false" ht="12" hidden="false" customHeight="true" outlineLevel="0" collapsed="false">
      <c r="A161" s="1" t="n">
        <f aca="false">[5]Tregion!$J161</f>
        <v>41791</v>
      </c>
      <c r="B161" s="352" t="n">
        <f aca="false">[5]Tregion!$P161</f>
        <v>30.105</v>
      </c>
      <c r="C161" s="353" t="n">
        <f aca="false">[6]Tregion!$P161</f>
        <v>32.055</v>
      </c>
      <c r="D161" s="352" t="n">
        <f aca="false">[7]Tregion!$P161</f>
        <v>26.7</v>
      </c>
      <c r="E161" s="353" t="n">
        <f aca="false">[8]Tregion!$P161</f>
        <v>35.6325</v>
      </c>
      <c r="F161" s="352" t="n">
        <f aca="false">[9]Tregion!$P161</f>
        <v>34.3275</v>
      </c>
      <c r="G161" s="352" t="n">
        <f aca="false">[5]Tregion!$P161</f>
        <v>30.105</v>
      </c>
      <c r="H161" s="352"/>
      <c r="I161" s="353" t="n">
        <f aca="false">[11]Tregion!$P161</f>
        <v>32.8125</v>
      </c>
      <c r="J161" s="352"/>
      <c r="K161" s="353"/>
      <c r="L161" s="352"/>
      <c r="M161" s="353"/>
      <c r="N161" s="352"/>
      <c r="O161" s="353"/>
      <c r="Q161" s="352"/>
      <c r="R161" s="353" t="n">
        <f aca="false">[12]Tregion!$P161</f>
        <v>24.1592270809775</v>
      </c>
      <c r="S161" s="354"/>
      <c r="T161" s="353"/>
      <c r="U161" s="355"/>
      <c r="V161" s="356"/>
      <c r="W161" s="355"/>
      <c r="X161" s="353"/>
      <c r="Y161" s="354"/>
      <c r="Z161" s="357"/>
      <c r="AB161" s="354"/>
      <c r="AC161" s="353"/>
      <c r="AD161" s="354"/>
      <c r="AE161" s="353"/>
      <c r="AF161" s="354"/>
      <c r="AG161" s="353"/>
      <c r="AH161" s="368"/>
      <c r="AI161" s="1"/>
      <c r="AJ161" s="15"/>
      <c r="AL161" s="1" t="n">
        <f aca="false">A161</f>
        <v>41791</v>
      </c>
      <c r="AN161" s="367"/>
    </row>
    <row r="162" customFormat="false" ht="12.75" hidden="false" customHeight="false" outlineLevel="0" collapsed="false">
      <c r="A162" s="1"/>
      <c r="AH162" s="368"/>
      <c r="AN162" s="367"/>
    </row>
    <row r="163" customFormat="false" ht="12.75" hidden="false" customHeight="false" outlineLevel="0" collapsed="false">
      <c r="A163" s="1"/>
      <c r="AH163" s="368"/>
      <c r="AN163" s="367"/>
    </row>
    <row r="164" customFormat="false" ht="12.75" hidden="false" customHeight="false" outlineLevel="0" collapsed="false">
      <c r="A164" s="1"/>
      <c r="AH164" s="368"/>
      <c r="AN164" s="367"/>
    </row>
    <row r="165" customFormat="false" ht="12.75" hidden="false" customHeight="false" outlineLevel="0" collapsed="false">
      <c r="A165" s="1"/>
      <c r="AH165" s="368"/>
      <c r="AN165" s="367"/>
    </row>
    <row r="166" customFormat="false" ht="12.75" hidden="false" customHeight="false" outlineLevel="0" collapsed="false">
      <c r="A166" s="1"/>
      <c r="AH166" s="368"/>
      <c r="AN166" s="367"/>
    </row>
    <row r="167" customFormat="false" ht="12.75" hidden="false" customHeight="false" outlineLevel="0" collapsed="false">
      <c r="A167" s="1"/>
      <c r="AH167" s="368"/>
      <c r="AN167" s="367"/>
    </row>
    <row r="168" customFormat="false" ht="12.75" hidden="false" customHeight="false" outlineLevel="0" collapsed="false">
      <c r="A168" s="1"/>
      <c r="AH168" s="368"/>
      <c r="AN168" s="367"/>
    </row>
    <row r="169" customFormat="false" ht="12.75" hidden="false" customHeight="false" outlineLevel="0" collapsed="false">
      <c r="A169" s="1"/>
      <c r="AH169" s="368"/>
      <c r="AN169" s="367"/>
    </row>
    <row r="170" customFormat="false" ht="12.75" hidden="false" customHeight="false" outlineLevel="0" collapsed="false">
      <c r="A170" s="1"/>
      <c r="AH170" s="368"/>
      <c r="AN170" s="367"/>
    </row>
    <row r="171" customFormat="false" ht="12.75" hidden="false" customHeight="false" outlineLevel="0" collapsed="false">
      <c r="A171" s="1"/>
      <c r="AH171" s="368"/>
      <c r="AN171" s="367"/>
    </row>
    <row r="172" customFormat="false" ht="12.75" hidden="false" customHeight="false" outlineLevel="0" collapsed="false">
      <c r="A172" s="1"/>
      <c r="AH172" s="368"/>
      <c r="AN172" s="367"/>
    </row>
    <row r="173" customFormat="false" ht="12.75" hidden="false" customHeight="false" outlineLevel="0" collapsed="false">
      <c r="A173" s="1"/>
      <c r="AH173" s="368"/>
      <c r="AN173" s="367"/>
    </row>
    <row r="174" customFormat="false" ht="12.75" hidden="false" customHeight="false" outlineLevel="0" collapsed="false">
      <c r="A174" s="1"/>
      <c r="AH174" s="368"/>
      <c r="AN174" s="367"/>
    </row>
    <row r="175" customFormat="false" ht="12.75" hidden="false" customHeight="false" outlineLevel="0" collapsed="false">
      <c r="A175" s="1"/>
      <c r="AH175" s="368"/>
      <c r="AN175" s="367"/>
    </row>
    <row r="176" customFormat="false" ht="12.75" hidden="false" customHeight="false" outlineLevel="0" collapsed="false">
      <c r="A176" s="1"/>
      <c r="AH176" s="368"/>
      <c r="AN176" s="367"/>
    </row>
    <row r="177" customFormat="false" ht="12.75" hidden="false" customHeight="false" outlineLevel="0" collapsed="false">
      <c r="A177" s="1"/>
      <c r="AH177" s="368"/>
      <c r="AN177" s="367"/>
    </row>
    <row r="178" customFormat="false" ht="12.75" hidden="false" customHeight="false" outlineLevel="0" collapsed="false">
      <c r="A178" s="1"/>
      <c r="AH178" s="368"/>
      <c r="AN178" s="367"/>
    </row>
    <row r="179" customFormat="false" ht="12.75" hidden="false" customHeight="false" outlineLevel="0" collapsed="false">
      <c r="A179" s="1"/>
      <c r="AH179" s="368"/>
      <c r="AN179" s="367"/>
    </row>
    <row r="180" customFormat="false" ht="12.75" hidden="false" customHeight="false" outlineLevel="0" collapsed="false">
      <c r="A180" s="1"/>
      <c r="AH180" s="368"/>
      <c r="AN180" s="367"/>
    </row>
    <row r="181" customFormat="false" ht="12.75" hidden="false" customHeight="false" outlineLevel="0" collapsed="false">
      <c r="A181" s="1"/>
      <c r="AH181" s="368"/>
      <c r="AN181" s="367"/>
    </row>
    <row r="182" customFormat="false" ht="12.75" hidden="false" customHeight="false" outlineLevel="0" collapsed="false">
      <c r="A182" s="1"/>
      <c r="AH182" s="368"/>
      <c r="AN182" s="367"/>
    </row>
    <row r="183" customFormat="false" ht="12.75" hidden="false" customHeight="false" outlineLevel="0" collapsed="false">
      <c r="A183" s="1"/>
      <c r="AH183" s="368"/>
      <c r="AN183" s="367"/>
    </row>
    <row r="184" customFormat="false" ht="12.75" hidden="false" customHeight="false" outlineLevel="0" collapsed="false">
      <c r="A184" s="1"/>
      <c r="AH184" s="368"/>
      <c r="AN184" s="367"/>
    </row>
    <row r="185" customFormat="false" ht="12.75" hidden="false" customHeight="false" outlineLevel="0" collapsed="false">
      <c r="A185" s="1"/>
      <c r="AH185" s="368"/>
      <c r="AN185" s="367"/>
    </row>
    <row r="186" customFormat="false" ht="12.75" hidden="false" customHeight="false" outlineLevel="0" collapsed="false">
      <c r="A186" s="1"/>
      <c r="AH186" s="368"/>
      <c r="AN186" s="367"/>
    </row>
    <row r="187" customFormat="false" ht="12.75" hidden="false" customHeight="false" outlineLevel="0" collapsed="false">
      <c r="A187" s="1"/>
      <c r="AH187" s="368"/>
      <c r="AN187" s="367"/>
    </row>
    <row r="188" customFormat="false" ht="12.75" hidden="false" customHeight="false" outlineLevel="0" collapsed="false">
      <c r="A188" s="1"/>
      <c r="AH188" s="368"/>
      <c r="AN188" s="367"/>
    </row>
    <row r="189" customFormat="false" ht="12.75" hidden="false" customHeight="false" outlineLevel="0" collapsed="false">
      <c r="A189" s="1"/>
      <c r="AH189" s="368"/>
      <c r="AN189" s="367"/>
    </row>
    <row r="190" customFormat="false" ht="12.75" hidden="false" customHeight="false" outlineLevel="0" collapsed="false">
      <c r="A190" s="1"/>
      <c r="AH190" s="368"/>
      <c r="AN190" s="367"/>
    </row>
    <row r="191" customFormat="false" ht="12.75" hidden="false" customHeight="false" outlineLevel="0" collapsed="false">
      <c r="A191" s="1"/>
      <c r="AH191" s="368"/>
      <c r="AN191" s="367"/>
    </row>
    <row r="192" customFormat="false" ht="12.75" hidden="false" customHeight="false" outlineLevel="0" collapsed="false">
      <c r="A192" s="1"/>
      <c r="AH192" s="368"/>
      <c r="AN192" s="367"/>
    </row>
    <row r="193" customFormat="false" ht="12.75" hidden="false" customHeight="false" outlineLevel="0" collapsed="false">
      <c r="A193" s="1"/>
      <c r="AH193" s="368"/>
      <c r="AN193" s="367"/>
    </row>
    <row r="194" customFormat="false" ht="12.75" hidden="false" customHeight="false" outlineLevel="0" collapsed="false">
      <c r="A194" s="1"/>
      <c r="AH194" s="368"/>
      <c r="AN194" s="367"/>
    </row>
    <row r="195" customFormat="false" ht="12.75" hidden="false" customHeight="false" outlineLevel="0" collapsed="false">
      <c r="A195" s="1"/>
      <c r="AH195" s="368"/>
      <c r="AN195" s="367"/>
    </row>
    <row r="196" customFormat="false" ht="12.75" hidden="false" customHeight="false" outlineLevel="0" collapsed="false">
      <c r="A196" s="1"/>
      <c r="AH196" s="368"/>
      <c r="AN196" s="367"/>
    </row>
    <row r="197" customFormat="false" ht="12.75" hidden="false" customHeight="false" outlineLevel="0" collapsed="false">
      <c r="A197" s="1"/>
      <c r="AH197" s="368"/>
      <c r="AN197" s="367"/>
    </row>
    <row r="198" customFormat="false" ht="12.75" hidden="false" customHeight="false" outlineLevel="0" collapsed="false">
      <c r="A198" s="1"/>
      <c r="AH198" s="368"/>
      <c r="AN198" s="367"/>
    </row>
    <row r="199" customFormat="false" ht="12.75" hidden="false" customHeight="false" outlineLevel="0" collapsed="false">
      <c r="A199" s="1"/>
      <c r="AH199" s="368"/>
      <c r="AN199" s="367"/>
    </row>
    <row r="200" customFormat="false" ht="12.75" hidden="false" customHeight="false" outlineLevel="0" collapsed="false">
      <c r="A200" s="1"/>
      <c r="AH200" s="368"/>
      <c r="AN200" s="367"/>
    </row>
    <row r="201" customFormat="false" ht="12.75" hidden="false" customHeight="false" outlineLevel="0" collapsed="false">
      <c r="A201" s="1"/>
      <c r="AH201" s="368"/>
      <c r="AN201" s="367"/>
    </row>
    <row r="202" customFormat="false" ht="12.75" hidden="false" customHeight="false" outlineLevel="0" collapsed="false">
      <c r="A202" s="1"/>
      <c r="AH202" s="368"/>
      <c r="AN202" s="367"/>
    </row>
    <row r="203" customFormat="false" ht="12.75" hidden="false" customHeight="false" outlineLevel="0" collapsed="false">
      <c r="A203" s="1"/>
      <c r="AH203" s="368"/>
      <c r="AN203" s="367"/>
    </row>
    <row r="204" customFormat="false" ht="12.75" hidden="false" customHeight="false" outlineLevel="0" collapsed="false">
      <c r="A204" s="1"/>
      <c r="AH204" s="368"/>
      <c r="AN204" s="367"/>
    </row>
    <row r="205" customFormat="false" ht="12.75" hidden="false" customHeight="false" outlineLevel="0" collapsed="false">
      <c r="A205" s="1"/>
      <c r="AH205" s="368"/>
      <c r="AN205" s="367"/>
    </row>
    <row r="206" customFormat="false" ht="12.75" hidden="false" customHeight="false" outlineLevel="0" collapsed="false">
      <c r="A206" s="1"/>
      <c r="AH206" s="368"/>
      <c r="AN206" s="367"/>
    </row>
    <row r="207" customFormat="false" ht="12.75" hidden="false" customHeight="false" outlineLevel="0" collapsed="false">
      <c r="A207" s="1"/>
      <c r="AH207" s="368"/>
      <c r="AN207" s="367"/>
    </row>
    <row r="208" customFormat="false" ht="12.75" hidden="false" customHeight="false" outlineLevel="0" collapsed="false">
      <c r="A208" s="1"/>
      <c r="AH208" s="368"/>
      <c r="AN208" s="367"/>
    </row>
    <row r="209" customFormat="false" ht="12.75" hidden="false" customHeight="false" outlineLevel="0" collapsed="false">
      <c r="A209" s="1"/>
      <c r="AH209" s="368"/>
      <c r="AN209" s="367"/>
    </row>
    <row r="210" customFormat="false" ht="12.75" hidden="false" customHeight="false" outlineLevel="0" collapsed="false">
      <c r="A210" s="1"/>
      <c r="AH210" s="368"/>
      <c r="AN210" s="367"/>
    </row>
    <row r="211" customFormat="false" ht="12.75" hidden="false" customHeight="false" outlineLevel="0" collapsed="false">
      <c r="A211" s="1"/>
      <c r="AH211" s="368"/>
      <c r="AN211" s="367"/>
    </row>
    <row r="212" customFormat="false" ht="12.75" hidden="false" customHeight="false" outlineLevel="0" collapsed="false">
      <c r="A212" s="1"/>
      <c r="AH212" s="368"/>
      <c r="AN212" s="367"/>
    </row>
    <row r="213" customFormat="false" ht="12.75" hidden="false" customHeight="false" outlineLevel="0" collapsed="false">
      <c r="A213" s="1"/>
      <c r="AH213" s="368"/>
      <c r="AN213" s="367"/>
    </row>
    <row r="214" customFormat="false" ht="12.75" hidden="false" customHeight="false" outlineLevel="0" collapsed="false">
      <c r="A214" s="1"/>
      <c r="AH214" s="368"/>
      <c r="AN214" s="367"/>
    </row>
    <row r="215" customFormat="false" ht="12.75" hidden="false" customHeight="false" outlineLevel="0" collapsed="false">
      <c r="A215" s="1"/>
      <c r="AH215" s="368"/>
      <c r="AN215" s="367"/>
    </row>
    <row r="216" customFormat="false" ht="12.75" hidden="false" customHeight="false" outlineLevel="0" collapsed="false">
      <c r="A216" s="1"/>
      <c r="AH216" s="368"/>
      <c r="AN216" s="367"/>
    </row>
    <row r="217" customFormat="false" ht="12.75" hidden="false" customHeight="false" outlineLevel="0" collapsed="false">
      <c r="A217" s="1"/>
      <c r="AH217" s="368"/>
      <c r="AN217" s="367"/>
    </row>
    <row r="218" customFormat="false" ht="12.75" hidden="false" customHeight="false" outlineLevel="0" collapsed="false">
      <c r="A218" s="1"/>
      <c r="AH218" s="368"/>
      <c r="AN218" s="367"/>
    </row>
    <row r="219" customFormat="false" ht="12.75" hidden="false" customHeight="false" outlineLevel="0" collapsed="false">
      <c r="A219" s="1"/>
      <c r="AH219" s="368"/>
      <c r="AN219" s="367"/>
    </row>
    <row r="220" customFormat="false" ht="12.75" hidden="false" customHeight="false" outlineLevel="0" collapsed="false">
      <c r="A220" s="1"/>
      <c r="AH220" s="368"/>
      <c r="AN220" s="367"/>
    </row>
    <row r="221" customFormat="false" ht="12.75" hidden="false" customHeight="false" outlineLevel="0" collapsed="false">
      <c r="A221" s="1"/>
      <c r="AH221" s="368"/>
      <c r="AN221" s="367"/>
    </row>
    <row r="222" customFormat="false" ht="12.75" hidden="false" customHeight="false" outlineLevel="0" collapsed="false">
      <c r="A222" s="1"/>
      <c r="AH222" s="368"/>
      <c r="AN222" s="367"/>
    </row>
    <row r="223" customFormat="false" ht="12.75" hidden="false" customHeight="false" outlineLevel="0" collapsed="false">
      <c r="A223" s="1"/>
      <c r="AH223" s="368"/>
      <c r="AN223" s="367"/>
    </row>
    <row r="224" customFormat="false" ht="12.75" hidden="false" customHeight="false" outlineLevel="0" collapsed="false">
      <c r="A224" s="1"/>
      <c r="AH224" s="368"/>
      <c r="AN224" s="367"/>
    </row>
    <row r="225" customFormat="false" ht="12.75" hidden="false" customHeight="false" outlineLevel="0" collapsed="false">
      <c r="A225" s="1"/>
      <c r="AH225" s="368"/>
      <c r="AN225" s="367"/>
    </row>
    <row r="226" customFormat="false" ht="12.75" hidden="false" customHeight="false" outlineLevel="0" collapsed="false">
      <c r="A226" s="1"/>
      <c r="AH226" s="368"/>
      <c r="AN226" s="367"/>
    </row>
    <row r="227" customFormat="false" ht="12.75" hidden="false" customHeight="false" outlineLevel="0" collapsed="false">
      <c r="A227" s="1"/>
      <c r="AH227" s="368"/>
      <c r="AN227" s="367"/>
    </row>
    <row r="228" customFormat="false" ht="12.75" hidden="false" customHeight="false" outlineLevel="0" collapsed="false">
      <c r="A228" s="1"/>
      <c r="AH228" s="368"/>
      <c r="AN228" s="367"/>
    </row>
    <row r="229" customFormat="false" ht="12.75" hidden="false" customHeight="false" outlineLevel="0" collapsed="false">
      <c r="A229" s="1"/>
      <c r="AH229" s="368"/>
      <c r="AN229" s="367"/>
    </row>
    <row r="230" customFormat="false" ht="12.75" hidden="false" customHeight="false" outlineLevel="0" collapsed="false">
      <c r="A230" s="1"/>
      <c r="AH230" s="368"/>
      <c r="AN230" s="367"/>
    </row>
    <row r="231" customFormat="false" ht="12.75" hidden="false" customHeight="false" outlineLevel="0" collapsed="false">
      <c r="A231" s="1"/>
      <c r="AH231" s="368"/>
      <c r="AN231" s="367"/>
    </row>
    <row r="232" customFormat="false" ht="12.75" hidden="false" customHeight="false" outlineLevel="0" collapsed="false">
      <c r="A232" s="1"/>
      <c r="AH232" s="368"/>
      <c r="AN232" s="367"/>
    </row>
    <row r="233" customFormat="false" ht="12.75" hidden="false" customHeight="false" outlineLevel="0" collapsed="false">
      <c r="A233" s="1"/>
      <c r="AH233" s="368"/>
      <c r="AN233" s="367"/>
    </row>
    <row r="234" customFormat="false" ht="12.75" hidden="false" customHeight="false" outlineLevel="0" collapsed="false">
      <c r="A234" s="1"/>
      <c r="AH234" s="368"/>
      <c r="AN234" s="367"/>
    </row>
    <row r="235" customFormat="false" ht="12.75" hidden="false" customHeight="false" outlineLevel="0" collapsed="false">
      <c r="A235" s="1"/>
      <c r="AH235" s="368"/>
      <c r="AN235" s="367"/>
    </row>
    <row r="236" customFormat="false" ht="12.75" hidden="false" customHeight="false" outlineLevel="0" collapsed="false">
      <c r="A236" s="1"/>
      <c r="AH236" s="368"/>
      <c r="AN236" s="367"/>
    </row>
    <row r="237" customFormat="false" ht="12.75" hidden="false" customHeight="false" outlineLevel="0" collapsed="false">
      <c r="A237" s="1"/>
      <c r="AH237" s="368"/>
      <c r="AN237" s="367"/>
    </row>
    <row r="238" customFormat="false" ht="12.75" hidden="false" customHeight="false" outlineLevel="0" collapsed="false">
      <c r="A238" s="1"/>
      <c r="AH238" s="368"/>
      <c r="AN238" s="367"/>
    </row>
    <row r="239" customFormat="false" ht="12.75" hidden="false" customHeight="false" outlineLevel="0" collapsed="false">
      <c r="A239" s="1"/>
      <c r="AH239" s="368"/>
      <c r="AN239" s="367"/>
    </row>
    <row r="240" customFormat="false" ht="12.75" hidden="false" customHeight="false" outlineLevel="0" collapsed="false">
      <c r="A240" s="1"/>
      <c r="AH240" s="368"/>
      <c r="AN240" s="367"/>
    </row>
    <row r="241" customFormat="false" ht="12.75" hidden="false" customHeight="false" outlineLevel="0" collapsed="false">
      <c r="A241" s="1"/>
      <c r="AH241" s="368"/>
      <c r="AN241" s="367"/>
    </row>
    <row r="242" customFormat="false" ht="12.75" hidden="false" customHeight="false" outlineLevel="0" collapsed="false">
      <c r="A242" s="1"/>
      <c r="AH242" s="368"/>
      <c r="AN242" s="367"/>
    </row>
    <row r="243" customFormat="false" ht="12.75" hidden="false" customHeight="false" outlineLevel="0" collapsed="false">
      <c r="A243" s="1"/>
      <c r="AH243" s="368"/>
      <c r="AN243" s="367"/>
    </row>
    <row r="244" customFormat="false" ht="12.75" hidden="false" customHeight="false" outlineLevel="0" collapsed="false">
      <c r="A244" s="1"/>
      <c r="AH244" s="368"/>
      <c r="AN244" s="367"/>
    </row>
    <row r="245" customFormat="false" ht="12.75" hidden="false" customHeight="false" outlineLevel="0" collapsed="false">
      <c r="A245" s="1"/>
      <c r="AH245" s="368"/>
      <c r="AN245" s="367"/>
    </row>
    <row r="246" customFormat="false" ht="12.75" hidden="false" customHeight="false" outlineLevel="0" collapsed="false">
      <c r="A246" s="1"/>
      <c r="AH246" s="368"/>
      <c r="AN246" s="367"/>
    </row>
    <row r="247" customFormat="false" ht="12.75" hidden="false" customHeight="false" outlineLevel="0" collapsed="false">
      <c r="A247" s="1"/>
      <c r="AH247" s="368"/>
      <c r="AN247" s="367"/>
    </row>
    <row r="248" customFormat="false" ht="12.75" hidden="false" customHeight="false" outlineLevel="0" collapsed="false">
      <c r="A248" s="1"/>
      <c r="AH248" s="368"/>
      <c r="AN248" s="367"/>
    </row>
    <row r="249" customFormat="false" ht="12.75" hidden="false" customHeight="false" outlineLevel="0" collapsed="false">
      <c r="A249" s="1"/>
      <c r="AH249" s="368"/>
      <c r="AN249" s="367"/>
    </row>
    <row r="250" customFormat="false" ht="12.75" hidden="false" customHeight="false" outlineLevel="0" collapsed="false">
      <c r="A250" s="1"/>
      <c r="AH250" s="368"/>
      <c r="AN250" s="367"/>
    </row>
    <row r="251" customFormat="false" ht="12.75" hidden="false" customHeight="false" outlineLevel="0" collapsed="false">
      <c r="A251" s="1"/>
      <c r="AH251" s="368"/>
      <c r="AN251" s="367"/>
    </row>
    <row r="252" customFormat="false" ht="12.75" hidden="false" customHeight="false" outlineLevel="0" collapsed="false">
      <c r="A252" s="1"/>
      <c r="AH252" s="368"/>
      <c r="AN252" s="367"/>
    </row>
    <row r="253" customFormat="false" ht="12.75" hidden="false" customHeight="false" outlineLevel="0" collapsed="false">
      <c r="A253" s="1"/>
      <c r="AH253" s="368"/>
      <c r="AN253" s="367"/>
    </row>
    <row r="254" customFormat="false" ht="12.75" hidden="false" customHeight="false" outlineLevel="0" collapsed="false">
      <c r="A254" s="1"/>
      <c r="AH254" s="368"/>
      <c r="AN254" s="367"/>
    </row>
    <row r="255" customFormat="false" ht="12.75" hidden="false" customHeight="false" outlineLevel="0" collapsed="false">
      <c r="A255" s="1"/>
      <c r="AH255" s="368"/>
      <c r="AN255" s="367"/>
    </row>
    <row r="256" customFormat="false" ht="12.75" hidden="false" customHeight="false" outlineLevel="0" collapsed="false">
      <c r="A256" s="1"/>
      <c r="AH256" s="368"/>
      <c r="AN256" s="367"/>
    </row>
    <row r="257" customFormat="false" ht="12.75" hidden="false" customHeight="false" outlineLevel="0" collapsed="false">
      <c r="A257" s="1"/>
      <c r="AH257" s="368"/>
      <c r="AN257" s="367"/>
    </row>
    <row r="258" customFormat="false" ht="12.75" hidden="false" customHeight="false" outlineLevel="0" collapsed="false">
      <c r="A258" s="1"/>
      <c r="AH258" s="368"/>
      <c r="AN258" s="367"/>
    </row>
    <row r="259" customFormat="false" ht="12.75" hidden="false" customHeight="false" outlineLevel="0" collapsed="false">
      <c r="A259" s="1"/>
      <c r="AH259" s="368"/>
      <c r="AN259" s="367"/>
    </row>
    <row r="260" customFormat="false" ht="12.75" hidden="false" customHeight="false" outlineLevel="0" collapsed="false">
      <c r="A260" s="1"/>
      <c r="AH260" s="368"/>
      <c r="AN260" s="367"/>
    </row>
    <row r="261" customFormat="false" ht="12.75" hidden="false" customHeight="false" outlineLevel="0" collapsed="false">
      <c r="A261" s="1"/>
      <c r="AH261" s="368"/>
      <c r="AN261" s="367"/>
    </row>
    <row r="262" customFormat="false" ht="12.75" hidden="false" customHeight="false" outlineLevel="0" collapsed="false">
      <c r="A262" s="1"/>
      <c r="AH262" s="368"/>
      <c r="AN262" s="367"/>
    </row>
    <row r="263" customFormat="false" ht="12.75" hidden="false" customHeight="false" outlineLevel="0" collapsed="false">
      <c r="A263" s="1"/>
      <c r="AH263" s="368"/>
      <c r="AN263" s="367"/>
    </row>
    <row r="264" customFormat="false" ht="12.75" hidden="false" customHeight="false" outlineLevel="0" collapsed="false">
      <c r="A264" s="1"/>
      <c r="AH264" s="368"/>
      <c r="AN264" s="367"/>
    </row>
    <row r="265" customFormat="false" ht="12.75" hidden="false" customHeight="false" outlineLevel="0" collapsed="false">
      <c r="A265" s="1"/>
      <c r="AH265" s="368"/>
      <c r="AN265" s="367"/>
    </row>
    <row r="266" customFormat="false" ht="12.75" hidden="false" customHeight="false" outlineLevel="0" collapsed="false">
      <c r="A266" s="1"/>
      <c r="AH266" s="368"/>
      <c r="AN266" s="367"/>
    </row>
    <row r="267" customFormat="false" ht="12.75" hidden="false" customHeight="false" outlineLevel="0" collapsed="false">
      <c r="A267" s="1"/>
      <c r="AH267" s="368"/>
      <c r="AN267" s="367"/>
    </row>
    <row r="268" customFormat="false" ht="12.75" hidden="false" customHeight="false" outlineLevel="0" collapsed="false">
      <c r="A268" s="1"/>
      <c r="AH268" s="368"/>
      <c r="AN268" s="367"/>
    </row>
    <row r="269" customFormat="false" ht="12.75" hidden="false" customHeight="false" outlineLevel="0" collapsed="false">
      <c r="A269" s="1"/>
      <c r="AH269" s="368"/>
      <c r="AN269" s="367"/>
    </row>
    <row r="270" customFormat="false" ht="12.75" hidden="false" customHeight="false" outlineLevel="0" collapsed="false">
      <c r="A270" s="1"/>
      <c r="AH270" s="368"/>
      <c r="AN270" s="367"/>
    </row>
    <row r="271" customFormat="false" ht="12.75" hidden="false" customHeight="false" outlineLevel="0" collapsed="false">
      <c r="A271" s="1"/>
      <c r="AH271" s="368"/>
      <c r="AN271" s="367"/>
    </row>
    <row r="272" customFormat="false" ht="12.75" hidden="false" customHeight="false" outlineLevel="0" collapsed="false">
      <c r="A272" s="1"/>
      <c r="AH272" s="368"/>
      <c r="AN272" s="367"/>
    </row>
    <row r="273" customFormat="false" ht="12.75" hidden="false" customHeight="false" outlineLevel="0" collapsed="false">
      <c r="A273" s="1"/>
      <c r="AH273" s="368"/>
      <c r="AN273" s="367"/>
    </row>
    <row r="274" customFormat="false" ht="12.75" hidden="false" customHeight="false" outlineLevel="0" collapsed="false">
      <c r="A274" s="1"/>
      <c r="AH274" s="368"/>
      <c r="AN274" s="367"/>
    </row>
    <row r="275" customFormat="false" ht="12.75" hidden="false" customHeight="false" outlineLevel="0" collapsed="false">
      <c r="A275" s="1"/>
      <c r="AH275" s="368"/>
      <c r="AN275" s="367"/>
    </row>
    <row r="276" customFormat="false" ht="12.75" hidden="false" customHeight="false" outlineLevel="0" collapsed="false">
      <c r="A276" s="1"/>
      <c r="AH276" s="368"/>
      <c r="AN276" s="367"/>
    </row>
    <row r="277" customFormat="false" ht="12.75" hidden="false" customHeight="false" outlineLevel="0" collapsed="false">
      <c r="A277" s="1"/>
      <c r="AH277" s="368"/>
      <c r="AN277" s="367"/>
    </row>
    <row r="278" customFormat="false" ht="12.75" hidden="false" customHeight="false" outlineLevel="0" collapsed="false">
      <c r="A278" s="1"/>
      <c r="AH278" s="368"/>
      <c r="AN278" s="367"/>
    </row>
    <row r="279" customFormat="false" ht="12.75" hidden="false" customHeight="false" outlineLevel="0" collapsed="false">
      <c r="A279" s="1"/>
      <c r="AH279" s="368"/>
      <c r="AN279" s="367"/>
    </row>
    <row r="280" customFormat="false" ht="12.75" hidden="false" customHeight="false" outlineLevel="0" collapsed="false">
      <c r="A280" s="1"/>
      <c r="AH280" s="368"/>
      <c r="AN280" s="367"/>
    </row>
    <row r="281" customFormat="false" ht="12.75" hidden="false" customHeight="false" outlineLevel="0" collapsed="false">
      <c r="A281" s="1"/>
      <c r="AH281" s="368"/>
      <c r="AN281" s="367"/>
    </row>
    <row r="282" customFormat="false" ht="12.75" hidden="false" customHeight="false" outlineLevel="0" collapsed="false">
      <c r="A282" s="1"/>
      <c r="AH282" s="368"/>
      <c r="AN282" s="367"/>
    </row>
    <row r="283" customFormat="false" ht="12.75" hidden="false" customHeight="false" outlineLevel="0" collapsed="false">
      <c r="A283" s="1"/>
      <c r="AH283" s="368"/>
      <c r="AN283" s="367"/>
    </row>
    <row r="284" customFormat="false" ht="12.75" hidden="false" customHeight="false" outlineLevel="0" collapsed="false">
      <c r="A284" s="1"/>
      <c r="AH284" s="368"/>
      <c r="AN284" s="367"/>
    </row>
    <row r="285" customFormat="false" ht="12.75" hidden="false" customHeight="false" outlineLevel="0" collapsed="false">
      <c r="A285" s="1"/>
      <c r="AH285" s="368"/>
      <c r="AN285" s="367"/>
    </row>
    <row r="286" customFormat="false" ht="12.75" hidden="false" customHeight="false" outlineLevel="0" collapsed="false">
      <c r="A286" s="1"/>
      <c r="AH286" s="368"/>
      <c r="AN286" s="367"/>
    </row>
    <row r="287" customFormat="false" ht="12.75" hidden="false" customHeight="false" outlineLevel="0" collapsed="false">
      <c r="A287" s="1"/>
      <c r="AH287" s="368"/>
      <c r="AN287" s="367"/>
    </row>
    <row r="288" customFormat="false" ht="12.75" hidden="false" customHeight="false" outlineLevel="0" collapsed="false">
      <c r="A288" s="1"/>
      <c r="AH288" s="368"/>
      <c r="AN288" s="367"/>
    </row>
    <row r="289" customFormat="false" ht="12.75" hidden="false" customHeight="false" outlineLevel="0" collapsed="false">
      <c r="A289" s="1"/>
      <c r="AH289" s="368"/>
      <c r="AN289" s="367"/>
    </row>
    <row r="290" customFormat="false" ht="12.75" hidden="false" customHeight="false" outlineLevel="0" collapsed="false">
      <c r="A290" s="1"/>
      <c r="AH290" s="368"/>
      <c r="AN290" s="367"/>
    </row>
    <row r="291" customFormat="false" ht="12.75" hidden="false" customHeight="false" outlineLevel="0" collapsed="false">
      <c r="A291" s="1"/>
      <c r="AH291" s="368"/>
      <c r="AN291" s="367"/>
    </row>
    <row r="292" customFormat="false" ht="12.75" hidden="false" customHeight="false" outlineLevel="0" collapsed="false">
      <c r="A292" s="1"/>
      <c r="AH292" s="368"/>
      <c r="AN292" s="367"/>
    </row>
    <row r="293" customFormat="false" ht="12.75" hidden="false" customHeight="false" outlineLevel="0" collapsed="false">
      <c r="A293" s="1"/>
      <c r="AH293" s="368"/>
      <c r="AN293" s="367"/>
    </row>
    <row r="294" customFormat="false" ht="12.75" hidden="false" customHeight="false" outlineLevel="0" collapsed="false">
      <c r="A294" s="1"/>
      <c r="AH294" s="368"/>
      <c r="AN294" s="367"/>
    </row>
    <row r="295" customFormat="false" ht="12.75" hidden="false" customHeight="false" outlineLevel="0" collapsed="false">
      <c r="A295" s="1"/>
      <c r="AH295" s="368"/>
      <c r="AN295" s="367"/>
    </row>
    <row r="296" customFormat="false" ht="12.75" hidden="false" customHeight="false" outlineLevel="0" collapsed="false">
      <c r="A296" s="1"/>
      <c r="AH296" s="368"/>
      <c r="AN296" s="367"/>
    </row>
    <row r="297" customFormat="false" ht="12.75" hidden="false" customHeight="false" outlineLevel="0" collapsed="false">
      <c r="A297" s="1"/>
      <c r="AH297" s="368"/>
      <c r="AN297" s="367"/>
    </row>
    <row r="298" customFormat="false" ht="12.75" hidden="false" customHeight="false" outlineLevel="0" collapsed="false">
      <c r="A298" s="1"/>
      <c r="AH298" s="368"/>
      <c r="AN298" s="367"/>
    </row>
    <row r="299" customFormat="false" ht="12.75" hidden="false" customHeight="false" outlineLevel="0" collapsed="false">
      <c r="A299" s="1"/>
      <c r="AH299" s="368"/>
      <c r="AN299" s="367"/>
    </row>
    <row r="300" customFormat="false" ht="12.75" hidden="false" customHeight="false" outlineLevel="0" collapsed="false">
      <c r="A300" s="1"/>
      <c r="AH300" s="368"/>
      <c r="AN300" s="367"/>
    </row>
    <row r="301" customFormat="false" ht="12.75" hidden="false" customHeight="false" outlineLevel="0" collapsed="false">
      <c r="A301" s="1"/>
      <c r="AH301" s="368"/>
      <c r="AN301" s="367"/>
    </row>
    <row r="302" customFormat="false" ht="12.75" hidden="false" customHeight="false" outlineLevel="0" collapsed="false">
      <c r="A302" s="1"/>
      <c r="AH302" s="368"/>
      <c r="AN302" s="367"/>
    </row>
    <row r="303" customFormat="false" ht="12.75" hidden="false" customHeight="false" outlineLevel="0" collapsed="false">
      <c r="A303" s="1"/>
      <c r="AH303" s="368"/>
      <c r="AN303" s="367"/>
    </row>
    <row r="304" customFormat="false" ht="12.75" hidden="false" customHeight="false" outlineLevel="0" collapsed="false">
      <c r="A304" s="1"/>
      <c r="AH304" s="368"/>
      <c r="AN304" s="367"/>
    </row>
    <row r="305" customFormat="false" ht="12.75" hidden="false" customHeight="false" outlineLevel="0" collapsed="false">
      <c r="A305" s="1"/>
      <c r="AH305" s="368"/>
      <c r="AN305" s="367"/>
    </row>
    <row r="306" customFormat="false" ht="12.75" hidden="false" customHeight="false" outlineLevel="0" collapsed="false">
      <c r="A306" s="1"/>
      <c r="AH306" s="368"/>
      <c r="AN306" s="367"/>
    </row>
    <row r="307" customFormat="false" ht="12.75" hidden="false" customHeight="false" outlineLevel="0" collapsed="false">
      <c r="A307" s="1"/>
      <c r="AH307" s="368"/>
      <c r="AN307" s="367"/>
    </row>
    <row r="308" customFormat="false" ht="12.75" hidden="false" customHeight="false" outlineLevel="0" collapsed="false">
      <c r="A308" s="1"/>
      <c r="AH308" s="368"/>
      <c r="AN308" s="367"/>
    </row>
    <row r="309" customFormat="false" ht="12.75" hidden="false" customHeight="false" outlineLevel="0" collapsed="false">
      <c r="A309" s="1"/>
      <c r="AH309" s="368"/>
      <c r="AN309" s="367"/>
    </row>
    <row r="310" customFormat="false" ht="12.75" hidden="false" customHeight="false" outlineLevel="0" collapsed="false">
      <c r="A310" s="1"/>
      <c r="AH310" s="368"/>
      <c r="AN310" s="367"/>
    </row>
    <row r="311" customFormat="false" ht="12.75" hidden="false" customHeight="false" outlineLevel="0" collapsed="false">
      <c r="A311" s="1"/>
      <c r="AH311" s="368"/>
      <c r="AN311" s="367"/>
    </row>
    <row r="312" customFormat="false" ht="12.75" hidden="false" customHeight="false" outlineLevel="0" collapsed="false">
      <c r="A312" s="1"/>
      <c r="AH312" s="368"/>
      <c r="AN312" s="367"/>
    </row>
    <row r="313" customFormat="false" ht="12.75" hidden="false" customHeight="false" outlineLevel="0" collapsed="false">
      <c r="A313" s="1"/>
      <c r="AH313" s="368"/>
      <c r="AN313" s="367"/>
    </row>
    <row r="314" customFormat="false" ht="12.75" hidden="false" customHeight="false" outlineLevel="0" collapsed="false">
      <c r="A314" s="1"/>
      <c r="AH314" s="368"/>
      <c r="AN314" s="367"/>
    </row>
    <row r="315" customFormat="false" ht="12.75" hidden="false" customHeight="false" outlineLevel="0" collapsed="false">
      <c r="A315" s="1"/>
      <c r="AH315" s="368"/>
      <c r="AN315" s="367"/>
    </row>
    <row r="316" customFormat="false" ht="12.75" hidden="false" customHeight="false" outlineLevel="0" collapsed="false">
      <c r="A316" s="1"/>
      <c r="AH316" s="368"/>
      <c r="AN316" s="367"/>
    </row>
    <row r="317" customFormat="false" ht="12.75" hidden="false" customHeight="false" outlineLevel="0" collapsed="false">
      <c r="A317" s="1"/>
      <c r="AH317" s="368"/>
      <c r="AN317" s="367"/>
    </row>
    <row r="318" customFormat="false" ht="12.75" hidden="false" customHeight="false" outlineLevel="0" collapsed="false">
      <c r="A318" s="1"/>
      <c r="AH318" s="368"/>
      <c r="AN318" s="367"/>
    </row>
    <row r="319" customFormat="false" ht="12.75" hidden="false" customHeight="false" outlineLevel="0" collapsed="false">
      <c r="A319" s="1"/>
      <c r="AH319" s="368"/>
      <c r="AN319" s="367"/>
    </row>
    <row r="320" customFormat="false" ht="12.75" hidden="false" customHeight="false" outlineLevel="0" collapsed="false">
      <c r="A320" s="1"/>
      <c r="AH320" s="368"/>
      <c r="AN320" s="367"/>
    </row>
    <row r="321" customFormat="false" ht="12.75" hidden="false" customHeight="false" outlineLevel="0" collapsed="false">
      <c r="A321" s="1"/>
      <c r="AH321" s="368"/>
      <c r="AN321" s="367"/>
    </row>
    <row r="322" customFormat="false" ht="12.75" hidden="false" customHeight="false" outlineLevel="0" collapsed="false">
      <c r="A322" s="1"/>
      <c r="AH322" s="368"/>
      <c r="AN322" s="367"/>
    </row>
    <row r="323" customFormat="false" ht="12.75" hidden="false" customHeight="false" outlineLevel="0" collapsed="false">
      <c r="A323" s="1"/>
      <c r="AH323" s="368"/>
      <c r="AN323" s="367"/>
    </row>
    <row r="324" customFormat="false" ht="12.75" hidden="false" customHeight="false" outlineLevel="0" collapsed="false">
      <c r="A324" s="1"/>
      <c r="AH324" s="368"/>
      <c r="AN324" s="367"/>
    </row>
    <row r="325" customFormat="false" ht="12.75" hidden="false" customHeight="false" outlineLevel="0" collapsed="false">
      <c r="A325" s="1"/>
      <c r="AH325" s="368"/>
      <c r="AN325" s="367"/>
    </row>
    <row r="326" customFormat="false" ht="12.75" hidden="false" customHeight="false" outlineLevel="0" collapsed="false">
      <c r="A326" s="1"/>
      <c r="AH326" s="368"/>
      <c r="AN326" s="367"/>
    </row>
    <row r="327" customFormat="false" ht="12.75" hidden="false" customHeight="false" outlineLevel="0" collapsed="false">
      <c r="A327" s="1"/>
      <c r="AH327" s="368"/>
      <c r="AN327" s="367"/>
    </row>
    <row r="328" customFormat="false" ht="12.75" hidden="false" customHeight="false" outlineLevel="0" collapsed="false">
      <c r="A328" s="1"/>
      <c r="AH328" s="368"/>
      <c r="AN328" s="367"/>
    </row>
    <row r="329" customFormat="false" ht="12.75" hidden="false" customHeight="false" outlineLevel="0" collapsed="false">
      <c r="A329" s="1"/>
      <c r="AH329" s="368"/>
      <c r="AN329" s="367"/>
    </row>
    <row r="330" customFormat="false" ht="12.75" hidden="false" customHeight="false" outlineLevel="0" collapsed="false">
      <c r="A330" s="1"/>
      <c r="AH330" s="368"/>
      <c r="AN330" s="367"/>
    </row>
    <row r="331" customFormat="false" ht="12.75" hidden="false" customHeight="false" outlineLevel="0" collapsed="false">
      <c r="A331" s="1"/>
      <c r="AN331" s="367"/>
    </row>
    <row r="332" customFormat="false" ht="12.75" hidden="false" customHeight="false" outlineLevel="0" collapsed="false">
      <c r="A332" s="1"/>
      <c r="AN332" s="367"/>
    </row>
    <row r="333" customFormat="false" ht="12.75" hidden="false" customHeight="false" outlineLevel="0" collapsed="false">
      <c r="A333" s="1"/>
      <c r="AN333" s="367"/>
    </row>
    <row r="334" customFormat="false" ht="12.75" hidden="false" customHeight="false" outlineLevel="0" collapsed="false">
      <c r="A334" s="1"/>
      <c r="AN334" s="367"/>
    </row>
    <row r="335" customFormat="false" ht="12.75" hidden="false" customHeight="false" outlineLevel="0" collapsed="false">
      <c r="A335" s="1"/>
      <c r="AN335" s="367"/>
    </row>
    <row r="336" customFormat="false" ht="12.75" hidden="false" customHeight="false" outlineLevel="0" collapsed="false">
      <c r="A336" s="1"/>
      <c r="AN336" s="367"/>
    </row>
    <row r="337" customFormat="false" ht="12.75" hidden="false" customHeight="false" outlineLevel="0" collapsed="false">
      <c r="A337" s="1"/>
      <c r="AN337" s="367"/>
    </row>
    <row r="338" customFormat="false" ht="12.75" hidden="false" customHeight="false" outlineLevel="0" collapsed="false">
      <c r="A338" s="1"/>
      <c r="AN338" s="367"/>
    </row>
    <row r="339" customFormat="false" ht="12.75" hidden="false" customHeight="false" outlineLevel="0" collapsed="false">
      <c r="A339" s="1"/>
      <c r="AN339" s="367"/>
    </row>
    <row r="340" customFormat="false" ht="12.75" hidden="false" customHeight="false" outlineLevel="0" collapsed="false">
      <c r="A340" s="1"/>
      <c r="AN340" s="367"/>
    </row>
    <row r="341" customFormat="false" ht="12.75" hidden="false" customHeight="false" outlineLevel="0" collapsed="false">
      <c r="A341" s="1"/>
      <c r="AN341" s="367"/>
    </row>
    <row r="342" customFormat="false" ht="12.75" hidden="false" customHeight="false" outlineLevel="0" collapsed="false">
      <c r="A342" s="1"/>
      <c r="AN342" s="367"/>
    </row>
    <row r="343" customFormat="false" ht="12.75" hidden="false" customHeight="false" outlineLevel="0" collapsed="false">
      <c r="A343" s="1"/>
      <c r="AN343" s="367"/>
    </row>
    <row r="344" customFormat="false" ht="12.75" hidden="false" customHeight="false" outlineLevel="0" collapsed="false">
      <c r="A344" s="1"/>
      <c r="AN344" s="367"/>
    </row>
    <row r="345" customFormat="false" ht="12.75" hidden="false" customHeight="false" outlineLevel="0" collapsed="false">
      <c r="A345" s="1"/>
      <c r="AN345" s="367"/>
    </row>
    <row r="346" customFormat="false" ht="12.75" hidden="false" customHeight="false" outlineLevel="0" collapsed="false">
      <c r="A346" s="1"/>
      <c r="AN346" s="367"/>
    </row>
    <row r="347" customFormat="false" ht="12.75" hidden="false" customHeight="false" outlineLevel="0" collapsed="false">
      <c r="A347" s="1"/>
      <c r="AN347" s="367"/>
    </row>
    <row r="348" customFormat="false" ht="12.75" hidden="false" customHeight="false" outlineLevel="0" collapsed="false">
      <c r="A348" s="1"/>
      <c r="AN348" s="367"/>
    </row>
    <row r="349" customFormat="false" ht="12.75" hidden="false" customHeight="false" outlineLevel="0" collapsed="false">
      <c r="A349" s="1"/>
      <c r="AN349" s="367"/>
    </row>
    <row r="350" customFormat="false" ht="12.75" hidden="false" customHeight="false" outlineLevel="0" collapsed="false">
      <c r="A350" s="1"/>
      <c r="AN350" s="367"/>
    </row>
    <row r="351" customFormat="false" ht="12.75" hidden="false" customHeight="false" outlineLevel="0" collapsed="false">
      <c r="A351" s="1"/>
      <c r="AN351" s="367"/>
    </row>
    <row r="352" customFormat="false" ht="12.75" hidden="false" customHeight="false" outlineLevel="0" collapsed="false">
      <c r="A352" s="1"/>
      <c r="AN352" s="367"/>
    </row>
    <row r="353" customFormat="false" ht="12.75" hidden="false" customHeight="false" outlineLevel="0" collapsed="false">
      <c r="A353" s="1"/>
      <c r="AN353" s="367"/>
    </row>
    <row r="354" customFormat="false" ht="12.75" hidden="false" customHeight="false" outlineLevel="0" collapsed="false">
      <c r="A354" s="1"/>
      <c r="AN354" s="367"/>
    </row>
    <row r="355" customFormat="false" ht="12.75" hidden="false" customHeight="false" outlineLevel="0" collapsed="false">
      <c r="A355" s="1"/>
      <c r="AN355" s="367"/>
    </row>
    <row r="356" customFormat="false" ht="12.75" hidden="false" customHeight="false" outlineLevel="0" collapsed="false">
      <c r="A356" s="1"/>
      <c r="AN356" s="367"/>
    </row>
    <row r="357" customFormat="false" ht="12.75" hidden="false" customHeight="false" outlineLevel="0" collapsed="false">
      <c r="A357" s="1"/>
      <c r="AN357" s="367"/>
    </row>
    <row r="358" customFormat="false" ht="12.75" hidden="false" customHeight="false" outlineLevel="0" collapsed="false">
      <c r="A358" s="1"/>
      <c r="AN358" s="367"/>
    </row>
    <row r="359" customFormat="false" ht="12.75" hidden="false" customHeight="false" outlineLevel="0" collapsed="false">
      <c r="A359" s="1"/>
      <c r="AN359" s="367"/>
    </row>
    <row r="360" customFormat="false" ht="12.75" hidden="false" customHeight="false" outlineLevel="0" collapsed="false">
      <c r="A360" s="1"/>
      <c r="AN360" s="367"/>
    </row>
    <row r="361" customFormat="false" ht="12.75" hidden="false" customHeight="false" outlineLevel="0" collapsed="false">
      <c r="A361" s="1"/>
      <c r="AN361" s="367"/>
    </row>
    <row r="362" customFormat="false" ht="12.75" hidden="false" customHeight="false" outlineLevel="0" collapsed="false">
      <c r="A362" s="1"/>
      <c r="AN362" s="367"/>
    </row>
    <row r="363" customFormat="false" ht="12.75" hidden="false" customHeight="false" outlineLevel="0" collapsed="false">
      <c r="A363" s="1"/>
      <c r="AN363" s="367"/>
    </row>
    <row r="364" customFormat="false" ht="12.75" hidden="false" customHeight="false" outlineLevel="0" collapsed="false">
      <c r="A364" s="1"/>
      <c r="AN364" s="367"/>
    </row>
    <row r="365" customFormat="false" ht="12.75" hidden="false" customHeight="false" outlineLevel="0" collapsed="false">
      <c r="A365" s="1"/>
      <c r="AN365" s="367"/>
    </row>
    <row r="366" customFormat="false" ht="12.75" hidden="false" customHeight="false" outlineLevel="0" collapsed="false">
      <c r="A366" s="1"/>
      <c r="AN366" s="367"/>
    </row>
    <row r="367" customFormat="false" ht="12.75" hidden="false" customHeight="false" outlineLevel="0" collapsed="false">
      <c r="A367" s="1"/>
      <c r="AN367" s="367"/>
    </row>
    <row r="368" customFormat="false" ht="12.75" hidden="false" customHeight="false" outlineLevel="0" collapsed="false">
      <c r="A368" s="1"/>
      <c r="AN368" s="367"/>
    </row>
    <row r="369" customFormat="false" ht="12.75" hidden="false" customHeight="false" outlineLevel="0" collapsed="false">
      <c r="A369" s="1"/>
      <c r="AN369" s="367"/>
    </row>
    <row r="370" customFormat="false" ht="12.75" hidden="false" customHeight="false" outlineLevel="0" collapsed="false">
      <c r="A370" s="1"/>
      <c r="AN370" s="367"/>
    </row>
    <row r="371" customFormat="false" ht="12.75" hidden="false" customHeight="false" outlineLevel="0" collapsed="false">
      <c r="A371" s="1"/>
      <c r="AN371" s="367"/>
    </row>
    <row r="372" customFormat="false" ht="12.75" hidden="false" customHeight="false" outlineLevel="0" collapsed="false">
      <c r="A372" s="1"/>
      <c r="AN372" s="367"/>
    </row>
    <row r="373" customFormat="false" ht="12.75" hidden="false" customHeight="false" outlineLevel="0" collapsed="false">
      <c r="A373" s="1"/>
      <c r="AN373" s="367"/>
    </row>
    <row r="374" customFormat="false" ht="12.75" hidden="false" customHeight="false" outlineLevel="0" collapsed="false">
      <c r="A374" s="1"/>
      <c r="AN374" s="367"/>
    </row>
    <row r="375" customFormat="false" ht="12.75" hidden="false" customHeight="false" outlineLevel="0" collapsed="false">
      <c r="A375" s="1"/>
      <c r="AN375" s="367"/>
    </row>
    <row r="376" customFormat="false" ht="12.75" hidden="false" customHeight="false" outlineLevel="0" collapsed="false">
      <c r="A376" s="1"/>
      <c r="AN376" s="367"/>
    </row>
    <row r="377" customFormat="false" ht="12.75" hidden="false" customHeight="false" outlineLevel="0" collapsed="false">
      <c r="A377" s="1"/>
      <c r="AN377" s="367"/>
    </row>
    <row r="378" customFormat="false" ht="12.75" hidden="false" customHeight="false" outlineLevel="0" collapsed="false">
      <c r="A378" s="1"/>
      <c r="AN378" s="367"/>
    </row>
    <row r="379" customFormat="false" ht="12.75" hidden="false" customHeight="false" outlineLevel="0" collapsed="false">
      <c r="A379" s="1"/>
      <c r="AN379" s="367"/>
    </row>
    <row r="380" customFormat="false" ht="12.75" hidden="false" customHeight="false" outlineLevel="0" collapsed="false">
      <c r="A380" s="1"/>
      <c r="AN380" s="367"/>
    </row>
    <row r="381" customFormat="false" ht="12.75" hidden="false" customHeight="false" outlineLevel="0" collapsed="false">
      <c r="A381" s="1"/>
      <c r="AN381" s="367"/>
    </row>
    <row r="382" customFormat="false" ht="12.75" hidden="false" customHeight="false" outlineLevel="0" collapsed="false">
      <c r="A382" s="1"/>
      <c r="AN382" s="367"/>
    </row>
    <row r="383" customFormat="false" ht="12.75" hidden="false" customHeight="false" outlineLevel="0" collapsed="false">
      <c r="A383" s="1"/>
      <c r="AN383" s="367"/>
    </row>
    <row r="384" customFormat="false" ht="12.75" hidden="false" customHeight="false" outlineLevel="0" collapsed="false">
      <c r="A384" s="1"/>
      <c r="AN384" s="367"/>
    </row>
    <row r="385" customFormat="false" ht="12.75" hidden="false" customHeight="false" outlineLevel="0" collapsed="false">
      <c r="A385" s="1"/>
      <c r="AN385" s="367"/>
    </row>
    <row r="386" customFormat="false" ht="12.75" hidden="false" customHeight="false" outlineLevel="0" collapsed="false">
      <c r="A386" s="1"/>
      <c r="AN386" s="367"/>
    </row>
    <row r="387" customFormat="false" ht="12.75" hidden="false" customHeight="false" outlineLevel="0" collapsed="false">
      <c r="A387" s="1"/>
      <c r="AN387" s="367"/>
    </row>
    <row r="388" customFormat="false" ht="12.75" hidden="false" customHeight="false" outlineLevel="0" collapsed="false">
      <c r="A388" s="1"/>
      <c r="AN388" s="367"/>
    </row>
    <row r="389" customFormat="false" ht="12.75" hidden="false" customHeight="false" outlineLevel="0" collapsed="false">
      <c r="A389" s="1"/>
      <c r="AN389" s="367"/>
    </row>
    <row r="390" customFormat="false" ht="12.75" hidden="false" customHeight="false" outlineLevel="0" collapsed="false">
      <c r="A390" s="1"/>
      <c r="AN390" s="367"/>
    </row>
    <row r="391" customFormat="false" ht="12.75" hidden="false" customHeight="false" outlineLevel="0" collapsed="false">
      <c r="A391" s="1"/>
      <c r="AN391" s="367"/>
    </row>
    <row r="392" customFormat="false" ht="12.75" hidden="false" customHeight="false" outlineLevel="0" collapsed="false">
      <c r="A392" s="1"/>
      <c r="AN392" s="367"/>
    </row>
    <row r="393" customFormat="false" ht="12.75" hidden="false" customHeight="false" outlineLevel="0" collapsed="false">
      <c r="A393" s="1"/>
      <c r="AN393" s="367"/>
    </row>
    <row r="394" customFormat="false" ht="12.75" hidden="false" customHeight="false" outlineLevel="0" collapsed="false">
      <c r="A394" s="1"/>
      <c r="AN394" s="367"/>
    </row>
    <row r="395" customFormat="false" ht="12.75" hidden="false" customHeight="false" outlineLevel="0" collapsed="false">
      <c r="A395" s="1"/>
      <c r="AN395" s="367"/>
    </row>
    <row r="396" customFormat="false" ht="12.75" hidden="false" customHeight="false" outlineLevel="0" collapsed="false">
      <c r="A396" s="1"/>
      <c r="AN396" s="367"/>
    </row>
    <row r="397" customFormat="false" ht="12.75" hidden="false" customHeight="false" outlineLevel="0" collapsed="false">
      <c r="A397" s="1"/>
      <c r="AN397" s="367"/>
    </row>
    <row r="398" customFormat="false" ht="12.75" hidden="false" customHeight="false" outlineLevel="0" collapsed="false">
      <c r="A398" s="1"/>
      <c r="AN398" s="367"/>
    </row>
    <row r="399" customFormat="false" ht="12.75" hidden="false" customHeight="false" outlineLevel="0" collapsed="false">
      <c r="A399" s="1"/>
      <c r="AN399" s="367"/>
    </row>
    <row r="400" customFormat="false" ht="12.75" hidden="false" customHeight="false" outlineLevel="0" collapsed="false">
      <c r="A400" s="1"/>
      <c r="AN400" s="367"/>
    </row>
    <row r="401" customFormat="false" ht="12.75" hidden="false" customHeight="false" outlineLevel="0" collapsed="false">
      <c r="A401" s="1"/>
      <c r="AN401" s="367"/>
    </row>
    <row r="402" customFormat="false" ht="12.75" hidden="false" customHeight="false" outlineLevel="0" collapsed="false">
      <c r="A402" s="1"/>
      <c r="AN402" s="367"/>
    </row>
    <row r="403" customFormat="false" ht="12.75" hidden="false" customHeight="false" outlineLevel="0" collapsed="false">
      <c r="A403" s="1"/>
      <c r="AN403" s="367"/>
    </row>
    <row r="404" customFormat="false" ht="12.75" hidden="false" customHeight="false" outlineLevel="0" collapsed="false">
      <c r="A404" s="1"/>
      <c r="AN404" s="367"/>
    </row>
    <row r="405" customFormat="false" ht="12.75" hidden="false" customHeight="false" outlineLevel="0" collapsed="false">
      <c r="A405" s="1"/>
      <c r="AN405" s="367"/>
    </row>
    <row r="406" customFormat="false" ht="12.75" hidden="false" customHeight="false" outlineLevel="0" collapsed="false">
      <c r="A406" s="1"/>
      <c r="AN406" s="367"/>
    </row>
    <row r="407" customFormat="false" ht="12.75" hidden="false" customHeight="false" outlineLevel="0" collapsed="false">
      <c r="A407" s="1"/>
      <c r="AN407" s="367"/>
    </row>
    <row r="408" customFormat="false" ht="12.75" hidden="false" customHeight="false" outlineLevel="0" collapsed="false">
      <c r="A408" s="1"/>
      <c r="AN408" s="367"/>
    </row>
    <row r="409" customFormat="false" ht="12.75" hidden="false" customHeight="false" outlineLevel="0" collapsed="false">
      <c r="A409" s="1"/>
      <c r="AN409" s="367"/>
    </row>
    <row r="410" customFormat="false" ht="12.75" hidden="false" customHeight="false" outlineLevel="0" collapsed="false">
      <c r="A410" s="1"/>
      <c r="AN410" s="367"/>
    </row>
    <row r="411" customFormat="false" ht="12.75" hidden="false" customHeight="false" outlineLevel="0" collapsed="false">
      <c r="A411" s="1"/>
      <c r="AN411" s="367"/>
    </row>
    <row r="412" customFormat="false" ht="12.75" hidden="false" customHeight="false" outlineLevel="0" collapsed="false">
      <c r="A412" s="1"/>
      <c r="AN412" s="367"/>
    </row>
    <row r="413" customFormat="false" ht="12.75" hidden="false" customHeight="false" outlineLevel="0" collapsed="false">
      <c r="A413" s="1"/>
      <c r="AN413" s="367"/>
    </row>
    <row r="414" customFormat="false" ht="12.75" hidden="false" customHeight="false" outlineLevel="0" collapsed="false">
      <c r="A414" s="1"/>
      <c r="AN414" s="367"/>
    </row>
    <row r="415" customFormat="false" ht="12.75" hidden="false" customHeight="false" outlineLevel="0" collapsed="false">
      <c r="A415" s="1"/>
      <c r="AN415" s="367"/>
    </row>
    <row r="416" customFormat="false" ht="12.75" hidden="false" customHeight="false" outlineLevel="0" collapsed="false">
      <c r="A416" s="1"/>
      <c r="AN416" s="367"/>
    </row>
    <row r="417" customFormat="false" ht="12.75" hidden="false" customHeight="false" outlineLevel="0" collapsed="false">
      <c r="A417" s="1"/>
      <c r="AN417" s="367"/>
    </row>
    <row r="418" customFormat="false" ht="12.75" hidden="false" customHeight="false" outlineLevel="0" collapsed="false">
      <c r="A418" s="1"/>
      <c r="AN418" s="367"/>
    </row>
    <row r="419" customFormat="false" ht="12.75" hidden="false" customHeight="false" outlineLevel="0" collapsed="false">
      <c r="A419" s="1"/>
      <c r="AN419" s="367"/>
    </row>
    <row r="420" customFormat="false" ht="12.75" hidden="false" customHeight="false" outlineLevel="0" collapsed="false">
      <c r="A420" s="1"/>
      <c r="AN420" s="367"/>
    </row>
    <row r="421" customFormat="false" ht="12.75" hidden="false" customHeight="false" outlineLevel="0" collapsed="false">
      <c r="A421" s="1"/>
      <c r="AN421" s="367"/>
    </row>
    <row r="422" customFormat="false" ht="12.75" hidden="false" customHeight="false" outlineLevel="0" collapsed="false">
      <c r="A422" s="1"/>
      <c r="AN422" s="367"/>
    </row>
    <row r="423" customFormat="false" ht="12.75" hidden="false" customHeight="false" outlineLevel="0" collapsed="false">
      <c r="A423" s="1"/>
      <c r="AN423" s="367"/>
    </row>
    <row r="424" customFormat="false" ht="12.75" hidden="false" customHeight="false" outlineLevel="0" collapsed="false">
      <c r="A424" s="1"/>
      <c r="AN424" s="367"/>
    </row>
    <row r="425" customFormat="false" ht="12.75" hidden="false" customHeight="false" outlineLevel="0" collapsed="false">
      <c r="A425" s="1"/>
      <c r="AN425" s="367"/>
    </row>
    <row r="426" customFormat="false" ht="12.75" hidden="false" customHeight="false" outlineLevel="0" collapsed="false">
      <c r="A426" s="1"/>
      <c r="AN426" s="367"/>
    </row>
    <row r="427" customFormat="false" ht="12.75" hidden="false" customHeight="false" outlineLevel="0" collapsed="false">
      <c r="A427" s="1"/>
      <c r="AN427" s="367"/>
    </row>
    <row r="428" customFormat="false" ht="12.75" hidden="false" customHeight="false" outlineLevel="0" collapsed="false">
      <c r="A428" s="1"/>
      <c r="AN428" s="367"/>
    </row>
    <row r="429" customFormat="false" ht="12.75" hidden="false" customHeight="false" outlineLevel="0" collapsed="false">
      <c r="A429" s="1"/>
      <c r="AN429" s="367"/>
    </row>
    <row r="430" customFormat="false" ht="12.75" hidden="false" customHeight="false" outlineLevel="0" collapsed="false">
      <c r="A430" s="1"/>
      <c r="AN430" s="367"/>
    </row>
    <row r="431" customFormat="false" ht="12.75" hidden="false" customHeight="false" outlineLevel="0" collapsed="false">
      <c r="A431" s="1"/>
      <c r="AN431" s="367"/>
    </row>
    <row r="432" customFormat="false" ht="12.75" hidden="false" customHeight="false" outlineLevel="0" collapsed="false">
      <c r="A432" s="1"/>
      <c r="AN432" s="367"/>
    </row>
    <row r="433" customFormat="false" ht="12.75" hidden="false" customHeight="false" outlineLevel="0" collapsed="false">
      <c r="A433" s="1"/>
      <c r="AN433" s="367"/>
    </row>
    <row r="434" customFormat="false" ht="12.75" hidden="false" customHeight="false" outlineLevel="0" collapsed="false">
      <c r="A434" s="1"/>
      <c r="AN434" s="367"/>
    </row>
    <row r="435" customFormat="false" ht="12.75" hidden="false" customHeight="false" outlineLevel="0" collapsed="false">
      <c r="A435" s="1"/>
      <c r="AN435" s="367"/>
    </row>
    <row r="436" customFormat="false" ht="12.75" hidden="false" customHeight="false" outlineLevel="0" collapsed="false">
      <c r="A436" s="1"/>
      <c r="AN436" s="367"/>
    </row>
    <row r="437" customFormat="false" ht="12.75" hidden="false" customHeight="false" outlineLevel="0" collapsed="false">
      <c r="A437" s="1"/>
      <c r="AN437" s="367"/>
    </row>
    <row r="438" customFormat="false" ht="12.75" hidden="false" customHeight="false" outlineLevel="0" collapsed="false">
      <c r="A438" s="1"/>
      <c r="AN438" s="367"/>
    </row>
    <row r="439" customFormat="false" ht="12.75" hidden="false" customHeight="false" outlineLevel="0" collapsed="false">
      <c r="A439" s="1"/>
      <c r="AN439" s="367"/>
    </row>
    <row r="440" customFormat="false" ht="12.75" hidden="false" customHeight="false" outlineLevel="0" collapsed="false">
      <c r="A440" s="1"/>
      <c r="AN440" s="367"/>
    </row>
    <row r="441" customFormat="false" ht="12.75" hidden="false" customHeight="false" outlineLevel="0" collapsed="false">
      <c r="A441" s="1"/>
      <c r="AN441" s="367"/>
    </row>
    <row r="442" customFormat="false" ht="12.75" hidden="false" customHeight="false" outlineLevel="0" collapsed="false">
      <c r="A442" s="1"/>
      <c r="AN442" s="367"/>
    </row>
    <row r="443" customFormat="false" ht="12.75" hidden="false" customHeight="false" outlineLevel="0" collapsed="false">
      <c r="A443" s="1"/>
      <c r="AN443" s="367"/>
    </row>
    <row r="444" customFormat="false" ht="12.75" hidden="false" customHeight="false" outlineLevel="0" collapsed="false">
      <c r="A444" s="1"/>
      <c r="AN444" s="367"/>
    </row>
    <row r="445" customFormat="false" ht="12.75" hidden="false" customHeight="false" outlineLevel="0" collapsed="false">
      <c r="A445" s="1"/>
      <c r="AN445" s="367"/>
    </row>
    <row r="446" customFormat="false" ht="12.75" hidden="false" customHeight="false" outlineLevel="0" collapsed="false">
      <c r="A446" s="1"/>
      <c r="AN446" s="367"/>
    </row>
    <row r="447" customFormat="false" ht="12.75" hidden="false" customHeight="false" outlineLevel="0" collapsed="false">
      <c r="A447" s="1"/>
      <c r="AN447" s="367"/>
    </row>
    <row r="448" customFormat="false" ht="12.75" hidden="false" customHeight="false" outlineLevel="0" collapsed="false">
      <c r="A448" s="1"/>
      <c r="AN448" s="367"/>
    </row>
    <row r="449" customFormat="false" ht="12.75" hidden="false" customHeight="false" outlineLevel="0" collapsed="false">
      <c r="A449" s="1"/>
      <c r="AN449" s="367"/>
    </row>
    <row r="450" customFormat="false" ht="12.75" hidden="false" customHeight="false" outlineLevel="0" collapsed="false">
      <c r="A450" s="1"/>
      <c r="AN450" s="367"/>
    </row>
    <row r="451" customFormat="false" ht="12.75" hidden="false" customHeight="false" outlineLevel="0" collapsed="false">
      <c r="A451" s="1"/>
      <c r="AN451" s="367"/>
    </row>
    <row r="452" customFormat="false" ht="12.75" hidden="false" customHeight="false" outlineLevel="0" collapsed="false">
      <c r="A452" s="1"/>
      <c r="AN452" s="367"/>
    </row>
    <row r="453" customFormat="false" ht="12.75" hidden="false" customHeight="false" outlineLevel="0" collapsed="false">
      <c r="A453" s="1"/>
      <c r="AN453" s="367"/>
    </row>
    <row r="454" customFormat="false" ht="12.75" hidden="false" customHeight="false" outlineLevel="0" collapsed="false">
      <c r="A454" s="1"/>
      <c r="AN454" s="367"/>
    </row>
    <row r="455" customFormat="false" ht="12.75" hidden="false" customHeight="false" outlineLevel="0" collapsed="false">
      <c r="A455" s="1"/>
      <c r="AN455" s="367"/>
    </row>
    <row r="456" customFormat="false" ht="12.75" hidden="false" customHeight="false" outlineLevel="0" collapsed="false">
      <c r="A456" s="1"/>
      <c r="AN456" s="367"/>
    </row>
    <row r="457" customFormat="false" ht="12.75" hidden="false" customHeight="false" outlineLevel="0" collapsed="false">
      <c r="A457" s="1"/>
      <c r="AN457" s="367"/>
    </row>
    <row r="458" customFormat="false" ht="12.75" hidden="false" customHeight="false" outlineLevel="0" collapsed="false">
      <c r="A458" s="1"/>
      <c r="AN458" s="367"/>
    </row>
    <row r="459" customFormat="false" ht="12.75" hidden="false" customHeight="false" outlineLevel="0" collapsed="false">
      <c r="A459" s="1"/>
      <c r="AN459" s="367"/>
    </row>
    <row r="460" customFormat="false" ht="12.75" hidden="false" customHeight="false" outlineLevel="0" collapsed="false">
      <c r="A460" s="1"/>
      <c r="AN460" s="367"/>
    </row>
    <row r="461" customFormat="false" ht="12.75" hidden="false" customHeight="false" outlineLevel="0" collapsed="false">
      <c r="A461" s="1"/>
      <c r="AN461" s="367"/>
    </row>
    <row r="462" customFormat="false" ht="12.75" hidden="false" customHeight="false" outlineLevel="0" collapsed="false">
      <c r="A462" s="1"/>
      <c r="AN462" s="367"/>
    </row>
    <row r="463" customFormat="false" ht="12.75" hidden="false" customHeight="false" outlineLevel="0" collapsed="false">
      <c r="A463" s="1"/>
      <c r="AN463" s="367"/>
    </row>
    <row r="464" customFormat="false" ht="12.75" hidden="false" customHeight="false" outlineLevel="0" collapsed="false">
      <c r="A464" s="1"/>
      <c r="AN464" s="367"/>
    </row>
    <row r="465" customFormat="false" ht="12.75" hidden="false" customHeight="false" outlineLevel="0" collapsed="false">
      <c r="A465" s="1"/>
      <c r="AN465" s="367"/>
    </row>
    <row r="466" customFormat="false" ht="12.75" hidden="false" customHeight="false" outlineLevel="0" collapsed="false">
      <c r="A466" s="1"/>
      <c r="AN466" s="367"/>
    </row>
    <row r="467" customFormat="false" ht="12.75" hidden="false" customHeight="false" outlineLevel="0" collapsed="false">
      <c r="A467" s="1"/>
      <c r="AN467" s="367"/>
    </row>
    <row r="468" customFormat="false" ht="12.75" hidden="false" customHeight="false" outlineLevel="0" collapsed="false">
      <c r="A468" s="1"/>
      <c r="AN468" s="367"/>
    </row>
    <row r="469" customFormat="false" ht="12.75" hidden="false" customHeight="false" outlineLevel="0" collapsed="false">
      <c r="A469" s="1"/>
      <c r="AN469" s="367"/>
    </row>
    <row r="470" customFormat="false" ht="12.75" hidden="false" customHeight="false" outlineLevel="0" collapsed="false">
      <c r="A470" s="1"/>
      <c r="AN470" s="367"/>
    </row>
    <row r="471" customFormat="false" ht="12.75" hidden="false" customHeight="false" outlineLevel="0" collapsed="false">
      <c r="A471" s="1"/>
      <c r="AN471" s="367"/>
    </row>
    <row r="472" customFormat="false" ht="12.75" hidden="false" customHeight="false" outlineLevel="0" collapsed="false">
      <c r="A472" s="1"/>
      <c r="AN472" s="367"/>
    </row>
    <row r="473" customFormat="false" ht="12.75" hidden="false" customHeight="false" outlineLevel="0" collapsed="false">
      <c r="A473" s="1"/>
      <c r="AN473" s="367"/>
    </row>
    <row r="474" customFormat="false" ht="12.75" hidden="false" customHeight="false" outlineLevel="0" collapsed="false">
      <c r="A474" s="1"/>
      <c r="AN474" s="367"/>
    </row>
    <row r="475" customFormat="false" ht="12.75" hidden="false" customHeight="false" outlineLevel="0" collapsed="false">
      <c r="A475" s="1"/>
      <c r="AN475" s="367"/>
    </row>
    <row r="476" customFormat="false" ht="12.75" hidden="false" customHeight="false" outlineLevel="0" collapsed="false">
      <c r="A476" s="1"/>
      <c r="AN476" s="367"/>
    </row>
    <row r="477" customFormat="false" ht="12.75" hidden="false" customHeight="false" outlineLevel="0" collapsed="false">
      <c r="A477" s="1"/>
      <c r="AN477" s="367"/>
    </row>
    <row r="478" customFormat="false" ht="12.75" hidden="false" customHeight="false" outlineLevel="0" collapsed="false">
      <c r="A478" s="1"/>
      <c r="AN478" s="367"/>
    </row>
    <row r="479" customFormat="false" ht="12.75" hidden="false" customHeight="false" outlineLevel="0" collapsed="false">
      <c r="A479" s="1"/>
      <c r="AN479" s="367"/>
    </row>
    <row r="480" customFormat="false" ht="12.75" hidden="false" customHeight="false" outlineLevel="0" collapsed="false">
      <c r="A480" s="1"/>
      <c r="AN480" s="367"/>
    </row>
    <row r="481" customFormat="false" ht="12.75" hidden="false" customHeight="false" outlineLevel="0" collapsed="false">
      <c r="A481" s="1"/>
      <c r="AN481" s="367"/>
    </row>
    <row r="482" customFormat="false" ht="12.75" hidden="false" customHeight="false" outlineLevel="0" collapsed="false">
      <c r="A482" s="1"/>
      <c r="AN482" s="367"/>
    </row>
    <row r="483" customFormat="false" ht="12.75" hidden="false" customHeight="false" outlineLevel="0" collapsed="false">
      <c r="A483" s="1"/>
      <c r="AN483" s="367"/>
    </row>
    <row r="484" customFormat="false" ht="12.75" hidden="false" customHeight="false" outlineLevel="0" collapsed="false">
      <c r="A484" s="1"/>
      <c r="AN484" s="367"/>
    </row>
    <row r="485" customFormat="false" ht="12.75" hidden="false" customHeight="false" outlineLevel="0" collapsed="false">
      <c r="A485" s="1"/>
      <c r="AN485" s="367"/>
    </row>
    <row r="486" customFormat="false" ht="12.75" hidden="false" customHeight="false" outlineLevel="0" collapsed="false">
      <c r="A486" s="1"/>
      <c r="AN486" s="367"/>
    </row>
    <row r="487" customFormat="false" ht="12.75" hidden="false" customHeight="false" outlineLevel="0" collapsed="false">
      <c r="A487" s="1"/>
      <c r="AN487" s="367"/>
    </row>
    <row r="488" customFormat="false" ht="12.75" hidden="false" customHeight="false" outlineLevel="0" collapsed="false">
      <c r="A488" s="1"/>
      <c r="AN488" s="367"/>
    </row>
    <row r="489" customFormat="false" ht="12.75" hidden="false" customHeight="false" outlineLevel="0" collapsed="false">
      <c r="A489" s="1"/>
      <c r="AN489" s="367"/>
    </row>
    <row r="490" customFormat="false" ht="12.75" hidden="false" customHeight="false" outlineLevel="0" collapsed="false">
      <c r="A490" s="1"/>
      <c r="AN490" s="367"/>
    </row>
    <row r="491" customFormat="false" ht="12.75" hidden="false" customHeight="false" outlineLevel="0" collapsed="false">
      <c r="A491" s="1"/>
      <c r="AN491" s="367"/>
    </row>
    <row r="492" customFormat="false" ht="12.75" hidden="false" customHeight="false" outlineLevel="0" collapsed="false">
      <c r="A492" s="1"/>
      <c r="AN492" s="367"/>
    </row>
    <row r="493" customFormat="false" ht="12.75" hidden="false" customHeight="false" outlineLevel="0" collapsed="false">
      <c r="A493" s="1"/>
      <c r="AN493" s="367"/>
    </row>
    <row r="494" customFormat="false" ht="12.75" hidden="false" customHeight="false" outlineLevel="0" collapsed="false">
      <c r="A494" s="1"/>
      <c r="AN494" s="367"/>
    </row>
    <row r="495" customFormat="false" ht="12.75" hidden="false" customHeight="false" outlineLevel="0" collapsed="false">
      <c r="A495" s="1"/>
      <c r="AN495" s="367"/>
    </row>
    <row r="496" customFormat="false" ht="12.75" hidden="false" customHeight="false" outlineLevel="0" collapsed="false">
      <c r="A496" s="1"/>
      <c r="AN496" s="367"/>
    </row>
    <row r="497" customFormat="false" ht="12.75" hidden="false" customHeight="false" outlineLevel="0" collapsed="false">
      <c r="A497" s="1"/>
      <c r="AN497" s="367"/>
    </row>
    <row r="498" customFormat="false" ht="12.75" hidden="false" customHeight="false" outlineLevel="0" collapsed="false">
      <c r="A498" s="1"/>
      <c r="AN498" s="367"/>
    </row>
    <row r="499" customFormat="false" ht="12.75" hidden="false" customHeight="false" outlineLevel="0" collapsed="false">
      <c r="A499" s="1"/>
      <c r="AN499" s="367"/>
    </row>
    <row r="500" customFormat="false" ht="12.75" hidden="false" customHeight="false" outlineLevel="0" collapsed="false">
      <c r="A500" s="1"/>
      <c r="AN500" s="367"/>
    </row>
    <row r="501" customFormat="false" ht="12.75" hidden="false" customHeight="false" outlineLevel="0" collapsed="false">
      <c r="A501" s="1"/>
      <c r="AN501" s="367"/>
    </row>
    <row r="502" customFormat="false" ht="12.75" hidden="false" customHeight="false" outlineLevel="0" collapsed="false">
      <c r="A502" s="1"/>
      <c r="AN502" s="367"/>
    </row>
    <row r="503" customFormat="false" ht="12.75" hidden="false" customHeight="false" outlineLevel="0" collapsed="false">
      <c r="A503" s="1"/>
      <c r="AN503" s="367"/>
    </row>
    <row r="504" customFormat="false" ht="12.75" hidden="false" customHeight="false" outlineLevel="0" collapsed="false">
      <c r="A504" s="1"/>
      <c r="AN504" s="367"/>
    </row>
    <row r="505" customFormat="false" ht="12.75" hidden="false" customHeight="false" outlineLevel="0" collapsed="false">
      <c r="A505" s="1"/>
      <c r="AN505" s="367"/>
    </row>
    <row r="506" customFormat="false" ht="12.75" hidden="false" customHeight="false" outlineLevel="0" collapsed="false">
      <c r="A506" s="1"/>
      <c r="AN506" s="367"/>
    </row>
    <row r="507" customFormat="false" ht="12.75" hidden="false" customHeight="false" outlineLevel="0" collapsed="false">
      <c r="A507" s="1"/>
      <c r="AN507" s="367"/>
    </row>
    <row r="508" customFormat="false" ht="12.75" hidden="false" customHeight="false" outlineLevel="0" collapsed="false">
      <c r="A508" s="1"/>
      <c r="AN508" s="367"/>
    </row>
    <row r="509" customFormat="false" ht="12.75" hidden="false" customHeight="false" outlineLevel="0" collapsed="false">
      <c r="A509" s="1"/>
      <c r="AN509" s="367"/>
    </row>
    <row r="510" customFormat="false" ht="12.75" hidden="false" customHeight="false" outlineLevel="0" collapsed="false">
      <c r="A510" s="1"/>
      <c r="AN510" s="367"/>
    </row>
    <row r="511" customFormat="false" ht="12.75" hidden="false" customHeight="false" outlineLevel="0" collapsed="false">
      <c r="A511" s="1"/>
      <c r="AN511" s="367"/>
    </row>
    <row r="512" customFormat="false" ht="12.75" hidden="false" customHeight="false" outlineLevel="0" collapsed="false">
      <c r="A512" s="1"/>
      <c r="AN512" s="367"/>
    </row>
    <row r="513" customFormat="false" ht="12.75" hidden="false" customHeight="false" outlineLevel="0" collapsed="false">
      <c r="A513" s="1"/>
      <c r="AN513" s="367"/>
    </row>
    <row r="514" customFormat="false" ht="12.75" hidden="false" customHeight="false" outlineLevel="0" collapsed="false">
      <c r="A514" s="1"/>
      <c r="AN514" s="367"/>
    </row>
    <row r="515" customFormat="false" ht="12.75" hidden="false" customHeight="false" outlineLevel="0" collapsed="false">
      <c r="A515" s="1"/>
      <c r="AN515" s="367"/>
    </row>
    <row r="516" customFormat="false" ht="12.75" hidden="false" customHeight="false" outlineLevel="0" collapsed="false">
      <c r="A516" s="1"/>
      <c r="AN516" s="367"/>
    </row>
    <row r="517" customFormat="false" ht="12.75" hidden="false" customHeight="false" outlineLevel="0" collapsed="false">
      <c r="A517" s="1"/>
      <c r="AN517" s="367"/>
    </row>
    <row r="518" customFormat="false" ht="12.75" hidden="false" customHeight="false" outlineLevel="0" collapsed="false">
      <c r="A518" s="1"/>
      <c r="AN518" s="367"/>
    </row>
    <row r="519" customFormat="false" ht="12.75" hidden="false" customHeight="false" outlineLevel="0" collapsed="false">
      <c r="A519" s="1"/>
      <c r="AN519" s="367"/>
    </row>
    <row r="520" customFormat="false" ht="12.75" hidden="false" customHeight="false" outlineLevel="0" collapsed="false">
      <c r="A520" s="1"/>
      <c r="AN520" s="367"/>
    </row>
    <row r="521" customFormat="false" ht="12.75" hidden="false" customHeight="false" outlineLevel="0" collapsed="false">
      <c r="A521" s="1"/>
      <c r="AN521" s="367"/>
    </row>
    <row r="522" customFormat="false" ht="12.75" hidden="false" customHeight="false" outlineLevel="0" collapsed="false">
      <c r="A522" s="1"/>
      <c r="AN522" s="367"/>
    </row>
    <row r="523" customFormat="false" ht="12.75" hidden="false" customHeight="false" outlineLevel="0" collapsed="false">
      <c r="A523" s="1"/>
      <c r="AN523" s="367"/>
    </row>
    <row r="524" customFormat="false" ht="12.75" hidden="false" customHeight="false" outlineLevel="0" collapsed="false">
      <c r="A524" s="1"/>
      <c r="AN524" s="367"/>
    </row>
    <row r="525" customFormat="false" ht="12.75" hidden="false" customHeight="false" outlineLevel="0" collapsed="false">
      <c r="A525" s="1"/>
      <c r="AN525" s="367"/>
    </row>
    <row r="526" customFormat="false" ht="12.75" hidden="false" customHeight="false" outlineLevel="0" collapsed="false">
      <c r="A526" s="1"/>
      <c r="AN526" s="367"/>
    </row>
    <row r="527" customFormat="false" ht="12.75" hidden="false" customHeight="false" outlineLevel="0" collapsed="false">
      <c r="A527" s="1"/>
      <c r="AN527" s="367"/>
    </row>
    <row r="528" customFormat="false" ht="12.75" hidden="false" customHeight="false" outlineLevel="0" collapsed="false">
      <c r="A528" s="1"/>
      <c r="AN528" s="367"/>
    </row>
    <row r="529" customFormat="false" ht="12.75" hidden="false" customHeight="false" outlineLevel="0" collapsed="false">
      <c r="A529" s="1"/>
      <c r="AN529" s="367"/>
    </row>
    <row r="530" customFormat="false" ht="12.75" hidden="false" customHeight="false" outlineLevel="0" collapsed="false">
      <c r="A530" s="1"/>
      <c r="AN530" s="367"/>
    </row>
    <row r="531" customFormat="false" ht="12.75" hidden="false" customHeight="false" outlineLevel="0" collapsed="false">
      <c r="A531" s="1"/>
      <c r="AN531" s="367"/>
    </row>
    <row r="532" customFormat="false" ht="12.75" hidden="false" customHeight="false" outlineLevel="0" collapsed="false">
      <c r="A532" s="1"/>
      <c r="AN532" s="367"/>
    </row>
    <row r="533" customFormat="false" ht="12.75" hidden="false" customHeight="false" outlineLevel="0" collapsed="false">
      <c r="A533" s="1"/>
      <c r="AN533" s="367"/>
    </row>
    <row r="534" customFormat="false" ht="12.75" hidden="false" customHeight="false" outlineLevel="0" collapsed="false">
      <c r="A534" s="1"/>
      <c r="AN534" s="367"/>
    </row>
    <row r="535" customFormat="false" ht="12.75" hidden="false" customHeight="false" outlineLevel="0" collapsed="false">
      <c r="A535" s="1"/>
      <c r="AN535" s="367"/>
    </row>
    <row r="536" customFormat="false" ht="12.75" hidden="false" customHeight="false" outlineLevel="0" collapsed="false">
      <c r="A536" s="1"/>
      <c r="AN536" s="367"/>
    </row>
    <row r="537" customFormat="false" ht="12.75" hidden="false" customHeight="false" outlineLevel="0" collapsed="false">
      <c r="A537" s="1"/>
      <c r="AN537" s="367"/>
    </row>
    <row r="538" customFormat="false" ht="12.75" hidden="false" customHeight="false" outlineLevel="0" collapsed="false">
      <c r="A538" s="1"/>
      <c r="AN538" s="367"/>
    </row>
    <row r="539" customFormat="false" ht="12.75" hidden="false" customHeight="false" outlineLevel="0" collapsed="false">
      <c r="A539" s="1"/>
      <c r="AN539" s="367"/>
    </row>
    <row r="540" customFormat="false" ht="12.75" hidden="false" customHeight="false" outlineLevel="0" collapsed="false">
      <c r="A540" s="1"/>
      <c r="AN540" s="367"/>
    </row>
    <row r="541" customFormat="false" ht="12.75" hidden="false" customHeight="false" outlineLevel="0" collapsed="false">
      <c r="A541" s="1"/>
      <c r="AN541" s="367"/>
    </row>
    <row r="542" customFormat="false" ht="12.75" hidden="false" customHeight="false" outlineLevel="0" collapsed="false">
      <c r="A542" s="1"/>
      <c r="AN542" s="367"/>
    </row>
    <row r="543" customFormat="false" ht="12.75" hidden="false" customHeight="false" outlineLevel="0" collapsed="false">
      <c r="A543" s="1"/>
      <c r="AN543" s="367"/>
    </row>
    <row r="544" customFormat="false" ht="12.75" hidden="false" customHeight="false" outlineLevel="0" collapsed="false">
      <c r="A544" s="1"/>
      <c r="AN544" s="367"/>
    </row>
    <row r="545" customFormat="false" ht="12.75" hidden="false" customHeight="false" outlineLevel="0" collapsed="false">
      <c r="A545" s="1"/>
      <c r="AN545" s="367"/>
    </row>
    <row r="546" customFormat="false" ht="12.75" hidden="false" customHeight="false" outlineLevel="0" collapsed="false">
      <c r="A546" s="1"/>
      <c r="AN546" s="367"/>
    </row>
    <row r="547" customFormat="false" ht="12.75" hidden="false" customHeight="false" outlineLevel="0" collapsed="false">
      <c r="A547" s="1"/>
      <c r="AN547" s="367"/>
    </row>
    <row r="548" customFormat="false" ht="12.75" hidden="false" customHeight="false" outlineLevel="0" collapsed="false">
      <c r="A548" s="1"/>
      <c r="AN548" s="367"/>
    </row>
    <row r="549" customFormat="false" ht="12.75" hidden="false" customHeight="false" outlineLevel="0" collapsed="false">
      <c r="A549" s="1"/>
      <c r="AN549" s="367"/>
    </row>
    <row r="550" customFormat="false" ht="12.75" hidden="false" customHeight="false" outlineLevel="0" collapsed="false">
      <c r="A550" s="1"/>
      <c r="AN550" s="367"/>
    </row>
    <row r="551" customFormat="false" ht="12.75" hidden="false" customHeight="false" outlineLevel="0" collapsed="false">
      <c r="A551" s="1"/>
      <c r="AN551" s="367"/>
    </row>
    <row r="552" customFormat="false" ht="12.75" hidden="false" customHeight="false" outlineLevel="0" collapsed="false">
      <c r="A552" s="1"/>
      <c r="AN552" s="367"/>
    </row>
    <row r="553" customFormat="false" ht="12.75" hidden="false" customHeight="false" outlineLevel="0" collapsed="false">
      <c r="A553" s="1"/>
      <c r="AN553" s="367"/>
    </row>
    <row r="554" customFormat="false" ht="12.75" hidden="false" customHeight="false" outlineLevel="0" collapsed="false">
      <c r="A554" s="1"/>
      <c r="AN554" s="367"/>
    </row>
    <row r="555" customFormat="false" ht="12.75" hidden="false" customHeight="false" outlineLevel="0" collapsed="false">
      <c r="A555" s="1"/>
      <c r="AN555" s="367"/>
    </row>
    <row r="556" customFormat="false" ht="12.75" hidden="false" customHeight="false" outlineLevel="0" collapsed="false">
      <c r="A556" s="1"/>
      <c r="AN556" s="367"/>
    </row>
    <row r="557" customFormat="false" ht="12.75" hidden="false" customHeight="false" outlineLevel="0" collapsed="false">
      <c r="A557" s="1"/>
      <c r="AN557" s="367"/>
    </row>
    <row r="558" customFormat="false" ht="12.75" hidden="false" customHeight="false" outlineLevel="0" collapsed="false">
      <c r="A558" s="1"/>
      <c r="AN558" s="367"/>
    </row>
    <row r="559" customFormat="false" ht="12.75" hidden="false" customHeight="false" outlineLevel="0" collapsed="false">
      <c r="A559" s="1"/>
      <c r="AN559" s="367"/>
    </row>
    <row r="560" customFormat="false" ht="12.75" hidden="false" customHeight="false" outlineLevel="0" collapsed="false">
      <c r="A560" s="1"/>
      <c r="AN560" s="367"/>
    </row>
    <row r="561" customFormat="false" ht="12.75" hidden="false" customHeight="false" outlineLevel="0" collapsed="false">
      <c r="A561" s="1"/>
      <c r="AN561" s="367"/>
    </row>
    <row r="562" customFormat="false" ht="12.75" hidden="false" customHeight="false" outlineLevel="0" collapsed="false">
      <c r="A562" s="1"/>
      <c r="AN562" s="367"/>
    </row>
    <row r="563" customFormat="false" ht="12.75" hidden="false" customHeight="false" outlineLevel="0" collapsed="false">
      <c r="A563" s="1"/>
      <c r="AN563" s="367"/>
    </row>
    <row r="564" customFormat="false" ht="12.75" hidden="false" customHeight="false" outlineLevel="0" collapsed="false">
      <c r="A564" s="1"/>
      <c r="AN564" s="367"/>
    </row>
    <row r="565" customFormat="false" ht="12.75" hidden="false" customHeight="false" outlineLevel="0" collapsed="false">
      <c r="A565" s="1"/>
      <c r="AN565" s="367"/>
    </row>
    <row r="566" customFormat="false" ht="12.75" hidden="false" customHeight="false" outlineLevel="0" collapsed="false">
      <c r="A566" s="1"/>
      <c r="AN566" s="367"/>
    </row>
    <row r="567" customFormat="false" ht="12.75" hidden="false" customHeight="false" outlineLevel="0" collapsed="false">
      <c r="A567" s="1"/>
      <c r="AN567" s="367"/>
    </row>
    <row r="568" customFormat="false" ht="12.75" hidden="false" customHeight="false" outlineLevel="0" collapsed="false">
      <c r="A568" s="1"/>
      <c r="AN568" s="367"/>
    </row>
    <row r="569" customFormat="false" ht="12.75" hidden="false" customHeight="false" outlineLevel="0" collapsed="false">
      <c r="A569" s="1"/>
      <c r="AN569" s="367"/>
    </row>
    <row r="570" customFormat="false" ht="12.75" hidden="false" customHeight="false" outlineLevel="0" collapsed="false">
      <c r="A570" s="1"/>
      <c r="AN570" s="367"/>
    </row>
    <row r="571" customFormat="false" ht="12.75" hidden="false" customHeight="false" outlineLevel="0" collapsed="false">
      <c r="A571" s="1"/>
      <c r="AN571" s="367"/>
    </row>
    <row r="572" customFormat="false" ht="12.75" hidden="false" customHeight="false" outlineLevel="0" collapsed="false">
      <c r="A572" s="1"/>
      <c r="AN572" s="367"/>
    </row>
    <row r="573" customFormat="false" ht="12.75" hidden="false" customHeight="false" outlineLevel="0" collapsed="false">
      <c r="A573" s="1"/>
      <c r="AN573" s="367"/>
    </row>
    <row r="574" customFormat="false" ht="12.75" hidden="false" customHeight="false" outlineLevel="0" collapsed="false">
      <c r="A574" s="1"/>
      <c r="AN574" s="367"/>
    </row>
    <row r="575" customFormat="false" ht="12.75" hidden="false" customHeight="false" outlineLevel="0" collapsed="false">
      <c r="A575" s="1"/>
      <c r="AN575" s="367"/>
    </row>
    <row r="576" customFormat="false" ht="12.75" hidden="false" customHeight="false" outlineLevel="0" collapsed="false">
      <c r="A576" s="1"/>
      <c r="AN576" s="367"/>
    </row>
    <row r="577" customFormat="false" ht="12.75" hidden="false" customHeight="false" outlineLevel="0" collapsed="false">
      <c r="A577" s="1"/>
      <c r="AN577" s="367"/>
    </row>
    <row r="578" customFormat="false" ht="12.75" hidden="false" customHeight="false" outlineLevel="0" collapsed="false">
      <c r="A578" s="1"/>
      <c r="AN578" s="367"/>
    </row>
    <row r="579" customFormat="false" ht="12.75" hidden="false" customHeight="false" outlineLevel="0" collapsed="false">
      <c r="A579" s="1"/>
      <c r="AN579" s="367"/>
    </row>
    <row r="580" customFormat="false" ht="12.75" hidden="false" customHeight="false" outlineLevel="0" collapsed="false">
      <c r="A580" s="1"/>
      <c r="AN580" s="367"/>
    </row>
    <row r="581" customFormat="false" ht="12.75" hidden="false" customHeight="false" outlineLevel="0" collapsed="false">
      <c r="A581" s="1"/>
      <c r="AN581" s="367"/>
    </row>
    <row r="582" customFormat="false" ht="12.75" hidden="false" customHeight="false" outlineLevel="0" collapsed="false">
      <c r="A582" s="1"/>
      <c r="AN582" s="367"/>
    </row>
    <row r="583" customFormat="false" ht="12.75" hidden="false" customHeight="false" outlineLevel="0" collapsed="false">
      <c r="A583" s="1"/>
      <c r="AN583" s="367"/>
    </row>
    <row r="584" customFormat="false" ht="12.75" hidden="false" customHeight="false" outlineLevel="0" collapsed="false">
      <c r="A584" s="1"/>
      <c r="AN584" s="367"/>
    </row>
    <row r="585" customFormat="false" ht="12.75" hidden="false" customHeight="false" outlineLevel="0" collapsed="false">
      <c r="A585" s="1"/>
      <c r="AN585" s="367"/>
    </row>
    <row r="586" customFormat="false" ht="12.75" hidden="false" customHeight="false" outlineLevel="0" collapsed="false">
      <c r="A586" s="1"/>
      <c r="AN586" s="367"/>
    </row>
    <row r="587" customFormat="false" ht="12.75" hidden="false" customHeight="false" outlineLevel="0" collapsed="false">
      <c r="A587" s="1"/>
      <c r="AN587" s="367"/>
    </row>
    <row r="588" customFormat="false" ht="12.75" hidden="false" customHeight="false" outlineLevel="0" collapsed="false">
      <c r="A588" s="1"/>
      <c r="AN588" s="367"/>
    </row>
    <row r="589" customFormat="false" ht="12.75" hidden="false" customHeight="false" outlineLevel="0" collapsed="false">
      <c r="A589" s="1"/>
      <c r="AN589" s="367"/>
    </row>
    <row r="590" customFormat="false" ht="12.75" hidden="false" customHeight="false" outlineLevel="0" collapsed="false">
      <c r="A590" s="1"/>
      <c r="AN590" s="367"/>
    </row>
    <row r="591" customFormat="false" ht="12.75" hidden="false" customHeight="false" outlineLevel="0" collapsed="false">
      <c r="A591" s="1"/>
      <c r="AN591" s="367"/>
    </row>
    <row r="592" customFormat="false" ht="12.75" hidden="false" customHeight="false" outlineLevel="0" collapsed="false">
      <c r="A592" s="1"/>
      <c r="AN592" s="367"/>
    </row>
    <row r="593" customFormat="false" ht="12.75" hidden="false" customHeight="false" outlineLevel="0" collapsed="false">
      <c r="A593" s="1"/>
      <c r="AN593" s="367"/>
    </row>
    <row r="594" customFormat="false" ht="12.75" hidden="false" customHeight="false" outlineLevel="0" collapsed="false">
      <c r="A594" s="1"/>
      <c r="AN594" s="367"/>
    </row>
    <row r="595" customFormat="false" ht="12.75" hidden="false" customHeight="false" outlineLevel="0" collapsed="false">
      <c r="A595" s="1"/>
      <c r="AN595" s="367"/>
    </row>
    <row r="596" customFormat="false" ht="12.75" hidden="false" customHeight="false" outlineLevel="0" collapsed="false">
      <c r="A596" s="1"/>
      <c r="AN596" s="367"/>
    </row>
    <row r="597" customFormat="false" ht="12.75" hidden="false" customHeight="false" outlineLevel="0" collapsed="false">
      <c r="A597" s="1"/>
      <c r="AN597" s="367"/>
    </row>
    <row r="598" customFormat="false" ht="12.75" hidden="false" customHeight="false" outlineLevel="0" collapsed="false">
      <c r="A598" s="1"/>
      <c r="AN598" s="367"/>
    </row>
    <row r="599" customFormat="false" ht="12.75" hidden="false" customHeight="false" outlineLevel="0" collapsed="false">
      <c r="A599" s="1"/>
      <c r="AN599" s="367"/>
    </row>
    <row r="600" customFormat="false" ht="12.75" hidden="false" customHeight="false" outlineLevel="0" collapsed="false">
      <c r="A600" s="1"/>
      <c r="AN600" s="367"/>
    </row>
    <row r="601" customFormat="false" ht="12.75" hidden="false" customHeight="false" outlineLevel="0" collapsed="false">
      <c r="A601" s="1"/>
      <c r="AN601" s="367"/>
    </row>
    <row r="602" customFormat="false" ht="12.75" hidden="false" customHeight="false" outlineLevel="0" collapsed="false">
      <c r="A602" s="1"/>
      <c r="AN602" s="367"/>
    </row>
    <row r="603" customFormat="false" ht="12.75" hidden="false" customHeight="false" outlineLevel="0" collapsed="false">
      <c r="A603" s="1"/>
      <c r="AN603" s="367"/>
    </row>
    <row r="604" customFormat="false" ht="12.75" hidden="false" customHeight="false" outlineLevel="0" collapsed="false">
      <c r="A604" s="1"/>
      <c r="AN604" s="367"/>
    </row>
    <row r="605" customFormat="false" ht="12.75" hidden="false" customHeight="false" outlineLevel="0" collapsed="false">
      <c r="A605" s="1"/>
      <c r="AN605" s="367"/>
    </row>
    <row r="606" customFormat="false" ht="12.75" hidden="false" customHeight="false" outlineLevel="0" collapsed="false">
      <c r="A606" s="1"/>
      <c r="AN606" s="367"/>
    </row>
    <row r="607" customFormat="false" ht="12.75" hidden="false" customHeight="false" outlineLevel="0" collapsed="false">
      <c r="A607" s="1"/>
      <c r="AN607" s="367"/>
    </row>
    <row r="608" customFormat="false" ht="12.75" hidden="false" customHeight="false" outlineLevel="0" collapsed="false">
      <c r="A608" s="1"/>
      <c r="AN608" s="367"/>
    </row>
    <row r="609" customFormat="false" ht="12.75" hidden="false" customHeight="false" outlineLevel="0" collapsed="false">
      <c r="A609" s="1"/>
      <c r="AN609" s="367"/>
    </row>
    <row r="610" customFormat="false" ht="12.75" hidden="false" customHeight="false" outlineLevel="0" collapsed="false">
      <c r="A610" s="1"/>
      <c r="AN610" s="367"/>
    </row>
    <row r="611" customFormat="false" ht="12.75" hidden="false" customHeight="false" outlineLevel="0" collapsed="false">
      <c r="A611" s="1"/>
      <c r="AN611" s="367"/>
    </row>
    <row r="612" customFormat="false" ht="12.75" hidden="false" customHeight="false" outlineLevel="0" collapsed="false">
      <c r="A612" s="1"/>
      <c r="AN612" s="367"/>
    </row>
    <row r="613" customFormat="false" ht="12.75" hidden="false" customHeight="false" outlineLevel="0" collapsed="false">
      <c r="A613" s="1"/>
      <c r="AN613" s="367"/>
    </row>
    <row r="614" customFormat="false" ht="12.75" hidden="false" customHeight="false" outlineLevel="0" collapsed="false">
      <c r="A614" s="1"/>
      <c r="AN614" s="367"/>
    </row>
    <row r="615" customFormat="false" ht="12.75" hidden="false" customHeight="false" outlineLevel="0" collapsed="false">
      <c r="A615" s="1"/>
      <c r="AN615" s="367"/>
    </row>
    <row r="616" customFormat="false" ht="12.75" hidden="false" customHeight="false" outlineLevel="0" collapsed="false">
      <c r="A616" s="1"/>
      <c r="AN616" s="367"/>
    </row>
    <row r="617" customFormat="false" ht="12.75" hidden="false" customHeight="false" outlineLevel="0" collapsed="false">
      <c r="A617" s="1"/>
      <c r="AN617" s="367"/>
    </row>
    <row r="618" customFormat="false" ht="12.75" hidden="false" customHeight="false" outlineLevel="0" collapsed="false">
      <c r="A618" s="1"/>
      <c r="AN618" s="367"/>
    </row>
    <row r="619" customFormat="false" ht="12.75" hidden="false" customHeight="false" outlineLevel="0" collapsed="false">
      <c r="A619" s="1"/>
      <c r="AN619" s="367"/>
    </row>
    <row r="620" customFormat="false" ht="12.75" hidden="false" customHeight="false" outlineLevel="0" collapsed="false">
      <c r="A620" s="1"/>
      <c r="AN620" s="367"/>
    </row>
    <row r="621" customFormat="false" ht="12.75" hidden="false" customHeight="false" outlineLevel="0" collapsed="false">
      <c r="A621" s="1"/>
      <c r="AN621" s="367"/>
    </row>
    <row r="622" customFormat="false" ht="12.75" hidden="false" customHeight="false" outlineLevel="0" collapsed="false">
      <c r="A622" s="1"/>
      <c r="AN622" s="367"/>
    </row>
    <row r="623" customFormat="false" ht="12.75" hidden="false" customHeight="false" outlineLevel="0" collapsed="false">
      <c r="A623" s="1"/>
      <c r="AN623" s="367"/>
    </row>
    <row r="624" customFormat="false" ht="12.75" hidden="false" customHeight="false" outlineLevel="0" collapsed="false">
      <c r="A624" s="1"/>
      <c r="AN624" s="367"/>
    </row>
    <row r="625" customFormat="false" ht="12.75" hidden="false" customHeight="false" outlineLevel="0" collapsed="false">
      <c r="A625" s="1"/>
      <c r="AN625" s="367"/>
    </row>
    <row r="626" customFormat="false" ht="12.75" hidden="false" customHeight="false" outlineLevel="0" collapsed="false">
      <c r="A626" s="1"/>
      <c r="AN626" s="367"/>
    </row>
    <row r="627" customFormat="false" ht="12.75" hidden="false" customHeight="false" outlineLevel="0" collapsed="false">
      <c r="A627" s="1"/>
      <c r="AN627" s="367"/>
    </row>
    <row r="628" customFormat="false" ht="12.75" hidden="false" customHeight="false" outlineLevel="0" collapsed="false">
      <c r="A628" s="1"/>
      <c r="AN628" s="367"/>
    </row>
    <row r="629" customFormat="false" ht="12.75" hidden="false" customHeight="false" outlineLevel="0" collapsed="false">
      <c r="A629" s="1"/>
      <c r="AN629" s="367"/>
    </row>
    <row r="630" customFormat="false" ht="12.75" hidden="false" customHeight="false" outlineLevel="0" collapsed="false">
      <c r="A630" s="1"/>
      <c r="AN630" s="367"/>
    </row>
    <row r="631" customFormat="false" ht="12.75" hidden="false" customHeight="false" outlineLevel="0" collapsed="false">
      <c r="A631" s="1"/>
      <c r="AN631" s="367"/>
    </row>
    <row r="632" customFormat="false" ht="12.75" hidden="false" customHeight="false" outlineLevel="0" collapsed="false">
      <c r="A632" s="1"/>
      <c r="AN632" s="367"/>
    </row>
    <row r="633" customFormat="false" ht="12.75" hidden="false" customHeight="false" outlineLevel="0" collapsed="false">
      <c r="A633" s="1"/>
      <c r="AN633" s="367"/>
    </row>
    <row r="634" customFormat="false" ht="12.75" hidden="false" customHeight="false" outlineLevel="0" collapsed="false">
      <c r="A634" s="1"/>
      <c r="AN634" s="367"/>
    </row>
    <row r="635" customFormat="false" ht="12.75" hidden="false" customHeight="false" outlineLevel="0" collapsed="false">
      <c r="A635" s="1"/>
      <c r="AN635" s="367"/>
    </row>
    <row r="636" customFormat="false" ht="12.75" hidden="false" customHeight="false" outlineLevel="0" collapsed="false">
      <c r="A636" s="1"/>
      <c r="AN636" s="367"/>
    </row>
    <row r="637" customFormat="false" ht="12.75" hidden="false" customHeight="false" outlineLevel="0" collapsed="false">
      <c r="A637" s="1"/>
      <c r="AN637" s="367"/>
    </row>
    <row r="638" customFormat="false" ht="12.75" hidden="false" customHeight="false" outlineLevel="0" collapsed="false">
      <c r="A638" s="1"/>
      <c r="AN638" s="367"/>
    </row>
    <row r="639" customFormat="false" ht="12.75" hidden="false" customHeight="false" outlineLevel="0" collapsed="false">
      <c r="A639" s="1"/>
      <c r="AN639" s="367"/>
    </row>
    <row r="640" customFormat="false" ht="12.75" hidden="false" customHeight="false" outlineLevel="0" collapsed="false">
      <c r="A640" s="1"/>
      <c r="AN640" s="367"/>
    </row>
    <row r="641" customFormat="false" ht="12.75" hidden="false" customHeight="false" outlineLevel="0" collapsed="false">
      <c r="A641" s="1"/>
      <c r="AN641" s="367"/>
    </row>
    <row r="642" customFormat="false" ht="12.75" hidden="false" customHeight="false" outlineLevel="0" collapsed="false">
      <c r="A642" s="1"/>
      <c r="AN642" s="367"/>
    </row>
    <row r="643" customFormat="false" ht="12.75" hidden="false" customHeight="false" outlineLevel="0" collapsed="false">
      <c r="A643" s="1"/>
      <c r="AN643" s="367"/>
    </row>
    <row r="644" customFormat="false" ht="12.75" hidden="false" customHeight="false" outlineLevel="0" collapsed="false">
      <c r="A644" s="1"/>
      <c r="AN644" s="367"/>
    </row>
    <row r="645" customFormat="false" ht="12.75" hidden="false" customHeight="false" outlineLevel="0" collapsed="false">
      <c r="A645" s="1"/>
      <c r="AN645" s="367"/>
    </row>
    <row r="646" customFormat="false" ht="12.75" hidden="false" customHeight="false" outlineLevel="0" collapsed="false">
      <c r="A646" s="1"/>
      <c r="AN646" s="367"/>
    </row>
    <row r="647" customFormat="false" ht="12.75" hidden="false" customHeight="false" outlineLevel="0" collapsed="false">
      <c r="A647" s="1"/>
      <c r="AN647" s="367"/>
    </row>
    <row r="648" customFormat="false" ht="12.75" hidden="false" customHeight="false" outlineLevel="0" collapsed="false">
      <c r="A648" s="1"/>
      <c r="AN648" s="367"/>
    </row>
    <row r="649" customFormat="false" ht="12.75" hidden="false" customHeight="false" outlineLevel="0" collapsed="false">
      <c r="A649" s="1"/>
      <c r="AN649" s="367"/>
    </row>
    <row r="650" customFormat="false" ht="12.75" hidden="false" customHeight="false" outlineLevel="0" collapsed="false">
      <c r="A650" s="1"/>
      <c r="AN650" s="367"/>
    </row>
    <row r="651" customFormat="false" ht="12.75" hidden="false" customHeight="false" outlineLevel="0" collapsed="false">
      <c r="A651" s="1"/>
      <c r="AN651" s="367"/>
    </row>
    <row r="652" customFormat="false" ht="12.75" hidden="false" customHeight="false" outlineLevel="0" collapsed="false">
      <c r="A652" s="1"/>
      <c r="AN652" s="367"/>
    </row>
    <row r="653" customFormat="false" ht="12.75" hidden="false" customHeight="false" outlineLevel="0" collapsed="false">
      <c r="A653" s="1"/>
      <c r="AN653" s="367"/>
    </row>
    <row r="654" customFormat="false" ht="12.75" hidden="false" customHeight="false" outlineLevel="0" collapsed="false">
      <c r="A654" s="1"/>
      <c r="AN654" s="367"/>
    </row>
    <row r="655" customFormat="false" ht="12.75" hidden="false" customHeight="false" outlineLevel="0" collapsed="false">
      <c r="A655" s="1"/>
      <c r="AN655" s="367"/>
    </row>
    <row r="656" customFormat="false" ht="12.75" hidden="false" customHeight="false" outlineLevel="0" collapsed="false">
      <c r="A656" s="1"/>
      <c r="AN656" s="367"/>
    </row>
    <row r="657" customFormat="false" ht="12.75" hidden="false" customHeight="false" outlineLevel="0" collapsed="false">
      <c r="A657" s="1"/>
      <c r="AN657" s="367"/>
    </row>
    <row r="658" customFormat="false" ht="12.75" hidden="false" customHeight="false" outlineLevel="0" collapsed="false">
      <c r="A658" s="1"/>
      <c r="AN658" s="367"/>
    </row>
    <row r="659" customFormat="false" ht="12.75" hidden="false" customHeight="false" outlineLevel="0" collapsed="false">
      <c r="A659" s="1"/>
      <c r="AN659" s="367"/>
    </row>
    <row r="660" customFormat="false" ht="12.75" hidden="false" customHeight="false" outlineLevel="0" collapsed="false">
      <c r="A660" s="1"/>
      <c r="AN660" s="367"/>
    </row>
    <row r="661" customFormat="false" ht="12.75" hidden="false" customHeight="false" outlineLevel="0" collapsed="false">
      <c r="A661" s="1"/>
      <c r="AN661" s="367"/>
    </row>
    <row r="662" customFormat="false" ht="12.75" hidden="false" customHeight="false" outlineLevel="0" collapsed="false">
      <c r="A662" s="1"/>
      <c r="AN662" s="367"/>
    </row>
    <row r="663" customFormat="false" ht="12.75" hidden="false" customHeight="false" outlineLevel="0" collapsed="false">
      <c r="A663" s="1"/>
      <c r="AN663" s="367"/>
    </row>
    <row r="664" customFormat="false" ht="12.75" hidden="false" customHeight="false" outlineLevel="0" collapsed="false">
      <c r="A664" s="1"/>
      <c r="AN664" s="367"/>
    </row>
    <row r="665" customFormat="false" ht="12.75" hidden="false" customHeight="false" outlineLevel="0" collapsed="false">
      <c r="A665" s="1"/>
      <c r="AN665" s="367"/>
    </row>
    <row r="666" customFormat="false" ht="12.75" hidden="false" customHeight="false" outlineLevel="0" collapsed="false">
      <c r="A666" s="1"/>
      <c r="AN666" s="367"/>
    </row>
    <row r="667" customFormat="false" ht="12.75" hidden="false" customHeight="false" outlineLevel="0" collapsed="false">
      <c r="A667" s="1"/>
      <c r="AN667" s="367"/>
    </row>
    <row r="668" customFormat="false" ht="12.75" hidden="false" customHeight="false" outlineLevel="0" collapsed="false">
      <c r="A668" s="1"/>
      <c r="AN668" s="367"/>
    </row>
    <row r="669" customFormat="false" ht="12.75" hidden="false" customHeight="false" outlineLevel="0" collapsed="false">
      <c r="A669" s="1"/>
      <c r="AN669" s="367"/>
    </row>
    <row r="670" customFormat="false" ht="12.75" hidden="false" customHeight="false" outlineLevel="0" collapsed="false">
      <c r="A670" s="1"/>
      <c r="AN670" s="367"/>
    </row>
    <row r="671" customFormat="false" ht="12.75" hidden="false" customHeight="false" outlineLevel="0" collapsed="false">
      <c r="A671" s="1"/>
      <c r="AN671" s="367"/>
    </row>
    <row r="672" customFormat="false" ht="12.75" hidden="false" customHeight="false" outlineLevel="0" collapsed="false">
      <c r="A672" s="1"/>
      <c r="AN672" s="367"/>
    </row>
    <row r="673" customFormat="false" ht="12.75" hidden="false" customHeight="false" outlineLevel="0" collapsed="false">
      <c r="A673" s="1"/>
      <c r="AN673" s="367"/>
    </row>
    <row r="674" customFormat="false" ht="12.75" hidden="false" customHeight="false" outlineLevel="0" collapsed="false">
      <c r="A674" s="1"/>
      <c r="AN674" s="367"/>
    </row>
    <row r="675" customFormat="false" ht="12.75" hidden="false" customHeight="false" outlineLevel="0" collapsed="false">
      <c r="A675" s="1"/>
      <c r="AN675" s="367"/>
    </row>
    <row r="676" customFormat="false" ht="12.75" hidden="false" customHeight="false" outlineLevel="0" collapsed="false">
      <c r="A676" s="1"/>
      <c r="AN676" s="367"/>
    </row>
    <row r="677" customFormat="false" ht="12.75" hidden="false" customHeight="false" outlineLevel="0" collapsed="false">
      <c r="A677" s="1"/>
      <c r="AN677" s="367"/>
    </row>
    <row r="678" customFormat="false" ht="12.75" hidden="false" customHeight="false" outlineLevel="0" collapsed="false">
      <c r="A678" s="1"/>
      <c r="AN678" s="367"/>
    </row>
    <row r="679" customFormat="false" ht="12.75" hidden="false" customHeight="false" outlineLevel="0" collapsed="false">
      <c r="A679" s="1"/>
      <c r="AN679" s="367"/>
    </row>
    <row r="680" customFormat="false" ht="12.75" hidden="false" customHeight="false" outlineLevel="0" collapsed="false">
      <c r="A680" s="1"/>
      <c r="AN680" s="367"/>
    </row>
    <row r="681" customFormat="false" ht="12.75" hidden="false" customHeight="false" outlineLevel="0" collapsed="false">
      <c r="A681" s="1"/>
      <c r="AN681" s="367"/>
    </row>
    <row r="682" customFormat="false" ht="12.75" hidden="false" customHeight="false" outlineLevel="0" collapsed="false">
      <c r="A682" s="1"/>
      <c r="AN682" s="367"/>
    </row>
    <row r="683" customFormat="false" ht="12.75" hidden="false" customHeight="false" outlineLevel="0" collapsed="false">
      <c r="A683" s="1"/>
      <c r="AN683" s="367"/>
    </row>
    <row r="684" customFormat="false" ht="12.75" hidden="false" customHeight="false" outlineLevel="0" collapsed="false">
      <c r="A684" s="1"/>
      <c r="AN684" s="367"/>
    </row>
    <row r="685" customFormat="false" ht="12.75" hidden="false" customHeight="false" outlineLevel="0" collapsed="false">
      <c r="A685" s="1"/>
      <c r="AN685" s="367"/>
    </row>
    <row r="686" customFormat="false" ht="12.75" hidden="false" customHeight="false" outlineLevel="0" collapsed="false">
      <c r="A686" s="1"/>
      <c r="AN686" s="367"/>
    </row>
    <row r="687" customFormat="false" ht="12.75" hidden="false" customHeight="false" outlineLevel="0" collapsed="false">
      <c r="A687" s="1"/>
      <c r="AN687" s="367"/>
    </row>
    <row r="688" customFormat="false" ht="12.75" hidden="false" customHeight="false" outlineLevel="0" collapsed="false">
      <c r="A688" s="1"/>
      <c r="AN688" s="367"/>
    </row>
    <row r="689" customFormat="false" ht="12.75" hidden="false" customHeight="false" outlineLevel="0" collapsed="false">
      <c r="A689" s="1"/>
      <c r="AN689" s="367"/>
    </row>
    <row r="690" customFormat="false" ht="12.75" hidden="false" customHeight="false" outlineLevel="0" collapsed="false">
      <c r="A690" s="1"/>
      <c r="AN690" s="367"/>
    </row>
    <row r="691" customFormat="false" ht="12.75" hidden="false" customHeight="false" outlineLevel="0" collapsed="false">
      <c r="A691" s="1"/>
      <c r="AN691" s="367"/>
    </row>
    <row r="692" customFormat="false" ht="12.75" hidden="false" customHeight="false" outlineLevel="0" collapsed="false">
      <c r="A692" s="1"/>
      <c r="AN692" s="367"/>
    </row>
    <row r="693" customFormat="false" ht="12.75" hidden="false" customHeight="false" outlineLevel="0" collapsed="false">
      <c r="A693" s="1"/>
      <c r="AN693" s="367"/>
    </row>
    <row r="694" customFormat="false" ht="12.75" hidden="false" customHeight="false" outlineLevel="0" collapsed="false">
      <c r="A694" s="1"/>
      <c r="AN694" s="367"/>
    </row>
    <row r="695" customFormat="false" ht="12.75" hidden="false" customHeight="false" outlineLevel="0" collapsed="false">
      <c r="A695" s="1"/>
      <c r="AN695" s="367"/>
    </row>
    <row r="696" customFormat="false" ht="12.75" hidden="false" customHeight="false" outlineLevel="0" collapsed="false">
      <c r="A696" s="1"/>
      <c r="AN696" s="367"/>
    </row>
    <row r="697" customFormat="false" ht="12.75" hidden="false" customHeight="false" outlineLevel="0" collapsed="false">
      <c r="A697" s="1"/>
      <c r="AN697" s="367"/>
    </row>
    <row r="698" customFormat="false" ht="12.75" hidden="false" customHeight="false" outlineLevel="0" collapsed="false">
      <c r="A698" s="1"/>
      <c r="AN698" s="367"/>
    </row>
    <row r="699" customFormat="false" ht="12.75" hidden="false" customHeight="false" outlineLevel="0" collapsed="false">
      <c r="A699" s="1"/>
      <c r="AN699" s="367"/>
    </row>
    <row r="700" customFormat="false" ht="12.75" hidden="false" customHeight="false" outlineLevel="0" collapsed="false">
      <c r="A700" s="1"/>
      <c r="AN700" s="367"/>
    </row>
    <row r="701" customFormat="false" ht="12.75" hidden="false" customHeight="false" outlineLevel="0" collapsed="false">
      <c r="A701" s="1"/>
      <c r="AN701" s="367"/>
    </row>
    <row r="702" customFormat="false" ht="12.75" hidden="false" customHeight="false" outlineLevel="0" collapsed="false">
      <c r="A702" s="1"/>
      <c r="AN702" s="367"/>
    </row>
    <row r="703" customFormat="false" ht="12.75" hidden="false" customHeight="false" outlineLevel="0" collapsed="false">
      <c r="A703" s="1"/>
      <c r="AN703" s="367"/>
    </row>
    <row r="704" customFormat="false" ht="12.75" hidden="false" customHeight="false" outlineLevel="0" collapsed="false">
      <c r="A704" s="1"/>
      <c r="AN704" s="367"/>
    </row>
    <row r="705" customFormat="false" ht="12.75" hidden="false" customHeight="false" outlineLevel="0" collapsed="false">
      <c r="A705" s="1"/>
      <c r="AN705" s="367"/>
    </row>
    <row r="706" customFormat="false" ht="12.75" hidden="false" customHeight="false" outlineLevel="0" collapsed="false">
      <c r="A706" s="1"/>
      <c r="AN706" s="367"/>
    </row>
    <row r="707" customFormat="false" ht="12.75" hidden="false" customHeight="false" outlineLevel="0" collapsed="false">
      <c r="A707" s="1"/>
      <c r="AN707" s="367"/>
    </row>
    <row r="708" customFormat="false" ht="12.75" hidden="false" customHeight="false" outlineLevel="0" collapsed="false">
      <c r="A708" s="1"/>
      <c r="AN708" s="367"/>
    </row>
    <row r="709" customFormat="false" ht="12.75" hidden="false" customHeight="false" outlineLevel="0" collapsed="false">
      <c r="A709" s="1"/>
      <c r="AN709" s="367"/>
    </row>
    <row r="710" customFormat="false" ht="12.75" hidden="false" customHeight="false" outlineLevel="0" collapsed="false">
      <c r="A710" s="1"/>
      <c r="AN710" s="367"/>
    </row>
    <row r="711" customFormat="false" ht="12.75" hidden="false" customHeight="false" outlineLevel="0" collapsed="false">
      <c r="A711" s="1"/>
      <c r="AN711" s="367"/>
    </row>
    <row r="712" customFormat="false" ht="12.75" hidden="false" customHeight="false" outlineLevel="0" collapsed="false">
      <c r="A712" s="1"/>
      <c r="AN712" s="367"/>
    </row>
    <row r="713" customFormat="false" ht="12.75" hidden="false" customHeight="false" outlineLevel="0" collapsed="false">
      <c r="A713" s="1"/>
      <c r="AN713" s="367"/>
    </row>
    <row r="714" customFormat="false" ht="12.75" hidden="false" customHeight="false" outlineLevel="0" collapsed="false">
      <c r="A714" s="1"/>
      <c r="AN714" s="367"/>
    </row>
    <row r="715" customFormat="false" ht="12.75" hidden="false" customHeight="false" outlineLevel="0" collapsed="false">
      <c r="A715" s="1"/>
      <c r="AN715" s="367"/>
    </row>
    <row r="716" customFormat="false" ht="12.75" hidden="false" customHeight="false" outlineLevel="0" collapsed="false">
      <c r="A716" s="1"/>
      <c r="AN716" s="367"/>
    </row>
    <row r="717" customFormat="false" ht="12.75" hidden="false" customHeight="false" outlineLevel="0" collapsed="false">
      <c r="A717" s="1"/>
      <c r="AN717" s="367"/>
    </row>
    <row r="718" customFormat="false" ht="12.75" hidden="false" customHeight="false" outlineLevel="0" collapsed="false">
      <c r="A718" s="1"/>
      <c r="AN718" s="367"/>
    </row>
    <row r="719" customFormat="false" ht="12.75" hidden="false" customHeight="false" outlineLevel="0" collapsed="false">
      <c r="A719" s="1"/>
      <c r="AN719" s="367"/>
    </row>
    <row r="720" customFormat="false" ht="12.75" hidden="false" customHeight="false" outlineLevel="0" collapsed="false">
      <c r="A720" s="1"/>
      <c r="AN720" s="367"/>
    </row>
    <row r="721" customFormat="false" ht="12.75" hidden="false" customHeight="false" outlineLevel="0" collapsed="false">
      <c r="A721" s="1"/>
      <c r="AN721" s="367"/>
    </row>
    <row r="722" customFormat="false" ht="12.75" hidden="false" customHeight="false" outlineLevel="0" collapsed="false">
      <c r="A722" s="1"/>
      <c r="AN722" s="367"/>
    </row>
    <row r="723" customFormat="false" ht="12.75" hidden="false" customHeight="false" outlineLevel="0" collapsed="false">
      <c r="A723" s="1"/>
      <c r="AN723" s="367"/>
    </row>
    <row r="724" customFormat="false" ht="12.75" hidden="false" customHeight="false" outlineLevel="0" collapsed="false">
      <c r="A724" s="1"/>
      <c r="AN724" s="367"/>
    </row>
    <row r="725" customFormat="false" ht="12.75" hidden="false" customHeight="false" outlineLevel="0" collapsed="false">
      <c r="A725" s="1"/>
      <c r="AN725" s="367"/>
    </row>
    <row r="726" customFormat="false" ht="12.75" hidden="false" customHeight="false" outlineLevel="0" collapsed="false">
      <c r="A726" s="1"/>
      <c r="AN726" s="367"/>
    </row>
    <row r="727" customFormat="false" ht="12.75" hidden="false" customHeight="false" outlineLevel="0" collapsed="false">
      <c r="A727" s="1"/>
      <c r="AN727" s="367"/>
    </row>
    <row r="728" customFormat="false" ht="12.75" hidden="false" customHeight="false" outlineLevel="0" collapsed="false">
      <c r="A728" s="1"/>
      <c r="AN728" s="367"/>
    </row>
    <row r="729" customFormat="false" ht="12.75" hidden="false" customHeight="false" outlineLevel="0" collapsed="false">
      <c r="A729" s="1"/>
      <c r="AN729" s="367"/>
    </row>
    <row r="730" customFormat="false" ht="12.75" hidden="false" customHeight="false" outlineLevel="0" collapsed="false">
      <c r="A730" s="1"/>
      <c r="AN730" s="367"/>
    </row>
    <row r="731" customFormat="false" ht="12.75" hidden="false" customHeight="false" outlineLevel="0" collapsed="false">
      <c r="A731" s="1"/>
      <c r="AN731" s="367"/>
    </row>
    <row r="732" customFormat="false" ht="12.75" hidden="false" customHeight="false" outlineLevel="0" collapsed="false">
      <c r="A732" s="1"/>
      <c r="AN732" s="367"/>
    </row>
    <row r="733" customFormat="false" ht="12.75" hidden="false" customHeight="false" outlineLevel="0" collapsed="false">
      <c r="A733" s="1"/>
      <c r="AN733" s="367"/>
    </row>
    <row r="734" customFormat="false" ht="12.75" hidden="false" customHeight="false" outlineLevel="0" collapsed="false">
      <c r="A734" s="1"/>
      <c r="AN734" s="367"/>
    </row>
    <row r="735" customFormat="false" ht="12.75" hidden="false" customHeight="false" outlineLevel="0" collapsed="false">
      <c r="A735" s="1"/>
      <c r="AN735" s="367"/>
    </row>
    <row r="736" customFormat="false" ht="12.75" hidden="false" customHeight="false" outlineLevel="0" collapsed="false">
      <c r="A736" s="1"/>
      <c r="AN736" s="367"/>
    </row>
    <row r="737" customFormat="false" ht="12.75" hidden="false" customHeight="false" outlineLevel="0" collapsed="false">
      <c r="A737" s="1"/>
      <c r="AN737" s="367"/>
    </row>
    <row r="738" customFormat="false" ht="12.75" hidden="false" customHeight="false" outlineLevel="0" collapsed="false">
      <c r="A738" s="1"/>
      <c r="AN738" s="367"/>
    </row>
    <row r="739" customFormat="false" ht="12.75" hidden="false" customHeight="false" outlineLevel="0" collapsed="false">
      <c r="A739" s="1"/>
      <c r="AN739" s="367"/>
    </row>
    <row r="740" customFormat="false" ht="12.75" hidden="false" customHeight="false" outlineLevel="0" collapsed="false">
      <c r="A740" s="1"/>
      <c r="AN740" s="367"/>
    </row>
    <row r="741" customFormat="false" ht="12.75" hidden="false" customHeight="false" outlineLevel="0" collapsed="false">
      <c r="A741" s="1"/>
      <c r="AN741" s="367"/>
    </row>
    <row r="742" customFormat="false" ht="12.75" hidden="false" customHeight="false" outlineLevel="0" collapsed="false">
      <c r="A742" s="1"/>
      <c r="AN742" s="367"/>
    </row>
    <row r="743" customFormat="false" ht="12.75" hidden="false" customHeight="false" outlineLevel="0" collapsed="false">
      <c r="A743" s="1"/>
      <c r="AN743" s="367"/>
    </row>
    <row r="744" customFormat="false" ht="12.75" hidden="false" customHeight="false" outlineLevel="0" collapsed="false">
      <c r="A744" s="1"/>
      <c r="AN744" s="367"/>
    </row>
    <row r="745" customFormat="false" ht="12.75" hidden="false" customHeight="false" outlineLevel="0" collapsed="false">
      <c r="A745" s="1"/>
      <c r="AN745" s="367"/>
    </row>
    <row r="746" customFormat="false" ht="12.75" hidden="false" customHeight="false" outlineLevel="0" collapsed="false">
      <c r="A746" s="1"/>
      <c r="AN746" s="367"/>
    </row>
    <row r="747" customFormat="false" ht="12.75" hidden="false" customHeight="false" outlineLevel="0" collapsed="false">
      <c r="A747" s="1"/>
      <c r="AN747" s="367"/>
    </row>
    <row r="748" customFormat="false" ht="12.75" hidden="false" customHeight="false" outlineLevel="0" collapsed="false">
      <c r="A748" s="1"/>
      <c r="AN748" s="367"/>
    </row>
    <row r="749" customFormat="false" ht="12.75" hidden="false" customHeight="false" outlineLevel="0" collapsed="false">
      <c r="A749" s="1"/>
      <c r="AN749" s="367"/>
    </row>
    <row r="750" customFormat="false" ht="12.75" hidden="false" customHeight="false" outlineLevel="0" collapsed="false">
      <c r="A750" s="1"/>
      <c r="AN750" s="367"/>
    </row>
    <row r="751" customFormat="false" ht="12.75" hidden="false" customHeight="false" outlineLevel="0" collapsed="false">
      <c r="A751" s="1"/>
      <c r="AN751" s="367"/>
    </row>
    <row r="752" customFormat="false" ht="12.75" hidden="false" customHeight="false" outlineLevel="0" collapsed="false">
      <c r="A752" s="1"/>
      <c r="AN752" s="367"/>
    </row>
    <row r="753" customFormat="false" ht="12.75" hidden="false" customHeight="false" outlineLevel="0" collapsed="false">
      <c r="A753" s="1"/>
      <c r="AN753" s="367"/>
    </row>
    <row r="754" customFormat="false" ht="12.75" hidden="false" customHeight="false" outlineLevel="0" collapsed="false">
      <c r="A754" s="1"/>
      <c r="AN754" s="367"/>
    </row>
    <row r="755" customFormat="false" ht="12.75" hidden="false" customHeight="false" outlineLevel="0" collapsed="false">
      <c r="A755" s="1"/>
      <c r="AN755" s="367"/>
    </row>
    <row r="756" customFormat="false" ht="12.75" hidden="false" customHeight="false" outlineLevel="0" collapsed="false">
      <c r="A756" s="1"/>
      <c r="AN756" s="367"/>
    </row>
    <row r="757" customFormat="false" ht="12.75" hidden="false" customHeight="false" outlineLevel="0" collapsed="false">
      <c r="A757" s="1"/>
      <c r="AN757" s="367"/>
    </row>
    <row r="758" customFormat="false" ht="12.75" hidden="false" customHeight="false" outlineLevel="0" collapsed="false">
      <c r="A758" s="1"/>
      <c r="AN758" s="367"/>
    </row>
    <row r="759" customFormat="false" ht="12.75" hidden="false" customHeight="false" outlineLevel="0" collapsed="false">
      <c r="A759" s="1"/>
      <c r="AN759" s="367"/>
    </row>
    <row r="760" customFormat="false" ht="12.75" hidden="false" customHeight="false" outlineLevel="0" collapsed="false">
      <c r="A760" s="1"/>
      <c r="AN760" s="367"/>
    </row>
    <row r="761" customFormat="false" ht="12.75" hidden="false" customHeight="false" outlineLevel="0" collapsed="false">
      <c r="A761" s="1"/>
      <c r="AN761" s="367"/>
    </row>
    <row r="762" customFormat="false" ht="12.75" hidden="false" customHeight="false" outlineLevel="0" collapsed="false">
      <c r="A762" s="1"/>
      <c r="AN762" s="367"/>
    </row>
    <row r="763" customFormat="false" ht="12.75" hidden="false" customHeight="false" outlineLevel="0" collapsed="false">
      <c r="A763" s="1"/>
      <c r="AN763" s="367"/>
    </row>
    <row r="764" customFormat="false" ht="12.75" hidden="false" customHeight="false" outlineLevel="0" collapsed="false">
      <c r="A764" s="1"/>
      <c r="AN764" s="367"/>
    </row>
    <row r="765" customFormat="false" ht="12.75" hidden="false" customHeight="false" outlineLevel="0" collapsed="false">
      <c r="A765" s="1"/>
      <c r="AN765" s="367"/>
    </row>
    <row r="766" customFormat="false" ht="12.75" hidden="false" customHeight="false" outlineLevel="0" collapsed="false">
      <c r="A766" s="1"/>
      <c r="AN766" s="367"/>
    </row>
    <row r="767" customFormat="false" ht="12.75" hidden="false" customHeight="false" outlineLevel="0" collapsed="false">
      <c r="A767" s="1"/>
      <c r="AN767" s="367"/>
    </row>
    <row r="768" customFormat="false" ht="12.75" hidden="false" customHeight="false" outlineLevel="0" collapsed="false">
      <c r="A768" s="1"/>
      <c r="AN768" s="367"/>
    </row>
    <row r="769" customFormat="false" ht="12.75" hidden="false" customHeight="false" outlineLevel="0" collapsed="false">
      <c r="A769" s="1"/>
      <c r="AN769" s="367"/>
    </row>
    <row r="770" customFormat="false" ht="12.75" hidden="false" customHeight="false" outlineLevel="0" collapsed="false">
      <c r="A770" s="1"/>
      <c r="AN770" s="367"/>
    </row>
    <row r="771" customFormat="false" ht="12.75" hidden="false" customHeight="false" outlineLevel="0" collapsed="false">
      <c r="A771" s="1"/>
      <c r="AN771" s="367"/>
    </row>
    <row r="772" customFormat="false" ht="12.75" hidden="false" customHeight="false" outlineLevel="0" collapsed="false">
      <c r="A772" s="1"/>
      <c r="AN772" s="367"/>
    </row>
    <row r="773" customFormat="false" ht="12.75" hidden="false" customHeight="false" outlineLevel="0" collapsed="false">
      <c r="A773" s="1"/>
      <c r="AN773" s="367"/>
    </row>
    <row r="774" customFormat="false" ht="12.75" hidden="false" customHeight="false" outlineLevel="0" collapsed="false">
      <c r="A774" s="1"/>
      <c r="AN774" s="367"/>
    </row>
    <row r="775" customFormat="false" ht="12.75" hidden="false" customHeight="false" outlineLevel="0" collapsed="false">
      <c r="A775" s="1"/>
      <c r="AN775" s="367"/>
    </row>
    <row r="776" customFormat="false" ht="12.75" hidden="false" customHeight="false" outlineLevel="0" collapsed="false">
      <c r="A776" s="1"/>
      <c r="AN776" s="367"/>
    </row>
    <row r="777" customFormat="false" ht="12.75" hidden="false" customHeight="false" outlineLevel="0" collapsed="false">
      <c r="A777" s="1"/>
      <c r="AN777" s="367"/>
    </row>
    <row r="778" customFormat="false" ht="12.75" hidden="false" customHeight="false" outlineLevel="0" collapsed="false">
      <c r="A778" s="1"/>
      <c r="AN778" s="367"/>
    </row>
    <row r="779" customFormat="false" ht="12.75" hidden="false" customHeight="false" outlineLevel="0" collapsed="false">
      <c r="A779" s="1"/>
      <c r="AN779" s="367"/>
    </row>
    <row r="780" customFormat="false" ht="12.75" hidden="false" customHeight="false" outlineLevel="0" collapsed="false">
      <c r="A780" s="1"/>
      <c r="AN780" s="367"/>
    </row>
    <row r="781" customFormat="false" ht="12.75" hidden="false" customHeight="false" outlineLevel="0" collapsed="false">
      <c r="A781" s="1"/>
      <c r="AN781" s="367"/>
    </row>
    <row r="782" customFormat="false" ht="12.75" hidden="false" customHeight="false" outlineLevel="0" collapsed="false">
      <c r="A782" s="1"/>
      <c r="AN782" s="367"/>
    </row>
    <row r="783" customFormat="false" ht="12.75" hidden="false" customHeight="false" outlineLevel="0" collapsed="false">
      <c r="A783" s="1"/>
      <c r="AN783" s="367"/>
    </row>
    <row r="784" customFormat="false" ht="12.75" hidden="false" customHeight="false" outlineLevel="0" collapsed="false">
      <c r="A784" s="1"/>
      <c r="AN784" s="367"/>
    </row>
    <row r="785" customFormat="false" ht="12.75" hidden="false" customHeight="false" outlineLevel="0" collapsed="false">
      <c r="A785" s="1"/>
      <c r="AN785" s="367"/>
    </row>
    <row r="786" customFormat="false" ht="12.75" hidden="false" customHeight="false" outlineLevel="0" collapsed="false">
      <c r="A786" s="1"/>
      <c r="AN786" s="367"/>
    </row>
    <row r="787" customFormat="false" ht="12.75" hidden="false" customHeight="false" outlineLevel="0" collapsed="false">
      <c r="A787" s="1"/>
      <c r="AN787" s="367"/>
    </row>
    <row r="788" customFormat="false" ht="12.75" hidden="false" customHeight="false" outlineLevel="0" collapsed="false">
      <c r="A788" s="1"/>
      <c r="AN788" s="367"/>
    </row>
    <row r="789" customFormat="false" ht="12.75" hidden="false" customHeight="false" outlineLevel="0" collapsed="false">
      <c r="A789" s="1"/>
      <c r="AN789" s="367"/>
    </row>
    <row r="790" customFormat="false" ht="12.75" hidden="false" customHeight="false" outlineLevel="0" collapsed="false">
      <c r="A790" s="1"/>
      <c r="AN790" s="367"/>
    </row>
    <row r="791" customFormat="false" ht="12.75" hidden="false" customHeight="false" outlineLevel="0" collapsed="false">
      <c r="A791" s="1"/>
      <c r="AN791" s="367"/>
    </row>
    <row r="792" customFormat="false" ht="12.75" hidden="false" customHeight="false" outlineLevel="0" collapsed="false">
      <c r="A792" s="1"/>
      <c r="AN792" s="367"/>
    </row>
    <row r="793" customFormat="false" ht="12.75" hidden="false" customHeight="false" outlineLevel="0" collapsed="false">
      <c r="A793" s="1"/>
      <c r="AN793" s="367"/>
    </row>
    <row r="794" customFormat="false" ht="12.75" hidden="false" customHeight="false" outlineLevel="0" collapsed="false">
      <c r="A794" s="1"/>
      <c r="AN794" s="367"/>
    </row>
    <row r="795" customFormat="false" ht="12.75" hidden="false" customHeight="false" outlineLevel="0" collapsed="false">
      <c r="A795" s="1"/>
      <c r="AN795" s="367"/>
    </row>
    <row r="796" customFormat="false" ht="12.75" hidden="false" customHeight="false" outlineLevel="0" collapsed="false">
      <c r="A796" s="1"/>
      <c r="AN796" s="367"/>
    </row>
    <row r="797" customFormat="false" ht="12.75" hidden="false" customHeight="false" outlineLevel="0" collapsed="false">
      <c r="A797" s="1"/>
      <c r="AN797" s="367"/>
    </row>
    <row r="798" customFormat="false" ht="12.75" hidden="false" customHeight="false" outlineLevel="0" collapsed="false">
      <c r="A798" s="1"/>
      <c r="AN798" s="367"/>
    </row>
    <row r="799" customFormat="false" ht="12.75" hidden="false" customHeight="false" outlineLevel="0" collapsed="false">
      <c r="A799" s="1"/>
      <c r="AN799" s="367"/>
    </row>
    <row r="800" customFormat="false" ht="12.75" hidden="false" customHeight="false" outlineLevel="0" collapsed="false">
      <c r="A800" s="1"/>
      <c r="AN800" s="367"/>
    </row>
    <row r="801" customFormat="false" ht="12.75" hidden="false" customHeight="false" outlineLevel="0" collapsed="false">
      <c r="A801" s="1"/>
      <c r="AN801" s="367"/>
    </row>
    <row r="802" customFormat="false" ht="12.75" hidden="false" customHeight="false" outlineLevel="0" collapsed="false">
      <c r="A802" s="1"/>
      <c r="AN802" s="367"/>
    </row>
    <row r="803" customFormat="false" ht="12.75" hidden="false" customHeight="false" outlineLevel="0" collapsed="false">
      <c r="A803" s="1"/>
      <c r="AN803" s="367"/>
    </row>
    <row r="804" customFormat="false" ht="12.75" hidden="false" customHeight="false" outlineLevel="0" collapsed="false">
      <c r="A804" s="1"/>
      <c r="AN804" s="367"/>
    </row>
    <row r="805" customFormat="false" ht="12.75" hidden="false" customHeight="false" outlineLevel="0" collapsed="false">
      <c r="A805" s="1"/>
      <c r="AN805" s="367"/>
    </row>
    <row r="806" customFormat="false" ht="12.75" hidden="false" customHeight="false" outlineLevel="0" collapsed="false">
      <c r="A806" s="1"/>
      <c r="AN806" s="367"/>
    </row>
    <row r="807" customFormat="false" ht="12.75" hidden="false" customHeight="false" outlineLevel="0" collapsed="false">
      <c r="A807" s="1"/>
      <c r="AN807" s="367"/>
    </row>
    <row r="808" customFormat="false" ht="12.75" hidden="false" customHeight="false" outlineLevel="0" collapsed="false">
      <c r="A808" s="1"/>
      <c r="AN808" s="367"/>
    </row>
    <row r="809" customFormat="false" ht="12.75" hidden="false" customHeight="false" outlineLevel="0" collapsed="false">
      <c r="A809" s="1"/>
      <c r="AN809" s="367"/>
    </row>
    <row r="810" customFormat="false" ht="12.75" hidden="false" customHeight="false" outlineLevel="0" collapsed="false">
      <c r="A810" s="1"/>
      <c r="AN810" s="367"/>
    </row>
    <row r="811" customFormat="false" ht="12.75" hidden="false" customHeight="false" outlineLevel="0" collapsed="false">
      <c r="A811" s="1"/>
      <c r="AN811" s="367"/>
    </row>
    <row r="812" customFormat="false" ht="12.75" hidden="false" customHeight="false" outlineLevel="0" collapsed="false">
      <c r="A812" s="1"/>
      <c r="AN812" s="367"/>
    </row>
    <row r="813" customFormat="false" ht="12.75" hidden="false" customHeight="false" outlineLevel="0" collapsed="false">
      <c r="A813" s="1"/>
      <c r="AN813" s="367"/>
    </row>
    <row r="814" customFormat="false" ht="12.75" hidden="false" customHeight="false" outlineLevel="0" collapsed="false">
      <c r="A814" s="1"/>
      <c r="AN814" s="367"/>
    </row>
    <row r="815" customFormat="false" ht="12.75" hidden="false" customHeight="false" outlineLevel="0" collapsed="false">
      <c r="A815" s="1"/>
      <c r="AN815" s="367"/>
    </row>
    <row r="816" customFormat="false" ht="12.75" hidden="false" customHeight="false" outlineLevel="0" collapsed="false">
      <c r="A816" s="1"/>
      <c r="AN816" s="367"/>
    </row>
    <row r="817" customFormat="false" ht="12.75" hidden="false" customHeight="false" outlineLevel="0" collapsed="false">
      <c r="A817" s="1"/>
      <c r="AN817" s="367"/>
    </row>
    <row r="818" customFormat="false" ht="12.75" hidden="false" customHeight="false" outlineLevel="0" collapsed="false">
      <c r="A818" s="1"/>
      <c r="AN818" s="367"/>
    </row>
    <row r="819" customFormat="false" ht="12.75" hidden="false" customHeight="false" outlineLevel="0" collapsed="false">
      <c r="A819" s="1"/>
      <c r="AN819" s="367"/>
    </row>
    <row r="820" customFormat="false" ht="12.75" hidden="false" customHeight="false" outlineLevel="0" collapsed="false">
      <c r="A820" s="1"/>
      <c r="AN820" s="367"/>
    </row>
    <row r="821" customFormat="false" ht="12.75" hidden="false" customHeight="false" outlineLevel="0" collapsed="false">
      <c r="A821" s="1"/>
      <c r="AN821" s="367"/>
    </row>
    <row r="822" customFormat="false" ht="12.75" hidden="false" customHeight="false" outlineLevel="0" collapsed="false">
      <c r="A822" s="1"/>
      <c r="AN822" s="367"/>
    </row>
    <row r="823" customFormat="false" ht="12.75" hidden="false" customHeight="false" outlineLevel="0" collapsed="false">
      <c r="A823" s="1"/>
      <c r="AN823" s="367"/>
    </row>
    <row r="824" customFormat="false" ht="12.75" hidden="false" customHeight="false" outlineLevel="0" collapsed="false">
      <c r="A824" s="1"/>
      <c r="AN824" s="367"/>
    </row>
    <row r="825" customFormat="false" ht="12.75" hidden="false" customHeight="false" outlineLevel="0" collapsed="false">
      <c r="A825" s="1"/>
      <c r="AN825" s="367"/>
    </row>
    <row r="826" customFormat="false" ht="12.75" hidden="false" customHeight="false" outlineLevel="0" collapsed="false">
      <c r="A826" s="1"/>
      <c r="AN826" s="367"/>
    </row>
    <row r="827" customFormat="false" ht="12.75" hidden="false" customHeight="false" outlineLevel="0" collapsed="false">
      <c r="A827" s="1"/>
      <c r="AN827" s="367"/>
    </row>
    <row r="828" customFormat="false" ht="12.75" hidden="false" customHeight="false" outlineLevel="0" collapsed="false">
      <c r="A828" s="1"/>
      <c r="AN828" s="367"/>
    </row>
    <row r="829" customFormat="false" ht="12.75" hidden="false" customHeight="false" outlineLevel="0" collapsed="false">
      <c r="A829" s="1"/>
      <c r="AN829" s="367"/>
    </row>
    <row r="830" customFormat="false" ht="12.75" hidden="false" customHeight="false" outlineLevel="0" collapsed="false">
      <c r="A830" s="1"/>
      <c r="AN830" s="367"/>
    </row>
    <row r="831" customFormat="false" ht="12.75" hidden="false" customHeight="false" outlineLevel="0" collapsed="false">
      <c r="A831" s="1"/>
      <c r="AN831" s="367"/>
    </row>
    <row r="832" customFormat="false" ht="12.75" hidden="false" customHeight="false" outlineLevel="0" collapsed="false">
      <c r="A832" s="1"/>
      <c r="AN832" s="367"/>
    </row>
    <row r="833" customFormat="false" ht="12.75" hidden="false" customHeight="false" outlineLevel="0" collapsed="false">
      <c r="A833" s="1"/>
      <c r="AN833" s="367"/>
    </row>
    <row r="834" customFormat="false" ht="12.75" hidden="false" customHeight="false" outlineLevel="0" collapsed="false">
      <c r="A834" s="1"/>
      <c r="AN834" s="367"/>
    </row>
    <row r="835" customFormat="false" ht="12.75" hidden="false" customHeight="false" outlineLevel="0" collapsed="false">
      <c r="A835" s="1"/>
      <c r="AN835" s="367"/>
    </row>
    <row r="836" customFormat="false" ht="12.75" hidden="false" customHeight="false" outlineLevel="0" collapsed="false">
      <c r="A836" s="1"/>
      <c r="AN836" s="367"/>
    </row>
    <row r="837" customFormat="false" ht="12.75" hidden="false" customHeight="false" outlineLevel="0" collapsed="false">
      <c r="A837" s="1"/>
      <c r="AN837" s="367"/>
    </row>
    <row r="838" customFormat="false" ht="12.75" hidden="false" customHeight="false" outlineLevel="0" collapsed="false">
      <c r="A838" s="1"/>
      <c r="AN838" s="367"/>
    </row>
    <row r="839" customFormat="false" ht="12.75" hidden="false" customHeight="false" outlineLevel="0" collapsed="false">
      <c r="A839" s="1"/>
      <c r="AN839" s="367"/>
    </row>
    <row r="840" customFormat="false" ht="12.75" hidden="false" customHeight="false" outlineLevel="0" collapsed="false">
      <c r="A840" s="1"/>
      <c r="AN840" s="367"/>
    </row>
    <row r="841" customFormat="false" ht="12.75" hidden="false" customHeight="false" outlineLevel="0" collapsed="false">
      <c r="A841" s="1"/>
      <c r="AN841" s="367"/>
    </row>
    <row r="842" customFormat="false" ht="12.75" hidden="false" customHeight="false" outlineLevel="0" collapsed="false">
      <c r="A842" s="1"/>
      <c r="AN842" s="367"/>
    </row>
    <row r="843" customFormat="false" ht="12.75" hidden="false" customHeight="false" outlineLevel="0" collapsed="false">
      <c r="A843" s="1"/>
      <c r="AN843" s="367"/>
    </row>
    <row r="844" customFormat="false" ht="12.75" hidden="false" customHeight="false" outlineLevel="0" collapsed="false">
      <c r="A844" s="1"/>
      <c r="AN844" s="367"/>
    </row>
    <row r="845" customFormat="false" ht="12.75" hidden="false" customHeight="false" outlineLevel="0" collapsed="false">
      <c r="A845" s="1"/>
      <c r="AN845" s="367"/>
    </row>
    <row r="846" customFormat="false" ht="12.75" hidden="false" customHeight="false" outlineLevel="0" collapsed="false">
      <c r="A846" s="1"/>
      <c r="AN846" s="367"/>
    </row>
    <row r="847" customFormat="false" ht="12.75" hidden="false" customHeight="false" outlineLevel="0" collapsed="false">
      <c r="A847" s="1"/>
      <c r="AN847" s="367"/>
    </row>
    <row r="848" customFormat="false" ht="12.75" hidden="false" customHeight="false" outlineLevel="0" collapsed="false">
      <c r="A848" s="1"/>
      <c r="AN848" s="367"/>
    </row>
    <row r="849" customFormat="false" ht="12.75" hidden="false" customHeight="false" outlineLevel="0" collapsed="false">
      <c r="A849" s="1"/>
      <c r="AN849" s="367"/>
    </row>
    <row r="850" customFormat="false" ht="12.75" hidden="false" customHeight="false" outlineLevel="0" collapsed="false">
      <c r="A850" s="1"/>
      <c r="AN850" s="367"/>
    </row>
    <row r="851" customFormat="false" ht="12.75" hidden="false" customHeight="false" outlineLevel="0" collapsed="false">
      <c r="A851" s="1"/>
      <c r="AN851" s="367"/>
    </row>
    <row r="852" customFormat="false" ht="12.75" hidden="false" customHeight="false" outlineLevel="0" collapsed="false">
      <c r="A852" s="1"/>
      <c r="AN852" s="367"/>
    </row>
    <row r="853" customFormat="false" ht="12.75" hidden="false" customHeight="false" outlineLevel="0" collapsed="false">
      <c r="A853" s="1"/>
      <c r="AN853" s="367"/>
    </row>
    <row r="854" customFormat="false" ht="12.75" hidden="false" customHeight="false" outlineLevel="0" collapsed="false">
      <c r="A854" s="1"/>
      <c r="AN854" s="367"/>
    </row>
    <row r="855" customFormat="false" ht="12.75" hidden="false" customHeight="false" outlineLevel="0" collapsed="false">
      <c r="A855" s="1"/>
      <c r="AN855" s="367"/>
    </row>
    <row r="856" customFormat="false" ht="12.75" hidden="false" customHeight="false" outlineLevel="0" collapsed="false">
      <c r="A856" s="1"/>
      <c r="AN856" s="367"/>
    </row>
    <row r="857" customFormat="false" ht="12.75" hidden="false" customHeight="false" outlineLevel="0" collapsed="false">
      <c r="A857" s="1"/>
      <c r="AN857" s="367"/>
    </row>
    <row r="858" customFormat="false" ht="12.75" hidden="false" customHeight="false" outlineLevel="0" collapsed="false">
      <c r="A858" s="1"/>
      <c r="AN858" s="367"/>
    </row>
    <row r="859" customFormat="false" ht="12.75" hidden="false" customHeight="false" outlineLevel="0" collapsed="false">
      <c r="A859" s="1"/>
      <c r="AN859" s="367"/>
    </row>
    <row r="860" customFormat="false" ht="12.75" hidden="false" customHeight="false" outlineLevel="0" collapsed="false">
      <c r="A860" s="1"/>
      <c r="AN860" s="367"/>
    </row>
    <row r="861" customFormat="false" ht="12.75" hidden="false" customHeight="false" outlineLevel="0" collapsed="false">
      <c r="A861" s="1"/>
      <c r="AN861" s="367"/>
    </row>
    <row r="862" customFormat="false" ht="12.75" hidden="false" customHeight="false" outlineLevel="0" collapsed="false">
      <c r="A862" s="1"/>
      <c r="AN862" s="367"/>
    </row>
    <row r="863" customFormat="false" ht="12.75" hidden="false" customHeight="false" outlineLevel="0" collapsed="false">
      <c r="A863" s="1"/>
      <c r="AN863" s="367"/>
    </row>
    <row r="864" customFormat="false" ht="12.75" hidden="false" customHeight="false" outlineLevel="0" collapsed="false">
      <c r="A864" s="1"/>
      <c r="AN864" s="367"/>
    </row>
    <row r="865" customFormat="false" ht="12.75" hidden="false" customHeight="false" outlineLevel="0" collapsed="false">
      <c r="A865" s="1"/>
      <c r="AN865" s="367"/>
    </row>
    <row r="866" customFormat="false" ht="12.75" hidden="false" customHeight="false" outlineLevel="0" collapsed="false">
      <c r="A866" s="1"/>
      <c r="AN866" s="367"/>
    </row>
    <row r="867" customFormat="false" ht="12.75" hidden="false" customHeight="false" outlineLevel="0" collapsed="false">
      <c r="A867" s="1"/>
      <c r="AN867" s="367"/>
    </row>
    <row r="868" customFormat="false" ht="12.75" hidden="false" customHeight="false" outlineLevel="0" collapsed="false">
      <c r="A868" s="1"/>
      <c r="AN868" s="367"/>
    </row>
    <row r="869" customFormat="false" ht="12.75" hidden="false" customHeight="false" outlineLevel="0" collapsed="false">
      <c r="A869" s="1"/>
      <c r="AN869" s="367"/>
    </row>
    <row r="870" customFormat="false" ht="12.75" hidden="false" customHeight="false" outlineLevel="0" collapsed="false">
      <c r="A870" s="1"/>
      <c r="AN870" s="367"/>
    </row>
    <row r="871" customFormat="false" ht="12.75" hidden="false" customHeight="false" outlineLevel="0" collapsed="false">
      <c r="A871" s="1"/>
      <c r="AN871" s="367"/>
    </row>
    <row r="872" customFormat="false" ht="12.75" hidden="false" customHeight="false" outlineLevel="0" collapsed="false">
      <c r="A872" s="1"/>
      <c r="AN872" s="367"/>
    </row>
    <row r="873" customFormat="false" ht="12.75" hidden="false" customHeight="false" outlineLevel="0" collapsed="false">
      <c r="A873" s="1"/>
      <c r="AN873" s="367"/>
    </row>
    <row r="874" customFormat="false" ht="12.75" hidden="false" customHeight="false" outlineLevel="0" collapsed="false">
      <c r="A874" s="1"/>
      <c r="AN874" s="367"/>
    </row>
    <row r="875" customFormat="false" ht="12.75" hidden="false" customHeight="false" outlineLevel="0" collapsed="false">
      <c r="A875" s="1"/>
      <c r="AN875" s="367"/>
    </row>
    <row r="876" customFormat="false" ht="12.75" hidden="false" customHeight="false" outlineLevel="0" collapsed="false">
      <c r="A876" s="1"/>
      <c r="AN876" s="367"/>
    </row>
    <row r="877" customFormat="false" ht="12.75" hidden="false" customHeight="false" outlineLevel="0" collapsed="false">
      <c r="A877" s="1"/>
      <c r="AN877" s="367"/>
    </row>
    <row r="878" customFormat="false" ht="12.75" hidden="false" customHeight="false" outlineLevel="0" collapsed="false">
      <c r="A878" s="1"/>
      <c r="AN878" s="367"/>
    </row>
    <row r="879" customFormat="false" ht="12.75" hidden="false" customHeight="false" outlineLevel="0" collapsed="false">
      <c r="A879" s="1"/>
      <c r="AN879" s="367"/>
    </row>
    <row r="880" customFormat="false" ht="12.75" hidden="false" customHeight="false" outlineLevel="0" collapsed="false">
      <c r="A880" s="1"/>
      <c r="AN880" s="367"/>
    </row>
    <row r="881" customFormat="false" ht="12.75" hidden="false" customHeight="false" outlineLevel="0" collapsed="false">
      <c r="A881" s="1"/>
      <c r="AN881" s="367"/>
    </row>
    <row r="882" customFormat="false" ht="12.75" hidden="false" customHeight="false" outlineLevel="0" collapsed="false">
      <c r="A882" s="1"/>
      <c r="AN882" s="367"/>
    </row>
    <row r="883" customFormat="false" ht="12.75" hidden="false" customHeight="false" outlineLevel="0" collapsed="false">
      <c r="A883" s="1"/>
      <c r="AN883" s="367"/>
    </row>
    <row r="884" customFormat="false" ht="12.75" hidden="false" customHeight="false" outlineLevel="0" collapsed="false">
      <c r="A884" s="1"/>
      <c r="AN884" s="367"/>
    </row>
    <row r="885" customFormat="false" ht="12.75" hidden="false" customHeight="false" outlineLevel="0" collapsed="false">
      <c r="A885" s="1"/>
      <c r="AN885" s="367"/>
    </row>
    <row r="886" customFormat="false" ht="12.75" hidden="false" customHeight="false" outlineLevel="0" collapsed="false">
      <c r="A886" s="1"/>
      <c r="AN886" s="367"/>
    </row>
    <row r="887" customFormat="false" ht="12.75" hidden="false" customHeight="false" outlineLevel="0" collapsed="false">
      <c r="A887" s="1"/>
      <c r="AN887" s="367"/>
    </row>
    <row r="888" customFormat="false" ht="12.75" hidden="false" customHeight="false" outlineLevel="0" collapsed="false">
      <c r="A888" s="1"/>
      <c r="AN888" s="367"/>
    </row>
    <row r="889" customFormat="false" ht="12.75" hidden="false" customHeight="false" outlineLevel="0" collapsed="false">
      <c r="A889" s="1"/>
      <c r="AN889" s="367"/>
    </row>
    <row r="890" customFormat="false" ht="12.75" hidden="false" customHeight="false" outlineLevel="0" collapsed="false">
      <c r="A890" s="1"/>
      <c r="AN890" s="367"/>
    </row>
    <row r="891" customFormat="false" ht="12.75" hidden="false" customHeight="false" outlineLevel="0" collapsed="false">
      <c r="A891" s="1"/>
      <c r="AN891" s="367"/>
    </row>
    <row r="892" customFormat="false" ht="12.75" hidden="false" customHeight="false" outlineLevel="0" collapsed="false">
      <c r="A892" s="1"/>
      <c r="AN892" s="367"/>
    </row>
    <row r="893" customFormat="false" ht="12.75" hidden="false" customHeight="false" outlineLevel="0" collapsed="false">
      <c r="A893" s="1"/>
      <c r="AN893" s="367"/>
    </row>
    <row r="894" customFormat="false" ht="12.75" hidden="false" customHeight="false" outlineLevel="0" collapsed="false">
      <c r="A894" s="1"/>
      <c r="AN894" s="367"/>
    </row>
    <row r="895" customFormat="false" ht="12.75" hidden="false" customHeight="false" outlineLevel="0" collapsed="false">
      <c r="A895" s="1"/>
      <c r="AN895" s="367"/>
    </row>
    <row r="896" customFormat="false" ht="12.75" hidden="false" customHeight="false" outlineLevel="0" collapsed="false">
      <c r="A896" s="1"/>
      <c r="AN896" s="367"/>
    </row>
    <row r="897" customFormat="false" ht="12.75" hidden="false" customHeight="false" outlineLevel="0" collapsed="false">
      <c r="A897" s="1"/>
      <c r="AN897" s="367"/>
    </row>
    <row r="898" customFormat="false" ht="12.75" hidden="false" customHeight="false" outlineLevel="0" collapsed="false">
      <c r="A898" s="1"/>
      <c r="AN898" s="367"/>
    </row>
    <row r="899" customFormat="false" ht="12.75" hidden="false" customHeight="false" outlineLevel="0" collapsed="false">
      <c r="A899" s="1"/>
      <c r="AN899" s="367"/>
    </row>
    <row r="900" customFormat="false" ht="12.75" hidden="false" customHeight="false" outlineLevel="0" collapsed="false">
      <c r="A900" s="1"/>
      <c r="AN900" s="367"/>
    </row>
    <row r="901" customFormat="false" ht="12.75" hidden="false" customHeight="false" outlineLevel="0" collapsed="false">
      <c r="A901" s="1"/>
      <c r="AN901" s="367"/>
    </row>
    <row r="902" customFormat="false" ht="12.75" hidden="false" customHeight="false" outlineLevel="0" collapsed="false">
      <c r="A902" s="1"/>
      <c r="AN902" s="367"/>
    </row>
    <row r="903" customFormat="false" ht="12.75" hidden="false" customHeight="false" outlineLevel="0" collapsed="false">
      <c r="A903" s="1"/>
      <c r="AN903" s="367"/>
    </row>
    <row r="904" customFormat="false" ht="12.75" hidden="false" customHeight="false" outlineLevel="0" collapsed="false">
      <c r="A904" s="1"/>
      <c r="AN904" s="367"/>
    </row>
    <row r="905" customFormat="false" ht="12.75" hidden="false" customHeight="false" outlineLevel="0" collapsed="false">
      <c r="A905" s="1"/>
      <c r="AN905" s="367"/>
    </row>
    <row r="906" customFormat="false" ht="12.75" hidden="false" customHeight="false" outlineLevel="0" collapsed="false">
      <c r="A906" s="1"/>
      <c r="AN906" s="367"/>
    </row>
    <row r="907" customFormat="false" ht="12.75" hidden="false" customHeight="false" outlineLevel="0" collapsed="false">
      <c r="A907" s="1"/>
      <c r="AN907" s="367"/>
    </row>
    <row r="908" customFormat="false" ht="12.75" hidden="false" customHeight="false" outlineLevel="0" collapsed="false">
      <c r="A908" s="1"/>
      <c r="AN908" s="367"/>
    </row>
    <row r="909" customFormat="false" ht="12.75" hidden="false" customHeight="false" outlineLevel="0" collapsed="false">
      <c r="A909" s="1"/>
      <c r="AN909" s="367"/>
    </row>
    <row r="910" customFormat="false" ht="12.75" hidden="false" customHeight="false" outlineLevel="0" collapsed="false">
      <c r="A910" s="1"/>
      <c r="AN910" s="367"/>
    </row>
    <row r="911" customFormat="false" ht="12.75" hidden="false" customHeight="false" outlineLevel="0" collapsed="false">
      <c r="A911" s="1"/>
      <c r="AN911" s="367"/>
    </row>
    <row r="912" customFormat="false" ht="12.75" hidden="false" customHeight="false" outlineLevel="0" collapsed="false">
      <c r="A912" s="1"/>
      <c r="AN912" s="367"/>
    </row>
    <row r="913" customFormat="false" ht="12.75" hidden="false" customHeight="false" outlineLevel="0" collapsed="false">
      <c r="A913" s="1"/>
      <c r="AN913" s="367"/>
    </row>
    <row r="914" customFormat="false" ht="12.75" hidden="false" customHeight="false" outlineLevel="0" collapsed="false">
      <c r="A914" s="1"/>
      <c r="AN914" s="367"/>
    </row>
    <row r="915" customFormat="false" ht="12.75" hidden="false" customHeight="false" outlineLevel="0" collapsed="false">
      <c r="A915" s="1"/>
      <c r="AN915" s="367"/>
    </row>
    <row r="916" customFormat="false" ht="12.75" hidden="false" customHeight="false" outlineLevel="0" collapsed="false">
      <c r="A916" s="1"/>
      <c r="AN916" s="367"/>
    </row>
    <row r="917" customFormat="false" ht="12.75" hidden="false" customHeight="false" outlineLevel="0" collapsed="false">
      <c r="A917" s="1"/>
      <c r="AN917" s="367"/>
    </row>
    <row r="918" customFormat="false" ht="12.75" hidden="false" customHeight="false" outlineLevel="0" collapsed="false">
      <c r="A918" s="1"/>
      <c r="AN918" s="367"/>
    </row>
    <row r="919" customFormat="false" ht="12.75" hidden="false" customHeight="false" outlineLevel="0" collapsed="false">
      <c r="A919" s="1"/>
      <c r="AN919" s="367"/>
    </row>
    <row r="920" customFormat="false" ht="12.75" hidden="false" customHeight="false" outlineLevel="0" collapsed="false">
      <c r="A920" s="1"/>
      <c r="AN920" s="367"/>
    </row>
    <row r="921" customFormat="false" ht="12.75" hidden="false" customHeight="false" outlineLevel="0" collapsed="false">
      <c r="A921" s="1"/>
      <c r="AN921" s="367"/>
    </row>
    <row r="922" customFormat="false" ht="12.75" hidden="false" customHeight="false" outlineLevel="0" collapsed="false">
      <c r="A922" s="1"/>
      <c r="AN922" s="367"/>
    </row>
    <row r="923" customFormat="false" ht="12.75" hidden="false" customHeight="false" outlineLevel="0" collapsed="false">
      <c r="A923" s="1"/>
      <c r="AN923" s="367"/>
    </row>
    <row r="924" customFormat="false" ht="12.75" hidden="false" customHeight="false" outlineLevel="0" collapsed="false">
      <c r="A924" s="1"/>
      <c r="AN924" s="367"/>
    </row>
    <row r="925" customFormat="false" ht="12.75" hidden="false" customHeight="false" outlineLevel="0" collapsed="false">
      <c r="A925" s="1"/>
      <c r="AN925" s="367"/>
    </row>
    <row r="926" customFormat="false" ht="12.75" hidden="false" customHeight="false" outlineLevel="0" collapsed="false">
      <c r="A926" s="1"/>
      <c r="AN926" s="367"/>
    </row>
    <row r="927" customFormat="false" ht="12.75" hidden="false" customHeight="false" outlineLevel="0" collapsed="false">
      <c r="A927" s="1"/>
      <c r="AN927" s="367"/>
    </row>
    <row r="928" customFormat="false" ht="12.75" hidden="false" customHeight="false" outlineLevel="0" collapsed="false">
      <c r="A928" s="1"/>
      <c r="AN928" s="367"/>
    </row>
    <row r="929" customFormat="false" ht="12.75" hidden="false" customHeight="false" outlineLevel="0" collapsed="false">
      <c r="A929" s="1"/>
      <c r="AN929" s="367"/>
    </row>
    <row r="930" customFormat="false" ht="12.75" hidden="false" customHeight="false" outlineLevel="0" collapsed="false">
      <c r="A930" s="1"/>
      <c r="AN930" s="367"/>
    </row>
    <row r="931" customFormat="false" ht="12.75" hidden="false" customHeight="false" outlineLevel="0" collapsed="false">
      <c r="A931" s="1"/>
      <c r="AN931" s="367"/>
    </row>
    <row r="932" customFormat="false" ht="12.75" hidden="false" customHeight="false" outlineLevel="0" collapsed="false">
      <c r="A932" s="1"/>
      <c r="AN932" s="367"/>
    </row>
    <row r="933" customFormat="false" ht="12.75" hidden="false" customHeight="false" outlineLevel="0" collapsed="false">
      <c r="A933" s="1"/>
      <c r="AN933" s="367"/>
    </row>
    <row r="934" customFormat="false" ht="12.75" hidden="false" customHeight="false" outlineLevel="0" collapsed="false">
      <c r="A934" s="1"/>
      <c r="AN934" s="367"/>
    </row>
    <row r="935" customFormat="false" ht="12.75" hidden="false" customHeight="false" outlineLevel="0" collapsed="false">
      <c r="A935" s="1"/>
      <c r="AN935" s="367"/>
    </row>
    <row r="936" customFormat="false" ht="12.75" hidden="false" customHeight="false" outlineLevel="0" collapsed="false">
      <c r="A936" s="1"/>
      <c r="AN936" s="367"/>
    </row>
    <row r="937" customFormat="false" ht="12.75" hidden="false" customHeight="false" outlineLevel="0" collapsed="false">
      <c r="A937" s="1"/>
      <c r="AN937" s="367"/>
    </row>
    <row r="938" customFormat="false" ht="12.75" hidden="false" customHeight="false" outlineLevel="0" collapsed="false">
      <c r="A938" s="1"/>
      <c r="AN938" s="367"/>
    </row>
    <row r="939" customFormat="false" ht="12.75" hidden="false" customHeight="false" outlineLevel="0" collapsed="false">
      <c r="A939" s="1"/>
      <c r="AN939" s="367"/>
    </row>
    <row r="940" customFormat="false" ht="12.75" hidden="false" customHeight="false" outlineLevel="0" collapsed="false">
      <c r="A940" s="1"/>
      <c r="AN940" s="367"/>
    </row>
    <row r="941" customFormat="false" ht="12.75" hidden="false" customHeight="false" outlineLevel="0" collapsed="false">
      <c r="A941" s="1"/>
      <c r="AN941" s="367"/>
    </row>
    <row r="942" customFormat="false" ht="12.75" hidden="false" customHeight="false" outlineLevel="0" collapsed="false">
      <c r="A942" s="1"/>
      <c r="AN942" s="367"/>
    </row>
    <row r="943" customFormat="false" ht="12.75" hidden="false" customHeight="false" outlineLevel="0" collapsed="false">
      <c r="A943" s="1"/>
      <c r="AN943" s="367"/>
    </row>
    <row r="944" customFormat="false" ht="12.75" hidden="false" customHeight="false" outlineLevel="0" collapsed="false">
      <c r="A944" s="1"/>
      <c r="AN944" s="367"/>
    </row>
    <row r="945" customFormat="false" ht="12.75" hidden="false" customHeight="false" outlineLevel="0" collapsed="false">
      <c r="A945" s="1"/>
      <c r="AN945" s="367"/>
    </row>
    <row r="946" customFormat="false" ht="12.75" hidden="false" customHeight="false" outlineLevel="0" collapsed="false">
      <c r="A946" s="1"/>
      <c r="AN946" s="367"/>
    </row>
    <row r="947" customFormat="false" ht="12.75" hidden="false" customHeight="false" outlineLevel="0" collapsed="false">
      <c r="A947" s="1"/>
      <c r="AN947" s="367"/>
    </row>
    <row r="948" customFormat="false" ht="12.75" hidden="false" customHeight="false" outlineLevel="0" collapsed="false">
      <c r="A948" s="1"/>
      <c r="AN948" s="367"/>
    </row>
    <row r="949" customFormat="false" ht="12.75" hidden="false" customHeight="false" outlineLevel="0" collapsed="false">
      <c r="A949" s="1"/>
      <c r="AN949" s="367"/>
    </row>
    <row r="950" customFormat="false" ht="12.75" hidden="false" customHeight="false" outlineLevel="0" collapsed="false">
      <c r="A950" s="1"/>
      <c r="AN950" s="367"/>
    </row>
    <row r="951" customFormat="false" ht="12.75" hidden="false" customHeight="false" outlineLevel="0" collapsed="false">
      <c r="A951" s="1"/>
      <c r="AN951" s="367"/>
    </row>
    <row r="952" customFormat="false" ht="12.75" hidden="false" customHeight="false" outlineLevel="0" collapsed="false">
      <c r="A952" s="1"/>
      <c r="AN952" s="367"/>
    </row>
    <row r="953" customFormat="false" ht="12.75" hidden="false" customHeight="false" outlineLevel="0" collapsed="false">
      <c r="A953" s="1"/>
      <c r="AN953" s="367"/>
    </row>
    <row r="954" customFormat="false" ht="12.75" hidden="false" customHeight="false" outlineLevel="0" collapsed="false">
      <c r="A954" s="1"/>
      <c r="AN954" s="367"/>
    </row>
    <row r="955" customFormat="false" ht="12.75" hidden="false" customHeight="false" outlineLevel="0" collapsed="false">
      <c r="A955" s="1"/>
      <c r="AN955" s="367"/>
    </row>
    <row r="956" customFormat="false" ht="12.75" hidden="false" customHeight="false" outlineLevel="0" collapsed="false">
      <c r="A956" s="1"/>
      <c r="AN956" s="367"/>
    </row>
    <row r="957" customFormat="false" ht="12.75" hidden="false" customHeight="false" outlineLevel="0" collapsed="false">
      <c r="A957" s="1"/>
      <c r="AN957" s="367"/>
    </row>
    <row r="958" customFormat="false" ht="12.75" hidden="false" customHeight="false" outlineLevel="0" collapsed="false">
      <c r="A958" s="1"/>
      <c r="AN958" s="367"/>
    </row>
    <row r="959" customFormat="false" ht="12.75" hidden="false" customHeight="false" outlineLevel="0" collapsed="false">
      <c r="A959" s="1"/>
      <c r="AN959" s="367"/>
    </row>
    <row r="960" customFormat="false" ht="12.75" hidden="false" customHeight="false" outlineLevel="0" collapsed="false">
      <c r="A960" s="1"/>
      <c r="AN960" s="367"/>
    </row>
    <row r="961" customFormat="false" ht="12.75" hidden="false" customHeight="false" outlineLevel="0" collapsed="false">
      <c r="A961" s="1"/>
      <c r="AN961" s="367"/>
    </row>
    <row r="962" customFormat="false" ht="12.75" hidden="false" customHeight="false" outlineLevel="0" collapsed="false">
      <c r="A962" s="1"/>
      <c r="AN962" s="367"/>
    </row>
    <row r="963" customFormat="false" ht="12.75" hidden="false" customHeight="false" outlineLevel="0" collapsed="false">
      <c r="A963" s="1"/>
      <c r="AN963" s="367"/>
    </row>
    <row r="964" customFormat="false" ht="12.75" hidden="false" customHeight="false" outlineLevel="0" collapsed="false">
      <c r="A964" s="1"/>
      <c r="AN964" s="367"/>
    </row>
    <row r="965" customFormat="false" ht="12.75" hidden="false" customHeight="false" outlineLevel="0" collapsed="false">
      <c r="A965" s="1"/>
      <c r="AN965" s="367"/>
    </row>
    <row r="966" customFormat="false" ht="12.75" hidden="false" customHeight="false" outlineLevel="0" collapsed="false">
      <c r="A966" s="1"/>
      <c r="AN966" s="367"/>
    </row>
    <row r="967" customFormat="false" ht="12.75" hidden="false" customHeight="false" outlineLevel="0" collapsed="false">
      <c r="A967" s="1"/>
      <c r="AN967" s="367"/>
    </row>
    <row r="968" customFormat="false" ht="12.75" hidden="false" customHeight="false" outlineLevel="0" collapsed="false">
      <c r="A968" s="1"/>
      <c r="AN968" s="367"/>
    </row>
    <row r="969" customFormat="false" ht="12.75" hidden="false" customHeight="false" outlineLevel="0" collapsed="false">
      <c r="A969" s="1"/>
      <c r="AN969" s="367"/>
    </row>
    <row r="970" customFormat="false" ht="12.75" hidden="false" customHeight="false" outlineLevel="0" collapsed="false">
      <c r="A970" s="1"/>
      <c r="AN970" s="367"/>
    </row>
    <row r="971" customFormat="false" ht="12.75" hidden="false" customHeight="false" outlineLevel="0" collapsed="false">
      <c r="A971" s="1"/>
      <c r="AN971" s="367"/>
    </row>
    <row r="972" customFormat="false" ht="12.75" hidden="false" customHeight="false" outlineLevel="0" collapsed="false">
      <c r="A972" s="1"/>
      <c r="AN972" s="367"/>
    </row>
    <row r="973" customFormat="false" ht="12.75" hidden="false" customHeight="false" outlineLevel="0" collapsed="false">
      <c r="A973" s="1"/>
      <c r="AN973" s="367"/>
    </row>
    <row r="974" customFormat="false" ht="12.75" hidden="false" customHeight="false" outlineLevel="0" collapsed="false">
      <c r="A974" s="1"/>
      <c r="AN974" s="367"/>
    </row>
    <row r="975" customFormat="false" ht="12.75" hidden="false" customHeight="false" outlineLevel="0" collapsed="false">
      <c r="A975" s="1"/>
      <c r="AN975" s="367"/>
    </row>
    <row r="976" customFormat="false" ht="12.75" hidden="false" customHeight="false" outlineLevel="0" collapsed="false">
      <c r="A976" s="1"/>
      <c r="AN976" s="367"/>
    </row>
    <row r="977" customFormat="false" ht="12.75" hidden="false" customHeight="false" outlineLevel="0" collapsed="false">
      <c r="A977" s="1"/>
      <c r="AN977" s="367"/>
    </row>
    <row r="978" customFormat="false" ht="12.75" hidden="false" customHeight="false" outlineLevel="0" collapsed="false">
      <c r="A978" s="1"/>
      <c r="AN978" s="367"/>
    </row>
    <row r="979" customFormat="false" ht="12.75" hidden="false" customHeight="false" outlineLevel="0" collapsed="false">
      <c r="A979" s="1"/>
      <c r="AN979" s="367"/>
    </row>
    <row r="980" customFormat="false" ht="12.75" hidden="false" customHeight="false" outlineLevel="0" collapsed="false">
      <c r="A980" s="1"/>
      <c r="AN980" s="367"/>
    </row>
    <row r="981" customFormat="false" ht="12.75" hidden="false" customHeight="false" outlineLevel="0" collapsed="false">
      <c r="A981" s="1"/>
      <c r="AN981" s="367"/>
    </row>
    <row r="982" customFormat="false" ht="12.75" hidden="false" customHeight="false" outlineLevel="0" collapsed="false">
      <c r="A982" s="1"/>
      <c r="AN982" s="367"/>
    </row>
    <row r="983" customFormat="false" ht="12.75" hidden="false" customHeight="false" outlineLevel="0" collapsed="false">
      <c r="A983" s="1"/>
      <c r="AN983" s="367"/>
    </row>
    <row r="984" customFormat="false" ht="12.75" hidden="false" customHeight="false" outlineLevel="0" collapsed="false">
      <c r="A984" s="1"/>
      <c r="AN984" s="367"/>
    </row>
    <row r="985" customFormat="false" ht="12.75" hidden="false" customHeight="false" outlineLevel="0" collapsed="false">
      <c r="A985" s="1"/>
      <c r="AN985" s="367"/>
    </row>
    <row r="986" customFormat="false" ht="12.75" hidden="false" customHeight="false" outlineLevel="0" collapsed="false">
      <c r="A986" s="1"/>
      <c r="AN986" s="367"/>
    </row>
    <row r="987" customFormat="false" ht="12.75" hidden="false" customHeight="false" outlineLevel="0" collapsed="false">
      <c r="A987" s="1"/>
      <c r="AN987" s="367"/>
    </row>
    <row r="988" customFormat="false" ht="12.75" hidden="false" customHeight="false" outlineLevel="0" collapsed="false">
      <c r="A988" s="1"/>
      <c r="AN988" s="367"/>
    </row>
    <row r="989" customFormat="false" ht="12.75" hidden="false" customHeight="false" outlineLevel="0" collapsed="false">
      <c r="A989" s="1"/>
      <c r="AN989" s="367"/>
    </row>
    <row r="990" customFormat="false" ht="12.75" hidden="false" customHeight="false" outlineLevel="0" collapsed="false">
      <c r="A990" s="1"/>
      <c r="AN990" s="367"/>
    </row>
    <row r="991" customFormat="false" ht="12.75" hidden="false" customHeight="false" outlineLevel="0" collapsed="false">
      <c r="A991" s="1"/>
      <c r="AN991" s="367"/>
    </row>
    <row r="992" customFormat="false" ht="12.75" hidden="false" customHeight="false" outlineLevel="0" collapsed="false">
      <c r="A992" s="1"/>
      <c r="AN992" s="367"/>
    </row>
    <row r="993" customFormat="false" ht="12.75" hidden="false" customHeight="false" outlineLevel="0" collapsed="false">
      <c r="A993" s="1"/>
      <c r="AN993" s="367"/>
    </row>
    <row r="994" customFormat="false" ht="12.75" hidden="false" customHeight="false" outlineLevel="0" collapsed="false">
      <c r="A994" s="1"/>
      <c r="AN994" s="367"/>
    </row>
    <row r="995" customFormat="false" ht="12.75" hidden="false" customHeight="false" outlineLevel="0" collapsed="false">
      <c r="A995" s="1"/>
      <c r="AN995" s="367"/>
    </row>
    <row r="996" customFormat="false" ht="12.75" hidden="false" customHeight="false" outlineLevel="0" collapsed="false">
      <c r="A996" s="1"/>
      <c r="AN996" s="367"/>
    </row>
    <row r="997" customFormat="false" ht="12.75" hidden="false" customHeight="false" outlineLevel="0" collapsed="false">
      <c r="A997" s="1"/>
      <c r="AN997" s="367"/>
    </row>
    <row r="998" customFormat="false" ht="12.75" hidden="false" customHeight="false" outlineLevel="0" collapsed="false">
      <c r="A998" s="1"/>
      <c r="AN998" s="367"/>
    </row>
    <row r="999" customFormat="false" ht="12.75" hidden="false" customHeight="false" outlineLevel="0" collapsed="false">
      <c r="A999" s="1"/>
      <c r="AN999" s="367"/>
    </row>
    <row r="1000" customFormat="false" ht="12.75" hidden="false" customHeight="false" outlineLevel="0" collapsed="false">
      <c r="A1000" s="1"/>
      <c r="AN1000" s="367"/>
    </row>
    <row r="1001" customFormat="false" ht="12.75" hidden="false" customHeight="false" outlineLevel="0" collapsed="false">
      <c r="A1001" s="1"/>
      <c r="AN1001" s="367"/>
    </row>
    <row r="1002" customFormat="false" ht="12.75" hidden="false" customHeight="false" outlineLevel="0" collapsed="false">
      <c r="A1002" s="1"/>
      <c r="AN1002" s="367"/>
    </row>
    <row r="1003" customFormat="false" ht="12.75" hidden="false" customHeight="false" outlineLevel="0" collapsed="false">
      <c r="A1003" s="1"/>
      <c r="AN1003" s="367"/>
    </row>
    <row r="1004" customFormat="false" ht="12.75" hidden="false" customHeight="false" outlineLevel="0" collapsed="false">
      <c r="A1004" s="1"/>
      <c r="AN1004" s="367"/>
    </row>
    <row r="1005" customFormat="false" ht="12.75" hidden="false" customHeight="false" outlineLevel="0" collapsed="false">
      <c r="A1005" s="1"/>
      <c r="AN1005" s="367"/>
    </row>
    <row r="1006" customFormat="false" ht="12.75" hidden="false" customHeight="false" outlineLevel="0" collapsed="false">
      <c r="A1006" s="1"/>
      <c r="AN1006" s="367"/>
    </row>
    <row r="1007" customFormat="false" ht="12.75" hidden="false" customHeight="false" outlineLevel="0" collapsed="false">
      <c r="A1007" s="1"/>
      <c r="AN1007" s="367"/>
    </row>
    <row r="1008" customFormat="false" ht="12.75" hidden="false" customHeight="false" outlineLevel="0" collapsed="false">
      <c r="A1008" s="1"/>
      <c r="AN1008" s="367"/>
    </row>
    <row r="1009" customFormat="false" ht="12.75" hidden="false" customHeight="false" outlineLevel="0" collapsed="false">
      <c r="A1009" s="1"/>
      <c r="AN1009" s="367"/>
    </row>
    <row r="1010" customFormat="false" ht="12.75" hidden="false" customHeight="false" outlineLevel="0" collapsed="false">
      <c r="A1010" s="1"/>
      <c r="AN1010" s="367"/>
    </row>
    <row r="1011" customFormat="false" ht="12.75" hidden="false" customHeight="false" outlineLevel="0" collapsed="false">
      <c r="A1011" s="1"/>
      <c r="AN1011" s="367"/>
    </row>
    <row r="1012" customFormat="false" ht="12.75" hidden="false" customHeight="false" outlineLevel="0" collapsed="false">
      <c r="A1012" s="1"/>
      <c r="AN1012" s="367"/>
    </row>
    <row r="1013" customFormat="false" ht="12.75" hidden="false" customHeight="false" outlineLevel="0" collapsed="false">
      <c r="A1013" s="1"/>
      <c r="AN1013" s="367"/>
    </row>
    <row r="1014" customFormat="false" ht="12.75" hidden="false" customHeight="false" outlineLevel="0" collapsed="false">
      <c r="A1014" s="1"/>
      <c r="AN1014" s="367"/>
    </row>
    <row r="1015" customFormat="false" ht="12.75" hidden="false" customHeight="false" outlineLevel="0" collapsed="false">
      <c r="A1015" s="1"/>
      <c r="AN1015" s="367"/>
    </row>
    <row r="1016" customFormat="false" ht="12.75" hidden="false" customHeight="false" outlineLevel="0" collapsed="false">
      <c r="A1016" s="1"/>
      <c r="AN1016" s="367"/>
    </row>
    <row r="1017" customFormat="false" ht="12.75" hidden="false" customHeight="false" outlineLevel="0" collapsed="false">
      <c r="A1017" s="1"/>
      <c r="AN1017" s="367"/>
    </row>
    <row r="1018" customFormat="false" ht="12.75" hidden="false" customHeight="false" outlineLevel="0" collapsed="false">
      <c r="A1018" s="1"/>
      <c r="AN1018" s="367"/>
    </row>
    <row r="1019" customFormat="false" ht="12.75" hidden="false" customHeight="false" outlineLevel="0" collapsed="false">
      <c r="A1019" s="1"/>
      <c r="AN1019" s="367"/>
    </row>
    <row r="1020" customFormat="false" ht="12.75" hidden="false" customHeight="false" outlineLevel="0" collapsed="false">
      <c r="A1020" s="1"/>
      <c r="AN1020" s="367"/>
    </row>
    <row r="1021" customFormat="false" ht="12.75" hidden="false" customHeight="false" outlineLevel="0" collapsed="false">
      <c r="A1021" s="1"/>
      <c r="AN1021" s="367"/>
    </row>
    <row r="1022" customFormat="false" ht="12.75" hidden="false" customHeight="false" outlineLevel="0" collapsed="false">
      <c r="A1022" s="1"/>
      <c r="AN1022" s="367"/>
    </row>
    <row r="1023" customFormat="false" ht="12.75" hidden="false" customHeight="false" outlineLevel="0" collapsed="false">
      <c r="A1023" s="1"/>
      <c r="AN1023" s="367"/>
    </row>
    <row r="1024" customFormat="false" ht="12.75" hidden="false" customHeight="false" outlineLevel="0" collapsed="false">
      <c r="A1024" s="1"/>
      <c r="AN1024" s="367"/>
    </row>
    <row r="1025" customFormat="false" ht="12.75" hidden="false" customHeight="false" outlineLevel="0" collapsed="false">
      <c r="A1025" s="1"/>
      <c r="AN1025" s="367"/>
    </row>
    <row r="1026" customFormat="false" ht="12.75" hidden="false" customHeight="false" outlineLevel="0" collapsed="false">
      <c r="A1026" s="1"/>
      <c r="AN1026" s="367"/>
    </row>
    <row r="1027" customFormat="false" ht="12.75" hidden="false" customHeight="false" outlineLevel="0" collapsed="false">
      <c r="A1027" s="1"/>
      <c r="AN1027" s="367"/>
    </row>
    <row r="1028" customFormat="false" ht="12.75" hidden="false" customHeight="false" outlineLevel="0" collapsed="false">
      <c r="A1028" s="1"/>
      <c r="AN1028" s="367"/>
    </row>
    <row r="1029" customFormat="false" ht="12.75" hidden="false" customHeight="false" outlineLevel="0" collapsed="false">
      <c r="A1029" s="1"/>
      <c r="AN1029" s="367"/>
    </row>
    <row r="1030" customFormat="false" ht="12.75" hidden="false" customHeight="false" outlineLevel="0" collapsed="false">
      <c r="A1030" s="1"/>
      <c r="AN1030" s="367"/>
    </row>
    <row r="1031" customFormat="false" ht="12.75" hidden="false" customHeight="false" outlineLevel="0" collapsed="false">
      <c r="A1031" s="1"/>
      <c r="AN1031" s="367"/>
    </row>
    <row r="1032" customFormat="false" ht="12.75" hidden="false" customHeight="false" outlineLevel="0" collapsed="false">
      <c r="A1032" s="1"/>
      <c r="AN1032" s="367"/>
    </row>
    <row r="1033" customFormat="false" ht="12.75" hidden="false" customHeight="false" outlineLevel="0" collapsed="false">
      <c r="A1033" s="1"/>
      <c r="AN1033" s="367"/>
    </row>
    <row r="1034" customFormat="false" ht="12.75" hidden="false" customHeight="false" outlineLevel="0" collapsed="false">
      <c r="A1034" s="1"/>
      <c r="AN1034" s="367"/>
    </row>
    <row r="1035" customFormat="false" ht="12.75" hidden="false" customHeight="false" outlineLevel="0" collapsed="false">
      <c r="A1035" s="1"/>
      <c r="AN1035" s="367"/>
    </row>
    <row r="1036" customFormat="false" ht="12.75" hidden="false" customHeight="false" outlineLevel="0" collapsed="false">
      <c r="A1036" s="1"/>
      <c r="AN1036" s="367"/>
    </row>
    <row r="1037" customFormat="false" ht="12.75" hidden="false" customHeight="false" outlineLevel="0" collapsed="false">
      <c r="A1037" s="1"/>
      <c r="AN1037" s="367"/>
    </row>
    <row r="1038" customFormat="false" ht="12.75" hidden="false" customHeight="false" outlineLevel="0" collapsed="false">
      <c r="A1038" s="1"/>
      <c r="AN1038" s="367"/>
    </row>
    <row r="1039" customFormat="false" ht="12.75" hidden="false" customHeight="false" outlineLevel="0" collapsed="false">
      <c r="A1039" s="1"/>
      <c r="AN1039" s="367"/>
    </row>
    <row r="1040" customFormat="false" ht="12.75" hidden="false" customHeight="false" outlineLevel="0" collapsed="false">
      <c r="A1040" s="1"/>
      <c r="AN1040" s="367"/>
    </row>
    <row r="1041" customFormat="false" ht="12.75" hidden="false" customHeight="false" outlineLevel="0" collapsed="false">
      <c r="A1041" s="1"/>
      <c r="AN1041" s="367"/>
    </row>
    <row r="1042" customFormat="false" ht="12.75" hidden="false" customHeight="false" outlineLevel="0" collapsed="false">
      <c r="A1042" s="1"/>
      <c r="AN1042" s="367"/>
    </row>
    <row r="1043" customFormat="false" ht="12.75" hidden="false" customHeight="false" outlineLevel="0" collapsed="false">
      <c r="A1043" s="1"/>
      <c r="AN1043" s="367"/>
    </row>
    <row r="1044" customFormat="false" ht="12.75" hidden="false" customHeight="false" outlineLevel="0" collapsed="false">
      <c r="A1044" s="1"/>
      <c r="AN1044" s="367"/>
    </row>
    <row r="1045" customFormat="false" ht="12.75" hidden="false" customHeight="false" outlineLevel="0" collapsed="false">
      <c r="A1045" s="1"/>
      <c r="AN1045" s="367"/>
    </row>
    <row r="1046" customFormat="false" ht="12.75" hidden="false" customHeight="false" outlineLevel="0" collapsed="false">
      <c r="A1046" s="1"/>
      <c r="AN1046" s="367"/>
    </row>
    <row r="1047" customFormat="false" ht="12.75" hidden="false" customHeight="false" outlineLevel="0" collapsed="false">
      <c r="A1047" s="1"/>
      <c r="AN1047" s="367"/>
    </row>
    <row r="1048" customFormat="false" ht="12.75" hidden="false" customHeight="false" outlineLevel="0" collapsed="false">
      <c r="A1048" s="1"/>
      <c r="AN1048" s="367"/>
    </row>
    <row r="1049" customFormat="false" ht="12.75" hidden="false" customHeight="false" outlineLevel="0" collapsed="false">
      <c r="A1049" s="1"/>
      <c r="AN1049" s="367"/>
    </row>
    <row r="1050" customFormat="false" ht="12.75" hidden="false" customHeight="false" outlineLevel="0" collapsed="false">
      <c r="A1050" s="1"/>
      <c r="AN1050" s="367"/>
    </row>
    <row r="1051" customFormat="false" ht="12.75" hidden="false" customHeight="false" outlineLevel="0" collapsed="false">
      <c r="A1051" s="1"/>
      <c r="AN1051" s="367"/>
    </row>
    <row r="1052" customFormat="false" ht="12.75" hidden="false" customHeight="false" outlineLevel="0" collapsed="false">
      <c r="A1052" s="1"/>
      <c r="AN1052" s="367"/>
    </row>
    <row r="1053" customFormat="false" ht="12.75" hidden="false" customHeight="false" outlineLevel="0" collapsed="false">
      <c r="A1053" s="1"/>
      <c r="AN1053" s="367"/>
    </row>
    <row r="1054" customFormat="false" ht="12.75" hidden="false" customHeight="false" outlineLevel="0" collapsed="false">
      <c r="A1054" s="1"/>
      <c r="AN1054" s="367"/>
    </row>
    <row r="1055" customFormat="false" ht="12.75" hidden="false" customHeight="false" outlineLevel="0" collapsed="false">
      <c r="A1055" s="1"/>
      <c r="AN1055" s="367"/>
    </row>
    <row r="1056" customFormat="false" ht="12.75" hidden="false" customHeight="false" outlineLevel="0" collapsed="false">
      <c r="A1056" s="1"/>
      <c r="AN1056" s="367"/>
    </row>
    <row r="1057" customFormat="false" ht="12.75" hidden="false" customHeight="false" outlineLevel="0" collapsed="false">
      <c r="A1057" s="1"/>
      <c r="AN1057" s="367"/>
    </row>
    <row r="1058" customFormat="false" ht="12.75" hidden="false" customHeight="false" outlineLevel="0" collapsed="false">
      <c r="A1058" s="1"/>
      <c r="AN1058" s="367"/>
    </row>
    <row r="1059" customFormat="false" ht="12.75" hidden="false" customHeight="false" outlineLevel="0" collapsed="false">
      <c r="A1059" s="1"/>
      <c r="AN1059" s="367"/>
    </row>
    <row r="1060" customFormat="false" ht="12.75" hidden="false" customHeight="false" outlineLevel="0" collapsed="false">
      <c r="A1060" s="1"/>
      <c r="AN1060" s="367"/>
    </row>
    <row r="1061" customFormat="false" ht="12.75" hidden="false" customHeight="false" outlineLevel="0" collapsed="false">
      <c r="A1061" s="1"/>
      <c r="AN1061" s="367"/>
    </row>
    <row r="1062" customFormat="false" ht="12.75" hidden="false" customHeight="false" outlineLevel="0" collapsed="false">
      <c r="A1062" s="1"/>
      <c r="AN1062" s="367"/>
    </row>
    <row r="1063" customFormat="false" ht="12.75" hidden="false" customHeight="false" outlineLevel="0" collapsed="false">
      <c r="A1063" s="1"/>
      <c r="AN1063" s="367"/>
    </row>
    <row r="1064" customFormat="false" ht="12.75" hidden="false" customHeight="false" outlineLevel="0" collapsed="false">
      <c r="A1064" s="1"/>
      <c r="AN1064" s="367"/>
    </row>
    <row r="1065" customFormat="false" ht="12.75" hidden="false" customHeight="false" outlineLevel="0" collapsed="false">
      <c r="A1065" s="1"/>
      <c r="AN1065" s="367"/>
    </row>
    <row r="1066" customFormat="false" ht="12.75" hidden="false" customHeight="false" outlineLevel="0" collapsed="false">
      <c r="A1066" s="1"/>
      <c r="AN1066" s="367"/>
    </row>
    <row r="1067" customFormat="false" ht="12.75" hidden="false" customHeight="false" outlineLevel="0" collapsed="false">
      <c r="A1067" s="1"/>
      <c r="AN1067" s="367"/>
    </row>
    <row r="1068" customFormat="false" ht="12.75" hidden="false" customHeight="false" outlineLevel="0" collapsed="false">
      <c r="A1068" s="1"/>
      <c r="AN1068" s="367"/>
    </row>
    <row r="1069" customFormat="false" ht="12.75" hidden="false" customHeight="false" outlineLevel="0" collapsed="false">
      <c r="A1069" s="1"/>
      <c r="AN1069" s="367"/>
    </row>
    <row r="1070" customFormat="false" ht="12.75" hidden="false" customHeight="false" outlineLevel="0" collapsed="false">
      <c r="A1070" s="1"/>
      <c r="AN1070" s="367"/>
    </row>
    <row r="1071" customFormat="false" ht="12.75" hidden="false" customHeight="false" outlineLevel="0" collapsed="false">
      <c r="A1071" s="1"/>
      <c r="AN1071" s="367"/>
    </row>
    <row r="1072" customFormat="false" ht="12.75" hidden="false" customHeight="false" outlineLevel="0" collapsed="false">
      <c r="A1072" s="1"/>
      <c r="AN1072" s="367"/>
    </row>
    <row r="1073" customFormat="false" ht="12.75" hidden="false" customHeight="false" outlineLevel="0" collapsed="false">
      <c r="A1073" s="1"/>
      <c r="AN1073" s="367"/>
    </row>
    <row r="1074" customFormat="false" ht="12.75" hidden="false" customHeight="false" outlineLevel="0" collapsed="false">
      <c r="A1074" s="1"/>
      <c r="AN1074" s="367"/>
    </row>
    <row r="1075" customFormat="false" ht="12.75" hidden="false" customHeight="false" outlineLevel="0" collapsed="false">
      <c r="A1075" s="1"/>
      <c r="AN1075" s="367"/>
    </row>
    <row r="1076" customFormat="false" ht="12.75" hidden="false" customHeight="false" outlineLevel="0" collapsed="false">
      <c r="A1076" s="1"/>
      <c r="AN1076" s="367"/>
    </row>
    <row r="1077" customFormat="false" ht="12.75" hidden="false" customHeight="false" outlineLevel="0" collapsed="false">
      <c r="A1077" s="1"/>
      <c r="AN1077" s="367"/>
    </row>
    <row r="1078" customFormat="false" ht="12.75" hidden="false" customHeight="false" outlineLevel="0" collapsed="false">
      <c r="A1078" s="1"/>
      <c r="AN1078" s="367"/>
    </row>
    <row r="1079" customFormat="false" ht="12.75" hidden="false" customHeight="false" outlineLevel="0" collapsed="false">
      <c r="A1079" s="1"/>
      <c r="AN1079" s="367"/>
    </row>
    <row r="1080" customFormat="false" ht="12.75" hidden="false" customHeight="false" outlineLevel="0" collapsed="false">
      <c r="A1080" s="1"/>
      <c r="AN1080" s="367"/>
    </row>
    <row r="1081" customFormat="false" ht="12.75" hidden="false" customHeight="false" outlineLevel="0" collapsed="false">
      <c r="A1081" s="1"/>
      <c r="AN1081" s="367"/>
    </row>
    <row r="1082" customFormat="false" ht="12.75" hidden="false" customHeight="false" outlineLevel="0" collapsed="false">
      <c r="A1082" s="1"/>
      <c r="AN1082" s="367"/>
    </row>
    <row r="1083" customFormat="false" ht="12.75" hidden="false" customHeight="false" outlineLevel="0" collapsed="false">
      <c r="A1083" s="1"/>
      <c r="AN1083" s="367"/>
    </row>
    <row r="1084" customFormat="false" ht="12.75" hidden="false" customHeight="false" outlineLevel="0" collapsed="false">
      <c r="A1084" s="1"/>
      <c r="AN1084" s="367"/>
    </row>
    <row r="1085" customFormat="false" ht="12.75" hidden="false" customHeight="false" outlineLevel="0" collapsed="false">
      <c r="A1085" s="1"/>
      <c r="AN1085" s="367"/>
    </row>
    <row r="1086" customFormat="false" ht="12.75" hidden="false" customHeight="false" outlineLevel="0" collapsed="false">
      <c r="A1086" s="1"/>
      <c r="AN1086" s="367"/>
    </row>
    <row r="1087" customFormat="false" ht="12.75" hidden="false" customHeight="false" outlineLevel="0" collapsed="false">
      <c r="A1087" s="1"/>
      <c r="AN1087" s="367"/>
    </row>
    <row r="1088" customFormat="false" ht="12.75" hidden="false" customHeight="false" outlineLevel="0" collapsed="false">
      <c r="A1088" s="1"/>
      <c r="AN1088" s="367"/>
    </row>
    <row r="1089" customFormat="false" ht="12.75" hidden="false" customHeight="false" outlineLevel="0" collapsed="false">
      <c r="A1089" s="1"/>
      <c r="AN1089" s="367"/>
    </row>
    <row r="1090" customFormat="false" ht="12.75" hidden="false" customHeight="false" outlineLevel="0" collapsed="false">
      <c r="A1090" s="1"/>
      <c r="AN1090" s="367"/>
    </row>
    <row r="1091" customFormat="false" ht="12.75" hidden="false" customHeight="false" outlineLevel="0" collapsed="false">
      <c r="A1091" s="1"/>
      <c r="AN1091" s="367"/>
    </row>
    <row r="1092" customFormat="false" ht="12.75" hidden="false" customHeight="false" outlineLevel="0" collapsed="false">
      <c r="A1092" s="1"/>
      <c r="AN1092" s="367"/>
    </row>
    <row r="1093" customFormat="false" ht="12.75" hidden="false" customHeight="false" outlineLevel="0" collapsed="false">
      <c r="A1093" s="1"/>
      <c r="AN1093" s="367"/>
    </row>
    <row r="1094" customFormat="false" ht="12.75" hidden="false" customHeight="false" outlineLevel="0" collapsed="false">
      <c r="A1094" s="1"/>
      <c r="AN1094" s="367"/>
    </row>
    <row r="1095" customFormat="false" ht="12.75" hidden="false" customHeight="false" outlineLevel="0" collapsed="false">
      <c r="A1095" s="1"/>
      <c r="AN1095" s="367"/>
    </row>
    <row r="1096" customFormat="false" ht="12.75" hidden="false" customHeight="false" outlineLevel="0" collapsed="false">
      <c r="A1096" s="1"/>
      <c r="AN1096" s="367"/>
    </row>
    <row r="1097" customFormat="false" ht="12.75" hidden="false" customHeight="false" outlineLevel="0" collapsed="false">
      <c r="A1097" s="1"/>
      <c r="AN1097" s="367"/>
    </row>
    <row r="1098" customFormat="false" ht="12.75" hidden="false" customHeight="false" outlineLevel="0" collapsed="false">
      <c r="A1098" s="1"/>
      <c r="AN1098" s="367"/>
    </row>
    <row r="1099" customFormat="false" ht="12.75" hidden="false" customHeight="false" outlineLevel="0" collapsed="false">
      <c r="A1099" s="1"/>
      <c r="AN1099" s="367"/>
    </row>
    <row r="1100" customFormat="false" ht="12.75" hidden="false" customHeight="false" outlineLevel="0" collapsed="false">
      <c r="A1100" s="1"/>
      <c r="AN1100" s="367"/>
    </row>
    <row r="1101" customFormat="false" ht="12.75" hidden="false" customHeight="false" outlineLevel="0" collapsed="false">
      <c r="A1101" s="1"/>
      <c r="AN1101" s="367"/>
    </row>
    <row r="1102" customFormat="false" ht="12.75" hidden="false" customHeight="false" outlineLevel="0" collapsed="false">
      <c r="A1102" s="1"/>
      <c r="AN1102" s="367"/>
    </row>
    <row r="1103" customFormat="false" ht="12.75" hidden="false" customHeight="false" outlineLevel="0" collapsed="false">
      <c r="A1103" s="1"/>
      <c r="AN1103" s="367"/>
    </row>
    <row r="1104" customFormat="false" ht="12.75" hidden="false" customHeight="false" outlineLevel="0" collapsed="false">
      <c r="A1104" s="1"/>
      <c r="AN1104" s="367"/>
    </row>
    <row r="1105" customFormat="false" ht="12.75" hidden="false" customHeight="false" outlineLevel="0" collapsed="false">
      <c r="A1105" s="1"/>
      <c r="AN1105" s="367"/>
    </row>
    <row r="1106" customFormat="false" ht="12.75" hidden="false" customHeight="false" outlineLevel="0" collapsed="false">
      <c r="A1106" s="1"/>
      <c r="AN1106" s="367"/>
    </row>
    <row r="1107" customFormat="false" ht="12.75" hidden="false" customHeight="false" outlineLevel="0" collapsed="false">
      <c r="A1107" s="1"/>
      <c r="AN1107" s="367"/>
    </row>
    <row r="1108" customFormat="false" ht="12.75" hidden="false" customHeight="false" outlineLevel="0" collapsed="false">
      <c r="A1108" s="1"/>
      <c r="AN1108" s="367"/>
    </row>
    <row r="1109" customFormat="false" ht="12.75" hidden="false" customHeight="false" outlineLevel="0" collapsed="false">
      <c r="A1109" s="1"/>
      <c r="AN1109" s="367"/>
    </row>
    <row r="1110" customFormat="false" ht="12.75" hidden="false" customHeight="false" outlineLevel="0" collapsed="false">
      <c r="A1110" s="1"/>
      <c r="AN1110" s="367"/>
    </row>
    <row r="1111" customFormat="false" ht="12.75" hidden="false" customHeight="false" outlineLevel="0" collapsed="false">
      <c r="A1111" s="1"/>
      <c r="AN1111" s="367"/>
    </row>
    <row r="1112" customFormat="false" ht="12.75" hidden="false" customHeight="false" outlineLevel="0" collapsed="false">
      <c r="A1112" s="1"/>
      <c r="AN1112" s="367"/>
    </row>
    <row r="1113" customFormat="false" ht="12.75" hidden="false" customHeight="false" outlineLevel="0" collapsed="false">
      <c r="A1113" s="1"/>
      <c r="AN1113" s="367"/>
    </row>
    <row r="1114" customFormat="false" ht="12.75" hidden="false" customHeight="false" outlineLevel="0" collapsed="false">
      <c r="A1114" s="1"/>
      <c r="AN1114" s="367"/>
    </row>
    <row r="1115" customFormat="false" ht="12.75" hidden="false" customHeight="false" outlineLevel="0" collapsed="false">
      <c r="A1115" s="1"/>
      <c r="AN1115" s="367"/>
    </row>
    <row r="1116" customFormat="false" ht="12.75" hidden="false" customHeight="false" outlineLevel="0" collapsed="false">
      <c r="A1116" s="1"/>
      <c r="AN1116" s="367"/>
    </row>
    <row r="1117" customFormat="false" ht="12.75" hidden="false" customHeight="false" outlineLevel="0" collapsed="false">
      <c r="A1117" s="1"/>
      <c r="AN1117" s="367"/>
    </row>
    <row r="1118" customFormat="false" ht="12.75" hidden="false" customHeight="false" outlineLevel="0" collapsed="false">
      <c r="A1118" s="1"/>
      <c r="AN1118" s="367"/>
    </row>
    <row r="1119" customFormat="false" ht="12.75" hidden="false" customHeight="false" outlineLevel="0" collapsed="false">
      <c r="A1119" s="1"/>
      <c r="AN1119" s="367"/>
    </row>
    <row r="1120" customFormat="false" ht="12.75" hidden="false" customHeight="false" outlineLevel="0" collapsed="false">
      <c r="A1120" s="1"/>
      <c r="AN1120" s="367"/>
    </row>
    <row r="1121" customFormat="false" ht="12.75" hidden="false" customHeight="false" outlineLevel="0" collapsed="false">
      <c r="A1121" s="1"/>
      <c r="AN1121" s="367"/>
    </row>
    <row r="1122" customFormat="false" ht="12.75" hidden="false" customHeight="false" outlineLevel="0" collapsed="false">
      <c r="A1122" s="1"/>
      <c r="AN1122" s="367"/>
    </row>
    <row r="1123" customFormat="false" ht="12.75" hidden="false" customHeight="false" outlineLevel="0" collapsed="false">
      <c r="A1123" s="1"/>
      <c r="AN1123" s="367"/>
    </row>
    <row r="1124" customFormat="false" ht="12.75" hidden="false" customHeight="false" outlineLevel="0" collapsed="false">
      <c r="A1124" s="1"/>
      <c r="AN1124" s="367"/>
    </row>
    <row r="1125" customFormat="false" ht="12.75" hidden="false" customHeight="false" outlineLevel="0" collapsed="false">
      <c r="A1125" s="1"/>
      <c r="AN1125" s="367"/>
    </row>
    <row r="1126" customFormat="false" ht="12.75" hidden="false" customHeight="false" outlineLevel="0" collapsed="false">
      <c r="A1126" s="1"/>
      <c r="AN1126" s="367"/>
    </row>
    <row r="1127" customFormat="false" ht="12.75" hidden="false" customHeight="false" outlineLevel="0" collapsed="false">
      <c r="A1127" s="1"/>
      <c r="AN1127" s="367"/>
    </row>
    <row r="1128" customFormat="false" ht="12.75" hidden="false" customHeight="false" outlineLevel="0" collapsed="false">
      <c r="A1128" s="1"/>
      <c r="AN1128" s="367"/>
    </row>
    <row r="1129" customFormat="false" ht="12.75" hidden="false" customHeight="false" outlineLevel="0" collapsed="false">
      <c r="A1129" s="1"/>
      <c r="AN1129" s="367"/>
    </row>
    <row r="1130" customFormat="false" ht="12.75" hidden="false" customHeight="false" outlineLevel="0" collapsed="false">
      <c r="A1130" s="1"/>
      <c r="AN1130" s="367"/>
    </row>
    <row r="1131" customFormat="false" ht="12.75" hidden="false" customHeight="false" outlineLevel="0" collapsed="false">
      <c r="A1131" s="1"/>
      <c r="AN1131" s="367"/>
    </row>
    <row r="1132" customFormat="false" ht="12.75" hidden="false" customHeight="false" outlineLevel="0" collapsed="false">
      <c r="A1132" s="1"/>
      <c r="AN1132" s="367"/>
    </row>
    <row r="1133" customFormat="false" ht="12.75" hidden="false" customHeight="false" outlineLevel="0" collapsed="false">
      <c r="A1133" s="1"/>
      <c r="AN1133" s="367"/>
    </row>
    <row r="1134" customFormat="false" ht="12.75" hidden="false" customHeight="false" outlineLevel="0" collapsed="false">
      <c r="A1134" s="1"/>
      <c r="AN1134" s="367"/>
    </row>
    <row r="1135" customFormat="false" ht="12.75" hidden="false" customHeight="false" outlineLevel="0" collapsed="false">
      <c r="A1135" s="1"/>
      <c r="AN1135" s="367"/>
    </row>
    <row r="1136" customFormat="false" ht="12.75" hidden="false" customHeight="false" outlineLevel="0" collapsed="false">
      <c r="A1136" s="1"/>
      <c r="AN1136" s="367"/>
    </row>
    <row r="1137" customFormat="false" ht="12.75" hidden="false" customHeight="false" outlineLevel="0" collapsed="false">
      <c r="A1137" s="1"/>
      <c r="AN1137" s="367"/>
    </row>
    <row r="1138" customFormat="false" ht="12.75" hidden="false" customHeight="false" outlineLevel="0" collapsed="false">
      <c r="A1138" s="1"/>
      <c r="AN1138" s="367"/>
    </row>
    <row r="1139" customFormat="false" ht="12.75" hidden="false" customHeight="false" outlineLevel="0" collapsed="false">
      <c r="A1139" s="1"/>
      <c r="AN1139" s="367"/>
    </row>
    <row r="1140" customFormat="false" ht="12.75" hidden="false" customHeight="false" outlineLevel="0" collapsed="false">
      <c r="A1140" s="1"/>
      <c r="AN1140" s="367"/>
    </row>
    <row r="1141" customFormat="false" ht="12.75" hidden="false" customHeight="false" outlineLevel="0" collapsed="false">
      <c r="A1141" s="1"/>
      <c r="AN1141" s="367"/>
    </row>
    <row r="1142" customFormat="false" ht="12.75" hidden="false" customHeight="false" outlineLevel="0" collapsed="false">
      <c r="A1142" s="1"/>
      <c r="AN1142" s="367"/>
    </row>
    <row r="1143" customFormat="false" ht="12.75" hidden="false" customHeight="false" outlineLevel="0" collapsed="false">
      <c r="A1143" s="1"/>
      <c r="AN1143" s="367"/>
    </row>
    <row r="1144" customFormat="false" ht="12.75" hidden="false" customHeight="false" outlineLevel="0" collapsed="false">
      <c r="A1144" s="1"/>
      <c r="AN1144" s="367"/>
    </row>
    <row r="1145" customFormat="false" ht="12.75" hidden="false" customHeight="false" outlineLevel="0" collapsed="false">
      <c r="A1145" s="1"/>
      <c r="AN1145" s="367"/>
    </row>
    <row r="1146" customFormat="false" ht="12.75" hidden="false" customHeight="false" outlineLevel="0" collapsed="false">
      <c r="A1146" s="1"/>
      <c r="AN1146" s="367"/>
    </row>
    <row r="1147" customFormat="false" ht="12.75" hidden="false" customHeight="false" outlineLevel="0" collapsed="false">
      <c r="A1147" s="1"/>
      <c r="AN1147" s="367"/>
    </row>
    <row r="1148" customFormat="false" ht="12.75" hidden="false" customHeight="false" outlineLevel="0" collapsed="false">
      <c r="A1148" s="1"/>
      <c r="AN1148" s="367"/>
    </row>
    <row r="1149" customFormat="false" ht="12.75" hidden="false" customHeight="false" outlineLevel="0" collapsed="false">
      <c r="A1149" s="1"/>
      <c r="AN1149" s="367"/>
    </row>
    <row r="1150" customFormat="false" ht="12.75" hidden="false" customHeight="false" outlineLevel="0" collapsed="false">
      <c r="A1150" s="1"/>
      <c r="AN1150" s="367"/>
    </row>
    <row r="1151" customFormat="false" ht="12.75" hidden="false" customHeight="false" outlineLevel="0" collapsed="false">
      <c r="A1151" s="1"/>
      <c r="AN1151" s="367"/>
    </row>
    <row r="1152" customFormat="false" ht="12.75" hidden="false" customHeight="false" outlineLevel="0" collapsed="false">
      <c r="A1152" s="1"/>
      <c r="AN1152" s="367"/>
    </row>
    <row r="1153" customFormat="false" ht="12.75" hidden="false" customHeight="false" outlineLevel="0" collapsed="false">
      <c r="A1153" s="1"/>
      <c r="AN1153" s="367"/>
    </row>
    <row r="1154" customFormat="false" ht="12.75" hidden="false" customHeight="false" outlineLevel="0" collapsed="false">
      <c r="A1154" s="1"/>
      <c r="AN1154" s="367"/>
    </row>
    <row r="1155" customFormat="false" ht="12.75" hidden="false" customHeight="false" outlineLevel="0" collapsed="false">
      <c r="A1155" s="1"/>
      <c r="AN1155" s="367"/>
    </row>
    <row r="1156" customFormat="false" ht="12.75" hidden="false" customHeight="false" outlineLevel="0" collapsed="false">
      <c r="A1156" s="1"/>
      <c r="AN1156" s="367"/>
    </row>
    <row r="1157" customFormat="false" ht="12.75" hidden="false" customHeight="false" outlineLevel="0" collapsed="false">
      <c r="A1157" s="1"/>
      <c r="AN1157" s="367"/>
    </row>
    <row r="1158" customFormat="false" ht="12.75" hidden="false" customHeight="false" outlineLevel="0" collapsed="false">
      <c r="A1158" s="1"/>
      <c r="AN1158" s="367"/>
    </row>
    <row r="1159" customFormat="false" ht="12.75" hidden="false" customHeight="false" outlineLevel="0" collapsed="false">
      <c r="A1159" s="1"/>
      <c r="AN1159" s="367"/>
    </row>
    <row r="1160" customFormat="false" ht="12.75" hidden="false" customHeight="false" outlineLevel="0" collapsed="false">
      <c r="A1160" s="1"/>
      <c r="AN1160" s="367"/>
    </row>
    <row r="1161" customFormat="false" ht="12.75" hidden="false" customHeight="false" outlineLevel="0" collapsed="false">
      <c r="A1161" s="1"/>
      <c r="AN1161" s="36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37104</v>
      </c>
      <c r="B7" s="360" t="n">
        <f aca="false">[5]Tregion!$L7</f>
        <v>35</v>
      </c>
      <c r="C7" s="361" t="n">
        <f aca="false">[6]Tregion!$L7</f>
        <v>29.65</v>
      </c>
      <c r="D7" s="360" t="n">
        <f aca="false">[7]Tregion!$L7</f>
        <v>29</v>
      </c>
      <c r="E7" s="361" t="n">
        <f aca="false">[8]Tregion!$L7</f>
        <v>32.96</v>
      </c>
      <c r="F7" s="360" t="n">
        <f aca="false">[9]Tregion!$L7</f>
        <v>32.88</v>
      </c>
      <c r="G7" s="360" t="n">
        <f aca="false">[5]Tregion!$L7</f>
        <v>35</v>
      </c>
      <c r="H7" s="360"/>
      <c r="I7" s="361" t="n">
        <f aca="false">[11]Tregion!$L7</f>
        <v>32.88</v>
      </c>
      <c r="J7" s="360"/>
      <c r="K7" s="361"/>
      <c r="L7" s="360"/>
      <c r="M7" s="361"/>
      <c r="N7" s="360"/>
      <c r="O7" s="361"/>
      <c r="Q7" s="360"/>
      <c r="R7" s="361" t="n">
        <f aca="false">[12]Tregion!$L7</f>
        <v>0</v>
      </c>
      <c r="S7" s="362"/>
      <c r="T7" s="361"/>
      <c r="U7" s="363"/>
      <c r="V7" s="364"/>
      <c r="W7" s="363"/>
      <c r="X7" s="361"/>
      <c r="Y7" s="362"/>
      <c r="Z7" s="365"/>
      <c r="AB7" s="362"/>
      <c r="AC7" s="361"/>
      <c r="AD7" s="362"/>
      <c r="AE7" s="361"/>
      <c r="AF7" s="362"/>
      <c r="AG7" s="361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37135</v>
      </c>
      <c r="B8" s="352" t="n">
        <f aca="false">[5]Tregion!$L8</f>
        <v>20.3</v>
      </c>
      <c r="C8" s="353" t="n">
        <f aca="false">[6]Tregion!$L8</f>
        <v>19.75</v>
      </c>
      <c r="D8" s="352" t="n">
        <f aca="false">[7]Tregion!$L8</f>
        <v>18.5</v>
      </c>
      <c r="E8" s="353" t="n">
        <f aca="false">[8]Tregion!$L8</f>
        <v>19.5</v>
      </c>
      <c r="F8" s="352" t="n">
        <f aca="false">[9]Tregion!$L8</f>
        <v>19</v>
      </c>
      <c r="G8" s="352" t="n">
        <f aca="false">[5]Tregion!$L8</f>
        <v>20.3</v>
      </c>
      <c r="H8" s="352"/>
      <c r="I8" s="353" t="n">
        <f aca="false">[11]Tregion!$L8</f>
        <v>21.5</v>
      </c>
      <c r="J8" s="352"/>
      <c r="K8" s="353"/>
      <c r="L8" s="352"/>
      <c r="M8" s="353"/>
      <c r="N8" s="352"/>
      <c r="O8" s="353"/>
      <c r="Q8" s="352"/>
      <c r="R8" s="353" t="n">
        <f aca="false">[12]Tregion!$L8</f>
        <v>0</v>
      </c>
      <c r="S8" s="354"/>
      <c r="T8" s="353"/>
      <c r="U8" s="355"/>
      <c r="V8" s="356"/>
      <c r="W8" s="355"/>
      <c r="X8" s="353"/>
      <c r="Y8" s="354"/>
      <c r="Z8" s="357"/>
      <c r="AB8" s="354"/>
      <c r="AC8" s="353"/>
      <c r="AD8" s="354"/>
      <c r="AE8" s="353"/>
      <c r="AF8" s="354"/>
      <c r="AG8" s="353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37165</v>
      </c>
      <c r="B9" s="352" t="n">
        <f aca="false">[5]Tregion!$L9</f>
        <v>27</v>
      </c>
      <c r="C9" s="353" t="n">
        <f aca="false">[6]Tregion!$L9</f>
        <v>23.75</v>
      </c>
      <c r="D9" s="352" t="n">
        <f aca="false">[7]Tregion!$L9</f>
        <v>23.25</v>
      </c>
      <c r="E9" s="353" t="n">
        <f aca="false">[8]Tregion!$L9</f>
        <v>25.5</v>
      </c>
      <c r="F9" s="352" t="n">
        <f aca="false">[9]Tregion!$L9</f>
        <v>25.1</v>
      </c>
      <c r="G9" s="352" t="n">
        <f aca="false">[5]Tregion!$L9</f>
        <v>27</v>
      </c>
      <c r="H9" s="352"/>
      <c r="I9" s="353" t="n">
        <f aca="false">[11]Tregion!$L9</f>
        <v>25.1</v>
      </c>
      <c r="J9" s="352"/>
      <c r="K9" s="353"/>
      <c r="L9" s="352"/>
      <c r="M9" s="353"/>
      <c r="N9" s="352"/>
      <c r="O9" s="353"/>
      <c r="Q9" s="352"/>
      <c r="R9" s="353" t="n">
        <f aca="false">[12]Tregion!$L9</f>
        <v>29.4300000000001</v>
      </c>
      <c r="S9" s="354"/>
      <c r="T9" s="353"/>
      <c r="U9" s="355"/>
      <c r="V9" s="356"/>
      <c r="W9" s="355"/>
      <c r="X9" s="353"/>
      <c r="Y9" s="354"/>
      <c r="Z9" s="357"/>
      <c r="AB9" s="354"/>
      <c r="AC9" s="353"/>
      <c r="AD9" s="354"/>
      <c r="AE9" s="353"/>
      <c r="AF9" s="354"/>
      <c r="AG9" s="353"/>
      <c r="AH9" s="368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37196</v>
      </c>
      <c r="B10" s="352" t="n">
        <f aca="false">[5]Tregion!$L10</f>
        <v>26</v>
      </c>
      <c r="C10" s="353" t="n">
        <f aca="false">[6]Tregion!$L10</f>
        <v>28</v>
      </c>
      <c r="D10" s="352" t="n">
        <f aca="false">[7]Tregion!$L10</f>
        <v>27.25</v>
      </c>
      <c r="E10" s="353" t="n">
        <f aca="false">[8]Tregion!$L10</f>
        <v>29</v>
      </c>
      <c r="F10" s="352" t="n">
        <f aca="false">[9]Tregion!$L10</f>
        <v>27.5</v>
      </c>
      <c r="G10" s="352" t="n">
        <f aca="false">[5]Tregion!$L10</f>
        <v>26</v>
      </c>
      <c r="H10" s="352"/>
      <c r="I10" s="353" t="n">
        <f aca="false">[11]Tregion!$L10</f>
        <v>27.5</v>
      </c>
      <c r="J10" s="352"/>
      <c r="K10" s="353"/>
      <c r="L10" s="352"/>
      <c r="M10" s="353"/>
      <c r="N10" s="352"/>
      <c r="O10" s="353"/>
      <c r="Q10" s="352"/>
      <c r="R10" s="353" t="n">
        <f aca="false">[12]Tregion!$L10</f>
        <v>30.3086789015748</v>
      </c>
      <c r="S10" s="354"/>
      <c r="T10" s="353"/>
      <c r="U10" s="355"/>
      <c r="V10" s="356"/>
      <c r="W10" s="355"/>
      <c r="X10" s="353"/>
      <c r="Y10" s="354"/>
      <c r="Z10" s="357"/>
      <c r="AB10" s="354"/>
      <c r="AC10" s="353"/>
      <c r="AD10" s="354"/>
      <c r="AE10" s="353"/>
      <c r="AF10" s="354"/>
      <c r="AG10" s="353"/>
      <c r="AH10" s="368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37226</v>
      </c>
      <c r="B11" s="352" t="n">
        <f aca="false">[5]Tregion!$L11</f>
        <v>30.5</v>
      </c>
      <c r="C11" s="353" t="n">
        <f aca="false">[6]Tregion!$L11</f>
        <v>34.75</v>
      </c>
      <c r="D11" s="352" t="n">
        <f aca="false">[7]Tregion!$L11</f>
        <v>34.5</v>
      </c>
      <c r="E11" s="353" t="n">
        <f aca="false">[8]Tregion!$L11</f>
        <v>36.4</v>
      </c>
      <c r="F11" s="352" t="n">
        <f aca="false">[9]Tregion!$L11</f>
        <v>32.4</v>
      </c>
      <c r="G11" s="352" t="n">
        <f aca="false">[5]Tregion!$L11</f>
        <v>30.5</v>
      </c>
      <c r="H11" s="352"/>
      <c r="I11" s="353" t="n">
        <f aca="false">[11]Tregion!$L11</f>
        <v>32.4</v>
      </c>
      <c r="J11" s="352"/>
      <c r="K11" s="353"/>
      <c r="L11" s="352"/>
      <c r="M11" s="353"/>
      <c r="N11" s="352"/>
      <c r="O11" s="353"/>
      <c r="Q11" s="352"/>
      <c r="R11" s="353" t="n">
        <f aca="false">[12]Tregion!$L11</f>
        <v>36.2294246758471</v>
      </c>
      <c r="S11" s="354"/>
      <c r="T11" s="353"/>
      <c r="U11" s="355"/>
      <c r="V11" s="356"/>
      <c r="W11" s="355"/>
      <c r="X11" s="353"/>
      <c r="Y11" s="354"/>
      <c r="Z11" s="357"/>
      <c r="AB11" s="354"/>
      <c r="AC11" s="353"/>
      <c r="AD11" s="354"/>
      <c r="AE11" s="353"/>
      <c r="AF11" s="354"/>
      <c r="AG11" s="353"/>
      <c r="AH11" s="368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37257</v>
      </c>
      <c r="B12" s="352" t="n">
        <f aca="false">[5]Tregion!$L12</f>
        <v>30.25</v>
      </c>
      <c r="C12" s="353" t="n">
        <f aca="false">[6]Tregion!$L12</f>
        <v>33.75</v>
      </c>
      <c r="D12" s="352" t="n">
        <f aca="false">[7]Tregion!$L12</f>
        <v>34</v>
      </c>
      <c r="E12" s="353" t="n">
        <f aca="false">[8]Tregion!$L12</f>
        <v>36</v>
      </c>
      <c r="F12" s="352" t="n">
        <f aca="false">[9]Tregion!$L12</f>
        <v>32.75</v>
      </c>
      <c r="G12" s="352" t="n">
        <f aca="false">[5]Tregion!$L12</f>
        <v>30.25</v>
      </c>
      <c r="H12" s="352"/>
      <c r="I12" s="353" t="n">
        <f aca="false">[11]Tregion!$L12</f>
        <v>32.75</v>
      </c>
      <c r="J12" s="352"/>
      <c r="K12" s="353"/>
      <c r="L12" s="352"/>
      <c r="M12" s="353"/>
      <c r="N12" s="352"/>
      <c r="O12" s="353"/>
      <c r="Q12" s="352"/>
      <c r="R12" s="353" t="n">
        <f aca="false">[12]Tregion!$L12</f>
        <v>38.5781161629844</v>
      </c>
      <c r="S12" s="354"/>
      <c r="T12" s="353"/>
      <c r="U12" s="355"/>
      <c r="V12" s="356"/>
      <c r="W12" s="355"/>
      <c r="X12" s="353"/>
      <c r="Y12" s="354"/>
      <c r="Z12" s="357"/>
      <c r="AB12" s="354"/>
      <c r="AC12" s="353"/>
      <c r="AD12" s="354"/>
      <c r="AE12" s="353"/>
      <c r="AF12" s="354"/>
      <c r="AG12" s="353"/>
      <c r="AH12" s="368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37288</v>
      </c>
      <c r="B13" s="352" t="n">
        <f aca="false">[5]Tregion!$L13</f>
        <v>29.5</v>
      </c>
      <c r="C13" s="353" t="n">
        <f aca="false">[6]Tregion!$L13</f>
        <v>30.9</v>
      </c>
      <c r="D13" s="352" t="n">
        <f aca="false">[7]Tregion!$L13</f>
        <v>31</v>
      </c>
      <c r="E13" s="353" t="n">
        <f aca="false">[8]Tregion!$L13</f>
        <v>34.75</v>
      </c>
      <c r="F13" s="352" t="n">
        <f aca="false">[9]Tregion!$L13</f>
        <v>32.75</v>
      </c>
      <c r="G13" s="352" t="n">
        <f aca="false">[5]Tregion!$L13</f>
        <v>29.5</v>
      </c>
      <c r="H13" s="352"/>
      <c r="I13" s="353" t="n">
        <f aca="false">[11]Tregion!$L13</f>
        <v>32.75</v>
      </c>
      <c r="J13" s="352"/>
      <c r="K13" s="353"/>
      <c r="L13" s="352"/>
      <c r="M13" s="353"/>
      <c r="N13" s="352"/>
      <c r="O13" s="353"/>
      <c r="Q13" s="352"/>
      <c r="R13" s="353" t="n">
        <f aca="false">[12]Tregion!$L13</f>
        <v>38.5115825031133</v>
      </c>
      <c r="S13" s="354"/>
      <c r="T13" s="353"/>
      <c r="U13" s="355"/>
      <c r="V13" s="356"/>
      <c r="W13" s="355"/>
      <c r="X13" s="353"/>
      <c r="Y13" s="354"/>
      <c r="Z13" s="357"/>
      <c r="AB13" s="354"/>
      <c r="AC13" s="353"/>
      <c r="AD13" s="354"/>
      <c r="AE13" s="353"/>
      <c r="AF13" s="354"/>
      <c r="AG13" s="353"/>
      <c r="AH13" s="368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37316</v>
      </c>
      <c r="B14" s="352" t="n">
        <f aca="false">[5]Tregion!$L14</f>
        <v>29.5</v>
      </c>
      <c r="C14" s="353" t="n">
        <f aca="false">[6]Tregion!$L14</f>
        <v>28</v>
      </c>
      <c r="D14" s="352" t="n">
        <f aca="false">[7]Tregion!$L14</f>
        <v>28</v>
      </c>
      <c r="E14" s="353" t="n">
        <f aca="false">[8]Tregion!$L14</f>
        <v>32</v>
      </c>
      <c r="F14" s="352" t="n">
        <f aca="false">[9]Tregion!$L14</f>
        <v>32</v>
      </c>
      <c r="G14" s="352" t="n">
        <f aca="false">[5]Tregion!$L14</f>
        <v>29.5</v>
      </c>
      <c r="H14" s="352"/>
      <c r="I14" s="353" t="n">
        <f aca="false">[11]Tregion!$L14</f>
        <v>32</v>
      </c>
      <c r="J14" s="352"/>
      <c r="K14" s="353"/>
      <c r="L14" s="352"/>
      <c r="M14" s="353"/>
      <c r="N14" s="352"/>
      <c r="O14" s="353"/>
      <c r="Q14" s="352"/>
      <c r="R14" s="353" t="n">
        <f aca="false">[12]Tregion!$L14</f>
        <v>37.8800326829984</v>
      </c>
      <c r="S14" s="354"/>
      <c r="T14" s="353"/>
      <c r="U14" s="355"/>
      <c r="V14" s="356"/>
      <c r="W14" s="355"/>
      <c r="X14" s="353"/>
      <c r="Y14" s="354"/>
      <c r="Z14" s="357"/>
      <c r="AB14" s="354"/>
      <c r="AC14" s="353"/>
      <c r="AD14" s="354"/>
      <c r="AE14" s="353"/>
      <c r="AF14" s="354"/>
      <c r="AG14" s="353"/>
      <c r="AH14" s="368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37347</v>
      </c>
      <c r="B15" s="352" t="n">
        <f aca="false">[5]Tregion!$L15</f>
        <v>30.5</v>
      </c>
      <c r="C15" s="353" t="n">
        <f aca="false">[6]Tregion!$L15</f>
        <v>30</v>
      </c>
      <c r="D15" s="352" t="n">
        <f aca="false">[7]Tregion!$L15</f>
        <v>28</v>
      </c>
      <c r="E15" s="353" t="n">
        <f aca="false">[8]Tregion!$L15</f>
        <v>29.5</v>
      </c>
      <c r="F15" s="352" t="n">
        <f aca="false">[9]Tregion!$L15</f>
        <v>31</v>
      </c>
      <c r="G15" s="352" t="n">
        <f aca="false">[5]Tregion!$L15</f>
        <v>30.5</v>
      </c>
      <c r="H15" s="352"/>
      <c r="I15" s="353" t="n">
        <f aca="false">[11]Tregion!$L15</f>
        <v>29.5</v>
      </c>
      <c r="J15" s="352"/>
      <c r="K15" s="353"/>
      <c r="L15" s="352"/>
      <c r="M15" s="353"/>
      <c r="N15" s="352"/>
      <c r="O15" s="353"/>
      <c r="Q15" s="352"/>
      <c r="R15" s="353" t="n">
        <f aca="false">[12]Tregion!$L15</f>
        <v>35.9118564774289</v>
      </c>
      <c r="S15" s="354"/>
      <c r="T15" s="353"/>
      <c r="U15" s="355"/>
      <c r="V15" s="356"/>
      <c r="W15" s="355"/>
      <c r="X15" s="353"/>
      <c r="Y15" s="354"/>
      <c r="Z15" s="357"/>
      <c r="AB15" s="354"/>
      <c r="AC15" s="353"/>
      <c r="AD15" s="354"/>
      <c r="AE15" s="353"/>
      <c r="AF15" s="354"/>
      <c r="AG15" s="353"/>
      <c r="AH15" s="368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37377</v>
      </c>
      <c r="B16" s="352" t="n">
        <f aca="false">[5]Tregion!$L16</f>
        <v>32.5</v>
      </c>
      <c r="C16" s="353" t="n">
        <f aca="false">[6]Tregion!$L16</f>
        <v>29.25</v>
      </c>
      <c r="D16" s="352" t="n">
        <f aca="false">[7]Tregion!$L16</f>
        <v>26.75</v>
      </c>
      <c r="E16" s="353" t="n">
        <f aca="false">[8]Tregion!$L16</f>
        <v>29.5</v>
      </c>
      <c r="F16" s="352" t="n">
        <f aca="false">[9]Tregion!$L16</f>
        <v>32.75</v>
      </c>
      <c r="G16" s="352" t="n">
        <f aca="false">[5]Tregion!$L16</f>
        <v>32.5</v>
      </c>
      <c r="H16" s="352"/>
      <c r="I16" s="353" t="n">
        <f aca="false">[11]Tregion!$L16</f>
        <v>29.5</v>
      </c>
      <c r="J16" s="352"/>
      <c r="K16" s="353"/>
      <c r="L16" s="352"/>
      <c r="M16" s="353"/>
      <c r="N16" s="352"/>
      <c r="O16" s="353"/>
      <c r="Q16" s="352"/>
      <c r="R16" s="353" t="n">
        <f aca="false">[12]Tregion!$L16</f>
        <v>36.3136545404867</v>
      </c>
      <c r="S16" s="354"/>
      <c r="T16" s="353"/>
      <c r="U16" s="355"/>
      <c r="V16" s="356"/>
      <c r="W16" s="355"/>
      <c r="X16" s="353"/>
      <c r="Y16" s="354"/>
      <c r="Z16" s="357"/>
      <c r="AB16" s="354"/>
      <c r="AC16" s="353"/>
      <c r="AD16" s="354"/>
      <c r="AE16" s="353"/>
      <c r="AF16" s="354"/>
      <c r="AG16" s="353"/>
      <c r="AH16" s="368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37408</v>
      </c>
      <c r="B17" s="352" t="n">
        <f aca="false">[5]Tregion!$L17</f>
        <v>41.5</v>
      </c>
      <c r="C17" s="353" t="n">
        <f aca="false">[6]Tregion!$L17</f>
        <v>30.5</v>
      </c>
      <c r="D17" s="352" t="n">
        <f aca="false">[7]Tregion!$L17</f>
        <v>28</v>
      </c>
      <c r="E17" s="353" t="n">
        <f aca="false">[8]Tregion!$L17</f>
        <v>36.25</v>
      </c>
      <c r="F17" s="352" t="n">
        <f aca="false">[9]Tregion!$L17</f>
        <v>39</v>
      </c>
      <c r="G17" s="352" t="n">
        <f aca="false">[5]Tregion!$L17</f>
        <v>41.5</v>
      </c>
      <c r="H17" s="352"/>
      <c r="I17" s="353" t="n">
        <f aca="false">[11]Tregion!$L17</f>
        <v>36.25</v>
      </c>
      <c r="J17" s="352"/>
      <c r="K17" s="353"/>
      <c r="L17" s="352"/>
      <c r="M17" s="353"/>
      <c r="N17" s="352"/>
      <c r="O17" s="353"/>
      <c r="Q17" s="352"/>
      <c r="R17" s="353" t="n">
        <f aca="false">[12]Tregion!$L17</f>
        <v>37.1384071533825</v>
      </c>
      <c r="S17" s="354"/>
      <c r="T17" s="353"/>
      <c r="U17" s="355"/>
      <c r="V17" s="356"/>
      <c r="W17" s="355"/>
      <c r="X17" s="353"/>
      <c r="Y17" s="354"/>
      <c r="Z17" s="357"/>
      <c r="AB17" s="354"/>
      <c r="AC17" s="353"/>
      <c r="AD17" s="354"/>
      <c r="AE17" s="353"/>
      <c r="AF17" s="354"/>
      <c r="AG17" s="353"/>
      <c r="AH17" s="368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37438</v>
      </c>
      <c r="B18" s="352" t="n">
        <f aca="false">[5]Tregion!$L18</f>
        <v>51</v>
      </c>
      <c r="C18" s="353" t="n">
        <f aca="false">[6]Tregion!$L18</f>
        <v>43.25</v>
      </c>
      <c r="D18" s="352" t="n">
        <f aca="false">[7]Tregion!$L18</f>
        <v>40.25</v>
      </c>
      <c r="E18" s="353" t="n">
        <f aca="false">[8]Tregion!$L18</f>
        <v>44.25</v>
      </c>
      <c r="F18" s="352" t="n">
        <f aca="false">[9]Tregion!$L18</f>
        <v>47</v>
      </c>
      <c r="G18" s="352" t="n">
        <f aca="false">[5]Tregion!$L18</f>
        <v>51</v>
      </c>
      <c r="H18" s="352"/>
      <c r="I18" s="353" t="n">
        <f aca="false">[11]Tregion!$L18</f>
        <v>44.25</v>
      </c>
      <c r="J18" s="352"/>
      <c r="K18" s="353"/>
      <c r="L18" s="352"/>
      <c r="M18" s="353"/>
      <c r="N18" s="352"/>
      <c r="O18" s="353"/>
      <c r="Q18" s="352"/>
      <c r="R18" s="353" t="n">
        <f aca="false">[12]Tregion!$L18</f>
        <v>39.6719315253631</v>
      </c>
      <c r="S18" s="354"/>
      <c r="T18" s="353"/>
      <c r="U18" s="355"/>
      <c r="V18" s="356"/>
      <c r="W18" s="355"/>
      <c r="X18" s="353"/>
      <c r="Y18" s="354"/>
      <c r="Z18" s="357"/>
      <c r="AB18" s="354"/>
      <c r="AC18" s="353"/>
      <c r="AD18" s="354"/>
      <c r="AE18" s="353"/>
      <c r="AF18" s="354"/>
      <c r="AG18" s="353"/>
      <c r="AH18" s="368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37469</v>
      </c>
      <c r="B19" s="352" t="n">
        <f aca="false">[5]Tregion!$L19</f>
        <v>57</v>
      </c>
      <c r="C19" s="353" t="n">
        <f aca="false">[6]Tregion!$L19</f>
        <v>51.75</v>
      </c>
      <c r="D19" s="352" t="n">
        <f aca="false">[7]Tregion!$L19</f>
        <v>49.25</v>
      </c>
      <c r="E19" s="353" t="n">
        <f aca="false">[8]Tregion!$L19</f>
        <v>51.25</v>
      </c>
      <c r="F19" s="352" t="n">
        <f aca="false">[9]Tregion!$L19</f>
        <v>53</v>
      </c>
      <c r="G19" s="352" t="n">
        <f aca="false">[5]Tregion!$L19</f>
        <v>57</v>
      </c>
      <c r="H19" s="352"/>
      <c r="I19" s="353" t="n">
        <f aca="false">[11]Tregion!$L19</f>
        <v>51.25</v>
      </c>
      <c r="J19" s="352"/>
      <c r="K19" s="353"/>
      <c r="L19" s="352"/>
      <c r="M19" s="353"/>
      <c r="N19" s="352"/>
      <c r="O19" s="353"/>
      <c r="Q19" s="352"/>
      <c r="R19" s="353" t="n">
        <f aca="false">[12]Tregion!$L19</f>
        <v>40.3372863152094</v>
      </c>
      <c r="S19" s="354"/>
      <c r="T19" s="353"/>
      <c r="U19" s="355"/>
      <c r="V19" s="356"/>
      <c r="W19" s="355"/>
      <c r="X19" s="353"/>
      <c r="Y19" s="354"/>
      <c r="Z19" s="357"/>
      <c r="AB19" s="354"/>
      <c r="AC19" s="353"/>
      <c r="AD19" s="354"/>
      <c r="AE19" s="353"/>
      <c r="AF19" s="354"/>
      <c r="AG19" s="353"/>
      <c r="AH19" s="368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37500</v>
      </c>
      <c r="B20" s="352" t="n">
        <f aca="false">[5]Tregion!$L20</f>
        <v>45</v>
      </c>
      <c r="C20" s="353" t="n">
        <f aca="false">[6]Tregion!$L20</f>
        <v>43.5</v>
      </c>
      <c r="D20" s="352" t="n">
        <f aca="false">[7]Tregion!$L20</f>
        <v>40</v>
      </c>
      <c r="E20" s="353" t="n">
        <f aca="false">[8]Tregion!$L20</f>
        <v>43.25</v>
      </c>
      <c r="F20" s="352" t="n">
        <f aca="false">[9]Tregion!$L20</f>
        <v>39.5</v>
      </c>
      <c r="G20" s="352" t="n">
        <f aca="false">[5]Tregion!$L20</f>
        <v>45</v>
      </c>
      <c r="H20" s="352"/>
      <c r="I20" s="353" t="n">
        <f aca="false">[11]Tregion!$L20</f>
        <v>39.5</v>
      </c>
      <c r="J20" s="352"/>
      <c r="K20" s="353"/>
      <c r="L20" s="352"/>
      <c r="M20" s="353"/>
      <c r="N20" s="352"/>
      <c r="O20" s="353"/>
      <c r="Q20" s="352"/>
      <c r="R20" s="353" t="n">
        <f aca="false">[12]Tregion!$L20</f>
        <v>40.3108439547428</v>
      </c>
      <c r="S20" s="354"/>
      <c r="T20" s="353"/>
      <c r="U20" s="355"/>
      <c r="V20" s="356"/>
      <c r="W20" s="355"/>
      <c r="X20" s="353"/>
      <c r="Y20" s="354"/>
      <c r="Z20" s="357"/>
      <c r="AB20" s="354"/>
      <c r="AC20" s="353"/>
      <c r="AD20" s="354"/>
      <c r="AE20" s="353"/>
      <c r="AF20" s="354"/>
      <c r="AG20" s="353"/>
      <c r="AH20" s="368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37530</v>
      </c>
      <c r="B21" s="352" t="n">
        <f aca="false">[5]Tregion!$L21</f>
        <v>33.5</v>
      </c>
      <c r="C21" s="353" t="n">
        <f aca="false">[6]Tregion!$L21</f>
        <v>34.75</v>
      </c>
      <c r="D21" s="352" t="n">
        <f aca="false">[7]Tregion!$L21</f>
        <v>36.25</v>
      </c>
      <c r="E21" s="353" t="n">
        <f aca="false">[8]Tregion!$L21</f>
        <v>37.25</v>
      </c>
      <c r="F21" s="352" t="n">
        <f aca="false">[9]Tregion!$L21</f>
        <v>35.25</v>
      </c>
      <c r="G21" s="352" t="n">
        <f aca="false">[5]Tregion!$L21</f>
        <v>33.5</v>
      </c>
      <c r="H21" s="352"/>
      <c r="I21" s="353" t="n">
        <f aca="false">[11]Tregion!$L21</f>
        <v>35.25</v>
      </c>
      <c r="J21" s="352"/>
      <c r="K21" s="353"/>
      <c r="L21" s="352"/>
      <c r="M21" s="353"/>
      <c r="N21" s="352"/>
      <c r="O21" s="353"/>
      <c r="Q21" s="352"/>
      <c r="R21" s="353" t="n">
        <f aca="false">[12]Tregion!$L21</f>
        <v>38.7981191222579</v>
      </c>
      <c r="S21" s="354"/>
      <c r="T21" s="353"/>
      <c r="U21" s="355"/>
      <c r="V21" s="356"/>
      <c r="W21" s="355"/>
      <c r="X21" s="353"/>
      <c r="Y21" s="354"/>
      <c r="Z21" s="357"/>
      <c r="AB21" s="354"/>
      <c r="AC21" s="353"/>
      <c r="AD21" s="354"/>
      <c r="AE21" s="353"/>
      <c r="AF21" s="354"/>
      <c r="AG21" s="353"/>
      <c r="AH21" s="368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37561</v>
      </c>
      <c r="B22" s="352" t="n">
        <f aca="false">[5]Tregion!$L22</f>
        <v>31</v>
      </c>
      <c r="C22" s="353" t="n">
        <f aca="false">[6]Tregion!$L22</f>
        <v>32</v>
      </c>
      <c r="D22" s="352" t="n">
        <f aca="false">[7]Tregion!$L22</f>
        <v>33</v>
      </c>
      <c r="E22" s="353" t="n">
        <f aca="false">[8]Tregion!$L22</f>
        <v>35</v>
      </c>
      <c r="F22" s="352" t="n">
        <f aca="false">[9]Tregion!$L22</f>
        <v>34.5</v>
      </c>
      <c r="G22" s="352" t="n">
        <f aca="false">[5]Tregion!$L22</f>
        <v>31</v>
      </c>
      <c r="H22" s="352"/>
      <c r="I22" s="353" t="n">
        <f aca="false">[11]Tregion!$L22</f>
        <v>34.5</v>
      </c>
      <c r="J22" s="352"/>
      <c r="K22" s="353"/>
      <c r="L22" s="352"/>
      <c r="M22" s="353"/>
      <c r="N22" s="352"/>
      <c r="O22" s="353"/>
      <c r="Q22" s="352"/>
      <c r="R22" s="353" t="n">
        <f aca="false">[12]Tregion!$L22</f>
        <v>42.1002723361482</v>
      </c>
      <c r="S22" s="354"/>
      <c r="T22" s="353"/>
      <c r="U22" s="355"/>
      <c r="V22" s="356"/>
      <c r="W22" s="355"/>
      <c r="X22" s="353"/>
      <c r="Y22" s="354"/>
      <c r="Z22" s="357"/>
      <c r="AB22" s="354"/>
      <c r="AC22" s="353"/>
      <c r="AD22" s="354"/>
      <c r="AE22" s="353"/>
      <c r="AF22" s="354"/>
      <c r="AG22" s="353"/>
      <c r="AH22" s="368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37591</v>
      </c>
      <c r="B23" s="352" t="n">
        <f aca="false">[5]Tregion!$L23</f>
        <v>32.5</v>
      </c>
      <c r="C23" s="353" t="n">
        <f aca="false">[6]Tregion!$L23</f>
        <v>34</v>
      </c>
      <c r="D23" s="352" t="n">
        <f aca="false">[7]Tregion!$L23</f>
        <v>35</v>
      </c>
      <c r="E23" s="353" t="n">
        <f aca="false">[8]Tregion!$L23</f>
        <v>37.25</v>
      </c>
      <c r="F23" s="352" t="n">
        <f aca="false">[9]Tregion!$L23</f>
        <v>36.75</v>
      </c>
      <c r="G23" s="352" t="n">
        <f aca="false">[5]Tregion!$L23</f>
        <v>32.5</v>
      </c>
      <c r="H23" s="352"/>
      <c r="I23" s="353" t="n">
        <f aca="false">[11]Tregion!$L23</f>
        <v>36.75</v>
      </c>
      <c r="J23" s="352"/>
      <c r="K23" s="353"/>
      <c r="L23" s="352"/>
      <c r="M23" s="353"/>
      <c r="N23" s="352"/>
      <c r="O23" s="353"/>
      <c r="Q23" s="352"/>
      <c r="R23" s="353" t="n">
        <f aca="false">[12]Tregion!$L23</f>
        <v>45.0876774911354</v>
      </c>
      <c r="S23" s="354"/>
      <c r="T23" s="353"/>
      <c r="U23" s="355"/>
      <c r="V23" s="356"/>
      <c r="W23" s="355"/>
      <c r="X23" s="353"/>
      <c r="Y23" s="354"/>
      <c r="Z23" s="357"/>
      <c r="AB23" s="354"/>
      <c r="AC23" s="353"/>
      <c r="AD23" s="354"/>
      <c r="AE23" s="353"/>
      <c r="AF23" s="354"/>
      <c r="AG23" s="353"/>
      <c r="AH23" s="368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37622</v>
      </c>
      <c r="B24" s="352" t="n">
        <f aca="false">[5]Tregion!$L24</f>
        <v>33.75</v>
      </c>
      <c r="C24" s="353" t="n">
        <f aca="false">[6]Tregion!$L24</f>
        <v>36.5</v>
      </c>
      <c r="D24" s="352" t="n">
        <f aca="false">[7]Tregion!$L24</f>
        <v>37.5</v>
      </c>
      <c r="E24" s="353" t="n">
        <f aca="false">[8]Tregion!$L24</f>
        <v>38.5</v>
      </c>
      <c r="F24" s="352" t="n">
        <f aca="false">[9]Tregion!$L24</f>
        <v>37.5</v>
      </c>
      <c r="G24" s="352" t="n">
        <f aca="false">[5]Tregion!$L24</f>
        <v>33.75</v>
      </c>
      <c r="H24" s="352"/>
      <c r="I24" s="353" t="n">
        <f aca="false">[11]Tregion!$L24</f>
        <v>27.5</v>
      </c>
      <c r="J24" s="352"/>
      <c r="K24" s="353"/>
      <c r="L24" s="352"/>
      <c r="M24" s="353"/>
      <c r="N24" s="352"/>
      <c r="O24" s="353"/>
      <c r="Q24" s="352"/>
      <c r="R24" s="353" t="n">
        <f aca="false">[12]Tregion!$L24</f>
        <v>44.2921297143845</v>
      </c>
      <c r="S24" s="354"/>
      <c r="T24" s="353"/>
      <c r="U24" s="355"/>
      <c r="V24" s="356"/>
      <c r="W24" s="355"/>
      <c r="X24" s="353"/>
      <c r="Y24" s="354"/>
      <c r="Z24" s="357"/>
      <c r="AB24" s="354"/>
      <c r="AC24" s="353"/>
      <c r="AD24" s="354"/>
      <c r="AE24" s="353"/>
      <c r="AF24" s="354"/>
      <c r="AG24" s="353"/>
      <c r="AH24" s="368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37653</v>
      </c>
      <c r="B25" s="352" t="n">
        <f aca="false">[5]Tregion!$L25</f>
        <v>33.25</v>
      </c>
      <c r="C25" s="353" t="n">
        <f aca="false">[6]Tregion!$L25</f>
        <v>34</v>
      </c>
      <c r="D25" s="352" t="n">
        <f aca="false">[7]Tregion!$L25</f>
        <v>35</v>
      </c>
      <c r="E25" s="353" t="n">
        <f aca="false">[8]Tregion!$L25</f>
        <v>37.5</v>
      </c>
      <c r="F25" s="352" t="n">
        <f aca="false">[9]Tregion!$L25</f>
        <v>36.5</v>
      </c>
      <c r="G25" s="352" t="n">
        <f aca="false">[5]Tregion!$L25</f>
        <v>33.25</v>
      </c>
      <c r="H25" s="352"/>
      <c r="I25" s="353" t="n">
        <f aca="false">[11]Tregion!$L25</f>
        <v>26.5</v>
      </c>
      <c r="J25" s="352"/>
      <c r="K25" s="353"/>
      <c r="L25" s="352"/>
      <c r="M25" s="353"/>
      <c r="N25" s="352"/>
      <c r="O25" s="353"/>
      <c r="Q25" s="352"/>
      <c r="R25" s="353" t="n">
        <f aca="false">[12]Tregion!$L25</f>
        <v>42.8472462462679</v>
      </c>
      <c r="S25" s="354"/>
      <c r="T25" s="353"/>
      <c r="U25" s="355"/>
      <c r="V25" s="356"/>
      <c r="W25" s="355"/>
      <c r="X25" s="353"/>
      <c r="Y25" s="354"/>
      <c r="Z25" s="357"/>
      <c r="AB25" s="354"/>
      <c r="AC25" s="353"/>
      <c r="AD25" s="354"/>
      <c r="AE25" s="353"/>
      <c r="AF25" s="354"/>
      <c r="AG25" s="353"/>
      <c r="AH25" s="368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37681</v>
      </c>
      <c r="B26" s="352" t="n">
        <f aca="false">[5]Tregion!$L26</f>
        <v>33.25</v>
      </c>
      <c r="C26" s="353" t="n">
        <f aca="false">[6]Tregion!$L26</f>
        <v>31</v>
      </c>
      <c r="D26" s="352" t="n">
        <f aca="false">[7]Tregion!$L26</f>
        <v>31</v>
      </c>
      <c r="E26" s="353" t="n">
        <f aca="false">[8]Tregion!$L26</f>
        <v>35.5</v>
      </c>
      <c r="F26" s="352" t="n">
        <f aca="false">[9]Tregion!$L26</f>
        <v>34.5</v>
      </c>
      <c r="G26" s="352" t="n">
        <f aca="false">[5]Tregion!$L26</f>
        <v>33.25</v>
      </c>
      <c r="H26" s="352"/>
      <c r="I26" s="353" t="n">
        <f aca="false">[11]Tregion!$L26</f>
        <v>24.5</v>
      </c>
      <c r="J26" s="352"/>
      <c r="K26" s="353"/>
      <c r="L26" s="352"/>
      <c r="M26" s="353"/>
      <c r="N26" s="352"/>
      <c r="O26" s="353"/>
      <c r="Q26" s="352"/>
      <c r="R26" s="353" t="n">
        <f aca="false">[12]Tregion!$L26</f>
        <v>40.9818912136775</v>
      </c>
      <c r="S26" s="354"/>
      <c r="T26" s="353"/>
      <c r="U26" s="355"/>
      <c r="V26" s="356"/>
      <c r="W26" s="355"/>
      <c r="X26" s="353"/>
      <c r="Y26" s="354"/>
      <c r="Z26" s="357"/>
      <c r="AB26" s="354"/>
      <c r="AC26" s="353"/>
      <c r="AD26" s="354"/>
      <c r="AE26" s="353"/>
      <c r="AF26" s="354"/>
      <c r="AG26" s="353"/>
      <c r="AH26" s="368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37712</v>
      </c>
      <c r="B27" s="352" t="n">
        <f aca="false">[5]Tregion!$L27</f>
        <v>32.75</v>
      </c>
      <c r="C27" s="353" t="n">
        <f aca="false">[6]Tregion!$L27</f>
        <v>33</v>
      </c>
      <c r="D27" s="352" t="n">
        <f aca="false">[7]Tregion!$L27</f>
        <v>30</v>
      </c>
      <c r="E27" s="353" t="n">
        <f aca="false">[8]Tregion!$L27</f>
        <v>32.5</v>
      </c>
      <c r="F27" s="352" t="n">
        <f aca="false">[9]Tregion!$L27</f>
        <v>32.5</v>
      </c>
      <c r="G27" s="352" t="n">
        <f aca="false">[5]Tregion!$L27</f>
        <v>32.75</v>
      </c>
      <c r="H27" s="352"/>
      <c r="I27" s="353" t="n">
        <f aca="false">[11]Tregion!$L27</f>
        <v>21.5</v>
      </c>
      <c r="J27" s="352"/>
      <c r="K27" s="353"/>
      <c r="L27" s="352"/>
      <c r="M27" s="353"/>
      <c r="N27" s="352"/>
      <c r="O27" s="353"/>
      <c r="Q27" s="352"/>
      <c r="R27" s="353" t="n">
        <f aca="false">[12]Tregion!$L27</f>
        <v>37.9941077223957</v>
      </c>
      <c r="S27" s="354"/>
      <c r="T27" s="353"/>
      <c r="U27" s="355"/>
      <c r="V27" s="356"/>
      <c r="W27" s="355"/>
      <c r="X27" s="353"/>
      <c r="Y27" s="354"/>
      <c r="Z27" s="357"/>
      <c r="AB27" s="354"/>
      <c r="AC27" s="353"/>
      <c r="AD27" s="354"/>
      <c r="AE27" s="353"/>
      <c r="AF27" s="354"/>
      <c r="AG27" s="353"/>
      <c r="AH27" s="368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37742</v>
      </c>
      <c r="B28" s="352" t="n">
        <f aca="false">[5]Tregion!$L28</f>
        <v>32.75</v>
      </c>
      <c r="C28" s="353" t="n">
        <f aca="false">[6]Tregion!$L28</f>
        <v>28.25</v>
      </c>
      <c r="D28" s="352" t="n">
        <f aca="false">[7]Tregion!$L28</f>
        <v>25</v>
      </c>
      <c r="E28" s="353" t="n">
        <f aca="false">[8]Tregion!$L28</f>
        <v>33.5</v>
      </c>
      <c r="F28" s="352" t="n">
        <f aca="false">[9]Tregion!$L28</f>
        <v>33.5</v>
      </c>
      <c r="G28" s="352" t="n">
        <f aca="false">[5]Tregion!$L28</f>
        <v>32.75</v>
      </c>
      <c r="H28" s="352"/>
      <c r="I28" s="353" t="n">
        <f aca="false">[11]Tregion!$L28</f>
        <v>23.5</v>
      </c>
      <c r="J28" s="352"/>
      <c r="K28" s="353"/>
      <c r="L28" s="352"/>
      <c r="M28" s="353"/>
      <c r="N28" s="352"/>
      <c r="O28" s="353"/>
      <c r="Q28" s="352"/>
      <c r="R28" s="353" t="n">
        <f aca="false">[12]Tregion!$L28</f>
        <v>38.1637282036551</v>
      </c>
      <c r="S28" s="354"/>
      <c r="T28" s="353"/>
      <c r="U28" s="355"/>
      <c r="V28" s="356"/>
      <c r="W28" s="355"/>
      <c r="X28" s="353"/>
      <c r="Y28" s="354"/>
      <c r="Z28" s="357"/>
      <c r="AB28" s="354"/>
      <c r="AC28" s="353"/>
      <c r="AD28" s="354"/>
      <c r="AE28" s="353"/>
      <c r="AF28" s="354"/>
      <c r="AG28" s="353"/>
      <c r="AH28" s="368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37773</v>
      </c>
      <c r="B29" s="352" t="n">
        <f aca="false">[5]Tregion!$L29</f>
        <v>37.25</v>
      </c>
      <c r="C29" s="353" t="n">
        <f aca="false">[6]Tregion!$L29</f>
        <v>29.5</v>
      </c>
      <c r="D29" s="352" t="n">
        <f aca="false">[7]Tregion!$L29</f>
        <v>26.25</v>
      </c>
      <c r="E29" s="353" t="n">
        <f aca="false">[8]Tregion!$L29</f>
        <v>37.5</v>
      </c>
      <c r="F29" s="352" t="n">
        <f aca="false">[9]Tregion!$L29</f>
        <v>42.5</v>
      </c>
      <c r="G29" s="352" t="n">
        <f aca="false">[5]Tregion!$L29</f>
        <v>37.25</v>
      </c>
      <c r="H29" s="352"/>
      <c r="I29" s="353" t="n">
        <f aca="false">[11]Tregion!$L29</f>
        <v>27.5</v>
      </c>
      <c r="J29" s="352"/>
      <c r="K29" s="353"/>
      <c r="L29" s="352"/>
      <c r="M29" s="353"/>
      <c r="N29" s="352"/>
      <c r="O29" s="353"/>
      <c r="Q29" s="352"/>
      <c r="R29" s="353" t="n">
        <f aca="false">[12]Tregion!$L29</f>
        <v>38.587590067084</v>
      </c>
      <c r="S29" s="354"/>
      <c r="T29" s="353"/>
      <c r="U29" s="355"/>
      <c r="V29" s="356"/>
      <c r="W29" s="355"/>
      <c r="X29" s="353"/>
      <c r="Y29" s="354"/>
      <c r="Z29" s="357"/>
      <c r="AB29" s="354"/>
      <c r="AC29" s="353"/>
      <c r="AD29" s="354"/>
      <c r="AE29" s="353"/>
      <c r="AF29" s="354"/>
      <c r="AG29" s="353"/>
      <c r="AH29" s="368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37803</v>
      </c>
      <c r="B30" s="352" t="n">
        <f aca="false">[5]Tregion!$L30</f>
        <v>51</v>
      </c>
      <c r="C30" s="353" t="n">
        <f aca="false">[6]Tregion!$L30</f>
        <v>49.5</v>
      </c>
      <c r="D30" s="352" t="n">
        <f aca="false">[7]Tregion!$L30</f>
        <v>45</v>
      </c>
      <c r="E30" s="353" t="n">
        <f aca="false">[8]Tregion!$L30</f>
        <v>46.5</v>
      </c>
      <c r="F30" s="352" t="n">
        <f aca="false">[9]Tregion!$L30</f>
        <v>52.5</v>
      </c>
      <c r="G30" s="352" t="n">
        <f aca="false">[5]Tregion!$L30</f>
        <v>51</v>
      </c>
      <c r="H30" s="352"/>
      <c r="I30" s="353" t="n">
        <f aca="false">[11]Tregion!$L30</f>
        <v>36.5</v>
      </c>
      <c r="J30" s="352"/>
      <c r="K30" s="353"/>
      <c r="L30" s="352"/>
      <c r="M30" s="353"/>
      <c r="N30" s="352"/>
      <c r="O30" s="353"/>
      <c r="Q30" s="352"/>
      <c r="R30" s="353" t="n">
        <f aca="false">[12]Tregion!$L30</f>
        <v>38.8915786118756</v>
      </c>
      <c r="S30" s="354"/>
      <c r="T30" s="353"/>
      <c r="U30" s="355"/>
      <c r="V30" s="356"/>
      <c r="W30" s="355"/>
      <c r="X30" s="353"/>
      <c r="Y30" s="354"/>
      <c r="Z30" s="357"/>
      <c r="AB30" s="354"/>
      <c r="AC30" s="353"/>
      <c r="AD30" s="354"/>
      <c r="AE30" s="353"/>
      <c r="AF30" s="354"/>
      <c r="AG30" s="353"/>
      <c r="AH30" s="368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37834</v>
      </c>
      <c r="B31" s="352" t="n">
        <f aca="false">[5]Tregion!$L31</f>
        <v>56</v>
      </c>
      <c r="C31" s="353" t="n">
        <f aca="false">[6]Tregion!$L31</f>
        <v>56.5</v>
      </c>
      <c r="D31" s="352" t="n">
        <f aca="false">[7]Tregion!$L31</f>
        <v>53</v>
      </c>
      <c r="E31" s="353" t="n">
        <f aca="false">[8]Tregion!$L31</f>
        <v>55.5</v>
      </c>
      <c r="F31" s="352" t="n">
        <f aca="false">[9]Tregion!$L31</f>
        <v>56.5</v>
      </c>
      <c r="G31" s="352" t="n">
        <f aca="false">[5]Tregion!$L31</f>
        <v>56</v>
      </c>
      <c r="H31" s="352"/>
      <c r="I31" s="353" t="n">
        <f aca="false">[11]Tregion!$L31</f>
        <v>45.5</v>
      </c>
      <c r="J31" s="352"/>
      <c r="K31" s="353"/>
      <c r="L31" s="352"/>
      <c r="M31" s="353"/>
      <c r="N31" s="352"/>
      <c r="O31" s="353"/>
      <c r="Q31" s="352"/>
      <c r="R31" s="353" t="n">
        <f aca="false">[12]Tregion!$L31</f>
        <v>39.1959311948364</v>
      </c>
      <c r="S31" s="354"/>
      <c r="T31" s="353"/>
      <c r="U31" s="355"/>
      <c r="V31" s="356"/>
      <c r="W31" s="355"/>
      <c r="X31" s="353"/>
      <c r="Y31" s="354"/>
      <c r="Z31" s="357"/>
      <c r="AB31" s="354"/>
      <c r="AC31" s="353"/>
      <c r="AD31" s="354"/>
      <c r="AE31" s="353"/>
      <c r="AF31" s="354"/>
      <c r="AG31" s="353"/>
      <c r="AH31" s="368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37865</v>
      </c>
      <c r="B32" s="352" t="n">
        <f aca="false">[5]Tregion!$L32</f>
        <v>44.5</v>
      </c>
      <c r="C32" s="353" t="n">
        <f aca="false">[6]Tregion!$L32</f>
        <v>45.5</v>
      </c>
      <c r="D32" s="352" t="n">
        <f aca="false">[7]Tregion!$L32</f>
        <v>42</v>
      </c>
      <c r="E32" s="353" t="n">
        <f aca="false">[8]Tregion!$L32</f>
        <v>50.5</v>
      </c>
      <c r="F32" s="352" t="n">
        <f aca="false">[9]Tregion!$L32</f>
        <v>45.5</v>
      </c>
      <c r="G32" s="352" t="n">
        <f aca="false">[5]Tregion!$L32</f>
        <v>44.5</v>
      </c>
      <c r="H32" s="352"/>
      <c r="I32" s="353" t="n">
        <f aca="false">[11]Tregion!$L32</f>
        <v>35.5</v>
      </c>
      <c r="J32" s="352"/>
      <c r="K32" s="353"/>
      <c r="L32" s="352"/>
      <c r="M32" s="353"/>
      <c r="N32" s="352"/>
      <c r="O32" s="353"/>
      <c r="Q32" s="352"/>
      <c r="R32" s="353" t="n">
        <f aca="false">[12]Tregion!$L32</f>
        <v>39.275397354074</v>
      </c>
      <c r="S32" s="354"/>
      <c r="T32" s="353"/>
      <c r="U32" s="355"/>
      <c r="V32" s="356"/>
      <c r="W32" s="355"/>
      <c r="X32" s="353"/>
      <c r="Y32" s="354"/>
      <c r="Z32" s="357"/>
      <c r="AB32" s="354"/>
      <c r="AC32" s="353"/>
      <c r="AD32" s="354"/>
      <c r="AE32" s="353"/>
      <c r="AF32" s="354"/>
      <c r="AG32" s="353"/>
      <c r="AH32" s="368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37895</v>
      </c>
      <c r="B33" s="352" t="n">
        <f aca="false">[5]Tregion!$L33</f>
        <v>33.75</v>
      </c>
      <c r="C33" s="353" t="n">
        <f aca="false">[6]Tregion!$L33</f>
        <v>36</v>
      </c>
      <c r="D33" s="352" t="n">
        <f aca="false">[7]Tregion!$L33</f>
        <v>36.75</v>
      </c>
      <c r="E33" s="353" t="n">
        <f aca="false">[8]Tregion!$L33</f>
        <v>36.5</v>
      </c>
      <c r="F33" s="352" t="n">
        <f aca="false">[9]Tregion!$L33</f>
        <v>35.5</v>
      </c>
      <c r="G33" s="352" t="n">
        <f aca="false">[5]Tregion!$L33</f>
        <v>33.75</v>
      </c>
      <c r="H33" s="352"/>
      <c r="I33" s="353" t="n">
        <f aca="false">[11]Tregion!$L33</f>
        <v>25.5</v>
      </c>
      <c r="J33" s="352"/>
      <c r="K33" s="353"/>
      <c r="L33" s="352"/>
      <c r="M33" s="353"/>
      <c r="N33" s="352"/>
      <c r="O33" s="353"/>
      <c r="Q33" s="352"/>
      <c r="R33" s="353" t="n">
        <f aca="false">[12]Tregion!$L33</f>
        <v>39.4293127984689</v>
      </c>
      <c r="S33" s="354"/>
      <c r="T33" s="353"/>
      <c r="U33" s="355"/>
      <c r="V33" s="356"/>
      <c r="W33" s="355"/>
      <c r="X33" s="353"/>
      <c r="Y33" s="354"/>
      <c r="Z33" s="357"/>
      <c r="AB33" s="354"/>
      <c r="AC33" s="353"/>
      <c r="AD33" s="354"/>
      <c r="AE33" s="353"/>
      <c r="AF33" s="354"/>
      <c r="AG33" s="353"/>
      <c r="AH33" s="368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37926</v>
      </c>
      <c r="B34" s="352" t="n">
        <f aca="false">[5]Tregion!$L34</f>
        <v>32.25</v>
      </c>
      <c r="C34" s="353" t="n">
        <f aca="false">[6]Tregion!$L34</f>
        <v>33.75</v>
      </c>
      <c r="D34" s="352" t="n">
        <f aca="false">[7]Tregion!$L34</f>
        <v>34.25</v>
      </c>
      <c r="E34" s="353" t="n">
        <f aca="false">[8]Tregion!$L34</f>
        <v>35.5</v>
      </c>
      <c r="F34" s="352" t="n">
        <f aca="false">[9]Tregion!$L34</f>
        <v>34.5</v>
      </c>
      <c r="G34" s="352" t="n">
        <f aca="false">[5]Tregion!$L34</f>
        <v>32.25</v>
      </c>
      <c r="H34" s="352"/>
      <c r="I34" s="353" t="n">
        <f aca="false">[11]Tregion!$L34</f>
        <v>24.5</v>
      </c>
      <c r="J34" s="352"/>
      <c r="K34" s="353"/>
      <c r="L34" s="352"/>
      <c r="M34" s="353"/>
      <c r="N34" s="352"/>
      <c r="O34" s="353"/>
      <c r="Q34" s="352"/>
      <c r="R34" s="353" t="n">
        <f aca="false">[12]Tregion!$L34</f>
        <v>42.4980807279571</v>
      </c>
      <c r="S34" s="354"/>
      <c r="T34" s="353"/>
      <c r="U34" s="355"/>
      <c r="V34" s="356"/>
      <c r="W34" s="355"/>
      <c r="X34" s="353"/>
      <c r="Y34" s="354"/>
      <c r="Z34" s="357"/>
      <c r="AB34" s="354"/>
      <c r="AC34" s="353"/>
      <c r="AD34" s="354"/>
      <c r="AE34" s="353"/>
      <c r="AF34" s="354"/>
      <c r="AG34" s="353"/>
      <c r="AH34" s="368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37956</v>
      </c>
      <c r="B35" s="352" t="n">
        <f aca="false">[5]Tregion!$L35</f>
        <v>32.25</v>
      </c>
      <c r="C35" s="353" t="n">
        <f aca="false">[6]Tregion!$L35</f>
        <v>36.5</v>
      </c>
      <c r="D35" s="352" t="n">
        <f aca="false">[7]Tregion!$L35</f>
        <v>37</v>
      </c>
      <c r="E35" s="353" t="n">
        <f aca="false">[8]Tregion!$L35</f>
        <v>37.5</v>
      </c>
      <c r="F35" s="352" t="n">
        <f aca="false">[9]Tregion!$L35</f>
        <v>38.5</v>
      </c>
      <c r="G35" s="352" t="n">
        <f aca="false">[5]Tregion!$L35</f>
        <v>32.25</v>
      </c>
      <c r="H35" s="352"/>
      <c r="I35" s="353" t="n">
        <f aca="false">[11]Tregion!$L35</f>
        <v>27.5</v>
      </c>
      <c r="J35" s="352"/>
      <c r="K35" s="353"/>
      <c r="L35" s="352"/>
      <c r="M35" s="353"/>
      <c r="N35" s="352"/>
      <c r="O35" s="353"/>
      <c r="Q35" s="352"/>
      <c r="R35" s="353" t="n">
        <f aca="false">[12]Tregion!$L35</f>
        <v>44.9669313888924</v>
      </c>
      <c r="S35" s="354"/>
      <c r="T35" s="353"/>
      <c r="U35" s="355"/>
      <c r="V35" s="356"/>
      <c r="W35" s="355"/>
      <c r="X35" s="353"/>
      <c r="Y35" s="354"/>
      <c r="Z35" s="357"/>
      <c r="AB35" s="354"/>
      <c r="AC35" s="353"/>
      <c r="AD35" s="354"/>
      <c r="AE35" s="353"/>
      <c r="AF35" s="354"/>
      <c r="AG35" s="353"/>
      <c r="AH35" s="368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37987</v>
      </c>
      <c r="B36" s="352" t="n">
        <f aca="false">[5]Tregion!$L36</f>
        <v>34.43</v>
      </c>
      <c r="C36" s="353" t="n">
        <f aca="false">[6]Tregion!$L36</f>
        <v>36.37</v>
      </c>
      <c r="D36" s="352" t="n">
        <f aca="false">[7]Tregion!$L36</f>
        <v>36.7</v>
      </c>
      <c r="E36" s="353" t="n">
        <f aca="false">[8]Tregion!$L36</f>
        <v>38.54</v>
      </c>
      <c r="F36" s="352" t="n">
        <f aca="false">[9]Tregion!$L36</f>
        <v>39.25</v>
      </c>
      <c r="G36" s="352" t="n">
        <f aca="false">[5]Tregion!$L36</f>
        <v>34.43</v>
      </c>
      <c r="H36" s="352"/>
      <c r="I36" s="353" t="n">
        <f aca="false">[11]Tregion!$L36</f>
        <v>18.5</v>
      </c>
      <c r="J36" s="352"/>
      <c r="K36" s="353"/>
      <c r="L36" s="352"/>
      <c r="M36" s="353"/>
      <c r="N36" s="352"/>
      <c r="O36" s="353"/>
      <c r="Q36" s="352"/>
      <c r="R36" s="353" t="n">
        <f aca="false">[12]Tregion!$L36</f>
        <v>42.3547924212435</v>
      </c>
      <c r="S36" s="354"/>
      <c r="T36" s="353"/>
      <c r="U36" s="355"/>
      <c r="V36" s="356"/>
      <c r="W36" s="355"/>
      <c r="X36" s="353"/>
      <c r="Y36" s="354"/>
      <c r="Z36" s="357"/>
      <c r="AB36" s="354"/>
      <c r="AC36" s="353"/>
      <c r="AD36" s="354"/>
      <c r="AE36" s="353"/>
      <c r="AF36" s="354"/>
      <c r="AG36" s="353"/>
      <c r="AH36" s="368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38018</v>
      </c>
      <c r="B37" s="352" t="n">
        <f aca="false">[5]Tregion!$L37</f>
        <v>34</v>
      </c>
      <c r="C37" s="353" t="n">
        <f aca="false">[6]Tregion!$L37</f>
        <v>34.26</v>
      </c>
      <c r="D37" s="352" t="n">
        <f aca="false">[7]Tregion!$L37</f>
        <v>34.62</v>
      </c>
      <c r="E37" s="353" t="n">
        <f aca="false">[8]Tregion!$L37</f>
        <v>38.01</v>
      </c>
      <c r="F37" s="352" t="n">
        <f aca="false">[9]Tregion!$L37</f>
        <v>37.25</v>
      </c>
      <c r="G37" s="352" t="n">
        <f aca="false">[5]Tregion!$L37</f>
        <v>34</v>
      </c>
      <c r="H37" s="352"/>
      <c r="I37" s="353" t="n">
        <f aca="false">[11]Tregion!$L37</f>
        <v>20.75</v>
      </c>
      <c r="J37" s="352"/>
      <c r="K37" s="353"/>
      <c r="L37" s="352"/>
      <c r="M37" s="353"/>
      <c r="N37" s="352"/>
      <c r="O37" s="353"/>
      <c r="Q37" s="352"/>
      <c r="R37" s="353" t="n">
        <f aca="false">[12]Tregion!$L37</f>
        <v>40.775157038618</v>
      </c>
      <c r="S37" s="354"/>
      <c r="T37" s="353"/>
      <c r="U37" s="355"/>
      <c r="V37" s="356"/>
      <c r="W37" s="355"/>
      <c r="X37" s="353"/>
      <c r="Y37" s="354"/>
      <c r="Z37" s="357"/>
      <c r="AB37" s="354"/>
      <c r="AC37" s="353"/>
      <c r="AD37" s="354"/>
      <c r="AE37" s="353"/>
      <c r="AF37" s="354"/>
      <c r="AG37" s="353"/>
      <c r="AH37" s="368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38047</v>
      </c>
      <c r="B38" s="352" t="n">
        <f aca="false">[5]Tregion!$L38</f>
        <v>34.01</v>
      </c>
      <c r="C38" s="353" t="n">
        <f aca="false">[6]Tregion!$L38</f>
        <v>31.74</v>
      </c>
      <c r="D38" s="352" t="n">
        <f aca="false">[7]Tregion!$L38</f>
        <v>31.28</v>
      </c>
      <c r="E38" s="353" t="n">
        <f aca="false">[8]Tregion!$L38</f>
        <v>36.48</v>
      </c>
      <c r="F38" s="352" t="n">
        <f aca="false">[9]Tregion!$L38</f>
        <v>35.5</v>
      </c>
      <c r="G38" s="352" t="n">
        <f aca="false">[5]Tregion!$L38</f>
        <v>34.01</v>
      </c>
      <c r="H38" s="352"/>
      <c r="I38" s="353" t="n">
        <f aca="false">[11]Tregion!$L38</f>
        <v>18.25</v>
      </c>
      <c r="J38" s="352"/>
      <c r="K38" s="353"/>
      <c r="L38" s="352"/>
      <c r="M38" s="353"/>
      <c r="N38" s="352"/>
      <c r="O38" s="353"/>
      <c r="Q38" s="352"/>
      <c r="R38" s="353" t="n">
        <f aca="false">[12]Tregion!$L38</f>
        <v>38.9458047938033</v>
      </c>
      <c r="S38" s="354"/>
      <c r="T38" s="353"/>
      <c r="U38" s="355"/>
      <c r="V38" s="356"/>
      <c r="W38" s="355"/>
      <c r="X38" s="353"/>
      <c r="Y38" s="354"/>
      <c r="Z38" s="357"/>
      <c r="AB38" s="354"/>
      <c r="AC38" s="353"/>
      <c r="AD38" s="354"/>
      <c r="AE38" s="353"/>
      <c r="AF38" s="354"/>
      <c r="AG38" s="353"/>
      <c r="AH38" s="368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38078</v>
      </c>
      <c r="B39" s="352" t="n">
        <f aca="false">[5]Tregion!$L39</f>
        <v>33.58</v>
      </c>
      <c r="C39" s="353" t="n">
        <f aca="false">[6]Tregion!$L39</f>
        <v>33.43</v>
      </c>
      <c r="D39" s="352" t="n">
        <f aca="false">[7]Tregion!$L39</f>
        <v>30.45</v>
      </c>
      <c r="E39" s="353" t="n">
        <f aca="false">[8]Tregion!$L39</f>
        <v>34.76</v>
      </c>
      <c r="F39" s="352" t="n">
        <f aca="false">[9]Tregion!$L39</f>
        <v>33.75</v>
      </c>
      <c r="G39" s="352" t="n">
        <f aca="false">[5]Tregion!$L39</f>
        <v>33.58</v>
      </c>
      <c r="H39" s="352"/>
      <c r="I39" s="353" t="n">
        <f aca="false">[11]Tregion!$L39</f>
        <v>24.25</v>
      </c>
      <c r="J39" s="352"/>
      <c r="K39" s="353"/>
      <c r="L39" s="352"/>
      <c r="M39" s="353"/>
      <c r="N39" s="352"/>
      <c r="O39" s="353"/>
      <c r="Q39" s="352"/>
      <c r="R39" s="353" t="n">
        <f aca="false">[12]Tregion!$L39</f>
        <v>36.038849111895</v>
      </c>
      <c r="S39" s="354"/>
      <c r="T39" s="353"/>
      <c r="U39" s="355"/>
      <c r="V39" s="356"/>
      <c r="W39" s="355"/>
      <c r="X39" s="353"/>
      <c r="Y39" s="354"/>
      <c r="Z39" s="357"/>
      <c r="AB39" s="354"/>
      <c r="AC39" s="353"/>
      <c r="AD39" s="354"/>
      <c r="AE39" s="353"/>
      <c r="AF39" s="354"/>
      <c r="AG39" s="353"/>
      <c r="AH39" s="368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38108</v>
      </c>
      <c r="B40" s="352" t="n">
        <f aca="false">[5]Tregion!$L40</f>
        <v>33.58</v>
      </c>
      <c r="C40" s="353" t="n">
        <f aca="false">[6]Tregion!$L40</f>
        <v>29.43</v>
      </c>
      <c r="D40" s="352" t="n">
        <f aca="false">[7]Tregion!$L40</f>
        <v>26.27</v>
      </c>
      <c r="E40" s="353" t="n">
        <f aca="false">[8]Tregion!$L40</f>
        <v>36.42</v>
      </c>
      <c r="F40" s="352" t="n">
        <f aca="false">[9]Tregion!$L40</f>
        <v>34.5</v>
      </c>
      <c r="G40" s="352" t="n">
        <f aca="false">[5]Tregion!$L40</f>
        <v>33.58</v>
      </c>
      <c r="H40" s="352"/>
      <c r="I40" s="353" t="n">
        <f aca="false">[11]Tregion!$L40</f>
        <v>25.25</v>
      </c>
      <c r="J40" s="352"/>
      <c r="K40" s="353"/>
      <c r="L40" s="352"/>
      <c r="M40" s="353"/>
      <c r="N40" s="352"/>
      <c r="O40" s="353"/>
      <c r="Q40" s="352"/>
      <c r="R40" s="353" t="n">
        <f aca="false">[12]Tregion!$L40</f>
        <v>36.0433499108326</v>
      </c>
      <c r="S40" s="354"/>
      <c r="T40" s="353"/>
      <c r="U40" s="355"/>
      <c r="V40" s="356"/>
      <c r="W40" s="355"/>
      <c r="X40" s="353"/>
      <c r="Y40" s="354"/>
      <c r="Z40" s="357"/>
      <c r="AB40" s="354"/>
      <c r="AC40" s="353"/>
      <c r="AD40" s="354"/>
      <c r="AE40" s="353"/>
      <c r="AF40" s="354"/>
      <c r="AG40" s="353"/>
      <c r="AH40" s="368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38139</v>
      </c>
      <c r="B41" s="352" t="n">
        <f aca="false">[5]Tregion!$L41</f>
        <v>37.42</v>
      </c>
      <c r="C41" s="353" t="n">
        <f aca="false">[6]Tregion!$L41</f>
        <v>30.49</v>
      </c>
      <c r="D41" s="352" t="n">
        <f aca="false">[7]Tregion!$L41</f>
        <v>27.32</v>
      </c>
      <c r="E41" s="353" t="n">
        <f aca="false">[8]Tregion!$L41</f>
        <v>40.9</v>
      </c>
      <c r="F41" s="352" t="n">
        <f aca="false">[9]Tregion!$L41</f>
        <v>43</v>
      </c>
      <c r="G41" s="352" t="n">
        <f aca="false">[5]Tregion!$L41</f>
        <v>37.42</v>
      </c>
      <c r="H41" s="352"/>
      <c r="I41" s="353" t="n">
        <f aca="false">[11]Tregion!$L41</f>
        <v>31.25</v>
      </c>
      <c r="J41" s="352"/>
      <c r="K41" s="353"/>
      <c r="L41" s="352"/>
      <c r="M41" s="353"/>
      <c r="N41" s="352"/>
      <c r="O41" s="353"/>
      <c r="Q41" s="352"/>
      <c r="R41" s="353" t="n">
        <f aca="false">[12]Tregion!$L41</f>
        <v>36.4912400341141</v>
      </c>
      <c r="S41" s="354"/>
      <c r="T41" s="353"/>
      <c r="U41" s="355"/>
      <c r="V41" s="356"/>
      <c r="W41" s="355"/>
      <c r="X41" s="353"/>
      <c r="Y41" s="354"/>
      <c r="Z41" s="357"/>
      <c r="AB41" s="354"/>
      <c r="AC41" s="353"/>
      <c r="AD41" s="354"/>
      <c r="AE41" s="353"/>
      <c r="AF41" s="354"/>
      <c r="AG41" s="353"/>
      <c r="AH41" s="368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38169</v>
      </c>
      <c r="B42" s="352" t="n">
        <f aca="false">[5]Tregion!$L42</f>
        <v>49.14</v>
      </c>
      <c r="C42" s="353" t="n">
        <f aca="false">[6]Tregion!$L42</f>
        <v>47.38</v>
      </c>
      <c r="D42" s="352" t="n">
        <f aca="false">[7]Tregion!$L42</f>
        <v>43.05</v>
      </c>
      <c r="E42" s="353" t="n">
        <f aca="false">[8]Tregion!$L42</f>
        <v>42.98</v>
      </c>
      <c r="F42" s="352" t="n">
        <f aca="false">[9]Tregion!$L42</f>
        <v>49</v>
      </c>
      <c r="G42" s="352" t="n">
        <f aca="false">[5]Tregion!$L42</f>
        <v>49.14</v>
      </c>
      <c r="H42" s="352"/>
      <c r="I42" s="353" t="n">
        <f aca="false">[11]Tregion!$L42</f>
        <v>35.25</v>
      </c>
      <c r="J42" s="352"/>
      <c r="K42" s="353"/>
      <c r="L42" s="352"/>
      <c r="M42" s="353"/>
      <c r="N42" s="352"/>
      <c r="O42" s="353"/>
      <c r="Q42" s="352"/>
      <c r="R42" s="353" t="n">
        <f aca="false">[12]Tregion!$L42</f>
        <v>37.1900745090167</v>
      </c>
      <c r="S42" s="354"/>
      <c r="T42" s="353"/>
      <c r="U42" s="355"/>
      <c r="V42" s="356"/>
      <c r="W42" s="355"/>
      <c r="X42" s="353"/>
      <c r="Y42" s="354"/>
      <c r="Z42" s="357"/>
      <c r="AB42" s="354"/>
      <c r="AC42" s="353"/>
      <c r="AD42" s="354"/>
      <c r="AE42" s="353"/>
      <c r="AF42" s="354"/>
      <c r="AG42" s="353"/>
      <c r="AH42" s="368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38200</v>
      </c>
      <c r="B43" s="352" t="n">
        <f aca="false">[5]Tregion!$L43</f>
        <v>53.41</v>
      </c>
      <c r="C43" s="353" t="n">
        <f aca="false">[6]Tregion!$L43</f>
        <v>53.3</v>
      </c>
      <c r="D43" s="352" t="n">
        <f aca="false">[7]Tregion!$L43</f>
        <v>49.77</v>
      </c>
      <c r="E43" s="353" t="n">
        <f aca="false">[8]Tregion!$L43</f>
        <v>50.41</v>
      </c>
      <c r="F43" s="352" t="n">
        <f aca="false">[9]Tregion!$L43</f>
        <v>51.5</v>
      </c>
      <c r="G43" s="352" t="n">
        <f aca="false">[5]Tregion!$L43</f>
        <v>53.41</v>
      </c>
      <c r="H43" s="352"/>
      <c r="I43" s="353" t="n">
        <f aca="false">[11]Tregion!$L43</f>
        <v>44.25</v>
      </c>
      <c r="J43" s="352"/>
      <c r="K43" s="353"/>
      <c r="L43" s="352"/>
      <c r="M43" s="353"/>
      <c r="N43" s="352"/>
      <c r="O43" s="353"/>
      <c r="Q43" s="352"/>
      <c r="R43" s="353" t="n">
        <f aca="false">[12]Tregion!$L43</f>
        <v>37.6695344787081</v>
      </c>
      <c r="S43" s="354"/>
      <c r="T43" s="353"/>
      <c r="U43" s="355"/>
      <c r="V43" s="356"/>
      <c r="W43" s="355"/>
      <c r="X43" s="353"/>
      <c r="Y43" s="354"/>
      <c r="Z43" s="357"/>
      <c r="AB43" s="354"/>
      <c r="AC43" s="353"/>
      <c r="AD43" s="354"/>
      <c r="AE43" s="353"/>
      <c r="AF43" s="354"/>
      <c r="AG43" s="353"/>
      <c r="AH43" s="368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38231</v>
      </c>
      <c r="B44" s="352" t="n">
        <f aca="false">[5]Tregion!$L44</f>
        <v>43.61</v>
      </c>
      <c r="C44" s="353" t="n">
        <f aca="false">[6]Tregion!$L44</f>
        <v>44.02</v>
      </c>
      <c r="D44" s="352" t="n">
        <f aca="false">[7]Tregion!$L44</f>
        <v>40.56</v>
      </c>
      <c r="E44" s="353" t="n">
        <f aca="false">[8]Tregion!$L44</f>
        <v>46.33</v>
      </c>
      <c r="F44" s="352" t="n">
        <f aca="false">[9]Tregion!$L44</f>
        <v>42.5</v>
      </c>
      <c r="G44" s="352" t="n">
        <f aca="false">[5]Tregion!$L44</f>
        <v>43.61</v>
      </c>
      <c r="H44" s="352"/>
      <c r="I44" s="353" t="n">
        <f aca="false">[11]Tregion!$L44</f>
        <v>28</v>
      </c>
      <c r="J44" s="352"/>
      <c r="K44" s="353"/>
      <c r="L44" s="352"/>
      <c r="M44" s="353"/>
      <c r="N44" s="352"/>
      <c r="O44" s="353"/>
      <c r="Q44" s="352"/>
      <c r="R44" s="353" t="n">
        <f aca="false">[12]Tregion!$L44</f>
        <v>37.8582236802365</v>
      </c>
      <c r="S44" s="354"/>
      <c r="T44" s="353"/>
      <c r="U44" s="355"/>
      <c r="V44" s="356"/>
      <c r="W44" s="355"/>
      <c r="X44" s="353"/>
      <c r="Y44" s="354"/>
      <c r="Z44" s="357"/>
      <c r="AB44" s="354"/>
      <c r="AC44" s="353"/>
      <c r="AD44" s="354"/>
      <c r="AE44" s="353"/>
      <c r="AF44" s="354"/>
      <c r="AG44" s="353"/>
      <c r="AH44" s="368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38261</v>
      </c>
      <c r="B45" s="352" t="n">
        <f aca="false">[5]Tregion!$L45</f>
        <v>34.45</v>
      </c>
      <c r="C45" s="353" t="n">
        <f aca="false">[6]Tregion!$L45</f>
        <v>36.08</v>
      </c>
      <c r="D45" s="352" t="n">
        <f aca="false">[7]Tregion!$L45</f>
        <v>36.28</v>
      </c>
      <c r="E45" s="353" t="n">
        <f aca="false">[8]Tregion!$L45</f>
        <v>38.03</v>
      </c>
      <c r="F45" s="352" t="n">
        <f aca="false">[9]Tregion!$L45</f>
        <v>36.75</v>
      </c>
      <c r="G45" s="352" t="n">
        <f aca="false">[5]Tregion!$L45</f>
        <v>34.45</v>
      </c>
      <c r="H45" s="352"/>
      <c r="I45" s="353" t="n">
        <f aca="false">[11]Tregion!$L45</f>
        <v>28.25</v>
      </c>
      <c r="J45" s="352"/>
      <c r="K45" s="353"/>
      <c r="L45" s="352"/>
      <c r="M45" s="353"/>
      <c r="N45" s="352"/>
      <c r="O45" s="353"/>
      <c r="Q45" s="352"/>
      <c r="R45" s="353" t="n">
        <f aca="false">[12]Tregion!$L45</f>
        <v>37.7557638134482</v>
      </c>
      <c r="S45" s="354"/>
      <c r="T45" s="353"/>
      <c r="U45" s="355"/>
      <c r="V45" s="356"/>
      <c r="W45" s="355"/>
      <c r="X45" s="353"/>
      <c r="Y45" s="354"/>
      <c r="Z45" s="357"/>
      <c r="AB45" s="354"/>
      <c r="AC45" s="353"/>
      <c r="AD45" s="354"/>
      <c r="AE45" s="353"/>
      <c r="AF45" s="354"/>
      <c r="AG45" s="353"/>
      <c r="AH45" s="368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38292</v>
      </c>
      <c r="B46" s="352" t="n">
        <f aca="false">[5]Tregion!$L46</f>
        <v>33.17</v>
      </c>
      <c r="C46" s="353" t="n">
        <f aca="false">[6]Tregion!$L46</f>
        <v>34.1</v>
      </c>
      <c r="D46" s="352" t="n">
        <f aca="false">[7]Tregion!$L46</f>
        <v>34.07</v>
      </c>
      <c r="E46" s="353" t="n">
        <f aca="false">[8]Tregion!$L46</f>
        <v>36.25</v>
      </c>
      <c r="F46" s="352" t="n">
        <f aca="false">[9]Tregion!$L46</f>
        <v>36.5</v>
      </c>
      <c r="G46" s="352" t="n">
        <f aca="false">[5]Tregion!$L46</f>
        <v>33.17</v>
      </c>
      <c r="H46" s="352"/>
      <c r="I46" s="353" t="n">
        <f aca="false">[11]Tregion!$L46</f>
        <v>24.75</v>
      </c>
      <c r="J46" s="352"/>
      <c r="K46" s="353"/>
      <c r="L46" s="352"/>
      <c r="M46" s="353"/>
      <c r="N46" s="352"/>
      <c r="O46" s="353"/>
      <c r="Q46" s="352"/>
      <c r="R46" s="353" t="n">
        <f aca="false">[12]Tregion!$L46</f>
        <v>40.6662471495578</v>
      </c>
      <c r="S46" s="354"/>
      <c r="T46" s="353"/>
      <c r="U46" s="355"/>
      <c r="V46" s="356"/>
      <c r="W46" s="355"/>
      <c r="X46" s="353"/>
      <c r="Y46" s="354"/>
      <c r="Z46" s="357"/>
      <c r="AB46" s="354"/>
      <c r="AC46" s="353"/>
      <c r="AD46" s="354"/>
      <c r="AE46" s="353"/>
      <c r="AF46" s="354"/>
      <c r="AG46" s="353"/>
      <c r="AH46" s="368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38322</v>
      </c>
      <c r="B47" s="352" t="n">
        <f aca="false">[5]Tregion!$L47</f>
        <v>33.17</v>
      </c>
      <c r="C47" s="353" t="n">
        <f aca="false">[6]Tregion!$L47</f>
        <v>36.43</v>
      </c>
      <c r="D47" s="352" t="n">
        <f aca="false">[7]Tregion!$L47</f>
        <v>36.39</v>
      </c>
      <c r="E47" s="353" t="n">
        <f aca="false">[8]Tregion!$L47</f>
        <v>37.91</v>
      </c>
      <c r="F47" s="352" t="n">
        <f aca="false">[9]Tregion!$L47</f>
        <v>40.5</v>
      </c>
      <c r="G47" s="352" t="n">
        <f aca="false">[5]Tregion!$L47</f>
        <v>33.17</v>
      </c>
      <c r="H47" s="352"/>
      <c r="I47" s="353" t="n">
        <f aca="false">[11]Tregion!$L47</f>
        <v>28</v>
      </c>
      <c r="J47" s="352"/>
      <c r="K47" s="353"/>
      <c r="L47" s="352"/>
      <c r="M47" s="353"/>
      <c r="N47" s="352"/>
      <c r="O47" s="353"/>
      <c r="Q47" s="352"/>
      <c r="R47" s="353" t="n">
        <f aca="false">[12]Tregion!$L47</f>
        <v>43.0908810356185</v>
      </c>
      <c r="S47" s="354"/>
      <c r="T47" s="353"/>
      <c r="U47" s="355"/>
      <c r="V47" s="356"/>
      <c r="W47" s="355"/>
      <c r="X47" s="353"/>
      <c r="Y47" s="354"/>
      <c r="Z47" s="357"/>
      <c r="AB47" s="354"/>
      <c r="AC47" s="353"/>
      <c r="AD47" s="354"/>
      <c r="AE47" s="353"/>
      <c r="AF47" s="354"/>
      <c r="AG47" s="353"/>
      <c r="AH47" s="368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38353</v>
      </c>
      <c r="B48" s="352" t="n">
        <f aca="false">[5]Tregion!$L48</f>
        <v>35.17</v>
      </c>
      <c r="C48" s="353" t="n">
        <f aca="false">[6]Tregion!$L48</f>
        <v>36.7</v>
      </c>
      <c r="D48" s="352" t="n">
        <f aca="false">[7]Tregion!$L48</f>
        <v>36.78</v>
      </c>
      <c r="E48" s="353" t="n">
        <f aca="false">[8]Tregion!$L48</f>
        <v>38.75</v>
      </c>
      <c r="F48" s="352" t="n">
        <f aca="false">[9]Tregion!$L48</f>
        <v>40</v>
      </c>
      <c r="G48" s="352" t="n">
        <f aca="false">[5]Tregion!$L48</f>
        <v>35.17</v>
      </c>
      <c r="H48" s="352"/>
      <c r="I48" s="353" t="n">
        <f aca="false">[11]Tregion!$L48</f>
        <v>18.5</v>
      </c>
      <c r="J48" s="352"/>
      <c r="K48" s="353"/>
      <c r="L48" s="352"/>
      <c r="M48" s="353"/>
      <c r="N48" s="352"/>
      <c r="O48" s="353"/>
      <c r="Q48" s="352"/>
      <c r="R48" s="353" t="n">
        <f aca="false">[12]Tregion!$L48</f>
        <v>41.219586448612</v>
      </c>
      <c r="S48" s="354"/>
      <c r="T48" s="353"/>
      <c r="U48" s="355"/>
      <c r="V48" s="356"/>
      <c r="W48" s="355"/>
      <c r="X48" s="353"/>
      <c r="Y48" s="354"/>
      <c r="Z48" s="357"/>
      <c r="AB48" s="354"/>
      <c r="AC48" s="353"/>
      <c r="AD48" s="354"/>
      <c r="AE48" s="353"/>
      <c r="AF48" s="354"/>
      <c r="AG48" s="353"/>
      <c r="AH48" s="368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38384</v>
      </c>
      <c r="B49" s="352" t="n">
        <f aca="false">[5]Tregion!$L49</f>
        <v>34.8</v>
      </c>
      <c r="C49" s="353" t="n">
        <f aca="false">[6]Tregion!$L49</f>
        <v>34.91</v>
      </c>
      <c r="D49" s="352" t="n">
        <f aca="false">[7]Tregion!$L49</f>
        <v>35</v>
      </c>
      <c r="E49" s="353" t="n">
        <f aca="false">[8]Tregion!$L49</f>
        <v>38.5</v>
      </c>
      <c r="F49" s="352" t="n">
        <f aca="false">[9]Tregion!$L49</f>
        <v>38</v>
      </c>
      <c r="G49" s="352" t="n">
        <f aca="false">[5]Tregion!$L49</f>
        <v>34.8</v>
      </c>
      <c r="H49" s="352"/>
      <c r="I49" s="353" t="n">
        <f aca="false">[11]Tregion!$L49</f>
        <v>20.75</v>
      </c>
      <c r="J49" s="352"/>
      <c r="K49" s="353"/>
      <c r="L49" s="352"/>
      <c r="M49" s="353"/>
      <c r="N49" s="352"/>
      <c r="O49" s="353"/>
      <c r="Q49" s="352"/>
      <c r="R49" s="353" t="n">
        <f aca="false">[12]Tregion!$L49</f>
        <v>39.7239700743511</v>
      </c>
      <c r="S49" s="354"/>
      <c r="T49" s="353"/>
      <c r="U49" s="355"/>
      <c r="V49" s="356"/>
      <c r="W49" s="355"/>
      <c r="X49" s="353"/>
      <c r="Y49" s="354"/>
      <c r="Z49" s="357"/>
      <c r="AB49" s="354"/>
      <c r="AC49" s="353"/>
      <c r="AD49" s="354"/>
      <c r="AE49" s="353"/>
      <c r="AF49" s="354"/>
      <c r="AG49" s="353"/>
      <c r="AH49" s="368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38412</v>
      </c>
      <c r="B50" s="352" t="n">
        <f aca="false">[5]Tregion!$L50</f>
        <v>34.81</v>
      </c>
      <c r="C50" s="353" t="n">
        <f aca="false">[6]Tregion!$L50</f>
        <v>32.76</v>
      </c>
      <c r="D50" s="352" t="n">
        <f aca="false">[7]Tregion!$L50</f>
        <v>32.14</v>
      </c>
      <c r="E50" s="353" t="n">
        <f aca="false">[8]Tregion!$L50</f>
        <v>37.25</v>
      </c>
      <c r="F50" s="352" t="n">
        <f aca="false">[9]Tregion!$L50</f>
        <v>36.5</v>
      </c>
      <c r="G50" s="352" t="n">
        <f aca="false">[5]Tregion!$L50</f>
        <v>34.81</v>
      </c>
      <c r="H50" s="352"/>
      <c r="I50" s="353" t="n">
        <f aca="false">[11]Tregion!$L50</f>
        <v>18.25</v>
      </c>
      <c r="J50" s="352"/>
      <c r="K50" s="353"/>
      <c r="L50" s="352"/>
      <c r="M50" s="353"/>
      <c r="N50" s="352"/>
      <c r="O50" s="353"/>
      <c r="Q50" s="352"/>
      <c r="R50" s="353" t="n">
        <f aca="false">[12]Tregion!$L50</f>
        <v>37.9921100025381</v>
      </c>
      <c r="S50" s="354"/>
      <c r="T50" s="353"/>
      <c r="U50" s="355"/>
      <c r="V50" s="356"/>
      <c r="W50" s="355"/>
      <c r="X50" s="353"/>
      <c r="Y50" s="354"/>
      <c r="Z50" s="357"/>
      <c r="AB50" s="354"/>
      <c r="AC50" s="353"/>
      <c r="AD50" s="354"/>
      <c r="AE50" s="353"/>
      <c r="AF50" s="354"/>
      <c r="AG50" s="353"/>
      <c r="AH50" s="368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38443</v>
      </c>
      <c r="B51" s="352" t="n">
        <f aca="false">[5]Tregion!$L51</f>
        <v>34.44</v>
      </c>
      <c r="C51" s="353" t="n">
        <f aca="false">[6]Tregion!$L51</f>
        <v>34.21</v>
      </c>
      <c r="D51" s="352" t="n">
        <f aca="false">[7]Tregion!$L51</f>
        <v>31.43</v>
      </c>
      <c r="E51" s="353" t="n">
        <f aca="false">[8]Tregion!$L51</f>
        <v>36.25</v>
      </c>
      <c r="F51" s="352" t="n">
        <f aca="false">[9]Tregion!$L51</f>
        <v>35.25</v>
      </c>
      <c r="G51" s="352" t="n">
        <f aca="false">[5]Tregion!$L51</f>
        <v>34.44</v>
      </c>
      <c r="H51" s="352"/>
      <c r="I51" s="353" t="n">
        <f aca="false">[11]Tregion!$L51</f>
        <v>23.25</v>
      </c>
      <c r="J51" s="352"/>
      <c r="K51" s="353"/>
      <c r="L51" s="352"/>
      <c r="M51" s="353"/>
      <c r="N51" s="352"/>
      <c r="O51" s="353"/>
      <c r="Q51" s="352"/>
      <c r="R51" s="353" t="n">
        <f aca="false">[12]Tregion!$L51</f>
        <v>35.1742645507322</v>
      </c>
      <c r="S51" s="354"/>
      <c r="T51" s="353"/>
      <c r="U51" s="355"/>
      <c r="V51" s="356"/>
      <c r="W51" s="355"/>
      <c r="X51" s="353"/>
      <c r="Y51" s="354"/>
      <c r="Z51" s="357"/>
      <c r="AB51" s="354"/>
      <c r="AC51" s="353"/>
      <c r="AD51" s="354"/>
      <c r="AE51" s="353"/>
      <c r="AF51" s="354"/>
      <c r="AG51" s="353"/>
      <c r="AH51" s="368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38473</v>
      </c>
      <c r="B52" s="352" t="n">
        <f aca="false">[5]Tregion!$L52</f>
        <v>34.45</v>
      </c>
      <c r="C52" s="353" t="n">
        <f aca="false">[6]Tregion!$L52</f>
        <v>30.79</v>
      </c>
      <c r="D52" s="352" t="n">
        <f aca="false">[7]Tregion!$L52</f>
        <v>27.85</v>
      </c>
      <c r="E52" s="353" t="n">
        <f aca="false">[8]Tregion!$L52</f>
        <v>37.75</v>
      </c>
      <c r="F52" s="352" t="n">
        <f aca="false">[9]Tregion!$L52</f>
        <v>35.75</v>
      </c>
      <c r="G52" s="352" t="n">
        <f aca="false">[5]Tregion!$L52</f>
        <v>34.45</v>
      </c>
      <c r="H52" s="352"/>
      <c r="I52" s="353" t="n">
        <f aca="false">[11]Tregion!$L52</f>
        <v>24.25</v>
      </c>
      <c r="J52" s="352"/>
      <c r="K52" s="353"/>
      <c r="L52" s="352"/>
      <c r="M52" s="353"/>
      <c r="N52" s="352"/>
      <c r="O52" s="353"/>
      <c r="Q52" s="352"/>
      <c r="R52" s="353" t="n">
        <f aca="false">[12]Tregion!$L52</f>
        <v>35.1782750163056</v>
      </c>
      <c r="S52" s="354"/>
      <c r="T52" s="353"/>
      <c r="U52" s="355"/>
      <c r="V52" s="356"/>
      <c r="W52" s="355"/>
      <c r="X52" s="353"/>
      <c r="Y52" s="354"/>
      <c r="Z52" s="357"/>
      <c r="AB52" s="354"/>
      <c r="AC52" s="353"/>
      <c r="AD52" s="354"/>
      <c r="AE52" s="353"/>
      <c r="AF52" s="354"/>
      <c r="AG52" s="353"/>
      <c r="AH52" s="368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38504</v>
      </c>
      <c r="B53" s="352" t="n">
        <f aca="false">[5]Tregion!$L53</f>
        <v>37.73</v>
      </c>
      <c r="C53" s="353" t="n">
        <f aca="false">[6]Tregion!$L53</f>
        <v>31.71</v>
      </c>
      <c r="D53" s="352" t="n">
        <f aca="false">[7]Tregion!$L53</f>
        <v>28.75</v>
      </c>
      <c r="E53" s="353" t="n">
        <f aca="false">[8]Tregion!$L53</f>
        <v>42</v>
      </c>
      <c r="F53" s="352" t="n">
        <f aca="false">[9]Tregion!$L53</f>
        <v>43.25</v>
      </c>
      <c r="G53" s="352" t="n">
        <f aca="false">[5]Tregion!$L53</f>
        <v>37.73</v>
      </c>
      <c r="H53" s="352"/>
      <c r="I53" s="353" t="n">
        <f aca="false">[11]Tregion!$L53</f>
        <v>29.25</v>
      </c>
      <c r="J53" s="352"/>
      <c r="K53" s="353"/>
      <c r="L53" s="352"/>
      <c r="M53" s="353"/>
      <c r="N53" s="352"/>
      <c r="O53" s="353"/>
      <c r="Q53" s="352"/>
      <c r="R53" s="353" t="n">
        <f aca="false">[12]Tregion!$L53</f>
        <v>35.6021526074384</v>
      </c>
      <c r="S53" s="354"/>
      <c r="T53" s="353"/>
      <c r="U53" s="355"/>
      <c r="V53" s="356"/>
      <c r="W53" s="355"/>
      <c r="X53" s="353"/>
      <c r="Y53" s="354"/>
      <c r="Z53" s="357"/>
      <c r="AB53" s="354"/>
      <c r="AC53" s="353"/>
      <c r="AD53" s="354"/>
      <c r="AE53" s="353"/>
      <c r="AF53" s="354"/>
      <c r="AG53" s="353"/>
      <c r="AH53" s="368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38534</v>
      </c>
      <c r="B54" s="352" t="n">
        <f aca="false">[5]Tregion!$L54</f>
        <v>47.76</v>
      </c>
      <c r="C54" s="353" t="n">
        <f aca="false">[6]Tregion!$L54</f>
        <v>46.17</v>
      </c>
      <c r="D54" s="352" t="n">
        <f aca="false">[7]Tregion!$L54</f>
        <v>42.21</v>
      </c>
      <c r="E54" s="353" t="n">
        <f aca="false">[8]Tregion!$L54</f>
        <v>41.5</v>
      </c>
      <c r="F54" s="352" t="n">
        <f aca="false">[9]Tregion!$L54</f>
        <v>47</v>
      </c>
      <c r="G54" s="352" t="n">
        <f aca="false">[5]Tregion!$L54</f>
        <v>47.76</v>
      </c>
      <c r="H54" s="352"/>
      <c r="I54" s="353" t="n">
        <f aca="false">[11]Tregion!$L54</f>
        <v>26.25</v>
      </c>
      <c r="J54" s="352"/>
      <c r="K54" s="353"/>
      <c r="L54" s="352"/>
      <c r="M54" s="353"/>
      <c r="N54" s="352"/>
      <c r="O54" s="353"/>
      <c r="Q54" s="352"/>
      <c r="R54" s="353" t="n">
        <f aca="false">[12]Tregion!$L54</f>
        <v>36.2635753036279</v>
      </c>
      <c r="S54" s="354"/>
      <c r="T54" s="353"/>
      <c r="U54" s="355"/>
      <c r="V54" s="356"/>
      <c r="W54" s="355"/>
      <c r="X54" s="353"/>
      <c r="Y54" s="354"/>
      <c r="Z54" s="357"/>
      <c r="AB54" s="354"/>
      <c r="AC54" s="353"/>
      <c r="AD54" s="354"/>
      <c r="AE54" s="353"/>
      <c r="AF54" s="354"/>
      <c r="AG54" s="353"/>
      <c r="AH54" s="368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38565</v>
      </c>
      <c r="B55" s="352" t="n">
        <f aca="false">[5]Tregion!$L55</f>
        <v>51.41</v>
      </c>
      <c r="C55" s="353" t="n">
        <f aca="false">[6]Tregion!$L55</f>
        <v>51.25</v>
      </c>
      <c r="D55" s="352" t="n">
        <f aca="false">[7]Tregion!$L55</f>
        <v>47.97</v>
      </c>
      <c r="E55" s="353" t="n">
        <f aca="false">[8]Tregion!$L55</f>
        <v>47.75</v>
      </c>
      <c r="F55" s="352" t="n">
        <f aca="false">[9]Tregion!$L55</f>
        <v>48.5</v>
      </c>
      <c r="G55" s="352" t="n">
        <f aca="false">[5]Tregion!$L55</f>
        <v>51.41</v>
      </c>
      <c r="H55" s="352"/>
      <c r="I55" s="353" t="n">
        <f aca="false">[11]Tregion!$L55</f>
        <v>35.25</v>
      </c>
      <c r="J55" s="352"/>
      <c r="K55" s="353"/>
      <c r="L55" s="352"/>
      <c r="M55" s="353"/>
      <c r="N55" s="352"/>
      <c r="O55" s="353"/>
      <c r="Q55" s="352"/>
      <c r="R55" s="353" t="n">
        <f aca="false">[12]Tregion!$L55</f>
        <v>36.7169265091309</v>
      </c>
      <c r="S55" s="354"/>
      <c r="T55" s="353"/>
      <c r="U55" s="355"/>
      <c r="V55" s="356"/>
      <c r="W55" s="355"/>
      <c r="X55" s="353"/>
      <c r="Y55" s="354"/>
      <c r="Z55" s="357"/>
      <c r="AB55" s="354"/>
      <c r="AC55" s="353"/>
      <c r="AD55" s="354"/>
      <c r="AE55" s="353"/>
      <c r="AF55" s="354"/>
      <c r="AG55" s="353"/>
      <c r="AH55" s="368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38596</v>
      </c>
      <c r="B56" s="352" t="n">
        <f aca="false">[5]Tregion!$L56</f>
        <v>43.03</v>
      </c>
      <c r="C56" s="353" t="n">
        <f aca="false">[6]Tregion!$L56</f>
        <v>43.31</v>
      </c>
      <c r="D56" s="352" t="n">
        <f aca="false">[7]Tregion!$L56</f>
        <v>40.08</v>
      </c>
      <c r="E56" s="353" t="n">
        <f aca="false">[8]Tregion!$L56</f>
        <v>44.25</v>
      </c>
      <c r="F56" s="352" t="n">
        <f aca="false">[9]Tregion!$L56</f>
        <v>41</v>
      </c>
      <c r="G56" s="352" t="n">
        <f aca="false">[5]Tregion!$L56</f>
        <v>43.03</v>
      </c>
      <c r="H56" s="352"/>
      <c r="I56" s="353" t="n">
        <f aca="false">[11]Tregion!$L56</f>
        <v>22</v>
      </c>
      <c r="J56" s="352"/>
      <c r="K56" s="353"/>
      <c r="L56" s="352"/>
      <c r="M56" s="353"/>
      <c r="N56" s="352"/>
      <c r="O56" s="353"/>
      <c r="Q56" s="352"/>
      <c r="R56" s="353" t="n">
        <f aca="false">[12]Tregion!$L56</f>
        <v>36.8949170089245</v>
      </c>
      <c r="S56" s="354"/>
      <c r="T56" s="353"/>
      <c r="U56" s="355"/>
      <c r="V56" s="356"/>
      <c r="W56" s="355"/>
      <c r="X56" s="353"/>
      <c r="Y56" s="354"/>
      <c r="Z56" s="357"/>
      <c r="AB56" s="354"/>
      <c r="AC56" s="353"/>
      <c r="AD56" s="354"/>
      <c r="AE56" s="353"/>
      <c r="AF56" s="354"/>
      <c r="AG56" s="353"/>
      <c r="AH56" s="368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38626</v>
      </c>
      <c r="B57" s="352" t="n">
        <f aca="false">[5]Tregion!$L57</f>
        <v>35.19</v>
      </c>
      <c r="C57" s="353" t="n">
        <f aca="false">[6]Tregion!$L57</f>
        <v>36.59</v>
      </c>
      <c r="D57" s="352" t="n">
        <f aca="false">[7]Tregion!$L57</f>
        <v>36.53</v>
      </c>
      <c r="E57" s="353" t="n">
        <f aca="false">[8]Tregion!$L57</f>
        <v>39.75</v>
      </c>
      <c r="F57" s="352" t="n">
        <f aca="false">[9]Tregion!$L57</f>
        <v>38.25</v>
      </c>
      <c r="G57" s="352" t="n">
        <f aca="false">[5]Tregion!$L57</f>
        <v>35.19</v>
      </c>
      <c r="H57" s="352"/>
      <c r="I57" s="353" t="n">
        <f aca="false">[11]Tregion!$L57</f>
        <v>25.25</v>
      </c>
      <c r="J57" s="352"/>
      <c r="K57" s="353"/>
      <c r="L57" s="352"/>
      <c r="M57" s="353"/>
      <c r="N57" s="352"/>
      <c r="O57" s="353"/>
      <c r="Q57" s="352"/>
      <c r="R57" s="353" t="n">
        <f aca="false">[12]Tregion!$L57</f>
        <v>36.798035032328</v>
      </c>
      <c r="S57" s="354"/>
      <c r="T57" s="353"/>
      <c r="U57" s="355"/>
      <c r="V57" s="356"/>
      <c r="W57" s="355"/>
      <c r="X57" s="353"/>
      <c r="Y57" s="354"/>
      <c r="Z57" s="357"/>
      <c r="AB57" s="354"/>
      <c r="AC57" s="353"/>
      <c r="AD57" s="354"/>
      <c r="AE57" s="353"/>
      <c r="AF57" s="354"/>
      <c r="AG57" s="353"/>
      <c r="AH57" s="368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38657</v>
      </c>
      <c r="B58" s="352" t="n">
        <f aca="false">[5]Tregion!$L58</f>
        <v>34.1</v>
      </c>
      <c r="C58" s="353" t="n">
        <f aca="false">[6]Tregion!$L58</f>
        <v>34.84</v>
      </c>
      <c r="D58" s="352" t="n">
        <f aca="false">[7]Tregion!$L58</f>
        <v>34.53</v>
      </c>
      <c r="E58" s="353" t="n">
        <f aca="false">[8]Tregion!$L58</f>
        <v>37.5</v>
      </c>
      <c r="F58" s="352" t="n">
        <f aca="false">[9]Tregion!$L58</f>
        <v>37.75</v>
      </c>
      <c r="G58" s="352" t="n">
        <f aca="false">[5]Tregion!$L58</f>
        <v>34.1</v>
      </c>
      <c r="H58" s="352"/>
      <c r="I58" s="353" t="n">
        <f aca="false">[11]Tregion!$L58</f>
        <v>22.25</v>
      </c>
      <c r="J58" s="352"/>
      <c r="K58" s="353"/>
      <c r="L58" s="352"/>
      <c r="M58" s="353"/>
      <c r="N58" s="352"/>
      <c r="O58" s="353"/>
      <c r="Q58" s="352"/>
      <c r="R58" s="353" t="n">
        <f aca="false">[12]Tregion!$L58</f>
        <v>39.6322770078769</v>
      </c>
      <c r="S58" s="354"/>
      <c r="T58" s="353"/>
      <c r="U58" s="355"/>
      <c r="V58" s="356"/>
      <c r="W58" s="355"/>
      <c r="X58" s="353"/>
      <c r="Y58" s="354"/>
      <c r="Z58" s="357"/>
      <c r="AB58" s="354"/>
      <c r="AC58" s="353"/>
      <c r="AD58" s="354"/>
      <c r="AE58" s="353"/>
      <c r="AF58" s="354"/>
      <c r="AG58" s="353"/>
      <c r="AH58" s="368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38687</v>
      </c>
      <c r="B59" s="352" t="n">
        <f aca="false">[5]Tregion!$L59</f>
        <v>34.1</v>
      </c>
      <c r="C59" s="353" t="n">
        <f aca="false">[6]Tregion!$L59</f>
        <v>36.84</v>
      </c>
      <c r="D59" s="352" t="n">
        <f aca="false">[7]Tregion!$L59</f>
        <v>36.52</v>
      </c>
      <c r="E59" s="353" t="n">
        <f aca="false">[8]Tregion!$L59</f>
        <v>38.75</v>
      </c>
      <c r="F59" s="352" t="n">
        <f aca="false">[9]Tregion!$L59</f>
        <v>41.75</v>
      </c>
      <c r="G59" s="352" t="n">
        <f aca="false">[5]Tregion!$L59</f>
        <v>34.1</v>
      </c>
      <c r="H59" s="352"/>
      <c r="I59" s="353" t="n">
        <f aca="false">[11]Tregion!$L59</f>
        <v>25.5</v>
      </c>
      <c r="J59" s="352"/>
      <c r="K59" s="353"/>
      <c r="L59" s="352"/>
      <c r="M59" s="353"/>
      <c r="N59" s="352"/>
      <c r="O59" s="353"/>
      <c r="Q59" s="352"/>
      <c r="R59" s="353" t="n">
        <f aca="false">[12]Tregion!$L59</f>
        <v>41.9426003790442</v>
      </c>
      <c r="S59" s="354"/>
      <c r="T59" s="353"/>
      <c r="U59" s="355"/>
      <c r="V59" s="356"/>
      <c r="W59" s="355"/>
      <c r="X59" s="353"/>
      <c r="Y59" s="354"/>
      <c r="Z59" s="357"/>
      <c r="AB59" s="354"/>
      <c r="AC59" s="353"/>
      <c r="AD59" s="354"/>
      <c r="AE59" s="353"/>
      <c r="AF59" s="354"/>
      <c r="AG59" s="353"/>
      <c r="AH59" s="368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38718</v>
      </c>
      <c r="B60" s="352" t="n">
        <f aca="false">[5]Tregion!$L60</f>
        <v>35.83</v>
      </c>
      <c r="C60" s="353" t="n">
        <f aca="false">[6]Tregion!$L60</f>
        <v>37.5</v>
      </c>
      <c r="D60" s="352" t="n">
        <f aca="false">[7]Tregion!$L60</f>
        <v>36.93</v>
      </c>
      <c r="E60" s="353" t="n">
        <f aca="false">[8]Tregion!$L60</f>
        <v>38.96</v>
      </c>
      <c r="F60" s="352" t="n">
        <f aca="false">[9]Tregion!$L60</f>
        <v>40.5</v>
      </c>
      <c r="G60" s="352" t="n">
        <f aca="false">[5]Tregion!$L60</f>
        <v>35.83</v>
      </c>
      <c r="H60" s="352"/>
      <c r="I60" s="353" t="n">
        <f aca="false">[11]Tregion!$L60</f>
        <v>18.75</v>
      </c>
      <c r="J60" s="352"/>
      <c r="K60" s="353"/>
      <c r="L60" s="352"/>
      <c r="M60" s="353"/>
      <c r="N60" s="352"/>
      <c r="O60" s="353"/>
      <c r="Q60" s="352"/>
      <c r="R60" s="353" t="n">
        <f aca="false">[12]Tregion!$L60</f>
        <v>38.813303692921</v>
      </c>
      <c r="S60" s="354"/>
      <c r="T60" s="353"/>
      <c r="U60" s="355"/>
      <c r="V60" s="356"/>
      <c r="W60" s="355"/>
      <c r="X60" s="353"/>
      <c r="Y60" s="354"/>
      <c r="Z60" s="357"/>
      <c r="AB60" s="354"/>
      <c r="AC60" s="353"/>
      <c r="AD60" s="354"/>
      <c r="AE60" s="353"/>
      <c r="AF60" s="354"/>
      <c r="AG60" s="353"/>
      <c r="AH60" s="368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38749</v>
      </c>
      <c r="B61" s="352" t="n">
        <f aca="false">[5]Tregion!$L61</f>
        <v>35.53</v>
      </c>
      <c r="C61" s="353" t="n">
        <f aca="false">[6]Tregion!$L61</f>
        <v>35.86</v>
      </c>
      <c r="D61" s="352" t="n">
        <f aca="false">[7]Tregion!$L61</f>
        <v>35.32</v>
      </c>
      <c r="E61" s="353" t="n">
        <f aca="false">[8]Tregion!$L61</f>
        <v>38.95</v>
      </c>
      <c r="F61" s="352" t="n">
        <f aca="false">[9]Tregion!$L61</f>
        <v>38.59</v>
      </c>
      <c r="G61" s="352" t="n">
        <f aca="false">[5]Tregion!$L61</f>
        <v>35.53</v>
      </c>
      <c r="H61" s="352"/>
      <c r="I61" s="353" t="n">
        <f aca="false">[11]Tregion!$L61</f>
        <v>21</v>
      </c>
      <c r="J61" s="352"/>
      <c r="K61" s="353"/>
      <c r="L61" s="352"/>
      <c r="M61" s="353"/>
      <c r="N61" s="352"/>
      <c r="O61" s="353"/>
      <c r="Q61" s="352"/>
      <c r="R61" s="353" t="n">
        <f aca="false">[12]Tregion!$L61</f>
        <v>37.4651124121923</v>
      </c>
      <c r="S61" s="354"/>
      <c r="T61" s="353"/>
      <c r="U61" s="355"/>
      <c r="V61" s="356"/>
      <c r="W61" s="355"/>
      <c r="X61" s="353"/>
      <c r="Y61" s="354"/>
      <c r="Z61" s="357"/>
      <c r="AB61" s="354"/>
      <c r="AC61" s="353"/>
      <c r="AD61" s="354"/>
      <c r="AE61" s="353"/>
      <c r="AF61" s="354"/>
      <c r="AG61" s="353"/>
      <c r="AH61" s="368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38777</v>
      </c>
      <c r="B62" s="352" t="n">
        <f aca="false">[5]Tregion!$L62</f>
        <v>35.53</v>
      </c>
      <c r="C62" s="353" t="n">
        <f aca="false">[6]Tregion!$L62</f>
        <v>33.88</v>
      </c>
      <c r="D62" s="352" t="n">
        <f aca="false">[7]Tregion!$L62</f>
        <v>32.72</v>
      </c>
      <c r="E62" s="353" t="n">
        <f aca="false">[8]Tregion!$L62</f>
        <v>37.95</v>
      </c>
      <c r="F62" s="352" t="n">
        <f aca="false">[9]Tregion!$L62</f>
        <v>37.47</v>
      </c>
      <c r="G62" s="352" t="n">
        <f aca="false">[5]Tregion!$L62</f>
        <v>35.53</v>
      </c>
      <c r="H62" s="352"/>
      <c r="I62" s="353" t="n">
        <f aca="false">[11]Tregion!$L62</f>
        <v>18.5</v>
      </c>
      <c r="J62" s="352"/>
      <c r="K62" s="353"/>
      <c r="L62" s="352"/>
      <c r="M62" s="353"/>
      <c r="N62" s="352"/>
      <c r="O62" s="353"/>
      <c r="Q62" s="352"/>
      <c r="R62" s="353" t="n">
        <f aca="false">[12]Tregion!$L62</f>
        <v>35.8973546881497</v>
      </c>
      <c r="S62" s="354"/>
      <c r="T62" s="353"/>
      <c r="U62" s="355"/>
      <c r="V62" s="356"/>
      <c r="W62" s="355"/>
      <c r="X62" s="353"/>
      <c r="Y62" s="354"/>
      <c r="Z62" s="357"/>
      <c r="AB62" s="354"/>
      <c r="AC62" s="353"/>
      <c r="AD62" s="354"/>
      <c r="AE62" s="353"/>
      <c r="AF62" s="354"/>
      <c r="AG62" s="353"/>
      <c r="AH62" s="368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38808</v>
      </c>
      <c r="B63" s="352" t="n">
        <f aca="false">[5]Tregion!$L63</f>
        <v>35.22</v>
      </c>
      <c r="C63" s="353" t="n">
        <f aca="false">[6]Tregion!$L63</f>
        <v>35.22</v>
      </c>
      <c r="D63" s="352" t="n">
        <f aca="false">[7]Tregion!$L63</f>
        <v>32.08</v>
      </c>
      <c r="E63" s="353" t="n">
        <f aca="false">[8]Tregion!$L63</f>
        <v>37.63</v>
      </c>
      <c r="F63" s="352" t="n">
        <f aca="false">[9]Tregion!$L63</f>
        <v>36.45</v>
      </c>
      <c r="G63" s="352" t="n">
        <f aca="false">[5]Tregion!$L63</f>
        <v>35.22</v>
      </c>
      <c r="H63" s="352"/>
      <c r="I63" s="353" t="n">
        <f aca="false">[11]Tregion!$L63</f>
        <v>23.5</v>
      </c>
      <c r="J63" s="352"/>
      <c r="K63" s="353"/>
      <c r="L63" s="352"/>
      <c r="M63" s="353"/>
      <c r="N63" s="352"/>
      <c r="O63" s="353"/>
      <c r="Q63" s="352"/>
      <c r="R63" s="353" t="n">
        <f aca="false">[12]Tregion!$L63</f>
        <v>33.331478977055</v>
      </c>
      <c r="S63" s="354"/>
      <c r="T63" s="353"/>
      <c r="U63" s="355"/>
      <c r="V63" s="356"/>
      <c r="W63" s="355"/>
      <c r="X63" s="353"/>
      <c r="Y63" s="354"/>
      <c r="Z63" s="357"/>
      <c r="AB63" s="354"/>
      <c r="AC63" s="353"/>
      <c r="AD63" s="354"/>
      <c r="AE63" s="353"/>
      <c r="AF63" s="354"/>
      <c r="AG63" s="353"/>
      <c r="AH63" s="368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38838</v>
      </c>
      <c r="B64" s="352" t="n">
        <f aca="false">[5]Tregion!$L64</f>
        <v>35.22</v>
      </c>
      <c r="C64" s="353" t="n">
        <f aca="false">[6]Tregion!$L64</f>
        <v>32.09</v>
      </c>
      <c r="D64" s="352" t="n">
        <f aca="false">[7]Tregion!$L64</f>
        <v>28.84</v>
      </c>
      <c r="E64" s="353" t="n">
        <f aca="false">[8]Tregion!$L64</f>
        <v>38.94</v>
      </c>
      <c r="F64" s="352" t="n">
        <f aca="false">[9]Tregion!$L64</f>
        <v>36.95</v>
      </c>
      <c r="G64" s="352" t="n">
        <f aca="false">[5]Tregion!$L64</f>
        <v>35.22</v>
      </c>
      <c r="H64" s="352"/>
      <c r="I64" s="353" t="n">
        <f aca="false">[11]Tregion!$L64</f>
        <v>24.5</v>
      </c>
      <c r="J64" s="352"/>
      <c r="K64" s="353"/>
      <c r="L64" s="352"/>
      <c r="M64" s="353"/>
      <c r="N64" s="352"/>
      <c r="O64" s="353"/>
      <c r="Q64" s="352"/>
      <c r="R64" s="353" t="n">
        <f aca="false">[12]Tregion!$L64</f>
        <v>33.3514812797799</v>
      </c>
      <c r="S64" s="354"/>
      <c r="T64" s="353"/>
      <c r="U64" s="355"/>
      <c r="V64" s="356"/>
      <c r="W64" s="355"/>
      <c r="X64" s="353"/>
      <c r="Y64" s="354"/>
      <c r="Z64" s="357"/>
      <c r="AB64" s="354"/>
      <c r="AC64" s="353"/>
      <c r="AD64" s="354"/>
      <c r="AE64" s="353"/>
      <c r="AF64" s="354"/>
      <c r="AG64" s="353"/>
      <c r="AH64" s="368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38869</v>
      </c>
      <c r="B65" s="352" t="n">
        <f aca="false">[5]Tregion!$L65</f>
        <v>38.03</v>
      </c>
      <c r="C65" s="353" t="n">
        <f aca="false">[6]Tregion!$L65</f>
        <v>32.93</v>
      </c>
      <c r="D65" s="352" t="n">
        <f aca="false">[7]Tregion!$L65</f>
        <v>29.66</v>
      </c>
      <c r="E65" s="353" t="n">
        <f aca="false">[8]Tregion!$L65</f>
        <v>42.88</v>
      </c>
      <c r="F65" s="352" t="n">
        <f aca="false">[9]Tregion!$L65</f>
        <v>43.6</v>
      </c>
      <c r="G65" s="352" t="n">
        <f aca="false">[5]Tregion!$L65</f>
        <v>38.03</v>
      </c>
      <c r="H65" s="352"/>
      <c r="I65" s="353" t="n">
        <f aca="false">[11]Tregion!$L65</f>
        <v>29.5</v>
      </c>
      <c r="J65" s="352"/>
      <c r="K65" s="353"/>
      <c r="L65" s="352"/>
      <c r="M65" s="353"/>
      <c r="N65" s="352"/>
      <c r="O65" s="353"/>
      <c r="Q65" s="352"/>
      <c r="R65" s="353" t="n">
        <f aca="false">[12]Tregion!$L65</f>
        <v>33.7582935692374</v>
      </c>
      <c r="S65" s="354"/>
      <c r="T65" s="353"/>
      <c r="U65" s="355"/>
      <c r="V65" s="356"/>
      <c r="W65" s="355"/>
      <c r="X65" s="353"/>
      <c r="Y65" s="354"/>
      <c r="Z65" s="357"/>
      <c r="AB65" s="354"/>
      <c r="AC65" s="353"/>
      <c r="AD65" s="354"/>
      <c r="AE65" s="353"/>
      <c r="AF65" s="354"/>
      <c r="AG65" s="353"/>
      <c r="AH65" s="368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38899</v>
      </c>
      <c r="B66" s="352" t="n">
        <f aca="false">[5]Tregion!$L66</f>
        <v>46.61</v>
      </c>
      <c r="C66" s="353" t="n">
        <f aca="false">[6]Tregion!$L66</f>
        <v>46.21</v>
      </c>
      <c r="D66" s="352" t="n">
        <f aca="false">[7]Tregion!$L66</f>
        <v>41.86</v>
      </c>
      <c r="E66" s="353" t="n">
        <f aca="false">[8]Tregion!$L66</f>
        <v>40.22</v>
      </c>
      <c r="F66" s="352" t="n">
        <f aca="false">[9]Tregion!$L66</f>
        <v>45.45</v>
      </c>
      <c r="G66" s="352" t="n">
        <f aca="false">[5]Tregion!$L66</f>
        <v>46.61</v>
      </c>
      <c r="H66" s="352"/>
      <c r="I66" s="353" t="n">
        <f aca="false">[11]Tregion!$L66</f>
        <v>26.5</v>
      </c>
      <c r="J66" s="352"/>
      <c r="K66" s="353"/>
      <c r="L66" s="352"/>
      <c r="M66" s="353"/>
      <c r="N66" s="352"/>
      <c r="O66" s="353"/>
      <c r="Q66" s="352"/>
      <c r="R66" s="353" t="n">
        <f aca="false">[12]Tregion!$L66</f>
        <v>34.3824703813972</v>
      </c>
      <c r="S66" s="354"/>
      <c r="T66" s="353"/>
      <c r="U66" s="355"/>
      <c r="V66" s="356"/>
      <c r="W66" s="355"/>
      <c r="X66" s="353"/>
      <c r="Y66" s="354"/>
      <c r="Z66" s="357"/>
      <c r="AB66" s="354"/>
      <c r="AC66" s="353"/>
      <c r="AD66" s="354"/>
      <c r="AE66" s="353"/>
      <c r="AF66" s="354"/>
      <c r="AG66" s="353"/>
      <c r="AH66" s="368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38930</v>
      </c>
      <c r="B67" s="352" t="n">
        <f aca="false">[5]Tregion!$L67</f>
        <v>49.74</v>
      </c>
      <c r="C67" s="353" t="n">
        <f aca="false">[6]Tregion!$L67</f>
        <v>50.88</v>
      </c>
      <c r="D67" s="352" t="n">
        <f aca="false">[7]Tregion!$L67</f>
        <v>47.07</v>
      </c>
      <c r="E67" s="353" t="n">
        <f aca="false">[8]Tregion!$L67</f>
        <v>45.58</v>
      </c>
      <c r="F67" s="352" t="n">
        <f aca="false">[9]Tregion!$L67</f>
        <v>46</v>
      </c>
      <c r="G67" s="352" t="n">
        <f aca="false">[5]Tregion!$L67</f>
        <v>49.74</v>
      </c>
      <c r="H67" s="352"/>
      <c r="I67" s="353" t="n">
        <f aca="false">[11]Tregion!$L67</f>
        <v>35.5</v>
      </c>
      <c r="J67" s="352"/>
      <c r="K67" s="353"/>
      <c r="L67" s="352"/>
      <c r="M67" s="353"/>
      <c r="N67" s="352"/>
      <c r="O67" s="353"/>
      <c r="Q67" s="352"/>
      <c r="R67" s="353" t="n">
        <f aca="false">[12]Tregion!$L67</f>
        <v>34.8156588903223</v>
      </c>
      <c r="S67" s="354"/>
      <c r="T67" s="353"/>
      <c r="U67" s="355"/>
      <c r="V67" s="356"/>
      <c r="W67" s="355"/>
      <c r="X67" s="353"/>
      <c r="Y67" s="354"/>
      <c r="Z67" s="357"/>
      <c r="AB67" s="354"/>
      <c r="AC67" s="353"/>
      <c r="AD67" s="354"/>
      <c r="AE67" s="353"/>
      <c r="AF67" s="354"/>
      <c r="AG67" s="353"/>
      <c r="AH67" s="368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38961</v>
      </c>
      <c r="B68" s="352" t="n">
        <f aca="false">[5]Tregion!$L68</f>
        <v>42.56</v>
      </c>
      <c r="C68" s="353" t="n">
        <f aca="false">[6]Tregion!$L68</f>
        <v>43.59</v>
      </c>
      <c r="D68" s="352" t="n">
        <f aca="false">[7]Tregion!$L68</f>
        <v>39.93</v>
      </c>
      <c r="E68" s="353" t="n">
        <f aca="false">[8]Tregion!$L68</f>
        <v>42.58</v>
      </c>
      <c r="F68" s="352" t="n">
        <f aca="false">[9]Tregion!$L68</f>
        <v>39.91</v>
      </c>
      <c r="G68" s="352" t="n">
        <f aca="false">[5]Tregion!$L68</f>
        <v>42.56</v>
      </c>
      <c r="H68" s="352"/>
      <c r="I68" s="353" t="n">
        <f aca="false">[11]Tregion!$L68</f>
        <v>22.25</v>
      </c>
      <c r="J68" s="352"/>
      <c r="K68" s="353"/>
      <c r="L68" s="352"/>
      <c r="M68" s="353"/>
      <c r="N68" s="352"/>
      <c r="O68" s="353"/>
      <c r="Q68" s="352"/>
      <c r="R68" s="353" t="n">
        <f aca="false">[12]Tregion!$L68</f>
        <v>34.9964232555117</v>
      </c>
      <c r="S68" s="354"/>
      <c r="T68" s="353"/>
      <c r="U68" s="355"/>
      <c r="V68" s="356"/>
      <c r="W68" s="355"/>
      <c r="X68" s="353"/>
      <c r="Y68" s="354"/>
      <c r="Z68" s="357"/>
      <c r="AB68" s="354"/>
      <c r="AC68" s="353"/>
      <c r="AD68" s="354"/>
      <c r="AE68" s="353"/>
      <c r="AF68" s="354"/>
      <c r="AG68" s="353"/>
      <c r="AH68" s="368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38991</v>
      </c>
      <c r="B69" s="352" t="n">
        <f aca="false">[5]Tregion!$L69</f>
        <v>35.86</v>
      </c>
      <c r="C69" s="353" t="n">
        <f aca="false">[6]Tregion!$L69</f>
        <v>37.47</v>
      </c>
      <c r="D69" s="352" t="n">
        <f aca="false">[7]Tregion!$L69</f>
        <v>36.78</v>
      </c>
      <c r="E69" s="353" t="n">
        <f aca="false">[8]Tregion!$L69</f>
        <v>41.22</v>
      </c>
      <c r="F69" s="352" t="n">
        <f aca="false">[9]Tregion!$L69</f>
        <v>39.43</v>
      </c>
      <c r="G69" s="352" t="n">
        <f aca="false">[5]Tregion!$L69</f>
        <v>35.86</v>
      </c>
      <c r="H69" s="352"/>
      <c r="I69" s="353" t="n">
        <f aca="false">[11]Tregion!$L69</f>
        <v>25.5</v>
      </c>
      <c r="J69" s="352"/>
      <c r="K69" s="353"/>
      <c r="L69" s="352"/>
      <c r="M69" s="353"/>
      <c r="N69" s="352"/>
      <c r="O69" s="353"/>
      <c r="Q69" s="352"/>
      <c r="R69" s="353" t="n">
        <f aca="false">[12]Tregion!$L69</f>
        <v>34.9198169024389</v>
      </c>
      <c r="S69" s="354"/>
      <c r="T69" s="353"/>
      <c r="U69" s="355"/>
      <c r="V69" s="356"/>
      <c r="W69" s="355"/>
      <c r="X69" s="353"/>
      <c r="Y69" s="354"/>
      <c r="Z69" s="357"/>
      <c r="AB69" s="354"/>
      <c r="AC69" s="353"/>
      <c r="AD69" s="354"/>
      <c r="AE69" s="353"/>
      <c r="AF69" s="354"/>
      <c r="AG69" s="353"/>
      <c r="AH69" s="368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39022</v>
      </c>
      <c r="B70" s="352" t="n">
        <f aca="false">[5]Tregion!$L70</f>
        <v>34.92</v>
      </c>
      <c r="C70" s="353" t="n">
        <f aca="false">[6]Tregion!$L70</f>
        <v>35.82</v>
      </c>
      <c r="D70" s="352" t="n">
        <f aca="false">[7]Tregion!$L70</f>
        <v>34.9</v>
      </c>
      <c r="E70" s="353" t="n">
        <f aca="false">[8]Tregion!$L70</f>
        <v>38.53</v>
      </c>
      <c r="F70" s="352" t="n">
        <f aca="false">[9]Tregion!$L70</f>
        <v>38.88</v>
      </c>
      <c r="G70" s="352" t="n">
        <f aca="false">[5]Tregion!$L70</f>
        <v>34.92</v>
      </c>
      <c r="H70" s="352"/>
      <c r="I70" s="353" t="n">
        <f aca="false">[11]Tregion!$L70</f>
        <v>22.5</v>
      </c>
      <c r="J70" s="352"/>
      <c r="K70" s="353"/>
      <c r="L70" s="352"/>
      <c r="M70" s="353"/>
      <c r="N70" s="352"/>
      <c r="O70" s="353"/>
      <c r="Q70" s="352"/>
      <c r="R70" s="353" t="n">
        <f aca="false">[12]Tregion!$L70</f>
        <v>37.4616085112308</v>
      </c>
      <c r="S70" s="354"/>
      <c r="T70" s="353"/>
      <c r="U70" s="355"/>
      <c r="V70" s="356"/>
      <c r="W70" s="355"/>
      <c r="X70" s="353"/>
      <c r="Y70" s="354"/>
      <c r="Z70" s="357"/>
      <c r="AB70" s="354"/>
      <c r="AC70" s="353"/>
      <c r="AD70" s="354"/>
      <c r="AE70" s="353"/>
      <c r="AF70" s="354"/>
      <c r="AG70" s="353"/>
      <c r="AH70" s="368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39052</v>
      </c>
      <c r="B71" s="352" t="n">
        <f aca="false">[5]Tregion!$L71</f>
        <v>34.93</v>
      </c>
      <c r="C71" s="353" t="n">
        <f aca="false">[6]Tregion!$L71</f>
        <v>37.66</v>
      </c>
      <c r="D71" s="352" t="n">
        <f aca="false">[7]Tregion!$L71</f>
        <v>36.7</v>
      </c>
      <c r="E71" s="353" t="n">
        <f aca="false">[8]Tregion!$L71</f>
        <v>39.58</v>
      </c>
      <c r="F71" s="352" t="n">
        <f aca="false">[9]Tregion!$L71</f>
        <v>42.78</v>
      </c>
      <c r="G71" s="352" t="n">
        <f aca="false">[5]Tregion!$L71</f>
        <v>34.93</v>
      </c>
      <c r="H71" s="352"/>
      <c r="I71" s="353" t="n">
        <f aca="false">[11]Tregion!$L71</f>
        <v>25.75</v>
      </c>
      <c r="J71" s="352"/>
      <c r="K71" s="353"/>
      <c r="L71" s="352"/>
      <c r="M71" s="353"/>
      <c r="N71" s="352"/>
      <c r="O71" s="353"/>
      <c r="Q71" s="352"/>
      <c r="R71" s="353" t="n">
        <f aca="false">[12]Tregion!$L71</f>
        <v>39.5808244734656</v>
      </c>
      <c r="S71" s="354"/>
      <c r="T71" s="353"/>
      <c r="U71" s="355"/>
      <c r="V71" s="356"/>
      <c r="W71" s="355"/>
      <c r="X71" s="353"/>
      <c r="Y71" s="354"/>
      <c r="Z71" s="357"/>
      <c r="AB71" s="354"/>
      <c r="AC71" s="353"/>
      <c r="AD71" s="354"/>
      <c r="AE71" s="353"/>
      <c r="AF71" s="354"/>
      <c r="AG71" s="353"/>
      <c r="AH71" s="368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39083</v>
      </c>
      <c r="B72" s="352" t="n">
        <f aca="false">[5]Tregion!$L72</f>
        <v>36.32</v>
      </c>
      <c r="C72" s="353" t="n">
        <f aca="false">[6]Tregion!$L72</f>
        <v>38.5</v>
      </c>
      <c r="D72" s="352" t="n">
        <f aca="false">[7]Tregion!$L72</f>
        <v>37.07</v>
      </c>
      <c r="E72" s="353" t="n">
        <f aca="false">[8]Tregion!$L72</f>
        <v>39.19</v>
      </c>
      <c r="F72" s="352" t="n">
        <f aca="false">[9]Tregion!$L72</f>
        <v>40.9</v>
      </c>
      <c r="G72" s="352" t="n">
        <f aca="false">[5]Tregion!$L72</f>
        <v>36.32</v>
      </c>
      <c r="H72" s="352"/>
      <c r="I72" s="353" t="n">
        <f aca="false">[11]Tregion!$L72</f>
        <v>28.1</v>
      </c>
      <c r="J72" s="352"/>
      <c r="K72" s="353"/>
      <c r="L72" s="352"/>
      <c r="M72" s="353"/>
      <c r="N72" s="352"/>
      <c r="O72" s="353"/>
      <c r="Q72" s="352"/>
      <c r="R72" s="353" t="n">
        <f aca="false">[12]Tregion!$L72</f>
        <v>40.0690606990024</v>
      </c>
      <c r="S72" s="354"/>
      <c r="T72" s="353"/>
      <c r="U72" s="355"/>
      <c r="V72" s="356"/>
      <c r="W72" s="355"/>
      <c r="X72" s="353"/>
      <c r="Y72" s="354"/>
      <c r="Z72" s="357"/>
      <c r="AB72" s="354"/>
      <c r="AC72" s="353"/>
      <c r="AD72" s="354"/>
      <c r="AE72" s="353"/>
      <c r="AF72" s="354"/>
      <c r="AG72" s="353"/>
      <c r="AH72" s="368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39114</v>
      </c>
      <c r="B73" s="352" t="n">
        <f aca="false">[5]Tregion!$L73</f>
        <v>36.04</v>
      </c>
      <c r="C73" s="353" t="n">
        <f aca="false">[6]Tregion!$L73</f>
        <v>36.98</v>
      </c>
      <c r="D73" s="352" t="n">
        <f aca="false">[7]Tregion!$L73</f>
        <v>35.61</v>
      </c>
      <c r="E73" s="353" t="n">
        <f aca="false">[8]Tregion!$L73</f>
        <v>39.31</v>
      </c>
      <c r="F73" s="352" t="n">
        <f aca="false">[9]Tregion!$L73</f>
        <v>39.03</v>
      </c>
      <c r="G73" s="352" t="n">
        <f aca="false">[5]Tregion!$L73</f>
        <v>36.04</v>
      </c>
      <c r="H73" s="352"/>
      <c r="I73" s="353" t="n">
        <f aca="false">[11]Tregion!$L73</f>
        <v>30.35</v>
      </c>
      <c r="J73" s="352"/>
      <c r="K73" s="353"/>
      <c r="L73" s="352"/>
      <c r="M73" s="353"/>
      <c r="N73" s="352"/>
      <c r="O73" s="353"/>
      <c r="Q73" s="352"/>
      <c r="R73" s="353" t="n">
        <f aca="false">[12]Tregion!$L73</f>
        <v>38.6959139064293</v>
      </c>
      <c r="S73" s="354"/>
      <c r="T73" s="353"/>
      <c r="U73" s="355"/>
      <c r="V73" s="356"/>
      <c r="W73" s="355"/>
      <c r="X73" s="353"/>
      <c r="Y73" s="354"/>
      <c r="Z73" s="357"/>
      <c r="AB73" s="354"/>
      <c r="AC73" s="353"/>
      <c r="AD73" s="354"/>
      <c r="AE73" s="353"/>
      <c r="AF73" s="354"/>
      <c r="AG73" s="353"/>
      <c r="AH73" s="368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39142</v>
      </c>
      <c r="B74" s="352" t="n">
        <f aca="false">[5]Tregion!$L74</f>
        <v>36.04</v>
      </c>
      <c r="C74" s="353" t="n">
        <f aca="false">[6]Tregion!$L74</f>
        <v>35.17</v>
      </c>
      <c r="D74" s="352" t="n">
        <f aca="false">[7]Tregion!$L74</f>
        <v>33.27</v>
      </c>
      <c r="E74" s="353" t="n">
        <f aca="false">[8]Tregion!$L74</f>
        <v>38.44</v>
      </c>
      <c r="F74" s="352" t="n">
        <f aca="false">[9]Tregion!$L74</f>
        <v>38.12</v>
      </c>
      <c r="G74" s="352" t="n">
        <f aca="false">[5]Tregion!$L74</f>
        <v>36.04</v>
      </c>
      <c r="H74" s="352"/>
      <c r="I74" s="353" t="n">
        <f aca="false">[11]Tregion!$L74</f>
        <v>27.85</v>
      </c>
      <c r="J74" s="352"/>
      <c r="K74" s="353"/>
      <c r="L74" s="352"/>
      <c r="M74" s="353"/>
      <c r="N74" s="352"/>
      <c r="O74" s="353"/>
      <c r="Q74" s="352"/>
      <c r="R74" s="353" t="n">
        <f aca="false">[12]Tregion!$L74</f>
        <v>37.1043225630997</v>
      </c>
      <c r="S74" s="354"/>
      <c r="T74" s="353"/>
      <c r="U74" s="355"/>
      <c r="V74" s="356"/>
      <c r="W74" s="355"/>
      <c r="X74" s="353"/>
      <c r="Y74" s="354"/>
      <c r="Z74" s="357"/>
      <c r="AB74" s="354"/>
      <c r="AC74" s="353"/>
      <c r="AD74" s="354"/>
      <c r="AE74" s="353"/>
      <c r="AF74" s="354"/>
      <c r="AG74" s="353"/>
      <c r="AH74" s="368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39173</v>
      </c>
      <c r="B75" s="352" t="n">
        <f aca="false">[5]Tregion!$L75</f>
        <v>35.76</v>
      </c>
      <c r="C75" s="353" t="n">
        <f aca="false">[6]Tregion!$L75</f>
        <v>36.4</v>
      </c>
      <c r="D75" s="352" t="n">
        <f aca="false">[7]Tregion!$L75</f>
        <v>32.69</v>
      </c>
      <c r="E75" s="353" t="n">
        <f aca="false">[8]Tregion!$L75</f>
        <v>38.5</v>
      </c>
      <c r="F75" s="352" t="n">
        <f aca="false">[9]Tregion!$L75</f>
        <v>37.22</v>
      </c>
      <c r="G75" s="352" t="n">
        <f aca="false">[5]Tregion!$L75</f>
        <v>35.76</v>
      </c>
      <c r="H75" s="352"/>
      <c r="I75" s="353" t="n">
        <f aca="false">[11]Tregion!$L75</f>
        <v>32.85</v>
      </c>
      <c r="J75" s="352"/>
      <c r="K75" s="353"/>
      <c r="L75" s="352"/>
      <c r="M75" s="353"/>
      <c r="N75" s="352"/>
      <c r="O75" s="353"/>
      <c r="Q75" s="352"/>
      <c r="R75" s="353" t="n">
        <f aca="false">[12]Tregion!$L75</f>
        <v>34.509262552493</v>
      </c>
      <c r="S75" s="354"/>
      <c r="T75" s="353"/>
      <c r="U75" s="355"/>
      <c r="V75" s="356"/>
      <c r="W75" s="355"/>
      <c r="X75" s="353"/>
      <c r="Y75" s="354"/>
      <c r="Z75" s="357"/>
      <c r="AB75" s="354"/>
      <c r="AC75" s="353"/>
      <c r="AD75" s="354"/>
      <c r="AE75" s="353"/>
      <c r="AF75" s="354"/>
      <c r="AG75" s="353"/>
      <c r="AH75" s="368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39203</v>
      </c>
      <c r="B76" s="352" t="n">
        <f aca="false">[5]Tregion!$L76</f>
        <v>35.76</v>
      </c>
      <c r="C76" s="353" t="n">
        <f aca="false">[6]Tregion!$L76</f>
        <v>33.51</v>
      </c>
      <c r="D76" s="352" t="n">
        <f aca="false">[7]Tregion!$L76</f>
        <v>29.76</v>
      </c>
      <c r="E76" s="353" t="n">
        <f aca="false">[8]Tregion!$L76</f>
        <v>39.7</v>
      </c>
      <c r="F76" s="352" t="n">
        <f aca="false">[9]Tregion!$L76</f>
        <v>37.72</v>
      </c>
      <c r="G76" s="352" t="n">
        <f aca="false">[5]Tregion!$L76</f>
        <v>35.76</v>
      </c>
      <c r="H76" s="352"/>
      <c r="I76" s="353" t="n">
        <f aca="false">[11]Tregion!$L76</f>
        <v>33.85</v>
      </c>
      <c r="J76" s="352"/>
      <c r="K76" s="353"/>
      <c r="L76" s="352"/>
      <c r="M76" s="353"/>
      <c r="N76" s="352"/>
      <c r="O76" s="353"/>
      <c r="Q76" s="352"/>
      <c r="R76" s="353" t="n">
        <f aca="false">[12]Tregion!$L76</f>
        <v>34.5129047383028</v>
      </c>
      <c r="S76" s="354"/>
      <c r="T76" s="353"/>
      <c r="U76" s="355"/>
      <c r="V76" s="356"/>
      <c r="W76" s="355"/>
      <c r="X76" s="353"/>
      <c r="Y76" s="354"/>
      <c r="Z76" s="357"/>
      <c r="AB76" s="354"/>
      <c r="AC76" s="353"/>
      <c r="AD76" s="354"/>
      <c r="AE76" s="353"/>
      <c r="AF76" s="354"/>
      <c r="AG76" s="353"/>
      <c r="AH76" s="368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39234</v>
      </c>
      <c r="B77" s="352" t="n">
        <f aca="false">[5]Tregion!$L77</f>
        <v>38.31</v>
      </c>
      <c r="C77" s="353" t="n">
        <f aca="false">[6]Tregion!$L77</f>
        <v>34.29</v>
      </c>
      <c r="D77" s="352" t="n">
        <f aca="false">[7]Tregion!$L77</f>
        <v>30.5</v>
      </c>
      <c r="E77" s="353" t="n">
        <f aca="false">[8]Tregion!$L77</f>
        <v>43.48</v>
      </c>
      <c r="F77" s="352" t="n">
        <f aca="false">[9]Tregion!$L77</f>
        <v>43.9</v>
      </c>
      <c r="G77" s="352" t="n">
        <f aca="false">[5]Tregion!$L77</f>
        <v>38.31</v>
      </c>
      <c r="H77" s="352"/>
      <c r="I77" s="353" t="n">
        <f aca="false">[11]Tregion!$L77</f>
        <v>39.85</v>
      </c>
      <c r="J77" s="352"/>
      <c r="K77" s="353"/>
      <c r="L77" s="352"/>
      <c r="M77" s="353"/>
      <c r="N77" s="352"/>
      <c r="O77" s="353"/>
      <c r="Q77" s="352"/>
      <c r="R77" s="353" t="n">
        <f aca="false">[12]Tregion!$L77</f>
        <v>34.9035008239271</v>
      </c>
      <c r="S77" s="354"/>
      <c r="T77" s="353"/>
      <c r="U77" s="355"/>
      <c r="V77" s="356"/>
      <c r="W77" s="355"/>
      <c r="X77" s="353"/>
      <c r="Y77" s="354"/>
      <c r="Z77" s="357"/>
      <c r="AB77" s="354"/>
      <c r="AC77" s="353"/>
      <c r="AD77" s="354"/>
      <c r="AE77" s="353"/>
      <c r="AF77" s="354"/>
      <c r="AG77" s="353"/>
      <c r="AH77" s="368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39264</v>
      </c>
      <c r="B78" s="352" t="n">
        <f aca="false">[5]Tregion!$L78</f>
        <v>46.08</v>
      </c>
      <c r="C78" s="353" t="n">
        <f aca="false">[6]Tregion!$L78</f>
        <v>46.54</v>
      </c>
      <c r="D78" s="352" t="n">
        <f aca="false">[7]Tregion!$L78</f>
        <v>41.56</v>
      </c>
      <c r="E78" s="353" t="n">
        <f aca="false">[8]Tregion!$L78</f>
        <v>39.62</v>
      </c>
      <c r="F78" s="352" t="n">
        <f aca="false">[9]Tregion!$L78</f>
        <v>44.71</v>
      </c>
      <c r="G78" s="352" t="n">
        <f aca="false">[5]Tregion!$L78</f>
        <v>46.08</v>
      </c>
      <c r="H78" s="352"/>
      <c r="I78" s="353" t="n">
        <f aca="false">[11]Tregion!$L78</f>
        <v>46.85</v>
      </c>
      <c r="J78" s="352"/>
      <c r="K78" s="353"/>
      <c r="L78" s="352"/>
      <c r="M78" s="353"/>
      <c r="N78" s="352"/>
      <c r="O78" s="353"/>
      <c r="Q78" s="352"/>
      <c r="R78" s="353" t="n">
        <f aca="false">[12]Tregion!$L78</f>
        <v>35.5116258848943</v>
      </c>
      <c r="S78" s="354"/>
      <c r="T78" s="353"/>
      <c r="U78" s="355"/>
      <c r="V78" s="356"/>
      <c r="W78" s="355"/>
      <c r="X78" s="353"/>
      <c r="Y78" s="354"/>
      <c r="Z78" s="357"/>
      <c r="AB78" s="354"/>
      <c r="AC78" s="353"/>
      <c r="AD78" s="354"/>
      <c r="AE78" s="353"/>
      <c r="AF78" s="354"/>
      <c r="AG78" s="353"/>
      <c r="AH78" s="368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39295</v>
      </c>
      <c r="B79" s="352" t="n">
        <f aca="false">[5]Tregion!$L79</f>
        <v>48.91</v>
      </c>
      <c r="C79" s="353" t="n">
        <f aca="false">[6]Tregion!$L79</f>
        <v>50.85</v>
      </c>
      <c r="D79" s="352" t="n">
        <f aca="false">[7]Tregion!$L79</f>
        <v>46.29</v>
      </c>
      <c r="E79" s="353" t="n">
        <f aca="false">[8]Tregion!$L79</f>
        <v>44.5</v>
      </c>
      <c r="F79" s="352" t="n">
        <f aca="false">[9]Tregion!$L79</f>
        <v>44.74</v>
      </c>
      <c r="G79" s="352" t="n">
        <f aca="false">[5]Tregion!$L79</f>
        <v>48.91</v>
      </c>
      <c r="H79" s="352"/>
      <c r="I79" s="353" t="n">
        <f aca="false">[11]Tregion!$L79</f>
        <v>55.85</v>
      </c>
      <c r="J79" s="352"/>
      <c r="K79" s="353"/>
      <c r="L79" s="352"/>
      <c r="M79" s="353"/>
      <c r="N79" s="352"/>
      <c r="O79" s="353"/>
      <c r="Q79" s="352"/>
      <c r="R79" s="353" t="n">
        <f aca="false">[12]Tregion!$L79</f>
        <v>35.9263644223009</v>
      </c>
      <c r="S79" s="354"/>
      <c r="T79" s="353"/>
      <c r="U79" s="355"/>
      <c r="V79" s="356"/>
      <c r="W79" s="355"/>
      <c r="X79" s="353"/>
      <c r="Y79" s="354"/>
      <c r="Z79" s="357"/>
      <c r="AB79" s="354"/>
      <c r="AC79" s="353"/>
      <c r="AD79" s="354"/>
      <c r="AE79" s="353"/>
      <c r="AF79" s="354"/>
      <c r="AG79" s="353"/>
      <c r="AH79" s="368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39326</v>
      </c>
      <c r="B80" s="352" t="n">
        <f aca="false">[5]Tregion!$L80</f>
        <v>42.42</v>
      </c>
      <c r="C80" s="353" t="n">
        <f aca="false">[6]Tregion!$L80</f>
        <v>44.13</v>
      </c>
      <c r="D80" s="352" t="n">
        <f aca="false">[7]Tregion!$L80</f>
        <v>39.82</v>
      </c>
      <c r="E80" s="353" t="n">
        <f aca="false">[8]Tregion!$L80</f>
        <v>41.76</v>
      </c>
      <c r="F80" s="352" t="n">
        <f aca="false">[9]Tregion!$L80</f>
        <v>39.42</v>
      </c>
      <c r="G80" s="352" t="n">
        <f aca="false">[5]Tregion!$L80</f>
        <v>42.42</v>
      </c>
      <c r="H80" s="352"/>
      <c r="I80" s="353" t="n">
        <f aca="false">[11]Tregion!$L80</f>
        <v>38.6</v>
      </c>
      <c r="J80" s="352"/>
      <c r="K80" s="353"/>
      <c r="L80" s="352"/>
      <c r="M80" s="353"/>
      <c r="N80" s="352"/>
      <c r="O80" s="353"/>
      <c r="Q80" s="352"/>
      <c r="R80" s="353" t="n">
        <f aca="false">[12]Tregion!$L80</f>
        <v>36.0870596131363</v>
      </c>
      <c r="S80" s="354"/>
      <c r="T80" s="353"/>
      <c r="U80" s="355"/>
      <c r="V80" s="356"/>
      <c r="W80" s="355"/>
      <c r="X80" s="353"/>
      <c r="Y80" s="354"/>
      <c r="Z80" s="357"/>
      <c r="AB80" s="354"/>
      <c r="AC80" s="353"/>
      <c r="AD80" s="354"/>
      <c r="AE80" s="353"/>
      <c r="AF80" s="354"/>
      <c r="AG80" s="353"/>
      <c r="AH80" s="368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39356</v>
      </c>
      <c r="B81" s="352" t="n">
        <f aca="false">[5]Tregion!$L81</f>
        <v>36.34</v>
      </c>
      <c r="C81" s="353" t="n">
        <f aca="false">[6]Tregion!$L81</f>
        <v>38.52</v>
      </c>
      <c r="D81" s="352" t="n">
        <f aca="false">[7]Tregion!$L81</f>
        <v>37.04</v>
      </c>
      <c r="E81" s="353" t="n">
        <f aca="false">[8]Tregion!$L81</f>
        <v>42.14</v>
      </c>
      <c r="F81" s="352" t="n">
        <f aca="false">[9]Tregion!$L81</f>
        <v>40.19</v>
      </c>
      <c r="G81" s="352" t="n">
        <f aca="false">[5]Tregion!$L81</f>
        <v>36.34</v>
      </c>
      <c r="H81" s="352"/>
      <c r="I81" s="353" t="n">
        <f aca="false">[11]Tregion!$L81</f>
        <v>37.85</v>
      </c>
      <c r="J81" s="352"/>
      <c r="K81" s="353"/>
      <c r="L81" s="352"/>
      <c r="M81" s="353"/>
      <c r="N81" s="352"/>
      <c r="O81" s="353"/>
      <c r="Q81" s="352"/>
      <c r="R81" s="353" t="n">
        <f aca="false">[12]Tregion!$L81</f>
        <v>35.9935307254948</v>
      </c>
      <c r="S81" s="354"/>
      <c r="T81" s="353"/>
      <c r="U81" s="355"/>
      <c r="V81" s="356"/>
      <c r="W81" s="355"/>
      <c r="X81" s="353"/>
      <c r="Y81" s="354"/>
      <c r="Z81" s="357"/>
      <c r="AB81" s="354"/>
      <c r="AC81" s="353"/>
      <c r="AD81" s="354"/>
      <c r="AE81" s="353"/>
      <c r="AF81" s="354"/>
      <c r="AG81" s="353"/>
      <c r="AH81" s="368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39387</v>
      </c>
      <c r="B82" s="352" t="n">
        <f aca="false">[5]Tregion!$L82</f>
        <v>35.5</v>
      </c>
      <c r="C82" s="353" t="n">
        <f aca="false">[6]Tregion!$L82</f>
        <v>36.96</v>
      </c>
      <c r="D82" s="352" t="n">
        <f aca="false">[7]Tregion!$L82</f>
        <v>35.27</v>
      </c>
      <c r="E82" s="353" t="n">
        <f aca="false">[8]Tregion!$L82</f>
        <v>39.21</v>
      </c>
      <c r="F82" s="352" t="n">
        <f aca="false">[9]Tregion!$L82</f>
        <v>39.61</v>
      </c>
      <c r="G82" s="352" t="n">
        <f aca="false">[5]Tregion!$L82</f>
        <v>35.5</v>
      </c>
      <c r="H82" s="352"/>
      <c r="I82" s="353" t="n">
        <f aca="false">[11]Tregion!$L82</f>
        <v>34.85</v>
      </c>
      <c r="J82" s="352"/>
      <c r="K82" s="353"/>
      <c r="L82" s="352"/>
      <c r="M82" s="353"/>
      <c r="N82" s="352"/>
      <c r="O82" s="353"/>
      <c r="Q82" s="352"/>
      <c r="R82" s="353" t="n">
        <f aca="false">[12]Tregion!$L82</f>
        <v>37.9928818494166</v>
      </c>
      <c r="S82" s="354"/>
      <c r="T82" s="353"/>
      <c r="U82" s="355"/>
      <c r="V82" s="356"/>
      <c r="W82" s="355"/>
      <c r="X82" s="353"/>
      <c r="Y82" s="354"/>
      <c r="Z82" s="357"/>
      <c r="AB82" s="354"/>
      <c r="AC82" s="353"/>
      <c r="AD82" s="354"/>
      <c r="AE82" s="353"/>
      <c r="AF82" s="354"/>
      <c r="AG82" s="353"/>
      <c r="AH82" s="368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39417</v>
      </c>
      <c r="B83" s="352" t="n">
        <f aca="false">[5]Tregion!$L83</f>
        <v>35.5</v>
      </c>
      <c r="C83" s="353" t="n">
        <f aca="false">[6]Tregion!$L83</f>
        <v>38.66</v>
      </c>
      <c r="D83" s="352" t="n">
        <f aca="false">[7]Tregion!$L83</f>
        <v>36.9</v>
      </c>
      <c r="E83" s="353" t="n">
        <f aca="false">[8]Tregion!$L83</f>
        <v>40.15</v>
      </c>
      <c r="F83" s="352" t="n">
        <f aca="false">[9]Tregion!$L83</f>
        <v>43.46</v>
      </c>
      <c r="G83" s="352" t="n">
        <f aca="false">[5]Tregion!$L83</f>
        <v>35.5</v>
      </c>
      <c r="H83" s="352"/>
      <c r="I83" s="353" t="n">
        <f aca="false">[11]Tregion!$L83</f>
        <v>38.1</v>
      </c>
      <c r="J83" s="352"/>
      <c r="K83" s="353"/>
      <c r="L83" s="352"/>
      <c r="M83" s="353"/>
      <c r="N83" s="352"/>
      <c r="O83" s="353"/>
      <c r="Q83" s="352"/>
      <c r="R83" s="353" t="n">
        <f aca="false">[12]Tregion!$L83</f>
        <v>40.1133383086434</v>
      </c>
      <c r="S83" s="354"/>
      <c r="T83" s="353"/>
      <c r="U83" s="355"/>
      <c r="V83" s="356"/>
      <c r="W83" s="355"/>
      <c r="X83" s="353"/>
      <c r="Y83" s="354"/>
      <c r="Z83" s="357"/>
      <c r="AB83" s="354"/>
      <c r="AC83" s="353"/>
      <c r="AD83" s="354"/>
      <c r="AE83" s="353"/>
      <c r="AF83" s="354"/>
      <c r="AG83" s="353"/>
      <c r="AH83" s="368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39448</v>
      </c>
      <c r="B84" s="352" t="n">
        <f aca="false">[5]Tregion!$L84</f>
        <v>36.73</v>
      </c>
      <c r="C84" s="353" t="n">
        <f aca="false">[6]Tregion!$L84</f>
        <v>39.47</v>
      </c>
      <c r="D84" s="352" t="n">
        <f aca="false">[7]Tregion!$L84</f>
        <v>37.52</v>
      </c>
      <c r="E84" s="353" t="n">
        <f aca="false">[8]Tregion!$L84</f>
        <v>39.42</v>
      </c>
      <c r="F84" s="352" t="n">
        <f aca="false">[9]Tregion!$L84</f>
        <v>41.13</v>
      </c>
      <c r="G84" s="352" t="n">
        <f aca="false">[5]Tregion!$L84</f>
        <v>36.73</v>
      </c>
      <c r="H84" s="352"/>
      <c r="I84" s="353" t="n">
        <f aca="false">[11]Tregion!$L84</f>
        <v>28.45</v>
      </c>
      <c r="J84" s="352"/>
      <c r="K84" s="353"/>
      <c r="L84" s="352"/>
      <c r="M84" s="353"/>
      <c r="N84" s="352"/>
      <c r="O84" s="353"/>
      <c r="Q84" s="352"/>
      <c r="R84" s="353" t="n">
        <f aca="false">[12]Tregion!$L84</f>
        <v>40.6309160813908</v>
      </c>
      <c r="S84" s="354"/>
      <c r="T84" s="353"/>
      <c r="U84" s="355"/>
      <c r="V84" s="356"/>
      <c r="W84" s="355"/>
      <c r="X84" s="353"/>
      <c r="Y84" s="354"/>
      <c r="Z84" s="357"/>
      <c r="AB84" s="354"/>
      <c r="AC84" s="353"/>
      <c r="AD84" s="354"/>
      <c r="AE84" s="353"/>
      <c r="AF84" s="354"/>
      <c r="AG84" s="353"/>
      <c r="AH84" s="368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39479</v>
      </c>
      <c r="B85" s="352" t="n">
        <f aca="false">[5]Tregion!$L85</f>
        <v>36.48</v>
      </c>
      <c r="C85" s="353" t="n">
        <f aca="false">[6]Tregion!$L85</f>
        <v>38.05</v>
      </c>
      <c r="D85" s="352" t="n">
        <f aca="false">[7]Tregion!$L85</f>
        <v>36.16</v>
      </c>
      <c r="E85" s="353" t="n">
        <f aca="false">[8]Tregion!$L85</f>
        <v>39.64</v>
      </c>
      <c r="F85" s="352" t="n">
        <f aca="false">[9]Tregion!$L85</f>
        <v>39.26</v>
      </c>
      <c r="G85" s="352" t="n">
        <f aca="false">[5]Tregion!$L85</f>
        <v>36.48</v>
      </c>
      <c r="H85" s="352"/>
      <c r="I85" s="353" t="n">
        <f aca="false">[11]Tregion!$L85</f>
        <v>30.7</v>
      </c>
      <c r="J85" s="352"/>
      <c r="K85" s="353"/>
      <c r="L85" s="352"/>
      <c r="M85" s="353"/>
      <c r="N85" s="352"/>
      <c r="O85" s="353"/>
      <c r="Q85" s="352"/>
      <c r="R85" s="353" t="n">
        <f aca="false">[12]Tregion!$L85</f>
        <v>39.2546849594807</v>
      </c>
      <c r="S85" s="354"/>
      <c r="T85" s="353"/>
      <c r="U85" s="355"/>
      <c r="V85" s="356"/>
      <c r="W85" s="355"/>
      <c r="X85" s="353"/>
      <c r="Y85" s="354"/>
      <c r="Z85" s="357"/>
      <c r="AB85" s="354"/>
      <c r="AC85" s="353"/>
      <c r="AD85" s="354"/>
      <c r="AE85" s="353"/>
      <c r="AF85" s="354"/>
      <c r="AG85" s="353"/>
      <c r="AH85" s="368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39508</v>
      </c>
      <c r="B86" s="352" t="n">
        <f aca="false">[5]Tregion!$L86</f>
        <v>36.48</v>
      </c>
      <c r="C86" s="353" t="n">
        <f aca="false">[6]Tregion!$L86</f>
        <v>36.34</v>
      </c>
      <c r="D86" s="352" t="n">
        <f aca="false">[7]Tregion!$L86</f>
        <v>33.97</v>
      </c>
      <c r="E86" s="353" t="n">
        <f aca="false">[8]Tregion!$L86</f>
        <v>38.86</v>
      </c>
      <c r="F86" s="352" t="n">
        <f aca="false">[9]Tregion!$L86</f>
        <v>38.33</v>
      </c>
      <c r="G86" s="352" t="n">
        <f aca="false">[5]Tregion!$L86</f>
        <v>36.48</v>
      </c>
      <c r="H86" s="352"/>
      <c r="I86" s="353" t="n">
        <f aca="false">[11]Tregion!$L86</f>
        <v>28.2</v>
      </c>
      <c r="J86" s="352"/>
      <c r="K86" s="353"/>
      <c r="L86" s="352"/>
      <c r="M86" s="353"/>
      <c r="N86" s="352"/>
      <c r="O86" s="353"/>
      <c r="Q86" s="352"/>
      <c r="R86" s="353" t="n">
        <f aca="false">[12]Tregion!$L86</f>
        <v>37.6600976295756</v>
      </c>
      <c r="S86" s="354"/>
      <c r="T86" s="353"/>
      <c r="U86" s="355"/>
      <c r="V86" s="356"/>
      <c r="W86" s="355"/>
      <c r="X86" s="353"/>
      <c r="Y86" s="354"/>
      <c r="Z86" s="357"/>
      <c r="AB86" s="354"/>
      <c r="AC86" s="353"/>
      <c r="AD86" s="354"/>
      <c r="AE86" s="353"/>
      <c r="AF86" s="354"/>
      <c r="AG86" s="353"/>
      <c r="AH86" s="368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39539</v>
      </c>
      <c r="B87" s="352" t="n">
        <f aca="false">[5]Tregion!$L87</f>
        <v>36.22</v>
      </c>
      <c r="C87" s="353" t="n">
        <f aca="false">[6]Tregion!$L87</f>
        <v>37.51</v>
      </c>
      <c r="D87" s="352" t="n">
        <f aca="false">[7]Tregion!$L87</f>
        <v>33.43</v>
      </c>
      <c r="E87" s="353" t="n">
        <f aca="false">[8]Tregion!$L87</f>
        <v>39.19</v>
      </c>
      <c r="F87" s="352" t="n">
        <f aca="false">[9]Tregion!$L87</f>
        <v>37.42</v>
      </c>
      <c r="G87" s="352" t="n">
        <f aca="false">[5]Tregion!$L87</f>
        <v>36.22</v>
      </c>
      <c r="H87" s="352"/>
      <c r="I87" s="353" t="n">
        <f aca="false">[11]Tregion!$L87</f>
        <v>33.2</v>
      </c>
      <c r="J87" s="352"/>
      <c r="K87" s="353"/>
      <c r="L87" s="352"/>
      <c r="M87" s="353"/>
      <c r="N87" s="352"/>
      <c r="O87" s="353"/>
      <c r="Q87" s="352"/>
      <c r="R87" s="353" t="n">
        <f aca="false">[12]Tregion!$L87</f>
        <v>35.0608410034809</v>
      </c>
      <c r="S87" s="354"/>
      <c r="T87" s="353"/>
      <c r="U87" s="355"/>
      <c r="V87" s="356"/>
      <c r="W87" s="355"/>
      <c r="X87" s="353"/>
      <c r="Y87" s="354"/>
      <c r="Z87" s="357"/>
      <c r="AB87" s="354"/>
      <c r="AC87" s="353"/>
      <c r="AD87" s="354"/>
      <c r="AE87" s="353"/>
      <c r="AF87" s="354"/>
      <c r="AG87" s="353"/>
      <c r="AH87" s="368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39569</v>
      </c>
      <c r="B88" s="352" t="n">
        <f aca="false">[5]Tregion!$L88</f>
        <v>36.22</v>
      </c>
      <c r="C88" s="353" t="n">
        <f aca="false">[6]Tregion!$L88</f>
        <v>34.78</v>
      </c>
      <c r="D88" s="352" t="n">
        <f aca="false">[7]Tregion!$L88</f>
        <v>30.69</v>
      </c>
      <c r="E88" s="353" t="n">
        <f aca="false">[8]Tregion!$L88</f>
        <v>40.31</v>
      </c>
      <c r="F88" s="352" t="n">
        <f aca="false">[9]Tregion!$L88</f>
        <v>37.92</v>
      </c>
      <c r="G88" s="352" t="n">
        <f aca="false">[5]Tregion!$L88</f>
        <v>36.22</v>
      </c>
      <c r="H88" s="352"/>
      <c r="I88" s="353" t="n">
        <f aca="false">[11]Tregion!$L88</f>
        <v>34.2</v>
      </c>
      <c r="J88" s="352"/>
      <c r="K88" s="353"/>
      <c r="L88" s="352"/>
      <c r="M88" s="353"/>
      <c r="N88" s="352"/>
      <c r="O88" s="353"/>
      <c r="Q88" s="352"/>
      <c r="R88" s="353" t="n">
        <f aca="false">[12]Tregion!$L88</f>
        <v>35.0632305634915</v>
      </c>
      <c r="S88" s="354"/>
      <c r="T88" s="353"/>
      <c r="U88" s="355"/>
      <c r="V88" s="356"/>
      <c r="W88" s="355"/>
      <c r="X88" s="353"/>
      <c r="Y88" s="354"/>
      <c r="Z88" s="357"/>
      <c r="AB88" s="354"/>
      <c r="AC88" s="353"/>
      <c r="AD88" s="354"/>
      <c r="AE88" s="353"/>
      <c r="AF88" s="354"/>
      <c r="AG88" s="353"/>
      <c r="AH88" s="368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39600</v>
      </c>
      <c r="B89" s="352" t="n">
        <f aca="false">[5]Tregion!$L89</f>
        <v>38.58</v>
      </c>
      <c r="C89" s="353" t="n">
        <f aca="false">[6]Tregion!$L89</f>
        <v>35.52</v>
      </c>
      <c r="D89" s="352" t="n">
        <f aca="false">[7]Tregion!$L89</f>
        <v>31.39</v>
      </c>
      <c r="E89" s="353" t="n">
        <f aca="false">[8]Tregion!$L89</f>
        <v>43.98</v>
      </c>
      <c r="F89" s="352" t="n">
        <f aca="false">[9]Tregion!$L89</f>
        <v>44.17</v>
      </c>
      <c r="G89" s="352" t="n">
        <f aca="false">[5]Tregion!$L89</f>
        <v>38.58</v>
      </c>
      <c r="H89" s="352"/>
      <c r="I89" s="353" t="n">
        <f aca="false">[11]Tregion!$L89</f>
        <v>40.2</v>
      </c>
      <c r="J89" s="352"/>
      <c r="K89" s="353"/>
      <c r="L89" s="352"/>
      <c r="M89" s="353"/>
      <c r="N89" s="352"/>
      <c r="O89" s="353"/>
      <c r="Q89" s="352"/>
      <c r="R89" s="353" t="n">
        <f aca="false">[12]Tregion!$L89</f>
        <v>35.4529185607867</v>
      </c>
      <c r="S89" s="354"/>
      <c r="T89" s="353"/>
      <c r="U89" s="355"/>
      <c r="V89" s="356"/>
      <c r="W89" s="355"/>
      <c r="X89" s="353"/>
      <c r="Y89" s="354"/>
      <c r="Z89" s="357"/>
      <c r="AB89" s="354"/>
      <c r="AC89" s="353"/>
      <c r="AD89" s="354"/>
      <c r="AE89" s="353"/>
      <c r="AF89" s="354"/>
      <c r="AG89" s="353"/>
      <c r="AH89" s="368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39630</v>
      </c>
      <c r="B90" s="352" t="n">
        <f aca="false">[5]Tregion!$L90</f>
        <v>45.78</v>
      </c>
      <c r="C90" s="353" t="n">
        <f aca="false">[6]Tregion!$L90</f>
        <v>47.07</v>
      </c>
      <c r="D90" s="352" t="n">
        <f aca="false">[7]Tregion!$L90</f>
        <v>41.71</v>
      </c>
      <c r="E90" s="353" t="n">
        <f aca="false">[8]Tregion!$L90</f>
        <v>39.28</v>
      </c>
      <c r="F90" s="352" t="n">
        <f aca="false">[9]Tregion!$L90</f>
        <v>45.04</v>
      </c>
      <c r="G90" s="352" t="n">
        <f aca="false">[5]Tregion!$L90</f>
        <v>45.78</v>
      </c>
      <c r="H90" s="352"/>
      <c r="I90" s="353" t="n">
        <f aca="false">[11]Tregion!$L90</f>
        <v>47.2</v>
      </c>
      <c r="J90" s="352"/>
      <c r="K90" s="353"/>
      <c r="L90" s="352"/>
      <c r="M90" s="353"/>
      <c r="N90" s="352"/>
      <c r="O90" s="353"/>
      <c r="Q90" s="352"/>
      <c r="R90" s="353" t="n">
        <f aca="false">[12]Tregion!$L90</f>
        <v>36.0603569841714</v>
      </c>
      <c r="S90" s="354"/>
      <c r="T90" s="353"/>
      <c r="U90" s="355"/>
      <c r="V90" s="356"/>
      <c r="W90" s="355"/>
      <c r="X90" s="353"/>
      <c r="Y90" s="354"/>
      <c r="Z90" s="357"/>
      <c r="AB90" s="354"/>
      <c r="AC90" s="353"/>
      <c r="AD90" s="354"/>
      <c r="AE90" s="353"/>
      <c r="AF90" s="354"/>
      <c r="AG90" s="353"/>
      <c r="AH90" s="368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39661</v>
      </c>
      <c r="B91" s="352" t="n">
        <f aca="false">[5]Tregion!$L91</f>
        <v>48.4</v>
      </c>
      <c r="C91" s="353" t="n">
        <f aca="false">[6]Tregion!$L91</f>
        <v>51.13</v>
      </c>
      <c r="D91" s="352" t="n">
        <f aca="false">[7]Tregion!$L91</f>
        <v>46.12</v>
      </c>
      <c r="E91" s="353" t="n">
        <f aca="false">[8]Tregion!$L91</f>
        <v>43.81</v>
      </c>
      <c r="F91" s="352" t="n">
        <f aca="false">[9]Tregion!$L91</f>
        <v>45.1</v>
      </c>
      <c r="G91" s="352" t="n">
        <f aca="false">[5]Tregion!$L91</f>
        <v>48.4</v>
      </c>
      <c r="H91" s="352"/>
      <c r="I91" s="353" t="n">
        <f aca="false">[11]Tregion!$L91</f>
        <v>56.2</v>
      </c>
      <c r="J91" s="352"/>
      <c r="K91" s="353"/>
      <c r="L91" s="352"/>
      <c r="M91" s="353"/>
      <c r="N91" s="352"/>
      <c r="O91" s="353"/>
      <c r="Q91" s="352"/>
      <c r="R91" s="353" t="n">
        <f aca="false">[12]Tregion!$L91</f>
        <v>36.4741390140203</v>
      </c>
      <c r="S91" s="354"/>
      <c r="T91" s="353"/>
      <c r="U91" s="355"/>
      <c r="V91" s="356"/>
      <c r="W91" s="355"/>
      <c r="X91" s="353"/>
      <c r="Y91" s="354"/>
      <c r="Z91" s="357"/>
      <c r="AB91" s="354"/>
      <c r="AC91" s="353"/>
      <c r="AD91" s="354"/>
      <c r="AE91" s="353"/>
      <c r="AF91" s="354"/>
      <c r="AG91" s="353"/>
      <c r="AH91" s="368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39692</v>
      </c>
      <c r="B92" s="352" t="n">
        <f aca="false">[5]Tregion!$L92</f>
        <v>42.38</v>
      </c>
      <c r="C92" s="353" t="n">
        <f aca="false">[6]Tregion!$L92</f>
        <v>44.8</v>
      </c>
      <c r="D92" s="352" t="n">
        <f aca="false">[7]Tregion!$L92</f>
        <v>40.08</v>
      </c>
      <c r="E92" s="353" t="n">
        <f aca="false">[8]Tregion!$L92</f>
        <v>41.26</v>
      </c>
      <c r="F92" s="352" t="n">
        <f aca="false">[9]Tregion!$L92</f>
        <v>39.71</v>
      </c>
      <c r="G92" s="352" t="n">
        <f aca="false">[5]Tregion!$L92</f>
        <v>42.38</v>
      </c>
      <c r="H92" s="352"/>
      <c r="I92" s="353" t="n">
        <f aca="false">[11]Tregion!$L92</f>
        <v>38.95</v>
      </c>
      <c r="J92" s="352"/>
      <c r="K92" s="353"/>
      <c r="L92" s="352"/>
      <c r="M92" s="353"/>
      <c r="N92" s="352"/>
      <c r="O92" s="353"/>
      <c r="Q92" s="352"/>
      <c r="R92" s="353" t="n">
        <f aca="false">[12]Tregion!$L92</f>
        <v>36.6336188318533</v>
      </c>
      <c r="S92" s="354"/>
      <c r="T92" s="353"/>
      <c r="U92" s="355"/>
      <c r="V92" s="356"/>
      <c r="W92" s="355"/>
      <c r="X92" s="353"/>
      <c r="Y92" s="354"/>
      <c r="Z92" s="357"/>
      <c r="AB92" s="354"/>
      <c r="AC92" s="353"/>
      <c r="AD92" s="354"/>
      <c r="AE92" s="353"/>
      <c r="AF92" s="354"/>
      <c r="AG92" s="353"/>
      <c r="AH92" s="368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39722</v>
      </c>
      <c r="B93" s="352" t="n">
        <f aca="false">[5]Tregion!$L93</f>
        <v>36.76</v>
      </c>
      <c r="C93" s="353" t="n">
        <f aca="false">[6]Tregion!$L93</f>
        <v>39.54</v>
      </c>
      <c r="D93" s="352" t="n">
        <f aca="false">[7]Tregion!$L93</f>
        <v>37.54</v>
      </c>
      <c r="E93" s="353" t="n">
        <f aca="false">[8]Tregion!$L93</f>
        <v>42.87</v>
      </c>
      <c r="F93" s="352" t="n">
        <f aca="false">[9]Tregion!$L93</f>
        <v>40.41</v>
      </c>
      <c r="G93" s="352" t="n">
        <f aca="false">[5]Tregion!$L93</f>
        <v>36.76</v>
      </c>
      <c r="H93" s="352"/>
      <c r="I93" s="353" t="n">
        <f aca="false">[11]Tregion!$L93</f>
        <v>38.2</v>
      </c>
      <c r="J93" s="352"/>
      <c r="K93" s="353"/>
      <c r="L93" s="352"/>
      <c r="M93" s="353"/>
      <c r="N93" s="352"/>
      <c r="O93" s="353"/>
      <c r="Q93" s="352"/>
      <c r="R93" s="353" t="n">
        <f aca="false">[12]Tregion!$L93</f>
        <v>36.5398808192111</v>
      </c>
      <c r="S93" s="354"/>
      <c r="T93" s="353"/>
      <c r="U93" s="355"/>
      <c r="V93" s="356"/>
      <c r="W93" s="355"/>
      <c r="X93" s="353"/>
      <c r="Y93" s="354"/>
      <c r="Z93" s="357"/>
      <c r="AB93" s="354"/>
      <c r="AC93" s="353"/>
      <c r="AD93" s="354"/>
      <c r="AE93" s="353"/>
      <c r="AF93" s="354"/>
      <c r="AG93" s="353"/>
      <c r="AH93" s="368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39753</v>
      </c>
      <c r="B94" s="352" t="n">
        <f aca="false">[5]Tregion!$L94</f>
        <v>35.98</v>
      </c>
      <c r="C94" s="353" t="n">
        <f aca="false">[6]Tregion!$L94</f>
        <v>38.05</v>
      </c>
      <c r="D94" s="352" t="n">
        <f aca="false">[7]Tregion!$L94</f>
        <v>35.84</v>
      </c>
      <c r="E94" s="353" t="n">
        <f aca="false">[8]Tregion!$L94</f>
        <v>39.76</v>
      </c>
      <c r="F94" s="352" t="n">
        <f aca="false">[9]Tregion!$L94</f>
        <v>39.83</v>
      </c>
      <c r="G94" s="352" t="n">
        <f aca="false">[5]Tregion!$L94</f>
        <v>35.98</v>
      </c>
      <c r="H94" s="352"/>
      <c r="I94" s="353" t="n">
        <f aca="false">[11]Tregion!$L94</f>
        <v>35.2</v>
      </c>
      <c r="J94" s="352"/>
      <c r="K94" s="353"/>
      <c r="L94" s="352"/>
      <c r="M94" s="353"/>
      <c r="N94" s="352"/>
      <c r="O94" s="353"/>
      <c r="Q94" s="352"/>
      <c r="R94" s="353" t="n">
        <f aca="false">[12]Tregion!$L94</f>
        <v>39.1044333548058</v>
      </c>
      <c r="S94" s="354"/>
      <c r="T94" s="353"/>
      <c r="U94" s="355"/>
      <c r="V94" s="356"/>
      <c r="W94" s="355"/>
      <c r="X94" s="353"/>
      <c r="Y94" s="354"/>
      <c r="Z94" s="357"/>
      <c r="AB94" s="354"/>
      <c r="AC94" s="353"/>
      <c r="AD94" s="354"/>
      <c r="AE94" s="353"/>
      <c r="AF94" s="354"/>
      <c r="AG94" s="353"/>
      <c r="AH94" s="368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39783</v>
      </c>
      <c r="B95" s="352" t="n">
        <f aca="false">[5]Tregion!$L95</f>
        <v>35.98</v>
      </c>
      <c r="C95" s="353" t="n">
        <f aca="false">[6]Tregion!$L95</f>
        <v>39.65</v>
      </c>
      <c r="D95" s="352" t="n">
        <f aca="false">[7]Tregion!$L95</f>
        <v>37.36</v>
      </c>
      <c r="E95" s="353" t="n">
        <f aca="false">[8]Tregion!$L95</f>
        <v>40.62</v>
      </c>
      <c r="F95" s="352" t="n">
        <f aca="false">[9]Tregion!$L95</f>
        <v>43.7</v>
      </c>
      <c r="G95" s="352" t="n">
        <f aca="false">[5]Tregion!$L95</f>
        <v>35.98</v>
      </c>
      <c r="H95" s="352"/>
      <c r="I95" s="353" t="n">
        <f aca="false">[11]Tregion!$L95</f>
        <v>38.45</v>
      </c>
      <c r="J95" s="352"/>
      <c r="K95" s="353"/>
      <c r="L95" s="352"/>
      <c r="M95" s="353"/>
      <c r="N95" s="352"/>
      <c r="O95" s="353"/>
      <c r="Q95" s="352"/>
      <c r="R95" s="353" t="n">
        <f aca="false">[12]Tregion!$L95</f>
        <v>41.2472300146712</v>
      </c>
      <c r="S95" s="354"/>
      <c r="T95" s="353"/>
      <c r="U95" s="355"/>
      <c r="V95" s="356"/>
      <c r="W95" s="355"/>
      <c r="X95" s="353"/>
      <c r="Y95" s="354"/>
      <c r="Z95" s="357"/>
      <c r="AB95" s="354"/>
      <c r="AC95" s="353"/>
      <c r="AD95" s="354"/>
      <c r="AE95" s="353"/>
      <c r="AF95" s="354"/>
      <c r="AG95" s="353"/>
      <c r="AH95" s="368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39814</v>
      </c>
      <c r="B96" s="352" t="n">
        <f aca="false">[5]Tregion!$L96</f>
        <v>37.14</v>
      </c>
      <c r="C96" s="353" t="n">
        <f aca="false">[6]Tregion!$L96</f>
        <v>40.55</v>
      </c>
      <c r="D96" s="352" t="n">
        <f aca="false">[7]Tregion!$L96</f>
        <v>37.96</v>
      </c>
      <c r="E96" s="353" t="n">
        <f aca="false">[8]Tregion!$L96</f>
        <v>39.66</v>
      </c>
      <c r="F96" s="352" t="n">
        <f aca="false">[9]Tregion!$L96</f>
        <v>41.37</v>
      </c>
      <c r="G96" s="352" t="n">
        <f aca="false">[5]Tregion!$L96</f>
        <v>37.14</v>
      </c>
      <c r="H96" s="352"/>
      <c r="I96" s="353" t="n">
        <f aca="false">[11]Tregion!$L96</f>
        <v>28.95</v>
      </c>
      <c r="J96" s="352"/>
      <c r="K96" s="353"/>
      <c r="L96" s="352"/>
      <c r="M96" s="353"/>
      <c r="N96" s="352"/>
      <c r="O96" s="353"/>
      <c r="Q96" s="352"/>
      <c r="R96" s="353" t="n">
        <f aca="false">[12]Tregion!$L96</f>
        <v>41.8169426430612</v>
      </c>
      <c r="S96" s="354"/>
      <c r="T96" s="353"/>
      <c r="U96" s="355"/>
      <c r="V96" s="356"/>
      <c r="W96" s="355"/>
      <c r="X96" s="353"/>
      <c r="Y96" s="354"/>
      <c r="Z96" s="357"/>
      <c r="AB96" s="354"/>
      <c r="AC96" s="353"/>
      <c r="AD96" s="354"/>
      <c r="AE96" s="353"/>
      <c r="AF96" s="354"/>
      <c r="AG96" s="353"/>
      <c r="AH96" s="368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39845</v>
      </c>
      <c r="B97" s="352" t="n">
        <f aca="false">[5]Tregion!$L97</f>
        <v>36.9</v>
      </c>
      <c r="C97" s="353" t="n">
        <f aca="false">[6]Tregion!$L97</f>
        <v>39.21</v>
      </c>
      <c r="D97" s="352" t="n">
        <f aca="false">[7]Tregion!$L97</f>
        <v>36.69</v>
      </c>
      <c r="E97" s="353" t="n">
        <f aca="false">[8]Tregion!$L97</f>
        <v>39.97</v>
      </c>
      <c r="F97" s="352" t="n">
        <f aca="false">[9]Tregion!$L97</f>
        <v>39.48</v>
      </c>
      <c r="G97" s="352" t="n">
        <f aca="false">[5]Tregion!$L97</f>
        <v>36.9</v>
      </c>
      <c r="H97" s="352"/>
      <c r="I97" s="353" t="n">
        <f aca="false">[11]Tregion!$L97</f>
        <v>31.2</v>
      </c>
      <c r="J97" s="352"/>
      <c r="K97" s="353"/>
      <c r="L97" s="352"/>
      <c r="M97" s="353"/>
      <c r="N97" s="352"/>
      <c r="O97" s="353"/>
      <c r="Q97" s="352"/>
      <c r="R97" s="353" t="n">
        <f aca="false">[12]Tregion!$L97</f>
        <v>40.4582093543441</v>
      </c>
      <c r="S97" s="354"/>
      <c r="T97" s="353"/>
      <c r="U97" s="355"/>
      <c r="V97" s="356"/>
      <c r="W97" s="355"/>
      <c r="X97" s="353"/>
      <c r="Y97" s="354"/>
      <c r="Z97" s="357"/>
      <c r="AB97" s="354"/>
      <c r="AC97" s="353"/>
      <c r="AD97" s="354"/>
      <c r="AE97" s="353"/>
      <c r="AF97" s="354"/>
      <c r="AG97" s="353"/>
      <c r="AH97" s="368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39873</v>
      </c>
      <c r="B98" s="352" t="n">
        <f aca="false">[5]Tregion!$L98</f>
        <v>36.9</v>
      </c>
      <c r="C98" s="353" t="n">
        <f aca="false">[6]Tregion!$L98</f>
        <v>37.6</v>
      </c>
      <c r="D98" s="352" t="n">
        <f aca="false">[7]Tregion!$L98</f>
        <v>34.66</v>
      </c>
      <c r="E98" s="353" t="n">
        <f aca="false">[8]Tregion!$L98</f>
        <v>39.28</v>
      </c>
      <c r="F98" s="352" t="n">
        <f aca="false">[9]Tregion!$L98</f>
        <v>38.55</v>
      </c>
      <c r="G98" s="352" t="n">
        <f aca="false">[5]Tregion!$L98</f>
        <v>36.9</v>
      </c>
      <c r="H98" s="352"/>
      <c r="I98" s="353" t="n">
        <f aca="false">[11]Tregion!$L98</f>
        <v>28.7</v>
      </c>
      <c r="J98" s="352"/>
      <c r="K98" s="353"/>
      <c r="L98" s="352"/>
      <c r="M98" s="353"/>
      <c r="N98" s="352"/>
      <c r="O98" s="353"/>
      <c r="Q98" s="352"/>
      <c r="R98" s="353" t="n">
        <f aca="false">[12]Tregion!$L98</f>
        <v>38.8773783704625</v>
      </c>
      <c r="S98" s="354"/>
      <c r="T98" s="353"/>
      <c r="U98" s="355"/>
      <c r="V98" s="356"/>
      <c r="W98" s="355"/>
      <c r="X98" s="353"/>
      <c r="Y98" s="354"/>
      <c r="Z98" s="357"/>
      <c r="AB98" s="354"/>
      <c r="AC98" s="353"/>
      <c r="AD98" s="354"/>
      <c r="AE98" s="353"/>
      <c r="AF98" s="354"/>
      <c r="AG98" s="353"/>
      <c r="AH98" s="368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39904</v>
      </c>
      <c r="B99" s="352" t="n">
        <f aca="false">[5]Tregion!$L99</f>
        <v>36.66</v>
      </c>
      <c r="C99" s="353" t="n">
        <f aca="false">[6]Tregion!$L99</f>
        <v>38.7</v>
      </c>
      <c r="D99" s="352" t="n">
        <f aca="false">[7]Tregion!$L99</f>
        <v>34.15</v>
      </c>
      <c r="E99" s="353" t="n">
        <f aca="false">[8]Tregion!$L99</f>
        <v>39.85</v>
      </c>
      <c r="F99" s="352" t="n">
        <f aca="false">[9]Tregion!$L99</f>
        <v>37.62</v>
      </c>
      <c r="G99" s="352" t="n">
        <f aca="false">[5]Tregion!$L99</f>
        <v>36.66</v>
      </c>
      <c r="H99" s="352"/>
      <c r="I99" s="353" t="n">
        <f aca="false">[11]Tregion!$L99</f>
        <v>33.75</v>
      </c>
      <c r="J99" s="352"/>
      <c r="K99" s="353"/>
      <c r="L99" s="352"/>
      <c r="M99" s="353"/>
      <c r="N99" s="352"/>
      <c r="O99" s="353"/>
      <c r="Q99" s="352"/>
      <c r="R99" s="353" t="n">
        <f aca="false">[12]Tregion!$L99</f>
        <v>35.4385106288904</v>
      </c>
      <c r="S99" s="354"/>
      <c r="T99" s="353"/>
      <c r="U99" s="355"/>
      <c r="V99" s="356"/>
      <c r="W99" s="355"/>
      <c r="X99" s="353"/>
      <c r="Y99" s="354"/>
      <c r="Z99" s="357"/>
      <c r="AB99" s="354"/>
      <c r="AC99" s="353"/>
      <c r="AD99" s="354"/>
      <c r="AE99" s="353"/>
      <c r="AF99" s="354"/>
      <c r="AG99" s="353"/>
      <c r="AH99" s="368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39934</v>
      </c>
      <c r="B100" s="352" t="n">
        <f aca="false">[5]Tregion!$L100</f>
        <v>36.66</v>
      </c>
      <c r="C100" s="353" t="n">
        <f aca="false">[6]Tregion!$L100</f>
        <v>36.13</v>
      </c>
      <c r="D100" s="352" t="n">
        <f aca="false">[7]Tregion!$L100</f>
        <v>31.6</v>
      </c>
      <c r="E100" s="353" t="n">
        <f aca="false">[8]Tregion!$L100</f>
        <v>40.9</v>
      </c>
      <c r="F100" s="352" t="n">
        <f aca="false">[9]Tregion!$L100</f>
        <v>38.13</v>
      </c>
      <c r="G100" s="352" t="n">
        <f aca="false">[5]Tregion!$L100</f>
        <v>36.66</v>
      </c>
      <c r="H100" s="352"/>
      <c r="I100" s="353" t="n">
        <f aca="false">[11]Tregion!$L100</f>
        <v>34.75</v>
      </c>
      <c r="J100" s="352"/>
      <c r="K100" s="353"/>
      <c r="L100" s="352"/>
      <c r="M100" s="353"/>
      <c r="N100" s="352"/>
      <c r="O100" s="353"/>
      <c r="Q100" s="352"/>
      <c r="R100" s="353" t="n">
        <f aca="false">[12]Tregion!$L100</f>
        <v>35.4596159882758</v>
      </c>
      <c r="S100" s="354"/>
      <c r="T100" s="353"/>
      <c r="U100" s="355"/>
      <c r="V100" s="356"/>
      <c r="W100" s="355"/>
      <c r="X100" s="353"/>
      <c r="Y100" s="354"/>
      <c r="Z100" s="357"/>
      <c r="AB100" s="354"/>
      <c r="AC100" s="353"/>
      <c r="AD100" s="354"/>
      <c r="AE100" s="353"/>
      <c r="AF100" s="354"/>
      <c r="AG100" s="353"/>
      <c r="AH100" s="368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39965</v>
      </c>
      <c r="B101" s="352" t="n">
        <f aca="false">[5]Tregion!$L101</f>
        <v>38.85</v>
      </c>
      <c r="C101" s="353" t="n">
        <f aca="false">[6]Tregion!$L101</f>
        <v>36.83</v>
      </c>
      <c r="D101" s="352" t="n">
        <f aca="false">[7]Tregion!$L101</f>
        <v>32.25</v>
      </c>
      <c r="E101" s="353" t="n">
        <f aca="false">[8]Tregion!$L101</f>
        <v>44.46</v>
      </c>
      <c r="F101" s="352" t="n">
        <f aca="false">[9]Tregion!$L101</f>
        <v>44.44</v>
      </c>
      <c r="G101" s="352" t="n">
        <f aca="false">[5]Tregion!$L101</f>
        <v>38.85</v>
      </c>
      <c r="H101" s="352"/>
      <c r="I101" s="353" t="n">
        <f aca="false">[11]Tregion!$L101</f>
        <v>40.75</v>
      </c>
      <c r="J101" s="352"/>
      <c r="K101" s="353"/>
      <c r="L101" s="352"/>
      <c r="M101" s="353"/>
      <c r="N101" s="352"/>
      <c r="O101" s="353"/>
      <c r="Q101" s="352"/>
      <c r="R101" s="353" t="n">
        <f aca="false">[12]Tregion!$L101</f>
        <v>35.8709891725838</v>
      </c>
      <c r="S101" s="354"/>
      <c r="T101" s="353"/>
      <c r="U101" s="355"/>
      <c r="V101" s="356"/>
      <c r="W101" s="355"/>
      <c r="X101" s="353"/>
      <c r="Y101" s="354"/>
      <c r="Z101" s="357"/>
      <c r="AB101" s="354"/>
      <c r="AC101" s="353"/>
      <c r="AD101" s="354"/>
      <c r="AE101" s="353"/>
      <c r="AF101" s="354"/>
      <c r="AG101" s="353"/>
      <c r="AH101" s="368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39995</v>
      </c>
      <c r="B102" s="352" t="n">
        <f aca="false">[5]Tregion!$L102</f>
        <v>45.51</v>
      </c>
      <c r="C102" s="353" t="n">
        <f aca="false">[6]Tregion!$L102</f>
        <v>47.73</v>
      </c>
      <c r="D102" s="352" t="n">
        <f aca="false">[7]Tregion!$L102</f>
        <v>41.87</v>
      </c>
      <c r="E102" s="353" t="n">
        <f aca="false">[8]Tregion!$L102</f>
        <v>38.98</v>
      </c>
      <c r="F102" s="352" t="n">
        <f aca="false">[9]Tregion!$L102</f>
        <v>45.37</v>
      </c>
      <c r="G102" s="352" t="n">
        <f aca="false">[5]Tregion!$L102</f>
        <v>45.51</v>
      </c>
      <c r="H102" s="352"/>
      <c r="I102" s="353" t="n">
        <f aca="false">[11]Tregion!$L102</f>
        <v>47.75</v>
      </c>
      <c r="J102" s="352"/>
      <c r="K102" s="353"/>
      <c r="L102" s="352"/>
      <c r="M102" s="353"/>
      <c r="N102" s="352"/>
      <c r="O102" s="353"/>
      <c r="Q102" s="352"/>
      <c r="R102" s="353" t="n">
        <f aca="false">[12]Tregion!$L102</f>
        <v>36.5015207639839</v>
      </c>
      <c r="S102" s="354"/>
      <c r="T102" s="353"/>
      <c r="U102" s="355"/>
      <c r="V102" s="356"/>
      <c r="W102" s="355"/>
      <c r="X102" s="353"/>
      <c r="Y102" s="354"/>
      <c r="Z102" s="357"/>
      <c r="AB102" s="354"/>
      <c r="AC102" s="353"/>
      <c r="AD102" s="354"/>
      <c r="AE102" s="353"/>
      <c r="AF102" s="354"/>
      <c r="AG102" s="353"/>
      <c r="AH102" s="368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40026</v>
      </c>
      <c r="B103" s="352" t="n">
        <f aca="false">[5]Tregion!$L103</f>
        <v>47.94</v>
      </c>
      <c r="C103" s="353" t="n">
        <f aca="false">[6]Tregion!$L103</f>
        <v>51.56</v>
      </c>
      <c r="D103" s="352" t="n">
        <f aca="false">[7]Tregion!$L103</f>
        <v>45.99</v>
      </c>
      <c r="E103" s="353" t="n">
        <f aca="false">[8]Tregion!$L103</f>
        <v>43.18</v>
      </c>
      <c r="F103" s="352" t="n">
        <f aca="false">[9]Tregion!$L103</f>
        <v>45.47</v>
      </c>
      <c r="G103" s="352" t="n">
        <f aca="false">[5]Tregion!$L103</f>
        <v>47.94</v>
      </c>
      <c r="H103" s="352"/>
      <c r="I103" s="353" t="n">
        <f aca="false">[11]Tregion!$L103</f>
        <v>56.75</v>
      </c>
      <c r="J103" s="352"/>
      <c r="K103" s="353"/>
      <c r="L103" s="352"/>
      <c r="M103" s="353"/>
      <c r="N103" s="352"/>
      <c r="O103" s="353"/>
      <c r="Q103" s="352"/>
      <c r="R103" s="353" t="n">
        <f aca="false">[12]Tregion!$L103</f>
        <v>36.9390289290118</v>
      </c>
      <c r="S103" s="354"/>
      <c r="T103" s="353"/>
      <c r="U103" s="355"/>
      <c r="V103" s="356"/>
      <c r="W103" s="355"/>
      <c r="X103" s="353"/>
      <c r="Y103" s="354"/>
      <c r="Z103" s="357"/>
      <c r="AB103" s="354"/>
      <c r="AC103" s="353"/>
      <c r="AD103" s="354"/>
      <c r="AE103" s="353"/>
      <c r="AF103" s="354"/>
      <c r="AG103" s="353"/>
      <c r="AH103" s="368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40057</v>
      </c>
      <c r="B104" s="352" t="n">
        <f aca="false">[5]Tregion!$L104</f>
        <v>42.37</v>
      </c>
      <c r="C104" s="353" t="n">
        <f aca="false">[6]Tregion!$L104</f>
        <v>45.59</v>
      </c>
      <c r="D104" s="352" t="n">
        <f aca="false">[7]Tregion!$L104</f>
        <v>40.36</v>
      </c>
      <c r="E104" s="353" t="n">
        <f aca="false">[8]Tregion!$L104</f>
        <v>40.82</v>
      </c>
      <c r="F104" s="352" t="n">
        <f aca="false">[9]Tregion!$L104</f>
        <v>40.01</v>
      </c>
      <c r="G104" s="352" t="n">
        <f aca="false">[5]Tregion!$L104</f>
        <v>42.37</v>
      </c>
      <c r="H104" s="352"/>
      <c r="I104" s="353" t="n">
        <f aca="false">[11]Tregion!$L104</f>
        <v>39.45</v>
      </c>
      <c r="J104" s="352"/>
      <c r="K104" s="353"/>
      <c r="L104" s="352"/>
      <c r="M104" s="353"/>
      <c r="N104" s="352"/>
      <c r="O104" s="353"/>
      <c r="Q104" s="352"/>
      <c r="R104" s="353" t="n">
        <f aca="false">[12]Tregion!$L104</f>
        <v>37.1214891326055</v>
      </c>
      <c r="S104" s="354"/>
      <c r="T104" s="353"/>
      <c r="U104" s="355"/>
      <c r="V104" s="356"/>
      <c r="W104" s="355"/>
      <c r="X104" s="353"/>
      <c r="Y104" s="354"/>
      <c r="Z104" s="357"/>
      <c r="AB104" s="354"/>
      <c r="AC104" s="353"/>
      <c r="AD104" s="354"/>
      <c r="AE104" s="353"/>
      <c r="AF104" s="354"/>
      <c r="AG104" s="353"/>
      <c r="AH104" s="368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40087</v>
      </c>
      <c r="B105" s="352" t="n">
        <f aca="false">[5]Tregion!$L105</f>
        <v>37.16</v>
      </c>
      <c r="C105" s="353" t="n">
        <f aca="false">[6]Tregion!$L105</f>
        <v>40.66</v>
      </c>
      <c r="D105" s="352" t="n">
        <f aca="false">[7]Tregion!$L105</f>
        <v>38.04</v>
      </c>
      <c r="E105" s="353" t="n">
        <f aca="false">[8]Tregion!$L105</f>
        <v>43.56</v>
      </c>
      <c r="F105" s="352" t="n">
        <f aca="false">[9]Tregion!$L105</f>
        <v>40.63</v>
      </c>
      <c r="G105" s="352" t="n">
        <f aca="false">[5]Tregion!$L105</f>
        <v>37.16</v>
      </c>
      <c r="H105" s="352"/>
      <c r="I105" s="353" t="n">
        <f aca="false">[11]Tregion!$L105</f>
        <v>38.75</v>
      </c>
      <c r="J105" s="352"/>
      <c r="K105" s="353"/>
      <c r="L105" s="352"/>
      <c r="M105" s="353"/>
      <c r="N105" s="352"/>
      <c r="O105" s="353"/>
      <c r="Q105" s="352"/>
      <c r="R105" s="353" t="n">
        <f aca="false">[12]Tregion!$L105</f>
        <v>37.0476143128976</v>
      </c>
      <c r="S105" s="354"/>
      <c r="T105" s="353"/>
      <c r="U105" s="355"/>
      <c r="V105" s="356"/>
      <c r="W105" s="355"/>
      <c r="X105" s="353"/>
      <c r="Y105" s="354"/>
      <c r="Z105" s="357"/>
      <c r="AB105" s="354"/>
      <c r="AC105" s="353"/>
      <c r="AD105" s="354"/>
      <c r="AE105" s="353"/>
      <c r="AF105" s="354"/>
      <c r="AG105" s="353"/>
      <c r="AH105" s="368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40118</v>
      </c>
      <c r="B106" s="352" t="n">
        <f aca="false">[5]Tregion!$L106</f>
        <v>36.44</v>
      </c>
      <c r="C106" s="353" t="n">
        <f aca="false">[6]Tregion!$L106</f>
        <v>39.22</v>
      </c>
      <c r="D106" s="352" t="n">
        <f aca="false">[7]Tregion!$L106</f>
        <v>36.4</v>
      </c>
      <c r="E106" s="353" t="n">
        <f aca="false">[8]Tregion!$L106</f>
        <v>40.29</v>
      </c>
      <c r="F106" s="352" t="n">
        <f aca="false">[9]Tregion!$L106</f>
        <v>40.04</v>
      </c>
      <c r="G106" s="352" t="n">
        <f aca="false">[5]Tregion!$L106</f>
        <v>36.44</v>
      </c>
      <c r="H106" s="352"/>
      <c r="I106" s="353" t="n">
        <f aca="false">[11]Tregion!$L106</f>
        <v>35.75</v>
      </c>
      <c r="J106" s="352"/>
      <c r="K106" s="353"/>
      <c r="L106" s="352"/>
      <c r="M106" s="353"/>
      <c r="N106" s="352"/>
      <c r="O106" s="353"/>
      <c r="Q106" s="352"/>
      <c r="R106" s="353" t="n">
        <f aca="false">[12]Tregion!$L106</f>
        <v>40.5501840682318</v>
      </c>
      <c r="S106" s="354"/>
      <c r="T106" s="353"/>
      <c r="U106" s="355"/>
      <c r="V106" s="356"/>
      <c r="W106" s="355"/>
      <c r="X106" s="353"/>
      <c r="Y106" s="354"/>
      <c r="Z106" s="357"/>
      <c r="AB106" s="354"/>
      <c r="AC106" s="353"/>
      <c r="AD106" s="354"/>
      <c r="AE106" s="353"/>
      <c r="AF106" s="354"/>
      <c r="AG106" s="353"/>
      <c r="AH106" s="368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40148</v>
      </c>
      <c r="B107" s="352" t="n">
        <f aca="false">[5]Tregion!$L107</f>
        <v>36.44</v>
      </c>
      <c r="C107" s="353" t="n">
        <f aca="false">[6]Tregion!$L107</f>
        <v>40.73</v>
      </c>
      <c r="D107" s="352" t="n">
        <f aca="false">[7]Tregion!$L107</f>
        <v>37.82</v>
      </c>
      <c r="E107" s="353" t="n">
        <f aca="false">[8]Tregion!$L107</f>
        <v>41.08</v>
      </c>
      <c r="F107" s="352" t="n">
        <f aca="false">[9]Tregion!$L107</f>
        <v>43.94</v>
      </c>
      <c r="G107" s="352" t="n">
        <f aca="false">[5]Tregion!$L107</f>
        <v>36.44</v>
      </c>
      <c r="H107" s="352"/>
      <c r="I107" s="353" t="n">
        <f aca="false">[11]Tregion!$L107</f>
        <v>38.95</v>
      </c>
      <c r="J107" s="352"/>
      <c r="K107" s="353"/>
      <c r="L107" s="352"/>
      <c r="M107" s="353"/>
      <c r="N107" s="352"/>
      <c r="O107" s="353"/>
      <c r="Q107" s="352"/>
      <c r="R107" s="353" t="n">
        <f aca="false">[12]Tregion!$L107</f>
        <v>42.7136435317375</v>
      </c>
      <c r="S107" s="354"/>
      <c r="T107" s="353"/>
      <c r="U107" s="355"/>
      <c r="V107" s="356"/>
      <c r="W107" s="355"/>
      <c r="X107" s="353"/>
      <c r="Y107" s="354"/>
      <c r="Z107" s="357"/>
      <c r="AB107" s="354"/>
      <c r="AC107" s="353"/>
      <c r="AD107" s="354"/>
      <c r="AE107" s="353"/>
      <c r="AF107" s="354"/>
      <c r="AG107" s="353"/>
      <c r="AH107" s="368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40179</v>
      </c>
      <c r="B108" s="352" t="n">
        <f aca="false">[5]Tregion!$L108</f>
        <v>37.53</v>
      </c>
      <c r="C108" s="353" t="n">
        <f aca="false">[6]Tregion!$L108</f>
        <v>41.63</v>
      </c>
      <c r="D108" s="352" t="n">
        <f aca="false">[7]Tregion!$L108</f>
        <v>38.41</v>
      </c>
      <c r="E108" s="353" t="n">
        <f aca="false">[8]Tregion!$L108</f>
        <v>40.14</v>
      </c>
      <c r="F108" s="352" t="n">
        <f aca="false">[9]Tregion!$L108</f>
        <v>41.6</v>
      </c>
      <c r="G108" s="352" t="n">
        <f aca="false">[5]Tregion!$L108</f>
        <v>37.53</v>
      </c>
      <c r="H108" s="352"/>
      <c r="I108" s="353" t="n">
        <f aca="false">[11]Tregion!$L108</f>
        <v>29.45</v>
      </c>
      <c r="J108" s="352"/>
      <c r="K108" s="353"/>
      <c r="L108" s="352"/>
      <c r="M108" s="353"/>
      <c r="N108" s="352"/>
      <c r="O108" s="353"/>
      <c r="Q108" s="352"/>
      <c r="R108" s="353" t="n">
        <f aca="false">[12]Tregion!$L108</f>
        <v>43.3233365546047</v>
      </c>
      <c r="S108" s="354"/>
      <c r="T108" s="353"/>
      <c r="U108" s="355"/>
      <c r="V108" s="356"/>
      <c r="W108" s="355"/>
      <c r="X108" s="353"/>
      <c r="Y108" s="354"/>
      <c r="Z108" s="357"/>
      <c r="AB108" s="354"/>
      <c r="AC108" s="353"/>
      <c r="AD108" s="354"/>
      <c r="AE108" s="353"/>
      <c r="AF108" s="354"/>
      <c r="AG108" s="353"/>
      <c r="AH108" s="368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40210</v>
      </c>
      <c r="B109" s="352" t="n">
        <f aca="false">[5]Tregion!$L109</f>
        <v>37.31</v>
      </c>
      <c r="C109" s="353" t="n">
        <f aca="false">[6]Tregion!$L109</f>
        <v>40.37</v>
      </c>
      <c r="D109" s="352" t="n">
        <f aca="false">[7]Tregion!$L109</f>
        <v>37.23</v>
      </c>
      <c r="E109" s="353" t="n">
        <f aca="false">[8]Tregion!$L109</f>
        <v>40.53</v>
      </c>
      <c r="F109" s="352" t="n">
        <f aca="false">[9]Tregion!$L109</f>
        <v>39.71</v>
      </c>
      <c r="G109" s="352" t="n">
        <f aca="false">[5]Tregion!$L109</f>
        <v>37.31</v>
      </c>
      <c r="H109" s="352"/>
      <c r="I109" s="353" t="n">
        <f aca="false">[11]Tregion!$L109</f>
        <v>31.7</v>
      </c>
      <c r="J109" s="352"/>
      <c r="K109" s="353"/>
      <c r="L109" s="352"/>
      <c r="M109" s="353"/>
      <c r="N109" s="352"/>
      <c r="O109" s="353"/>
      <c r="Q109" s="352"/>
      <c r="R109" s="353" t="n">
        <f aca="false">[12]Tregion!$L109</f>
        <v>41.9594565612548</v>
      </c>
      <c r="S109" s="354"/>
      <c r="T109" s="353"/>
      <c r="U109" s="355"/>
      <c r="V109" s="356"/>
      <c r="W109" s="355"/>
      <c r="X109" s="353"/>
      <c r="Y109" s="354"/>
      <c r="Z109" s="357"/>
      <c r="AB109" s="354"/>
      <c r="AC109" s="353"/>
      <c r="AD109" s="354"/>
      <c r="AE109" s="353"/>
      <c r="AF109" s="354"/>
      <c r="AG109" s="353"/>
      <c r="AH109" s="368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40238</v>
      </c>
      <c r="B110" s="352" t="n">
        <f aca="false">[5]Tregion!$L110</f>
        <v>37.31</v>
      </c>
      <c r="C110" s="353" t="n">
        <f aca="false">[6]Tregion!$L110</f>
        <v>38.85</v>
      </c>
      <c r="D110" s="352" t="n">
        <f aca="false">[7]Tregion!$L110</f>
        <v>35.33</v>
      </c>
      <c r="E110" s="353" t="n">
        <f aca="false">[8]Tregion!$L110</f>
        <v>39.93</v>
      </c>
      <c r="F110" s="352" t="n">
        <f aca="false">[9]Tregion!$L110</f>
        <v>38.76</v>
      </c>
      <c r="G110" s="352" t="n">
        <f aca="false">[5]Tregion!$L110</f>
        <v>37.31</v>
      </c>
      <c r="H110" s="352"/>
      <c r="I110" s="353" t="n">
        <f aca="false">[11]Tregion!$L110</f>
        <v>29.2</v>
      </c>
      <c r="J110" s="352"/>
      <c r="K110" s="353"/>
      <c r="L110" s="352"/>
      <c r="M110" s="353"/>
      <c r="N110" s="352"/>
      <c r="O110" s="353"/>
      <c r="Q110" s="352"/>
      <c r="R110" s="353" t="n">
        <f aca="false">[12]Tregion!$L110</f>
        <v>40.3710055569617</v>
      </c>
      <c r="S110" s="354"/>
      <c r="T110" s="353"/>
      <c r="U110" s="355"/>
      <c r="V110" s="356"/>
      <c r="W110" s="355"/>
      <c r="X110" s="353"/>
      <c r="Y110" s="354"/>
      <c r="Z110" s="357"/>
      <c r="AB110" s="354"/>
      <c r="AC110" s="353"/>
      <c r="AD110" s="354"/>
      <c r="AE110" s="353"/>
      <c r="AF110" s="354"/>
      <c r="AG110" s="353"/>
      <c r="AH110" s="368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40269</v>
      </c>
      <c r="B111" s="352" t="n">
        <f aca="false">[5]Tregion!$L111</f>
        <v>37.09</v>
      </c>
      <c r="C111" s="353" t="n">
        <f aca="false">[6]Tregion!$L111</f>
        <v>39.89</v>
      </c>
      <c r="D111" s="352" t="n">
        <f aca="false">[7]Tregion!$L111</f>
        <v>34.86</v>
      </c>
      <c r="E111" s="353" t="n">
        <f aca="false">[8]Tregion!$L111</f>
        <v>40.73</v>
      </c>
      <c r="F111" s="352" t="n">
        <f aca="false">[9]Tregion!$L111</f>
        <v>37.81</v>
      </c>
      <c r="G111" s="352" t="n">
        <f aca="false">[5]Tregion!$L111</f>
        <v>37.09</v>
      </c>
      <c r="H111" s="352"/>
      <c r="I111" s="353" t="n">
        <f aca="false">[11]Tregion!$L111</f>
        <v>34.5</v>
      </c>
      <c r="J111" s="352"/>
      <c r="K111" s="353"/>
      <c r="L111" s="352"/>
      <c r="M111" s="353"/>
      <c r="N111" s="352"/>
      <c r="O111" s="353"/>
      <c r="Q111" s="352"/>
      <c r="R111" s="353" t="n">
        <f aca="false">[12]Tregion!$L111</f>
        <v>36.7876813290611</v>
      </c>
      <c r="S111" s="354"/>
      <c r="T111" s="353"/>
      <c r="U111" s="355"/>
      <c r="V111" s="356"/>
      <c r="W111" s="355"/>
      <c r="X111" s="353"/>
      <c r="Y111" s="354"/>
      <c r="Z111" s="357"/>
      <c r="AB111" s="354"/>
      <c r="AC111" s="353"/>
      <c r="AD111" s="354"/>
      <c r="AE111" s="353"/>
      <c r="AF111" s="354"/>
      <c r="AG111" s="353"/>
      <c r="AH111" s="368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40299</v>
      </c>
      <c r="B112" s="352" t="n">
        <f aca="false">[5]Tregion!$L112</f>
        <v>37.09</v>
      </c>
      <c r="C112" s="353" t="n">
        <f aca="false">[6]Tregion!$L112</f>
        <v>37.46</v>
      </c>
      <c r="D112" s="352" t="n">
        <f aca="false">[7]Tregion!$L112</f>
        <v>32.48</v>
      </c>
      <c r="E112" s="353" t="n">
        <f aca="false">[8]Tregion!$L112</f>
        <v>41.71</v>
      </c>
      <c r="F112" s="352" t="n">
        <f aca="false">[9]Tregion!$L112</f>
        <v>38.33</v>
      </c>
      <c r="G112" s="352" t="n">
        <f aca="false">[5]Tregion!$L112</f>
        <v>37.09</v>
      </c>
      <c r="H112" s="352"/>
      <c r="I112" s="353" t="n">
        <f aca="false">[11]Tregion!$L112</f>
        <v>35.5</v>
      </c>
      <c r="J112" s="352"/>
      <c r="K112" s="353"/>
      <c r="L112" s="352"/>
      <c r="M112" s="353"/>
      <c r="N112" s="352"/>
      <c r="O112" s="353"/>
      <c r="Q112" s="352"/>
      <c r="R112" s="353" t="n">
        <f aca="false">[12]Tregion!$L112</f>
        <v>36.8133121795146</v>
      </c>
      <c r="S112" s="354"/>
      <c r="T112" s="353"/>
      <c r="U112" s="355"/>
      <c r="V112" s="356"/>
      <c r="W112" s="355"/>
      <c r="X112" s="353"/>
      <c r="Y112" s="354"/>
      <c r="Z112" s="357"/>
      <c r="AB112" s="354"/>
      <c r="AC112" s="353"/>
      <c r="AD112" s="354"/>
      <c r="AE112" s="353"/>
      <c r="AF112" s="354"/>
      <c r="AG112" s="353"/>
      <c r="AH112" s="368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40330</v>
      </c>
      <c r="B113" s="352" t="n">
        <f aca="false">[5]Tregion!$L113</f>
        <v>39.11</v>
      </c>
      <c r="C113" s="353" t="n">
        <f aca="false">[6]Tregion!$L113</f>
        <v>38.12</v>
      </c>
      <c r="D113" s="352" t="n">
        <f aca="false">[7]Tregion!$L113</f>
        <v>33.09</v>
      </c>
      <c r="E113" s="353" t="n">
        <f aca="false">[8]Tregion!$L113</f>
        <v>45.17</v>
      </c>
      <c r="F113" s="352" t="n">
        <f aca="false">[9]Tregion!$L113</f>
        <v>44.7</v>
      </c>
      <c r="G113" s="352" t="n">
        <f aca="false">[5]Tregion!$L113</f>
        <v>39.11</v>
      </c>
      <c r="H113" s="352"/>
      <c r="I113" s="353" t="n">
        <f aca="false">[11]Tregion!$L113</f>
        <v>41.5</v>
      </c>
      <c r="J113" s="352"/>
      <c r="K113" s="353"/>
      <c r="L113" s="352"/>
      <c r="M113" s="353"/>
      <c r="N113" s="352"/>
      <c r="O113" s="353"/>
      <c r="Q113" s="352"/>
      <c r="R113" s="353" t="n">
        <f aca="false">[12]Tregion!$L113</f>
        <v>37.2325102554377</v>
      </c>
      <c r="S113" s="354"/>
      <c r="T113" s="353"/>
      <c r="U113" s="355"/>
      <c r="V113" s="356"/>
      <c r="W113" s="355"/>
      <c r="X113" s="353"/>
      <c r="Y113" s="354"/>
      <c r="Z113" s="357"/>
      <c r="AB113" s="354"/>
      <c r="AC113" s="353"/>
      <c r="AD113" s="354"/>
      <c r="AE113" s="353"/>
      <c r="AF113" s="354"/>
      <c r="AG113" s="353"/>
      <c r="AH113" s="368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40360</v>
      </c>
      <c r="B114" s="352" t="n">
        <f aca="false">[5]Tregion!$L114</f>
        <v>45.29</v>
      </c>
      <c r="C114" s="353" t="n">
        <f aca="false">[6]Tregion!$L114</f>
        <v>48.41</v>
      </c>
      <c r="D114" s="352" t="n">
        <f aca="false">[7]Tregion!$L114</f>
        <v>42.06</v>
      </c>
      <c r="E114" s="353" t="n">
        <f aca="false">[8]Tregion!$L114</f>
        <v>38.96</v>
      </c>
      <c r="F114" s="352" t="n">
        <f aca="false">[9]Tregion!$L114</f>
        <v>45.7</v>
      </c>
      <c r="G114" s="352" t="n">
        <f aca="false">[5]Tregion!$L114</f>
        <v>45.29</v>
      </c>
      <c r="H114" s="352"/>
      <c r="I114" s="353" t="n">
        <f aca="false">[11]Tregion!$L114</f>
        <v>48.5</v>
      </c>
      <c r="J114" s="352"/>
      <c r="K114" s="353"/>
      <c r="L114" s="352"/>
      <c r="M114" s="353"/>
      <c r="N114" s="352"/>
      <c r="O114" s="353"/>
      <c r="Q114" s="352"/>
      <c r="R114" s="353" t="n">
        <f aca="false">[12]Tregion!$L114</f>
        <v>37.8725998696183</v>
      </c>
      <c r="S114" s="354"/>
      <c r="T114" s="353"/>
      <c r="U114" s="355"/>
      <c r="V114" s="356"/>
      <c r="W114" s="355"/>
      <c r="X114" s="353"/>
      <c r="Y114" s="354"/>
      <c r="Z114" s="357"/>
      <c r="AB114" s="354"/>
      <c r="AC114" s="353"/>
      <c r="AD114" s="354"/>
      <c r="AE114" s="353"/>
      <c r="AF114" s="354"/>
      <c r="AG114" s="353"/>
      <c r="AH114" s="368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40391</v>
      </c>
      <c r="B115" s="352" t="n">
        <f aca="false">[5]Tregion!$L115</f>
        <v>47.53</v>
      </c>
      <c r="C115" s="353" t="n">
        <f aca="false">[6]Tregion!$L115</f>
        <v>52.03</v>
      </c>
      <c r="D115" s="352" t="n">
        <f aca="false">[7]Tregion!$L115</f>
        <v>45.9</v>
      </c>
      <c r="E115" s="353" t="n">
        <f aca="false">[8]Tregion!$L115</f>
        <v>42.87</v>
      </c>
      <c r="F115" s="352" t="n">
        <f aca="false">[9]Tregion!$L115</f>
        <v>45.83</v>
      </c>
      <c r="G115" s="352" t="n">
        <f aca="false">[5]Tregion!$L115</f>
        <v>47.53</v>
      </c>
      <c r="H115" s="352"/>
      <c r="I115" s="353" t="n">
        <f aca="false">[11]Tregion!$L115</f>
        <v>57.5</v>
      </c>
      <c r="J115" s="352"/>
      <c r="K115" s="353"/>
      <c r="L115" s="352"/>
      <c r="M115" s="353"/>
      <c r="N115" s="352"/>
      <c r="O115" s="353"/>
      <c r="Q115" s="352"/>
      <c r="R115" s="353" t="n">
        <f aca="false">[12]Tregion!$L115</f>
        <v>38.3183625973103</v>
      </c>
      <c r="S115" s="354"/>
      <c r="T115" s="353"/>
      <c r="U115" s="355"/>
      <c r="V115" s="356"/>
      <c r="W115" s="355"/>
      <c r="X115" s="353"/>
      <c r="Y115" s="354"/>
      <c r="Z115" s="357"/>
      <c r="AB115" s="354"/>
      <c r="AC115" s="353"/>
      <c r="AD115" s="354"/>
      <c r="AE115" s="353"/>
      <c r="AF115" s="354"/>
      <c r="AG115" s="353"/>
      <c r="AH115" s="368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40422</v>
      </c>
      <c r="B116" s="352" t="n">
        <f aca="false">[5]Tregion!$L116</f>
        <v>42.38</v>
      </c>
      <c r="C116" s="353" t="n">
        <f aca="false">[6]Tregion!$L116</f>
        <v>46.39</v>
      </c>
      <c r="D116" s="352" t="n">
        <f aca="false">[7]Tregion!$L116</f>
        <v>40.65</v>
      </c>
      <c r="E116" s="353" t="n">
        <f aca="false">[8]Tregion!$L116</f>
        <v>40.67</v>
      </c>
      <c r="F116" s="352" t="n">
        <f aca="false">[9]Tregion!$L116</f>
        <v>40.31</v>
      </c>
      <c r="G116" s="352" t="n">
        <f aca="false">[5]Tregion!$L116</f>
        <v>42.38</v>
      </c>
      <c r="H116" s="352"/>
      <c r="I116" s="353" t="n">
        <f aca="false">[11]Tregion!$L116</f>
        <v>39.95</v>
      </c>
      <c r="J116" s="352"/>
      <c r="K116" s="353"/>
      <c r="L116" s="352"/>
      <c r="M116" s="353"/>
      <c r="N116" s="352"/>
      <c r="O116" s="353"/>
      <c r="Q116" s="352"/>
      <c r="R116" s="353" t="n">
        <f aca="false">[12]Tregion!$L116</f>
        <v>38.5070473178945</v>
      </c>
      <c r="S116" s="354"/>
      <c r="T116" s="353"/>
      <c r="U116" s="355"/>
      <c r="V116" s="356"/>
      <c r="W116" s="355"/>
      <c r="X116" s="353"/>
      <c r="Y116" s="354"/>
      <c r="Z116" s="357"/>
      <c r="AB116" s="354"/>
      <c r="AC116" s="353"/>
      <c r="AD116" s="354"/>
      <c r="AE116" s="353"/>
      <c r="AF116" s="354"/>
      <c r="AG116" s="353"/>
      <c r="AH116" s="368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40452</v>
      </c>
      <c r="B117" s="352" t="n">
        <f aca="false">[5]Tregion!$L117</f>
        <v>37.56</v>
      </c>
      <c r="C117" s="353" t="n">
        <f aca="false">[6]Tregion!$L117</f>
        <v>41.77</v>
      </c>
      <c r="D117" s="352" t="n">
        <f aca="false">[7]Tregion!$L117</f>
        <v>38.54</v>
      </c>
      <c r="E117" s="353" t="n">
        <f aca="false">[8]Tregion!$L117</f>
        <v>44.47</v>
      </c>
      <c r="F117" s="352" t="n">
        <f aca="false">[9]Tregion!$L117</f>
        <v>40.84</v>
      </c>
      <c r="G117" s="352" t="n">
        <f aca="false">[5]Tregion!$L117</f>
        <v>37.56</v>
      </c>
      <c r="H117" s="352"/>
      <c r="I117" s="353" t="n">
        <f aca="false">[11]Tregion!$L117</f>
        <v>39.5</v>
      </c>
      <c r="J117" s="352"/>
      <c r="K117" s="353"/>
      <c r="L117" s="352"/>
      <c r="M117" s="353"/>
      <c r="N117" s="352"/>
      <c r="O117" s="353"/>
      <c r="Q117" s="352"/>
      <c r="R117" s="353" t="n">
        <f aca="false">[12]Tregion!$L117</f>
        <v>38.4371231233418</v>
      </c>
      <c r="S117" s="354"/>
      <c r="T117" s="353"/>
      <c r="U117" s="355"/>
      <c r="V117" s="356"/>
      <c r="W117" s="355"/>
      <c r="X117" s="353"/>
      <c r="Y117" s="354"/>
      <c r="Z117" s="357"/>
      <c r="AB117" s="354"/>
      <c r="AC117" s="353"/>
      <c r="AD117" s="354"/>
      <c r="AE117" s="353"/>
      <c r="AF117" s="354"/>
      <c r="AG117" s="353"/>
      <c r="AH117" s="368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40483</v>
      </c>
      <c r="B118" s="352" t="n">
        <f aca="false">[5]Tregion!$L118</f>
        <v>36.88</v>
      </c>
      <c r="C118" s="353" t="n">
        <f aca="false">[6]Tregion!$L118</f>
        <v>40.38</v>
      </c>
      <c r="D118" s="352" t="n">
        <f aca="false">[7]Tregion!$L118</f>
        <v>36.96</v>
      </c>
      <c r="E118" s="353" t="n">
        <f aca="false">[8]Tregion!$L118</f>
        <v>41.05</v>
      </c>
      <c r="F118" s="352" t="n">
        <f aca="false">[9]Tregion!$L118</f>
        <v>40.25</v>
      </c>
      <c r="G118" s="352" t="n">
        <f aca="false">[5]Tregion!$L118</f>
        <v>36.88</v>
      </c>
      <c r="H118" s="352"/>
      <c r="I118" s="353" t="n">
        <f aca="false">[11]Tregion!$L118</f>
        <v>36.5</v>
      </c>
      <c r="J118" s="352"/>
      <c r="K118" s="353"/>
      <c r="L118" s="352"/>
      <c r="M118" s="353"/>
      <c r="N118" s="352"/>
      <c r="O118" s="353"/>
      <c r="Q118" s="352"/>
      <c r="R118" s="353" t="n">
        <f aca="false">[12]Tregion!$L118</f>
        <v>41.0513691439643</v>
      </c>
      <c r="S118" s="354"/>
      <c r="T118" s="353"/>
      <c r="U118" s="355"/>
      <c r="V118" s="356"/>
      <c r="W118" s="355"/>
      <c r="X118" s="353"/>
      <c r="Y118" s="354"/>
      <c r="Z118" s="357"/>
      <c r="AB118" s="354"/>
      <c r="AC118" s="353"/>
      <c r="AD118" s="354"/>
      <c r="AE118" s="353"/>
      <c r="AF118" s="354"/>
      <c r="AG118" s="353"/>
      <c r="AH118" s="368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40513</v>
      </c>
      <c r="B119" s="352" t="n">
        <f aca="false">[5]Tregion!$L119</f>
        <v>36.89</v>
      </c>
      <c r="C119" s="353" t="n">
        <f aca="false">[6]Tregion!$L119</f>
        <v>41.81</v>
      </c>
      <c r="D119" s="352" t="n">
        <f aca="false">[7]Tregion!$L119</f>
        <v>38.29</v>
      </c>
      <c r="E119" s="353" t="n">
        <f aca="false">[8]Tregion!$L119</f>
        <v>41.77</v>
      </c>
      <c r="F119" s="352" t="n">
        <f aca="false">[9]Tregion!$L119</f>
        <v>44.18</v>
      </c>
      <c r="G119" s="352" t="n">
        <f aca="false">[5]Tregion!$L119</f>
        <v>36.89</v>
      </c>
      <c r="H119" s="352"/>
      <c r="I119" s="353" t="n">
        <f aca="false">[11]Tregion!$L119</f>
        <v>39.45</v>
      </c>
      <c r="J119" s="352"/>
      <c r="K119" s="353"/>
      <c r="L119" s="352"/>
      <c r="M119" s="353"/>
      <c r="N119" s="352"/>
      <c r="O119" s="353"/>
      <c r="Q119" s="352"/>
      <c r="R119" s="353" t="n">
        <f aca="false">[12]Tregion!$L119</f>
        <v>43.2378261489609</v>
      </c>
      <c r="S119" s="354"/>
      <c r="T119" s="353"/>
      <c r="U119" s="355"/>
      <c r="V119" s="356"/>
      <c r="W119" s="355"/>
      <c r="X119" s="353"/>
      <c r="Y119" s="354"/>
      <c r="Z119" s="357"/>
      <c r="AB119" s="354"/>
      <c r="AC119" s="353"/>
      <c r="AD119" s="354"/>
      <c r="AE119" s="353"/>
      <c r="AF119" s="354"/>
      <c r="AG119" s="353"/>
      <c r="AH119" s="368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40544</v>
      </c>
      <c r="B120" s="352" t="n">
        <f aca="false">[5]Tregion!$L120</f>
        <v>37.91</v>
      </c>
      <c r="C120" s="353" t="n">
        <f aca="false">[6]Tregion!$L120</f>
        <v>42.71</v>
      </c>
      <c r="D120" s="352" t="n">
        <f aca="false">[7]Tregion!$L120</f>
        <v>38.86</v>
      </c>
      <c r="E120" s="353" t="n">
        <f aca="false">[8]Tregion!$L120</f>
        <v>40.63</v>
      </c>
      <c r="F120" s="352" t="n">
        <f aca="false">[9]Tregion!$L120</f>
        <v>41.83</v>
      </c>
      <c r="G120" s="352" t="n">
        <f aca="false">[5]Tregion!$L120</f>
        <v>37.91</v>
      </c>
      <c r="H120" s="352"/>
      <c r="I120" s="353" t="n">
        <f aca="false">[11]Tregion!$L120</f>
        <v>29.95</v>
      </c>
      <c r="J120" s="352"/>
      <c r="K120" s="353"/>
      <c r="L120" s="352"/>
      <c r="M120" s="353"/>
      <c r="N120" s="352"/>
      <c r="O120" s="353"/>
      <c r="Q120" s="352"/>
      <c r="R120" s="353" t="n">
        <f aca="false">[12]Tregion!$L120</f>
        <v>41.0426531762953</v>
      </c>
      <c r="S120" s="354"/>
      <c r="T120" s="353"/>
      <c r="U120" s="355"/>
      <c r="V120" s="356"/>
      <c r="W120" s="355"/>
      <c r="X120" s="353"/>
      <c r="Y120" s="354"/>
      <c r="Z120" s="357"/>
      <c r="AB120" s="354"/>
      <c r="AC120" s="353"/>
      <c r="AD120" s="354"/>
      <c r="AE120" s="353"/>
      <c r="AF120" s="354"/>
      <c r="AG120" s="353"/>
      <c r="AH120" s="368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40575</v>
      </c>
      <c r="B121" s="352" t="n">
        <f aca="false">[5]Tregion!$L121</f>
        <v>37.71</v>
      </c>
      <c r="C121" s="353" t="n">
        <f aca="false">[6]Tregion!$L121</f>
        <v>41.52</v>
      </c>
      <c r="D121" s="352" t="n">
        <f aca="false">[7]Tregion!$L121</f>
        <v>37.76</v>
      </c>
      <c r="E121" s="353" t="n">
        <f aca="false">[8]Tregion!$L121</f>
        <v>41.1</v>
      </c>
      <c r="F121" s="352" t="n">
        <f aca="false">[9]Tregion!$L121</f>
        <v>39.93</v>
      </c>
      <c r="G121" s="352" t="n">
        <f aca="false">[5]Tregion!$L121</f>
        <v>37.71</v>
      </c>
      <c r="H121" s="352"/>
      <c r="I121" s="353" t="n">
        <f aca="false">[11]Tregion!$L121</f>
        <v>32.2</v>
      </c>
      <c r="J121" s="352"/>
      <c r="K121" s="353"/>
      <c r="L121" s="352"/>
      <c r="M121" s="353"/>
      <c r="N121" s="352"/>
      <c r="O121" s="353"/>
      <c r="Q121" s="352"/>
      <c r="R121" s="353" t="n">
        <f aca="false">[12]Tregion!$L121</f>
        <v>39.7090784191949</v>
      </c>
      <c r="S121" s="354"/>
      <c r="T121" s="353"/>
      <c r="U121" s="355"/>
      <c r="V121" s="356"/>
      <c r="W121" s="355"/>
      <c r="X121" s="353"/>
      <c r="Y121" s="354"/>
      <c r="Z121" s="357"/>
      <c r="AB121" s="354"/>
      <c r="AC121" s="353"/>
      <c r="AD121" s="354"/>
      <c r="AE121" s="353"/>
      <c r="AF121" s="354"/>
      <c r="AG121" s="353"/>
      <c r="AH121" s="368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40603</v>
      </c>
      <c r="B122" s="352" t="n">
        <f aca="false">[5]Tregion!$L122</f>
        <v>37.71</v>
      </c>
      <c r="C122" s="353" t="n">
        <f aca="false">[6]Tregion!$L122</f>
        <v>40.08</v>
      </c>
      <c r="D122" s="352" t="n">
        <f aca="false">[7]Tregion!$L122</f>
        <v>35.99</v>
      </c>
      <c r="E122" s="353" t="n">
        <f aca="false">[8]Tregion!$L122</f>
        <v>40.56</v>
      </c>
      <c r="F122" s="352" t="n">
        <f aca="false">[9]Tregion!$L122</f>
        <v>38.97</v>
      </c>
      <c r="G122" s="352" t="n">
        <f aca="false">[5]Tregion!$L122</f>
        <v>37.71</v>
      </c>
      <c r="H122" s="352"/>
      <c r="I122" s="353" t="n">
        <f aca="false">[11]Tregion!$L122</f>
        <v>29.7</v>
      </c>
      <c r="J122" s="352"/>
      <c r="K122" s="353"/>
      <c r="L122" s="352"/>
      <c r="M122" s="353"/>
      <c r="N122" s="352"/>
      <c r="O122" s="353"/>
      <c r="Q122" s="352"/>
      <c r="R122" s="353" t="n">
        <f aca="false">[12]Tregion!$L122</f>
        <v>38.1575183648024</v>
      </c>
      <c r="S122" s="354"/>
      <c r="T122" s="353"/>
      <c r="U122" s="355"/>
      <c r="V122" s="356"/>
      <c r="W122" s="355"/>
      <c r="X122" s="353"/>
      <c r="Y122" s="354"/>
      <c r="Z122" s="357"/>
      <c r="AB122" s="354"/>
      <c r="AC122" s="353"/>
      <c r="AD122" s="354"/>
      <c r="AE122" s="353"/>
      <c r="AF122" s="354"/>
      <c r="AG122" s="353"/>
      <c r="AH122" s="368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40634</v>
      </c>
      <c r="B123" s="352" t="n">
        <f aca="false">[5]Tregion!$L123</f>
        <v>37.51</v>
      </c>
      <c r="C123" s="353" t="n">
        <f aca="false">[6]Tregion!$L123</f>
        <v>41.07</v>
      </c>
      <c r="D123" s="352" t="n">
        <f aca="false">[7]Tregion!$L123</f>
        <v>35.56</v>
      </c>
      <c r="E123" s="353" t="n">
        <f aca="false">[8]Tregion!$L123</f>
        <v>41.58</v>
      </c>
      <c r="F123" s="352" t="n">
        <f aca="false">[9]Tregion!$L123</f>
        <v>38.01</v>
      </c>
      <c r="G123" s="352" t="n">
        <f aca="false">[5]Tregion!$L123</f>
        <v>37.51</v>
      </c>
      <c r="H123" s="352"/>
      <c r="I123" s="353" t="n">
        <f aca="false">[11]Tregion!$L123</f>
        <v>35</v>
      </c>
      <c r="J123" s="352"/>
      <c r="K123" s="353"/>
      <c r="L123" s="352"/>
      <c r="M123" s="353"/>
      <c r="N123" s="352"/>
      <c r="O123" s="353"/>
      <c r="Q123" s="352"/>
      <c r="R123" s="353" t="n">
        <f aca="false">[12]Tregion!$L123</f>
        <v>34.7823252704332</v>
      </c>
      <c r="S123" s="354"/>
      <c r="T123" s="353"/>
      <c r="U123" s="355"/>
      <c r="V123" s="356"/>
      <c r="W123" s="355"/>
      <c r="X123" s="353"/>
      <c r="Y123" s="354"/>
      <c r="Z123" s="357"/>
      <c r="AB123" s="354"/>
      <c r="AC123" s="353"/>
      <c r="AD123" s="354"/>
      <c r="AE123" s="353"/>
      <c r="AF123" s="354"/>
      <c r="AG123" s="353"/>
      <c r="AH123" s="368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40664</v>
      </c>
      <c r="B124" s="352" t="n">
        <f aca="false">[5]Tregion!$L124</f>
        <v>37.51</v>
      </c>
      <c r="C124" s="353" t="n">
        <f aca="false">[6]Tregion!$L124</f>
        <v>38.78</v>
      </c>
      <c r="D124" s="352" t="n">
        <f aca="false">[7]Tregion!$L124</f>
        <v>33.34</v>
      </c>
      <c r="E124" s="353" t="n">
        <f aca="false">[8]Tregion!$L124</f>
        <v>42.51</v>
      </c>
      <c r="F124" s="352" t="n">
        <f aca="false">[9]Tregion!$L124</f>
        <v>38.54</v>
      </c>
      <c r="G124" s="352" t="n">
        <f aca="false">[5]Tregion!$L124</f>
        <v>37.51</v>
      </c>
      <c r="H124" s="352"/>
      <c r="I124" s="353" t="n">
        <f aca="false">[11]Tregion!$L124</f>
        <v>36</v>
      </c>
      <c r="J124" s="352"/>
      <c r="K124" s="353"/>
      <c r="L124" s="352"/>
      <c r="M124" s="353"/>
      <c r="N124" s="352"/>
      <c r="O124" s="353"/>
      <c r="Q124" s="352"/>
      <c r="R124" s="353" t="n">
        <f aca="false">[12]Tregion!$L124</f>
        <v>34.8030398394731</v>
      </c>
      <c r="S124" s="354"/>
      <c r="T124" s="353"/>
      <c r="U124" s="355"/>
      <c r="V124" s="356"/>
      <c r="W124" s="355"/>
      <c r="X124" s="353"/>
      <c r="Y124" s="354"/>
      <c r="Z124" s="357"/>
      <c r="AB124" s="354"/>
      <c r="AC124" s="353"/>
      <c r="AD124" s="354"/>
      <c r="AE124" s="353"/>
      <c r="AF124" s="354"/>
      <c r="AG124" s="353"/>
      <c r="AH124" s="368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40695</v>
      </c>
      <c r="B125" s="352" t="n">
        <f aca="false">[5]Tregion!$L125</f>
        <v>39.38</v>
      </c>
      <c r="C125" s="353" t="n">
        <f aca="false">[6]Tregion!$L125</f>
        <v>39.4</v>
      </c>
      <c r="D125" s="352" t="n">
        <f aca="false">[7]Tregion!$L125</f>
        <v>33.91</v>
      </c>
      <c r="E125" s="353" t="n">
        <f aca="false">[8]Tregion!$L125</f>
        <v>45.87</v>
      </c>
      <c r="F125" s="352" t="n">
        <f aca="false">[9]Tregion!$L125</f>
        <v>44.97</v>
      </c>
      <c r="G125" s="352" t="n">
        <f aca="false">[5]Tregion!$L125</f>
        <v>39.38</v>
      </c>
      <c r="H125" s="352"/>
      <c r="I125" s="353" t="n">
        <f aca="false">[11]Tregion!$L125</f>
        <v>42</v>
      </c>
      <c r="J125" s="352"/>
      <c r="K125" s="353"/>
      <c r="L125" s="352"/>
      <c r="M125" s="353"/>
      <c r="N125" s="352"/>
      <c r="O125" s="353"/>
      <c r="Q125" s="352"/>
      <c r="R125" s="353" t="n">
        <f aca="false">[12]Tregion!$L125</f>
        <v>35.2067959694633</v>
      </c>
      <c r="S125" s="354"/>
      <c r="T125" s="353"/>
      <c r="U125" s="355"/>
      <c r="V125" s="356"/>
      <c r="W125" s="355"/>
      <c r="X125" s="353"/>
      <c r="Y125" s="354"/>
      <c r="Z125" s="357"/>
      <c r="AB125" s="354"/>
      <c r="AC125" s="353"/>
      <c r="AD125" s="354"/>
      <c r="AE125" s="353"/>
      <c r="AF125" s="354"/>
      <c r="AG125" s="353"/>
      <c r="AH125" s="368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40725</v>
      </c>
      <c r="B126" s="352" t="n">
        <f aca="false">[5]Tregion!$L126</f>
        <v>45.1</v>
      </c>
      <c r="C126" s="353" t="n">
        <f aca="false">[6]Tregion!$L126</f>
        <v>49.11</v>
      </c>
      <c r="D126" s="352" t="n">
        <f aca="false">[7]Tregion!$L126</f>
        <v>42.27</v>
      </c>
      <c r="E126" s="353" t="n">
        <f aca="false">[8]Tregion!$L126</f>
        <v>38.98</v>
      </c>
      <c r="F126" s="352" t="n">
        <f aca="false">[9]Tregion!$L126</f>
        <v>46.03</v>
      </c>
      <c r="G126" s="352" t="n">
        <f aca="false">[5]Tregion!$L126</f>
        <v>45.1</v>
      </c>
      <c r="H126" s="352"/>
      <c r="I126" s="353" t="n">
        <f aca="false">[11]Tregion!$L126</f>
        <v>49</v>
      </c>
      <c r="J126" s="352"/>
      <c r="K126" s="353"/>
      <c r="L126" s="352"/>
      <c r="M126" s="353"/>
      <c r="N126" s="352"/>
      <c r="O126" s="353"/>
      <c r="Q126" s="352"/>
      <c r="R126" s="353" t="n">
        <f aca="false">[12]Tregion!$L126</f>
        <v>35.8256525330199</v>
      </c>
      <c r="S126" s="354"/>
      <c r="T126" s="353"/>
      <c r="U126" s="355"/>
      <c r="V126" s="356"/>
      <c r="W126" s="355"/>
      <c r="X126" s="353"/>
      <c r="Y126" s="354"/>
      <c r="Z126" s="357"/>
      <c r="AB126" s="354"/>
      <c r="AC126" s="353"/>
      <c r="AD126" s="354"/>
      <c r="AE126" s="353"/>
      <c r="AF126" s="354"/>
      <c r="AG126" s="353"/>
      <c r="AH126" s="368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40756</v>
      </c>
      <c r="B127" s="352" t="n">
        <f aca="false">[5]Tregion!$L127</f>
        <v>47.18</v>
      </c>
      <c r="C127" s="353" t="n">
        <f aca="false">[6]Tregion!$L127</f>
        <v>52.52</v>
      </c>
      <c r="D127" s="352" t="n">
        <f aca="false">[7]Tregion!$L127</f>
        <v>45.85</v>
      </c>
      <c r="E127" s="353" t="n">
        <f aca="false">[8]Tregion!$L127</f>
        <v>42.61</v>
      </c>
      <c r="F127" s="352" t="n">
        <f aca="false">[9]Tregion!$L127</f>
        <v>46.19</v>
      </c>
      <c r="G127" s="352" t="n">
        <f aca="false">[5]Tregion!$L127</f>
        <v>47.18</v>
      </c>
      <c r="H127" s="352"/>
      <c r="I127" s="353" t="n">
        <f aca="false">[11]Tregion!$L127</f>
        <v>58</v>
      </c>
      <c r="J127" s="352"/>
      <c r="K127" s="353"/>
      <c r="L127" s="352"/>
      <c r="M127" s="353"/>
      <c r="N127" s="352"/>
      <c r="O127" s="353"/>
      <c r="Q127" s="352"/>
      <c r="R127" s="353" t="n">
        <f aca="false">[12]Tregion!$L127</f>
        <v>36.255059724079</v>
      </c>
      <c r="S127" s="354"/>
      <c r="T127" s="353"/>
      <c r="U127" s="355"/>
      <c r="V127" s="356"/>
      <c r="W127" s="355"/>
      <c r="X127" s="353"/>
      <c r="Y127" s="354"/>
      <c r="Z127" s="357"/>
      <c r="AB127" s="354"/>
      <c r="AC127" s="353"/>
      <c r="AD127" s="354"/>
      <c r="AE127" s="353"/>
      <c r="AF127" s="354"/>
      <c r="AG127" s="353"/>
      <c r="AH127" s="368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40787</v>
      </c>
      <c r="B128" s="352" t="n">
        <f aca="false">[5]Tregion!$L128</f>
        <v>42.4</v>
      </c>
      <c r="C128" s="353" t="n">
        <f aca="false">[6]Tregion!$L128</f>
        <v>47.21</v>
      </c>
      <c r="D128" s="352" t="n">
        <f aca="false">[7]Tregion!$L128</f>
        <v>40.95</v>
      </c>
      <c r="E128" s="353" t="n">
        <f aca="false">[8]Tregion!$L128</f>
        <v>40.56</v>
      </c>
      <c r="F128" s="352" t="n">
        <f aca="false">[9]Tregion!$L128</f>
        <v>40.6</v>
      </c>
      <c r="G128" s="352" t="n">
        <f aca="false">[5]Tregion!$L128</f>
        <v>42.4</v>
      </c>
      <c r="H128" s="352"/>
      <c r="I128" s="353" t="n">
        <f aca="false">[11]Tregion!$L128</f>
        <v>40.45</v>
      </c>
      <c r="J128" s="352"/>
      <c r="K128" s="353"/>
      <c r="L128" s="352"/>
      <c r="M128" s="353"/>
      <c r="N128" s="352"/>
      <c r="O128" s="353"/>
      <c r="Q128" s="352"/>
      <c r="R128" s="353" t="n">
        <f aca="false">[12]Tregion!$L128</f>
        <v>36.4341414641884</v>
      </c>
      <c r="S128" s="354"/>
      <c r="T128" s="353"/>
      <c r="U128" s="355"/>
      <c r="V128" s="356"/>
      <c r="W128" s="355"/>
      <c r="X128" s="353"/>
      <c r="Y128" s="354"/>
      <c r="Z128" s="357"/>
      <c r="AB128" s="354"/>
      <c r="AC128" s="353"/>
      <c r="AD128" s="354"/>
      <c r="AE128" s="353"/>
      <c r="AF128" s="354"/>
      <c r="AG128" s="353"/>
      <c r="AH128" s="368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40817</v>
      </c>
      <c r="B129" s="352" t="n">
        <f aca="false">[5]Tregion!$L129</f>
        <v>37.94</v>
      </c>
      <c r="C129" s="353" t="n">
        <f aca="false">[6]Tregion!$L129</f>
        <v>42.88</v>
      </c>
      <c r="D129" s="352" t="n">
        <f aca="false">[7]Tregion!$L129</f>
        <v>39.04</v>
      </c>
      <c r="E129" s="353" t="n">
        <f aca="false">[8]Tregion!$L129</f>
        <v>45.35</v>
      </c>
      <c r="F129" s="352" t="n">
        <f aca="false">[9]Tregion!$L129</f>
        <v>41.06</v>
      </c>
      <c r="G129" s="352" t="n">
        <f aca="false">[5]Tregion!$L129</f>
        <v>37.94</v>
      </c>
      <c r="H129" s="352"/>
      <c r="I129" s="353" t="n">
        <f aca="false">[11]Tregion!$L129</f>
        <v>40</v>
      </c>
      <c r="J129" s="352"/>
      <c r="K129" s="353"/>
      <c r="L129" s="352"/>
      <c r="M129" s="353"/>
      <c r="N129" s="352"/>
      <c r="O129" s="353"/>
      <c r="Q129" s="352"/>
      <c r="R129" s="353" t="n">
        <f aca="false">[12]Tregion!$L129</f>
        <v>36.3616345229323</v>
      </c>
      <c r="S129" s="354"/>
      <c r="T129" s="353"/>
      <c r="U129" s="355"/>
      <c r="V129" s="356"/>
      <c r="W129" s="355"/>
      <c r="X129" s="353"/>
      <c r="Y129" s="354"/>
      <c r="Z129" s="357"/>
      <c r="AB129" s="354"/>
      <c r="AC129" s="353"/>
      <c r="AD129" s="354"/>
      <c r="AE129" s="353"/>
      <c r="AF129" s="354"/>
      <c r="AG129" s="353"/>
      <c r="AH129" s="368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40848</v>
      </c>
      <c r="B130" s="352" t="n">
        <f aca="false">[5]Tregion!$L130</f>
        <v>37.32</v>
      </c>
      <c r="C130" s="353" t="n">
        <f aca="false">[6]Tregion!$L130</f>
        <v>41.54</v>
      </c>
      <c r="D130" s="352" t="n">
        <f aca="false">[7]Tregion!$L130</f>
        <v>37.52</v>
      </c>
      <c r="E130" s="353" t="n">
        <f aca="false">[8]Tregion!$L130</f>
        <v>41.79</v>
      </c>
      <c r="F130" s="352" t="n">
        <f aca="false">[9]Tregion!$L130</f>
        <v>40.46</v>
      </c>
      <c r="G130" s="352" t="n">
        <f aca="false">[5]Tregion!$L130</f>
        <v>37.32</v>
      </c>
      <c r="H130" s="352"/>
      <c r="I130" s="353" t="n">
        <f aca="false">[11]Tregion!$L130</f>
        <v>37</v>
      </c>
      <c r="J130" s="352"/>
      <c r="K130" s="353"/>
      <c r="L130" s="352"/>
      <c r="M130" s="353"/>
      <c r="N130" s="352"/>
      <c r="O130" s="353"/>
      <c r="Q130" s="352"/>
      <c r="R130" s="353" t="n">
        <f aca="false">[12]Tregion!$L130</f>
        <v>39.7993501139791</v>
      </c>
      <c r="S130" s="354"/>
      <c r="T130" s="353"/>
      <c r="U130" s="355"/>
      <c r="V130" s="356"/>
      <c r="W130" s="355"/>
      <c r="X130" s="353"/>
      <c r="Y130" s="354"/>
      <c r="Z130" s="357"/>
      <c r="AB130" s="354"/>
      <c r="AC130" s="353"/>
      <c r="AD130" s="354"/>
      <c r="AE130" s="353"/>
      <c r="AF130" s="354"/>
      <c r="AG130" s="353"/>
      <c r="AH130" s="368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40878</v>
      </c>
      <c r="B131" s="352" t="n">
        <f aca="false">[5]Tregion!$L131</f>
        <v>37.32</v>
      </c>
      <c r="C131" s="353" t="n">
        <f aca="false">[6]Tregion!$L131</f>
        <v>42.89</v>
      </c>
      <c r="D131" s="352" t="n">
        <f aca="false">[7]Tregion!$L131</f>
        <v>38.75</v>
      </c>
      <c r="E131" s="353" t="n">
        <f aca="false">[8]Tregion!$L131</f>
        <v>42.45</v>
      </c>
      <c r="F131" s="352" t="n">
        <f aca="false">[9]Tregion!$L131</f>
        <v>44.42</v>
      </c>
      <c r="G131" s="352" t="n">
        <f aca="false">[5]Tregion!$L131</f>
        <v>37.32</v>
      </c>
      <c r="H131" s="352"/>
      <c r="I131" s="353" t="n">
        <f aca="false">[11]Tregion!$L131</f>
        <v>39.95</v>
      </c>
      <c r="J131" s="352"/>
      <c r="K131" s="353"/>
      <c r="L131" s="352"/>
      <c r="M131" s="353"/>
      <c r="N131" s="352"/>
      <c r="O131" s="353"/>
      <c r="Q131" s="352"/>
      <c r="R131" s="353" t="n">
        <f aca="false">[12]Tregion!$L131</f>
        <v>41.9227506021392</v>
      </c>
      <c r="S131" s="354"/>
      <c r="T131" s="353"/>
      <c r="U131" s="355"/>
      <c r="V131" s="356"/>
      <c r="W131" s="355"/>
      <c r="X131" s="353"/>
      <c r="Y131" s="354"/>
      <c r="Z131" s="357"/>
      <c r="AB131" s="354"/>
      <c r="AC131" s="353"/>
      <c r="AD131" s="354"/>
      <c r="AE131" s="353"/>
      <c r="AF131" s="354"/>
      <c r="AG131" s="353"/>
      <c r="AH131" s="368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40909</v>
      </c>
      <c r="B132" s="352" t="n">
        <f aca="false">[5]Tregion!$L132</f>
        <v>38.28</v>
      </c>
      <c r="C132" s="353" t="n">
        <f aca="false">[6]Tregion!$L132</f>
        <v>43.84</v>
      </c>
      <c r="D132" s="352" t="n">
        <f aca="false">[7]Tregion!$L132</f>
        <v>39.32</v>
      </c>
      <c r="E132" s="353" t="n">
        <f aca="false">[8]Tregion!$L132</f>
        <v>41.12</v>
      </c>
      <c r="F132" s="352" t="n">
        <f aca="false">[9]Tregion!$L132</f>
        <v>42.06</v>
      </c>
      <c r="G132" s="352" t="n">
        <f aca="false">[5]Tregion!$L132</f>
        <v>38.28</v>
      </c>
      <c r="H132" s="352"/>
      <c r="I132" s="353" t="n">
        <f aca="false">[11]Tregion!$L132</f>
        <v>30.2</v>
      </c>
      <c r="J132" s="352"/>
      <c r="K132" s="353"/>
      <c r="L132" s="352"/>
      <c r="M132" s="353"/>
      <c r="N132" s="352"/>
      <c r="O132" s="353"/>
      <c r="Q132" s="352"/>
      <c r="R132" s="353" t="n">
        <f aca="false">[12]Tregion!$L132</f>
        <v>41.0426531762953</v>
      </c>
      <c r="S132" s="354"/>
      <c r="T132" s="353"/>
      <c r="U132" s="355"/>
      <c r="V132" s="356"/>
      <c r="W132" s="355"/>
      <c r="X132" s="353"/>
      <c r="Y132" s="354"/>
      <c r="Z132" s="357"/>
      <c r="AB132" s="354"/>
      <c r="AC132" s="353"/>
      <c r="AD132" s="354"/>
      <c r="AE132" s="353"/>
      <c r="AF132" s="354"/>
      <c r="AG132" s="353"/>
      <c r="AH132" s="368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40940</v>
      </c>
      <c r="B133" s="352" t="n">
        <f aca="false">[5]Tregion!$L133</f>
        <v>38.1</v>
      </c>
      <c r="C133" s="353" t="n">
        <f aca="false">[6]Tregion!$L133</f>
        <v>42.71</v>
      </c>
      <c r="D133" s="352" t="n">
        <f aca="false">[7]Tregion!$L133</f>
        <v>38.29</v>
      </c>
      <c r="E133" s="353" t="n">
        <f aca="false">[8]Tregion!$L133</f>
        <v>41.66</v>
      </c>
      <c r="F133" s="352" t="n">
        <f aca="false">[9]Tregion!$L133</f>
        <v>40.16</v>
      </c>
      <c r="G133" s="352" t="n">
        <f aca="false">[5]Tregion!$L133</f>
        <v>38.1</v>
      </c>
      <c r="H133" s="352"/>
      <c r="I133" s="353" t="n">
        <f aca="false">[11]Tregion!$L133</f>
        <v>32.45</v>
      </c>
      <c r="J133" s="352"/>
      <c r="K133" s="353"/>
      <c r="L133" s="352"/>
      <c r="M133" s="353"/>
      <c r="N133" s="352"/>
      <c r="O133" s="353"/>
      <c r="Q133" s="352"/>
      <c r="R133" s="353" t="n">
        <f aca="false">[12]Tregion!$L133</f>
        <v>39.7090784191949</v>
      </c>
      <c r="S133" s="354"/>
      <c r="T133" s="353"/>
      <c r="U133" s="355"/>
      <c r="V133" s="356"/>
      <c r="W133" s="355"/>
      <c r="X133" s="353"/>
      <c r="Y133" s="354"/>
      <c r="Z133" s="357"/>
      <c r="AB133" s="354"/>
      <c r="AC133" s="353"/>
      <c r="AD133" s="354"/>
      <c r="AE133" s="353"/>
      <c r="AF133" s="354"/>
      <c r="AG133" s="353"/>
      <c r="AH133" s="368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40969</v>
      </c>
      <c r="B134" s="352" t="n">
        <f aca="false">[5]Tregion!$L134</f>
        <v>38.1</v>
      </c>
      <c r="C134" s="353" t="n">
        <f aca="false">[6]Tregion!$L134</f>
        <v>41.36</v>
      </c>
      <c r="D134" s="352" t="n">
        <f aca="false">[7]Tregion!$L134</f>
        <v>36.65</v>
      </c>
      <c r="E134" s="353" t="n">
        <f aca="false">[8]Tregion!$L134</f>
        <v>41.2</v>
      </c>
      <c r="F134" s="352" t="n">
        <f aca="false">[9]Tregion!$L134</f>
        <v>39.18</v>
      </c>
      <c r="G134" s="352" t="n">
        <f aca="false">[5]Tregion!$L134</f>
        <v>38.1</v>
      </c>
      <c r="H134" s="352"/>
      <c r="I134" s="353" t="n">
        <f aca="false">[11]Tregion!$L134</f>
        <v>29.95</v>
      </c>
      <c r="J134" s="352"/>
      <c r="K134" s="353"/>
      <c r="L134" s="352"/>
      <c r="M134" s="353"/>
      <c r="N134" s="352"/>
      <c r="O134" s="353"/>
      <c r="Q134" s="352"/>
      <c r="R134" s="353" t="n">
        <f aca="false">[12]Tregion!$L134</f>
        <v>38.1575183648024</v>
      </c>
      <c r="S134" s="354"/>
      <c r="T134" s="353"/>
      <c r="U134" s="355"/>
      <c r="V134" s="356"/>
      <c r="W134" s="355"/>
      <c r="X134" s="353"/>
      <c r="Y134" s="354"/>
      <c r="Z134" s="357"/>
      <c r="AB134" s="354"/>
      <c r="AC134" s="353"/>
      <c r="AD134" s="354"/>
      <c r="AE134" s="353"/>
      <c r="AF134" s="354"/>
      <c r="AG134" s="353"/>
      <c r="AH134" s="368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41000</v>
      </c>
      <c r="B135" s="352" t="n">
        <f aca="false">[5]Tregion!$L135</f>
        <v>37.91</v>
      </c>
      <c r="C135" s="353" t="n">
        <f aca="false">[6]Tregion!$L135</f>
        <v>42.29</v>
      </c>
      <c r="D135" s="352" t="n">
        <f aca="false">[7]Tregion!$L135</f>
        <v>36.24</v>
      </c>
      <c r="E135" s="353" t="n">
        <f aca="false">[8]Tregion!$L135</f>
        <v>42.41</v>
      </c>
      <c r="F135" s="352" t="n">
        <f aca="false">[9]Tregion!$L135</f>
        <v>38.21</v>
      </c>
      <c r="G135" s="352" t="n">
        <f aca="false">[5]Tregion!$L135</f>
        <v>37.91</v>
      </c>
      <c r="H135" s="352"/>
      <c r="I135" s="353" t="n">
        <f aca="false">[11]Tregion!$L135</f>
        <v>35.25</v>
      </c>
      <c r="J135" s="352"/>
      <c r="K135" s="353"/>
      <c r="L135" s="352"/>
      <c r="M135" s="353"/>
      <c r="N135" s="352"/>
      <c r="O135" s="353"/>
      <c r="Q135" s="352"/>
      <c r="R135" s="353" t="n">
        <f aca="false">[12]Tregion!$L135</f>
        <v>34.7823252704332</v>
      </c>
      <c r="S135" s="354"/>
      <c r="T135" s="353"/>
      <c r="U135" s="355"/>
      <c r="V135" s="356"/>
      <c r="W135" s="355"/>
      <c r="X135" s="353"/>
      <c r="Y135" s="354"/>
      <c r="Z135" s="357"/>
      <c r="AB135" s="354"/>
      <c r="AC135" s="353"/>
      <c r="AD135" s="354"/>
      <c r="AE135" s="353"/>
      <c r="AF135" s="354"/>
      <c r="AG135" s="353"/>
      <c r="AH135" s="368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41030</v>
      </c>
      <c r="B136" s="352" t="n">
        <f aca="false">[5]Tregion!$L136</f>
        <v>37.91</v>
      </c>
      <c r="C136" s="353" t="n">
        <f aca="false">[6]Tregion!$L136</f>
        <v>40.14</v>
      </c>
      <c r="D136" s="352" t="n">
        <f aca="false">[7]Tregion!$L136</f>
        <v>34.17</v>
      </c>
      <c r="E136" s="353" t="n">
        <f aca="false">[8]Tregion!$L136</f>
        <v>43.28</v>
      </c>
      <c r="F136" s="352" t="n">
        <f aca="false">[9]Tregion!$L136</f>
        <v>38.74</v>
      </c>
      <c r="G136" s="352" t="n">
        <f aca="false">[5]Tregion!$L136</f>
        <v>37.91</v>
      </c>
      <c r="H136" s="352"/>
      <c r="I136" s="353" t="n">
        <f aca="false">[11]Tregion!$L136</f>
        <v>36.25</v>
      </c>
      <c r="J136" s="352"/>
      <c r="K136" s="353"/>
      <c r="L136" s="352"/>
      <c r="M136" s="353"/>
      <c r="N136" s="352"/>
      <c r="O136" s="353"/>
      <c r="Q136" s="352"/>
      <c r="R136" s="353" t="n">
        <f aca="false">[12]Tregion!$L136</f>
        <v>34.8030398394731</v>
      </c>
      <c r="S136" s="354"/>
      <c r="T136" s="353"/>
      <c r="U136" s="355"/>
      <c r="V136" s="356"/>
      <c r="W136" s="355"/>
      <c r="X136" s="353"/>
      <c r="Y136" s="354"/>
      <c r="Z136" s="357"/>
      <c r="AB136" s="354"/>
      <c r="AC136" s="353"/>
      <c r="AD136" s="354"/>
      <c r="AE136" s="353"/>
      <c r="AF136" s="354"/>
      <c r="AG136" s="353"/>
      <c r="AH136" s="368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41061</v>
      </c>
      <c r="B137" s="352" t="n">
        <f aca="false">[5]Tregion!$L137</f>
        <v>39.65</v>
      </c>
      <c r="C137" s="353" t="n">
        <f aca="false">[6]Tregion!$L137</f>
        <v>40.72</v>
      </c>
      <c r="D137" s="352" t="n">
        <f aca="false">[7]Tregion!$L137</f>
        <v>34.7</v>
      </c>
      <c r="E137" s="353" t="n">
        <f aca="false">[8]Tregion!$L137</f>
        <v>46.56</v>
      </c>
      <c r="F137" s="352" t="n">
        <f aca="false">[9]Tregion!$L137</f>
        <v>45.24</v>
      </c>
      <c r="G137" s="352" t="n">
        <f aca="false">[5]Tregion!$L137</f>
        <v>39.65</v>
      </c>
      <c r="H137" s="352"/>
      <c r="I137" s="353" t="n">
        <f aca="false">[11]Tregion!$L137</f>
        <v>42.25</v>
      </c>
      <c r="J137" s="352"/>
      <c r="K137" s="353"/>
      <c r="L137" s="352"/>
      <c r="M137" s="353"/>
      <c r="N137" s="352"/>
      <c r="O137" s="353"/>
      <c r="Q137" s="352"/>
      <c r="R137" s="353" t="n">
        <f aca="false">[12]Tregion!$L137</f>
        <v>35.2067959694633</v>
      </c>
      <c r="S137" s="354"/>
      <c r="T137" s="353"/>
      <c r="U137" s="355"/>
      <c r="V137" s="356"/>
      <c r="W137" s="355"/>
      <c r="X137" s="353"/>
      <c r="Y137" s="354"/>
      <c r="Z137" s="357"/>
      <c r="AB137" s="354"/>
      <c r="AC137" s="353"/>
      <c r="AD137" s="354"/>
      <c r="AE137" s="353"/>
      <c r="AF137" s="354"/>
      <c r="AG137" s="353"/>
      <c r="AH137" s="368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41091</v>
      </c>
      <c r="B138" s="352" t="n">
        <f aca="false">[5]Tregion!$L138</f>
        <v>44.94</v>
      </c>
      <c r="C138" s="353" t="n">
        <f aca="false">[6]Tregion!$L138</f>
        <v>49.88</v>
      </c>
      <c r="D138" s="352" t="n">
        <f aca="false">[7]Tregion!$L138</f>
        <v>42.5</v>
      </c>
      <c r="E138" s="353" t="n">
        <f aca="false">[8]Tregion!$L138</f>
        <v>39.03</v>
      </c>
      <c r="F138" s="352" t="n">
        <f aca="false">[9]Tregion!$L138</f>
        <v>46.36</v>
      </c>
      <c r="G138" s="352" t="n">
        <f aca="false">[5]Tregion!$L138</f>
        <v>44.94</v>
      </c>
      <c r="H138" s="352"/>
      <c r="I138" s="353" t="n">
        <f aca="false">[11]Tregion!$L138</f>
        <v>49.25</v>
      </c>
      <c r="J138" s="352"/>
      <c r="K138" s="353"/>
      <c r="L138" s="352"/>
      <c r="M138" s="353"/>
      <c r="N138" s="352"/>
      <c r="O138" s="353"/>
      <c r="Q138" s="352"/>
      <c r="R138" s="353" t="n">
        <f aca="false">[12]Tregion!$L138</f>
        <v>35.8256525330199</v>
      </c>
      <c r="S138" s="354"/>
      <c r="T138" s="353"/>
      <c r="U138" s="355"/>
      <c r="V138" s="356"/>
      <c r="W138" s="355"/>
      <c r="X138" s="353"/>
      <c r="Y138" s="354"/>
      <c r="Z138" s="357"/>
      <c r="AB138" s="354"/>
      <c r="AC138" s="353"/>
      <c r="AD138" s="354"/>
      <c r="AE138" s="353"/>
      <c r="AF138" s="354"/>
      <c r="AG138" s="353"/>
      <c r="AH138" s="368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41122</v>
      </c>
      <c r="B139" s="352" t="n">
        <f aca="false">[5]Tregion!$L139</f>
        <v>46.86</v>
      </c>
      <c r="C139" s="353" t="n">
        <f aca="false">[6]Tregion!$L139</f>
        <v>53.1</v>
      </c>
      <c r="D139" s="352" t="n">
        <f aca="false">[7]Tregion!$L139</f>
        <v>45.83</v>
      </c>
      <c r="E139" s="353" t="n">
        <f aca="false">[8]Tregion!$L139</f>
        <v>42.4</v>
      </c>
      <c r="F139" s="352" t="n">
        <f aca="false">[9]Tregion!$L139</f>
        <v>46.56</v>
      </c>
      <c r="G139" s="352" t="n">
        <f aca="false">[5]Tregion!$L139</f>
        <v>46.86</v>
      </c>
      <c r="H139" s="352"/>
      <c r="I139" s="353" t="n">
        <f aca="false">[11]Tregion!$L139</f>
        <v>58.25</v>
      </c>
      <c r="J139" s="352"/>
      <c r="K139" s="353"/>
      <c r="L139" s="352"/>
      <c r="M139" s="353"/>
      <c r="N139" s="352"/>
      <c r="O139" s="353"/>
      <c r="Q139" s="352"/>
      <c r="R139" s="353" t="n">
        <f aca="false">[12]Tregion!$L139</f>
        <v>36.255059724079</v>
      </c>
      <c r="S139" s="354"/>
      <c r="T139" s="353"/>
      <c r="U139" s="355"/>
      <c r="V139" s="356"/>
      <c r="W139" s="355"/>
      <c r="X139" s="353"/>
      <c r="Y139" s="354"/>
      <c r="Z139" s="357"/>
      <c r="AB139" s="354"/>
      <c r="AC139" s="353"/>
      <c r="AD139" s="354"/>
      <c r="AE139" s="353"/>
      <c r="AF139" s="354"/>
      <c r="AG139" s="353"/>
      <c r="AH139" s="368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41153</v>
      </c>
      <c r="B140" s="352" t="n">
        <f aca="false">[5]Tregion!$L140</f>
        <v>42.44</v>
      </c>
      <c r="C140" s="353" t="n">
        <f aca="false">[6]Tregion!$L140</f>
        <v>48.09</v>
      </c>
      <c r="D140" s="352" t="n">
        <f aca="false">[7]Tregion!$L140</f>
        <v>41.27</v>
      </c>
      <c r="E140" s="353" t="n">
        <f aca="false">[8]Tregion!$L140</f>
        <v>40.49</v>
      </c>
      <c r="F140" s="352" t="n">
        <f aca="false">[9]Tregion!$L140</f>
        <v>40.9</v>
      </c>
      <c r="G140" s="352" t="n">
        <f aca="false">[5]Tregion!$L140</f>
        <v>42.44</v>
      </c>
      <c r="H140" s="352"/>
      <c r="I140" s="353" t="n">
        <f aca="false">[11]Tregion!$L140</f>
        <v>40.7</v>
      </c>
      <c r="J140" s="352"/>
      <c r="K140" s="353"/>
      <c r="L140" s="352"/>
      <c r="M140" s="353"/>
      <c r="N140" s="352"/>
      <c r="O140" s="353"/>
      <c r="Q140" s="352"/>
      <c r="R140" s="353" t="n">
        <f aca="false">[12]Tregion!$L140</f>
        <v>36.4341414641884</v>
      </c>
      <c r="S140" s="354"/>
      <c r="T140" s="353"/>
      <c r="U140" s="355"/>
      <c r="V140" s="356"/>
      <c r="W140" s="355"/>
      <c r="X140" s="353"/>
      <c r="Y140" s="354"/>
      <c r="Z140" s="357"/>
      <c r="AB140" s="354"/>
      <c r="AC140" s="353"/>
      <c r="AD140" s="354"/>
      <c r="AE140" s="353"/>
      <c r="AF140" s="354"/>
      <c r="AG140" s="353"/>
      <c r="AH140" s="368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41183</v>
      </c>
      <c r="B141" s="352" t="n">
        <f aca="false">[5]Tregion!$L141</f>
        <v>38.31</v>
      </c>
      <c r="C141" s="353" t="n">
        <f aca="false">[6]Tregion!$L141</f>
        <v>44.03</v>
      </c>
      <c r="D141" s="352" t="n">
        <f aca="false">[7]Tregion!$L141</f>
        <v>39.54</v>
      </c>
      <c r="E141" s="353" t="n">
        <f aca="false">[8]Tregion!$L141</f>
        <v>46.21</v>
      </c>
      <c r="F141" s="352" t="n">
        <f aca="false">[9]Tregion!$L141</f>
        <v>41.28</v>
      </c>
      <c r="G141" s="352" t="n">
        <f aca="false">[5]Tregion!$L141</f>
        <v>38.31</v>
      </c>
      <c r="H141" s="352"/>
      <c r="I141" s="353" t="n">
        <f aca="false">[11]Tregion!$L141</f>
        <v>40.25</v>
      </c>
      <c r="J141" s="352"/>
      <c r="K141" s="353"/>
      <c r="L141" s="352"/>
      <c r="M141" s="353"/>
      <c r="N141" s="352"/>
      <c r="O141" s="353"/>
      <c r="Q141" s="352"/>
      <c r="R141" s="353" t="n">
        <f aca="false">[12]Tregion!$L141</f>
        <v>36.3616345229323</v>
      </c>
      <c r="S141" s="354"/>
      <c r="T141" s="353"/>
      <c r="U141" s="355"/>
      <c r="V141" s="356"/>
      <c r="W141" s="355"/>
      <c r="X141" s="353"/>
      <c r="Y141" s="354"/>
      <c r="Z141" s="357"/>
      <c r="AB141" s="354"/>
      <c r="AC141" s="353"/>
      <c r="AD141" s="354"/>
      <c r="AE141" s="353"/>
      <c r="AF141" s="354"/>
      <c r="AG141" s="353"/>
      <c r="AH141" s="368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41214</v>
      </c>
      <c r="B142" s="352" t="n">
        <f aca="false">[5]Tregion!$L142</f>
        <v>37.74</v>
      </c>
      <c r="C142" s="353" t="n">
        <f aca="false">[6]Tregion!$L142</f>
        <v>42.74</v>
      </c>
      <c r="D142" s="352" t="n">
        <f aca="false">[7]Tregion!$L142</f>
        <v>38.07</v>
      </c>
      <c r="E142" s="353" t="n">
        <f aca="false">[8]Tregion!$L142</f>
        <v>42.52</v>
      </c>
      <c r="F142" s="352" t="n">
        <f aca="false">[9]Tregion!$L142</f>
        <v>40.67</v>
      </c>
      <c r="G142" s="352" t="n">
        <f aca="false">[5]Tregion!$L142</f>
        <v>37.74</v>
      </c>
      <c r="H142" s="352"/>
      <c r="I142" s="353" t="n">
        <f aca="false">[11]Tregion!$L142</f>
        <v>37.25</v>
      </c>
      <c r="J142" s="352"/>
      <c r="K142" s="353"/>
      <c r="L142" s="352"/>
      <c r="M142" s="353"/>
      <c r="N142" s="352"/>
      <c r="O142" s="353"/>
      <c r="Q142" s="352"/>
      <c r="R142" s="353" t="n">
        <f aca="false">[12]Tregion!$L142</f>
        <v>39.7993501139791</v>
      </c>
      <c r="S142" s="354"/>
      <c r="T142" s="353"/>
      <c r="U142" s="355"/>
      <c r="V142" s="356"/>
      <c r="W142" s="355"/>
      <c r="X142" s="353"/>
      <c r="Y142" s="354"/>
      <c r="Z142" s="357"/>
      <c r="AB142" s="354"/>
      <c r="AC142" s="353"/>
      <c r="AD142" s="354"/>
      <c r="AE142" s="353"/>
      <c r="AF142" s="354"/>
      <c r="AG142" s="353"/>
      <c r="AH142" s="368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41244</v>
      </c>
      <c r="B143" s="352" t="n">
        <f aca="false">[5]Tregion!$L143</f>
        <v>37.74</v>
      </c>
      <c r="C143" s="353" t="n">
        <f aca="false">[6]Tregion!$L143</f>
        <v>44.02</v>
      </c>
      <c r="D143" s="352" t="n">
        <f aca="false">[7]Tregion!$L143</f>
        <v>39.22</v>
      </c>
      <c r="E143" s="353" t="n">
        <f aca="false">[8]Tregion!$L143</f>
        <v>43.12</v>
      </c>
      <c r="F143" s="352" t="n">
        <f aca="false">[9]Tregion!$L143</f>
        <v>44.66</v>
      </c>
      <c r="G143" s="352" t="n">
        <f aca="false">[5]Tregion!$L143</f>
        <v>37.74</v>
      </c>
      <c r="H143" s="352"/>
      <c r="I143" s="353" t="n">
        <f aca="false">[11]Tregion!$L143</f>
        <v>40.2</v>
      </c>
      <c r="J143" s="352"/>
      <c r="K143" s="353"/>
      <c r="L143" s="352"/>
      <c r="M143" s="353"/>
      <c r="N143" s="352"/>
      <c r="O143" s="353"/>
      <c r="Q143" s="352"/>
      <c r="R143" s="353" t="n">
        <f aca="false">[12]Tregion!$L143</f>
        <v>41.9227506021392</v>
      </c>
      <c r="S143" s="354"/>
      <c r="T143" s="353"/>
      <c r="U143" s="355"/>
      <c r="V143" s="356"/>
      <c r="W143" s="355"/>
      <c r="X143" s="353"/>
      <c r="Y143" s="354"/>
      <c r="Z143" s="357"/>
      <c r="AB143" s="354"/>
      <c r="AC143" s="353"/>
      <c r="AD143" s="354"/>
      <c r="AE143" s="353"/>
      <c r="AF143" s="354"/>
      <c r="AG143" s="353"/>
      <c r="AH143" s="368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41275</v>
      </c>
      <c r="B144" s="352" t="n">
        <f aca="false">[5]Tregion!$L144</f>
        <v>38.53</v>
      </c>
      <c r="C144" s="353" t="n">
        <f aca="false">[6]Tregion!$L144</f>
        <v>44.93</v>
      </c>
      <c r="D144" s="352" t="n">
        <f aca="false">[7]Tregion!$L144</f>
        <v>39.83</v>
      </c>
      <c r="E144" s="353" t="n">
        <f aca="false">[8]Tregion!$L144</f>
        <v>41.62</v>
      </c>
      <c r="F144" s="352" t="n">
        <f aca="false">[9]Tregion!$L144</f>
        <v>42.3</v>
      </c>
      <c r="G144" s="352" t="n">
        <f aca="false">[5]Tregion!$L144</f>
        <v>38.53</v>
      </c>
      <c r="H144" s="352"/>
      <c r="I144" s="353" t="n">
        <f aca="false">[11]Tregion!$L144</f>
        <v>30.95</v>
      </c>
      <c r="J144" s="352"/>
      <c r="K144" s="353"/>
      <c r="L144" s="352"/>
      <c r="M144" s="353"/>
      <c r="N144" s="352"/>
      <c r="O144" s="353"/>
      <c r="Q144" s="352"/>
      <c r="R144" s="353" t="n">
        <f aca="false">[12]Tregion!$L144</f>
        <v>41.0426531762953</v>
      </c>
      <c r="S144" s="354"/>
      <c r="T144" s="353"/>
      <c r="U144" s="355"/>
      <c r="V144" s="356"/>
      <c r="W144" s="355"/>
      <c r="X144" s="353"/>
      <c r="Y144" s="354"/>
      <c r="Z144" s="357"/>
      <c r="AB144" s="354"/>
      <c r="AC144" s="353"/>
      <c r="AD144" s="354"/>
      <c r="AE144" s="353"/>
      <c r="AF144" s="354"/>
      <c r="AG144" s="353"/>
      <c r="AH144" s="368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41306</v>
      </c>
      <c r="B145" s="352" t="n">
        <f aca="false">[5]Tregion!$L145</f>
        <v>38.33</v>
      </c>
      <c r="C145" s="353" t="n">
        <f aca="false">[6]Tregion!$L145</f>
        <v>43.77</v>
      </c>
      <c r="D145" s="352" t="n">
        <f aca="false">[7]Tregion!$L145</f>
        <v>38.79</v>
      </c>
      <c r="E145" s="353" t="n">
        <f aca="false">[8]Tregion!$L145</f>
        <v>42.15</v>
      </c>
      <c r="F145" s="352" t="n">
        <f aca="false">[9]Tregion!$L145</f>
        <v>40.39</v>
      </c>
      <c r="G145" s="352" t="n">
        <f aca="false">[5]Tregion!$L145</f>
        <v>38.33</v>
      </c>
      <c r="H145" s="352"/>
      <c r="I145" s="353" t="n">
        <f aca="false">[11]Tregion!$L145</f>
        <v>33.2</v>
      </c>
      <c r="J145" s="352"/>
      <c r="K145" s="353"/>
      <c r="L145" s="352"/>
      <c r="M145" s="353"/>
      <c r="N145" s="352"/>
      <c r="O145" s="353"/>
      <c r="Q145" s="352"/>
      <c r="R145" s="353" t="n">
        <f aca="false">[12]Tregion!$L145</f>
        <v>39.7090784191949</v>
      </c>
      <c r="S145" s="354"/>
      <c r="T145" s="353"/>
      <c r="U145" s="355"/>
      <c r="V145" s="356"/>
      <c r="W145" s="355"/>
      <c r="X145" s="353"/>
      <c r="Y145" s="354"/>
      <c r="Z145" s="357"/>
      <c r="AB145" s="354"/>
      <c r="AC145" s="353"/>
      <c r="AD145" s="354"/>
      <c r="AE145" s="353"/>
      <c r="AF145" s="354"/>
      <c r="AG145" s="353"/>
      <c r="AH145" s="368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41334</v>
      </c>
      <c r="B146" s="352" t="n">
        <f aca="false">[5]Tregion!$L146</f>
        <v>38.34</v>
      </c>
      <c r="C146" s="353" t="n">
        <f aca="false">[6]Tregion!$L146</f>
        <v>42.39</v>
      </c>
      <c r="D146" s="352" t="n">
        <f aca="false">[7]Tregion!$L146</f>
        <v>37.12</v>
      </c>
      <c r="E146" s="353" t="n">
        <f aca="false">[8]Tregion!$L146</f>
        <v>41.68</v>
      </c>
      <c r="F146" s="352" t="n">
        <f aca="false">[9]Tregion!$L146</f>
        <v>39.39</v>
      </c>
      <c r="G146" s="352" t="n">
        <f aca="false">[5]Tregion!$L146</f>
        <v>38.34</v>
      </c>
      <c r="H146" s="352"/>
      <c r="I146" s="353" t="n">
        <f aca="false">[11]Tregion!$L146</f>
        <v>30.7</v>
      </c>
      <c r="J146" s="352"/>
      <c r="K146" s="353"/>
      <c r="L146" s="352"/>
      <c r="M146" s="353"/>
      <c r="N146" s="352"/>
      <c r="O146" s="353"/>
      <c r="Q146" s="352"/>
      <c r="R146" s="353" t="n">
        <f aca="false">[12]Tregion!$L146</f>
        <v>38.1575183648024</v>
      </c>
      <c r="S146" s="354"/>
      <c r="T146" s="353"/>
      <c r="U146" s="355"/>
      <c r="V146" s="356"/>
      <c r="W146" s="355"/>
      <c r="X146" s="353"/>
      <c r="Y146" s="354"/>
      <c r="Z146" s="357"/>
      <c r="AB146" s="354"/>
      <c r="AC146" s="353"/>
      <c r="AD146" s="354"/>
      <c r="AE146" s="353"/>
      <c r="AF146" s="354"/>
      <c r="AG146" s="353"/>
      <c r="AH146" s="368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41365</v>
      </c>
      <c r="B147" s="352" t="n">
        <f aca="false">[5]Tregion!$L147</f>
        <v>38.15</v>
      </c>
      <c r="C147" s="353" t="n">
        <f aca="false">[6]Tregion!$L147</f>
        <v>43.34</v>
      </c>
      <c r="D147" s="352" t="n">
        <f aca="false">[7]Tregion!$L147</f>
        <v>36.71</v>
      </c>
      <c r="E147" s="353" t="n">
        <f aca="false">[8]Tregion!$L147</f>
        <v>42.86</v>
      </c>
      <c r="F147" s="352" t="n">
        <f aca="false">[9]Tregion!$L147</f>
        <v>38.41</v>
      </c>
      <c r="G147" s="352" t="n">
        <f aca="false">[5]Tregion!$L147</f>
        <v>38.15</v>
      </c>
      <c r="H147" s="352"/>
      <c r="I147" s="353" t="n">
        <f aca="false">[11]Tregion!$L147</f>
        <v>36</v>
      </c>
      <c r="J147" s="352"/>
      <c r="K147" s="353"/>
      <c r="L147" s="352"/>
      <c r="M147" s="353"/>
      <c r="N147" s="352"/>
      <c r="O147" s="353"/>
      <c r="Q147" s="352"/>
      <c r="R147" s="353" t="n">
        <f aca="false">[12]Tregion!$L147</f>
        <v>34.7823252704332</v>
      </c>
      <c r="S147" s="354"/>
      <c r="T147" s="353"/>
      <c r="U147" s="355"/>
      <c r="V147" s="356"/>
      <c r="W147" s="355"/>
      <c r="X147" s="353"/>
      <c r="Y147" s="354"/>
      <c r="Z147" s="357"/>
      <c r="AB147" s="354"/>
      <c r="AC147" s="353"/>
      <c r="AD147" s="354"/>
      <c r="AE147" s="353"/>
      <c r="AF147" s="354"/>
      <c r="AG147" s="353"/>
      <c r="AH147" s="368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41395</v>
      </c>
      <c r="B148" s="352" t="n">
        <f aca="false">[5]Tregion!$L148</f>
        <v>38.15</v>
      </c>
      <c r="C148" s="353" t="n">
        <f aca="false">[6]Tregion!$L148</f>
        <v>41.13</v>
      </c>
      <c r="D148" s="352" t="n">
        <f aca="false">[7]Tregion!$L148</f>
        <v>34.61</v>
      </c>
      <c r="E148" s="353" t="n">
        <f aca="false">[8]Tregion!$L148</f>
        <v>43.74</v>
      </c>
      <c r="F148" s="352" t="n">
        <f aca="false">[9]Tregion!$L148</f>
        <v>38.95</v>
      </c>
      <c r="G148" s="352" t="n">
        <f aca="false">[5]Tregion!$L148</f>
        <v>38.15</v>
      </c>
      <c r="H148" s="352"/>
      <c r="I148" s="353" t="n">
        <f aca="false">[11]Tregion!$L148</f>
        <v>37</v>
      </c>
      <c r="J148" s="352"/>
      <c r="K148" s="353"/>
      <c r="L148" s="352"/>
      <c r="M148" s="353"/>
      <c r="N148" s="352"/>
      <c r="O148" s="353"/>
      <c r="Q148" s="352"/>
      <c r="R148" s="353" t="n">
        <f aca="false">[12]Tregion!$L148</f>
        <v>34.8030398394731</v>
      </c>
      <c r="S148" s="354"/>
      <c r="T148" s="353"/>
      <c r="U148" s="355"/>
      <c r="V148" s="356"/>
      <c r="W148" s="355"/>
      <c r="X148" s="353"/>
      <c r="Y148" s="354"/>
      <c r="Z148" s="357"/>
      <c r="AB148" s="354"/>
      <c r="AC148" s="353"/>
      <c r="AD148" s="354"/>
      <c r="AE148" s="353"/>
      <c r="AF148" s="354"/>
      <c r="AG148" s="353"/>
      <c r="AH148" s="368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41426</v>
      </c>
      <c r="B149" s="352" t="n">
        <f aca="false">[5]Tregion!$L149</f>
        <v>39.89</v>
      </c>
      <c r="C149" s="353" t="n">
        <f aca="false">[6]Tregion!$L149</f>
        <v>41.73</v>
      </c>
      <c r="D149" s="352" t="n">
        <f aca="false">[7]Tregion!$L149</f>
        <v>35.15</v>
      </c>
      <c r="E149" s="353" t="n">
        <f aca="false">[8]Tregion!$L149</f>
        <v>47.03</v>
      </c>
      <c r="F149" s="352" t="n">
        <f aca="false">[9]Tregion!$L149</f>
        <v>45.51</v>
      </c>
      <c r="G149" s="352" t="n">
        <f aca="false">[5]Tregion!$L149</f>
        <v>39.89</v>
      </c>
      <c r="H149" s="352"/>
      <c r="I149" s="353" t="n">
        <f aca="false">[11]Tregion!$L149</f>
        <v>43</v>
      </c>
      <c r="J149" s="352"/>
      <c r="K149" s="353"/>
      <c r="L149" s="352"/>
      <c r="M149" s="353"/>
      <c r="N149" s="352"/>
      <c r="O149" s="353"/>
      <c r="Q149" s="352"/>
      <c r="R149" s="353" t="n">
        <f aca="false">[12]Tregion!$L149</f>
        <v>35.2067959694633</v>
      </c>
      <c r="S149" s="354"/>
      <c r="T149" s="353"/>
      <c r="U149" s="355"/>
      <c r="V149" s="356"/>
      <c r="W149" s="355"/>
      <c r="X149" s="353"/>
      <c r="Y149" s="354"/>
      <c r="Z149" s="357"/>
      <c r="AB149" s="354"/>
      <c r="AC149" s="353"/>
      <c r="AD149" s="354"/>
      <c r="AE149" s="353"/>
      <c r="AF149" s="354"/>
      <c r="AG149" s="353"/>
      <c r="AH149" s="368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41456</v>
      </c>
      <c r="B150" s="352" t="n">
        <f aca="false">[5]Tregion!$L150</f>
        <v>45.22</v>
      </c>
      <c r="C150" s="353" t="n">
        <f aca="false">[6]Tregion!$L150</f>
        <v>51.11</v>
      </c>
      <c r="D150" s="352" t="n">
        <f aca="false">[7]Tregion!$L150</f>
        <v>43.04</v>
      </c>
      <c r="E150" s="353" t="n">
        <f aca="false">[8]Tregion!$L150</f>
        <v>39.6</v>
      </c>
      <c r="F150" s="352" t="n">
        <f aca="false">[9]Tregion!$L150</f>
        <v>46.69</v>
      </c>
      <c r="G150" s="352" t="n">
        <f aca="false">[5]Tregion!$L150</f>
        <v>45.22</v>
      </c>
      <c r="H150" s="352"/>
      <c r="I150" s="353" t="n">
        <f aca="false">[11]Tregion!$L150</f>
        <v>50</v>
      </c>
      <c r="J150" s="352"/>
      <c r="K150" s="353"/>
      <c r="L150" s="352"/>
      <c r="M150" s="353"/>
      <c r="N150" s="352"/>
      <c r="O150" s="353"/>
      <c r="Q150" s="352"/>
      <c r="R150" s="353" t="n">
        <f aca="false">[12]Tregion!$L150</f>
        <v>35.8256525330199</v>
      </c>
      <c r="S150" s="354"/>
      <c r="T150" s="353"/>
      <c r="U150" s="355"/>
      <c r="V150" s="356"/>
      <c r="W150" s="355"/>
      <c r="X150" s="353"/>
      <c r="Y150" s="354"/>
      <c r="Z150" s="357"/>
      <c r="AB150" s="354"/>
      <c r="AC150" s="353"/>
      <c r="AD150" s="354"/>
      <c r="AE150" s="353"/>
      <c r="AF150" s="354"/>
      <c r="AG150" s="353"/>
      <c r="AH150" s="368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41487</v>
      </c>
      <c r="B151" s="352" t="n">
        <f aca="false">[5]Tregion!$L151</f>
        <v>47.16</v>
      </c>
      <c r="C151" s="353" t="n">
        <f aca="false">[6]Tregion!$L151</f>
        <v>54.41</v>
      </c>
      <c r="D151" s="352" t="n">
        <f aca="false">[7]Tregion!$L151</f>
        <v>46.42</v>
      </c>
      <c r="E151" s="353" t="n">
        <f aca="false">[8]Tregion!$L151</f>
        <v>43</v>
      </c>
      <c r="F151" s="352" t="n">
        <f aca="false">[9]Tregion!$L151</f>
        <v>46.92</v>
      </c>
      <c r="G151" s="352" t="n">
        <f aca="false">[5]Tregion!$L151</f>
        <v>47.16</v>
      </c>
      <c r="H151" s="352"/>
      <c r="I151" s="353" t="n">
        <f aca="false">[11]Tregion!$L151</f>
        <v>59</v>
      </c>
      <c r="J151" s="352"/>
      <c r="K151" s="353"/>
      <c r="L151" s="352"/>
      <c r="M151" s="353"/>
      <c r="N151" s="352"/>
      <c r="O151" s="353"/>
      <c r="Q151" s="352"/>
      <c r="R151" s="353" t="n">
        <f aca="false">[12]Tregion!$L151</f>
        <v>36.255059724079</v>
      </c>
      <c r="S151" s="354"/>
      <c r="T151" s="353"/>
      <c r="U151" s="355"/>
      <c r="V151" s="356"/>
      <c r="W151" s="355"/>
      <c r="X151" s="353"/>
      <c r="Y151" s="354"/>
      <c r="Z151" s="357"/>
      <c r="AB151" s="354"/>
      <c r="AC151" s="353"/>
      <c r="AD151" s="354"/>
      <c r="AE151" s="353"/>
      <c r="AF151" s="354"/>
      <c r="AG151" s="353"/>
      <c r="AH151" s="368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41518</v>
      </c>
      <c r="B152" s="352" t="n">
        <f aca="false">[5]Tregion!$L152</f>
        <v>42.71</v>
      </c>
      <c r="C152" s="353" t="n">
        <f aca="false">[6]Tregion!$L152</f>
        <v>49.28</v>
      </c>
      <c r="D152" s="352" t="n">
        <f aca="false">[7]Tregion!$L152</f>
        <v>41.8</v>
      </c>
      <c r="E152" s="353" t="n">
        <f aca="false">[8]Tregion!$L152</f>
        <v>41.07</v>
      </c>
      <c r="F152" s="352" t="n">
        <f aca="false">[9]Tregion!$L152</f>
        <v>41.19</v>
      </c>
      <c r="G152" s="352" t="n">
        <f aca="false">[5]Tregion!$L152</f>
        <v>42.71</v>
      </c>
      <c r="H152" s="352"/>
      <c r="I152" s="353" t="n">
        <f aca="false">[11]Tregion!$L152</f>
        <v>40.95</v>
      </c>
      <c r="J152" s="352"/>
      <c r="K152" s="353"/>
      <c r="L152" s="352"/>
      <c r="M152" s="353"/>
      <c r="N152" s="352"/>
      <c r="O152" s="353"/>
      <c r="Q152" s="352"/>
      <c r="R152" s="353" t="n">
        <f aca="false">[12]Tregion!$L152</f>
        <v>36.4341414641884</v>
      </c>
      <c r="S152" s="354"/>
      <c r="T152" s="353"/>
      <c r="U152" s="355"/>
      <c r="V152" s="356"/>
      <c r="W152" s="355"/>
      <c r="X152" s="353"/>
      <c r="Y152" s="354"/>
      <c r="Z152" s="357"/>
      <c r="AB152" s="354"/>
      <c r="AC152" s="353"/>
      <c r="AD152" s="354"/>
      <c r="AE152" s="353"/>
      <c r="AF152" s="354"/>
      <c r="AG152" s="353"/>
      <c r="AH152" s="368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41548</v>
      </c>
      <c r="B153" s="352" t="n">
        <f aca="false">[5]Tregion!$L153</f>
        <v>38.55</v>
      </c>
      <c r="C153" s="353" t="n">
        <f aca="false">[6]Tregion!$L153</f>
        <v>45.11</v>
      </c>
      <c r="D153" s="352" t="n">
        <f aca="false">[7]Tregion!$L153</f>
        <v>40.04</v>
      </c>
      <c r="E153" s="353" t="n">
        <f aca="false">[8]Tregion!$L153</f>
        <v>46.66</v>
      </c>
      <c r="F153" s="352" t="n">
        <f aca="false">[9]Tregion!$L153</f>
        <v>41.5</v>
      </c>
      <c r="G153" s="352" t="n">
        <f aca="false">[5]Tregion!$L153</f>
        <v>38.55</v>
      </c>
      <c r="H153" s="352"/>
      <c r="I153" s="353" t="n">
        <f aca="false">[11]Tregion!$L153</f>
        <v>41</v>
      </c>
      <c r="J153" s="352"/>
      <c r="K153" s="353"/>
      <c r="L153" s="352"/>
      <c r="M153" s="353"/>
      <c r="N153" s="352"/>
      <c r="O153" s="353"/>
      <c r="Q153" s="352"/>
      <c r="R153" s="353" t="n">
        <f aca="false">[12]Tregion!$L153</f>
        <v>36.3616345229323</v>
      </c>
      <c r="S153" s="354"/>
      <c r="T153" s="353"/>
      <c r="U153" s="355"/>
      <c r="V153" s="356"/>
      <c r="W153" s="355"/>
      <c r="X153" s="353"/>
      <c r="Y153" s="354"/>
      <c r="Z153" s="357"/>
      <c r="AB153" s="354"/>
      <c r="AC153" s="353"/>
      <c r="AD153" s="354"/>
      <c r="AE153" s="353"/>
      <c r="AF153" s="354"/>
      <c r="AG153" s="353"/>
      <c r="AH153" s="368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41579</v>
      </c>
      <c r="B154" s="352" t="n">
        <f aca="false">[5]Tregion!$L154</f>
        <v>37.97</v>
      </c>
      <c r="C154" s="353" t="n">
        <f aca="false">[6]Tregion!$L154</f>
        <v>43.8</v>
      </c>
      <c r="D154" s="352" t="n">
        <f aca="false">[7]Tregion!$L154</f>
        <v>38.56</v>
      </c>
      <c r="E154" s="353" t="n">
        <f aca="false">[8]Tregion!$L154</f>
        <v>42.99</v>
      </c>
      <c r="F154" s="352" t="n">
        <f aca="false">[9]Tregion!$L154</f>
        <v>40.88</v>
      </c>
      <c r="G154" s="352" t="n">
        <f aca="false">[5]Tregion!$L154</f>
        <v>37.97</v>
      </c>
      <c r="H154" s="352"/>
      <c r="I154" s="353" t="n">
        <f aca="false">[11]Tregion!$L154</f>
        <v>38</v>
      </c>
      <c r="J154" s="352"/>
      <c r="K154" s="353"/>
      <c r="L154" s="352"/>
      <c r="M154" s="353"/>
      <c r="N154" s="352"/>
      <c r="O154" s="353"/>
      <c r="Q154" s="352"/>
      <c r="R154" s="353" t="n">
        <f aca="false">[12]Tregion!$L154</f>
        <v>39.7993501139791</v>
      </c>
      <c r="S154" s="354"/>
      <c r="T154" s="353"/>
      <c r="U154" s="355"/>
      <c r="V154" s="356"/>
      <c r="W154" s="355"/>
      <c r="X154" s="353"/>
      <c r="Y154" s="354"/>
      <c r="Z154" s="357"/>
      <c r="AB154" s="354"/>
      <c r="AC154" s="353"/>
      <c r="AD154" s="354"/>
      <c r="AE154" s="353"/>
      <c r="AF154" s="354"/>
      <c r="AG154" s="353"/>
      <c r="AH154" s="368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41609</v>
      </c>
      <c r="B155" s="352" t="n">
        <f aca="false">[5]Tregion!$L155</f>
        <v>37.98</v>
      </c>
      <c r="C155" s="353" t="n">
        <f aca="false">[6]Tregion!$L155</f>
        <v>45.11</v>
      </c>
      <c r="D155" s="352" t="n">
        <f aca="false">[7]Tregion!$L155</f>
        <v>39.73</v>
      </c>
      <c r="E155" s="353" t="n">
        <f aca="false">[8]Tregion!$L155</f>
        <v>43.6</v>
      </c>
      <c r="F155" s="352" t="n">
        <f aca="false">[9]Tregion!$L155</f>
        <v>44.9</v>
      </c>
      <c r="G155" s="352" t="n">
        <f aca="false">[5]Tregion!$L155</f>
        <v>37.98</v>
      </c>
      <c r="H155" s="352"/>
      <c r="I155" s="353" t="n">
        <f aca="false">[11]Tregion!$L155</f>
        <v>40.45</v>
      </c>
      <c r="J155" s="352"/>
      <c r="K155" s="353"/>
      <c r="L155" s="352"/>
      <c r="M155" s="353"/>
      <c r="N155" s="352"/>
      <c r="O155" s="353"/>
      <c r="Q155" s="352"/>
      <c r="R155" s="353" t="n">
        <f aca="false">[12]Tregion!$L155</f>
        <v>41.9227506021392</v>
      </c>
      <c r="S155" s="354"/>
      <c r="T155" s="353"/>
      <c r="U155" s="355"/>
      <c r="V155" s="356"/>
      <c r="W155" s="355"/>
      <c r="X155" s="353"/>
      <c r="Y155" s="354"/>
      <c r="Z155" s="357"/>
      <c r="AB155" s="354"/>
      <c r="AC155" s="353"/>
      <c r="AD155" s="354"/>
      <c r="AE155" s="353"/>
      <c r="AF155" s="354"/>
      <c r="AG155" s="353"/>
      <c r="AH155" s="368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41640</v>
      </c>
      <c r="B156" s="352" t="n">
        <f aca="false">[5]Tregion!$L156</f>
        <v>38.77</v>
      </c>
      <c r="C156" s="353" t="n">
        <f aca="false">[6]Tregion!$L156</f>
        <v>46.01</v>
      </c>
      <c r="D156" s="352" t="n">
        <f aca="false">[7]Tregion!$L156</f>
        <v>40.34</v>
      </c>
      <c r="E156" s="353" t="n">
        <f aca="false">[8]Tregion!$L156</f>
        <v>42.12</v>
      </c>
      <c r="F156" s="352" t="n">
        <f aca="false">[9]Tregion!$L156</f>
        <v>42.53</v>
      </c>
      <c r="G156" s="352" t="n">
        <f aca="false">[5]Tregion!$L156</f>
        <v>38.77</v>
      </c>
      <c r="H156" s="352"/>
      <c r="I156" s="353" t="n">
        <f aca="false">[11]Tregion!$L156</f>
        <v>31.7</v>
      </c>
      <c r="J156" s="352"/>
      <c r="K156" s="353"/>
      <c r="L156" s="352"/>
      <c r="M156" s="353"/>
      <c r="N156" s="352"/>
      <c r="O156" s="353"/>
      <c r="Q156" s="352"/>
      <c r="R156" s="353" t="n">
        <f aca="false">[12]Tregion!$L156</f>
        <v>41.0426531762953</v>
      </c>
      <c r="S156" s="354"/>
      <c r="T156" s="353"/>
      <c r="U156" s="355"/>
      <c r="V156" s="356"/>
      <c r="W156" s="355"/>
      <c r="X156" s="353"/>
      <c r="Y156" s="354"/>
      <c r="Z156" s="357"/>
      <c r="AB156" s="354"/>
      <c r="AC156" s="353"/>
      <c r="AD156" s="354"/>
      <c r="AE156" s="353"/>
      <c r="AF156" s="354"/>
      <c r="AG156" s="353"/>
      <c r="AH156" s="368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41671</v>
      </c>
      <c r="B157" s="352" t="n">
        <f aca="false">[5]Tregion!$L157</f>
        <v>38.57</v>
      </c>
      <c r="C157" s="353" t="n">
        <f aca="false">[6]Tregion!$L157</f>
        <v>44.83</v>
      </c>
      <c r="D157" s="352" t="n">
        <f aca="false">[7]Tregion!$L157</f>
        <v>39.28</v>
      </c>
      <c r="E157" s="353" t="n">
        <f aca="false">[8]Tregion!$L157</f>
        <v>42.64</v>
      </c>
      <c r="F157" s="352" t="n">
        <f aca="false">[9]Tregion!$L157</f>
        <v>40.61</v>
      </c>
      <c r="G157" s="352" t="n">
        <f aca="false">[5]Tregion!$L157</f>
        <v>38.57</v>
      </c>
      <c r="H157" s="352"/>
      <c r="I157" s="353" t="n">
        <f aca="false">[11]Tregion!$L157</f>
        <v>33.95</v>
      </c>
      <c r="J157" s="352"/>
      <c r="K157" s="353"/>
      <c r="L157" s="352"/>
      <c r="M157" s="353"/>
      <c r="N157" s="352"/>
      <c r="O157" s="353"/>
      <c r="Q157" s="352"/>
      <c r="R157" s="353" t="n">
        <f aca="false">[12]Tregion!$L157</f>
        <v>39.7090784191949</v>
      </c>
      <c r="S157" s="354"/>
      <c r="T157" s="353"/>
      <c r="U157" s="355"/>
      <c r="V157" s="356"/>
      <c r="W157" s="355"/>
      <c r="X157" s="353"/>
      <c r="Y157" s="354"/>
      <c r="Z157" s="357"/>
      <c r="AB157" s="354"/>
      <c r="AC157" s="353"/>
      <c r="AD157" s="354"/>
      <c r="AE157" s="353"/>
      <c r="AF157" s="354"/>
      <c r="AG157" s="353"/>
      <c r="AH157" s="368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41699</v>
      </c>
      <c r="B158" s="352" t="n">
        <f aca="false">[5]Tregion!$L158</f>
        <v>38.58</v>
      </c>
      <c r="C158" s="353" t="n">
        <f aca="false">[6]Tregion!$L158</f>
        <v>43.41</v>
      </c>
      <c r="D158" s="352" t="n">
        <f aca="false">[7]Tregion!$L158</f>
        <v>37.59</v>
      </c>
      <c r="E158" s="353" t="n">
        <f aca="false">[8]Tregion!$L158</f>
        <v>42.16</v>
      </c>
      <c r="F158" s="352" t="n">
        <f aca="false">[9]Tregion!$L158</f>
        <v>39.6</v>
      </c>
      <c r="G158" s="352" t="n">
        <f aca="false">[5]Tregion!$L158</f>
        <v>38.58</v>
      </c>
      <c r="H158" s="352"/>
      <c r="I158" s="353" t="n">
        <f aca="false">[11]Tregion!$L158</f>
        <v>31.45</v>
      </c>
      <c r="J158" s="352"/>
      <c r="K158" s="353"/>
      <c r="L158" s="352"/>
      <c r="M158" s="353"/>
      <c r="N158" s="352"/>
      <c r="O158" s="353"/>
      <c r="Q158" s="352"/>
      <c r="R158" s="353" t="n">
        <f aca="false">[12]Tregion!$L158</f>
        <v>38.1575183648024</v>
      </c>
      <c r="S158" s="354"/>
      <c r="T158" s="353"/>
      <c r="U158" s="355"/>
      <c r="V158" s="356"/>
      <c r="W158" s="355"/>
      <c r="X158" s="353"/>
      <c r="Y158" s="354"/>
      <c r="Z158" s="357"/>
      <c r="AB158" s="354"/>
      <c r="AC158" s="353"/>
      <c r="AD158" s="354"/>
      <c r="AE158" s="353"/>
      <c r="AF158" s="354"/>
      <c r="AG158" s="353"/>
      <c r="AH158" s="368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41730</v>
      </c>
      <c r="B159" s="352" t="n">
        <f aca="false">[5]Tregion!$L159</f>
        <v>38.38</v>
      </c>
      <c r="C159" s="353" t="n">
        <f aca="false">[6]Tregion!$L159</f>
        <v>44.39</v>
      </c>
      <c r="D159" s="352" t="n">
        <f aca="false">[7]Tregion!$L159</f>
        <v>37.17</v>
      </c>
      <c r="E159" s="353" t="n">
        <f aca="false">[8]Tregion!$L159</f>
        <v>43.32</v>
      </c>
      <c r="F159" s="352" t="n">
        <f aca="false">[9]Tregion!$L159</f>
        <v>38.6</v>
      </c>
      <c r="G159" s="352" t="n">
        <f aca="false">[5]Tregion!$L159</f>
        <v>38.38</v>
      </c>
      <c r="H159" s="352"/>
      <c r="I159" s="353" t="n">
        <f aca="false">[11]Tregion!$L159</f>
        <v>36.75</v>
      </c>
      <c r="J159" s="352"/>
      <c r="K159" s="353"/>
      <c r="L159" s="352"/>
      <c r="M159" s="353"/>
      <c r="N159" s="352"/>
      <c r="O159" s="353"/>
      <c r="Q159" s="352"/>
      <c r="R159" s="353" t="n">
        <f aca="false">[12]Tregion!$L159</f>
        <v>34.7823252704332</v>
      </c>
      <c r="S159" s="354"/>
      <c r="T159" s="353"/>
      <c r="U159" s="355"/>
      <c r="V159" s="356"/>
      <c r="W159" s="355"/>
      <c r="X159" s="353"/>
      <c r="Y159" s="354"/>
      <c r="Z159" s="357"/>
      <c r="AB159" s="354"/>
      <c r="AC159" s="353"/>
      <c r="AD159" s="354"/>
      <c r="AE159" s="353"/>
      <c r="AF159" s="354"/>
      <c r="AG159" s="353"/>
      <c r="AH159" s="368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41760</v>
      </c>
      <c r="B160" s="352" t="n">
        <f aca="false">[5]Tregion!$L160</f>
        <v>38.39</v>
      </c>
      <c r="C160" s="353" t="n">
        <f aca="false">[6]Tregion!$L160</f>
        <v>42.13</v>
      </c>
      <c r="D160" s="352" t="n">
        <f aca="false">[7]Tregion!$L160</f>
        <v>35.06</v>
      </c>
      <c r="E160" s="353" t="n">
        <f aca="false">[8]Tregion!$L160</f>
        <v>44.2</v>
      </c>
      <c r="F160" s="352" t="n">
        <f aca="false">[9]Tregion!$L160</f>
        <v>39.15</v>
      </c>
      <c r="G160" s="352" t="n">
        <f aca="false">[5]Tregion!$L160</f>
        <v>38.39</v>
      </c>
      <c r="H160" s="352"/>
      <c r="I160" s="353" t="n">
        <f aca="false">[11]Tregion!$L160</f>
        <v>37.75</v>
      </c>
      <c r="J160" s="352"/>
      <c r="K160" s="353"/>
      <c r="L160" s="352"/>
      <c r="M160" s="353"/>
      <c r="N160" s="352"/>
      <c r="O160" s="353"/>
      <c r="Q160" s="352"/>
      <c r="R160" s="353" t="n">
        <f aca="false">[12]Tregion!$L160</f>
        <v>34.8030398394731</v>
      </c>
      <c r="S160" s="354"/>
      <c r="T160" s="353"/>
      <c r="U160" s="355"/>
      <c r="V160" s="356"/>
      <c r="W160" s="355"/>
      <c r="X160" s="353"/>
      <c r="Y160" s="354"/>
      <c r="Z160" s="357"/>
      <c r="AB160" s="354"/>
      <c r="AC160" s="353"/>
      <c r="AD160" s="354"/>
      <c r="AE160" s="353"/>
      <c r="AF160" s="354"/>
      <c r="AG160" s="353"/>
      <c r="AH160" s="368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41791</v>
      </c>
      <c r="B161" s="352" t="n">
        <f aca="false">[5]Tregion!$L161</f>
        <v>40.14</v>
      </c>
      <c r="C161" s="353" t="n">
        <f aca="false">[6]Tregion!$L161</f>
        <v>42.74</v>
      </c>
      <c r="D161" s="352" t="n">
        <f aca="false">[7]Tregion!$L161</f>
        <v>35.6</v>
      </c>
      <c r="E161" s="353" t="n">
        <f aca="false">[8]Tregion!$L161</f>
        <v>47.51</v>
      </c>
      <c r="F161" s="352" t="n">
        <f aca="false">[9]Tregion!$L161</f>
        <v>45.77</v>
      </c>
      <c r="G161" s="352" t="n">
        <f aca="false">[5]Tregion!$L161</f>
        <v>40.14</v>
      </c>
      <c r="H161" s="352"/>
      <c r="I161" s="353" t="n">
        <f aca="false">[11]Tregion!$L161</f>
        <v>43.75</v>
      </c>
      <c r="J161" s="352"/>
      <c r="K161" s="353"/>
      <c r="L161" s="352"/>
      <c r="M161" s="353"/>
      <c r="N161" s="352"/>
      <c r="O161" s="353"/>
      <c r="Q161" s="352"/>
      <c r="R161" s="353" t="n">
        <f aca="false">[12]Tregion!$L161</f>
        <v>35.2067959694633</v>
      </c>
      <c r="S161" s="354"/>
      <c r="T161" s="353"/>
      <c r="U161" s="355"/>
      <c r="V161" s="356"/>
      <c r="W161" s="355"/>
      <c r="X161" s="353"/>
      <c r="Y161" s="354"/>
      <c r="Z161" s="357"/>
      <c r="AB161" s="354"/>
      <c r="AC161" s="353"/>
      <c r="AD161" s="354"/>
      <c r="AE161" s="353"/>
      <c r="AF161" s="354"/>
      <c r="AG161" s="353"/>
      <c r="AH161" s="368"/>
      <c r="AI161" s="1"/>
      <c r="AJ161" s="15"/>
      <c r="AL161" s="1"/>
    </row>
    <row r="162" customFormat="false" ht="12.75" hidden="false" customHeight="false" outlineLevel="0" collapsed="false">
      <c r="A162" s="1"/>
      <c r="AH162" s="368"/>
    </row>
    <row r="163" customFormat="false" ht="12.75" hidden="false" customHeight="false" outlineLevel="0" collapsed="false">
      <c r="A163" s="1"/>
      <c r="AH163" s="368"/>
    </row>
    <row r="164" customFormat="false" ht="12.75" hidden="false" customHeight="false" outlineLevel="0" collapsed="false">
      <c r="A164" s="1"/>
      <c r="AH164" s="368"/>
    </row>
    <row r="165" customFormat="false" ht="12.75" hidden="false" customHeight="false" outlineLevel="0" collapsed="false">
      <c r="A165" s="1"/>
      <c r="AH165" s="368"/>
    </row>
    <row r="166" customFormat="false" ht="12.75" hidden="false" customHeight="false" outlineLevel="0" collapsed="false">
      <c r="A166" s="1"/>
      <c r="AH166" s="368"/>
    </row>
    <row r="167" customFormat="false" ht="12.75" hidden="false" customHeight="false" outlineLevel="0" collapsed="false">
      <c r="A167" s="1"/>
      <c r="AH167" s="368"/>
    </row>
    <row r="168" customFormat="false" ht="12.75" hidden="false" customHeight="false" outlineLevel="0" collapsed="false">
      <c r="A168" s="1"/>
      <c r="AH168" s="368"/>
    </row>
    <row r="169" customFormat="false" ht="12.75" hidden="false" customHeight="false" outlineLevel="0" collapsed="false">
      <c r="A169" s="1"/>
      <c r="AH169" s="368"/>
    </row>
    <row r="170" customFormat="false" ht="12.75" hidden="false" customHeight="false" outlineLevel="0" collapsed="false">
      <c r="A170" s="1"/>
      <c r="AH170" s="368"/>
    </row>
    <row r="171" customFormat="false" ht="12.75" hidden="false" customHeight="false" outlineLevel="0" collapsed="false">
      <c r="A171" s="1"/>
      <c r="AH171" s="368"/>
    </row>
    <row r="172" customFormat="false" ht="12.75" hidden="false" customHeight="false" outlineLevel="0" collapsed="false">
      <c r="A172" s="1"/>
      <c r="AH172" s="368"/>
    </row>
    <row r="173" customFormat="false" ht="12.75" hidden="false" customHeight="false" outlineLevel="0" collapsed="false">
      <c r="A173" s="1"/>
      <c r="AH173" s="368"/>
    </row>
    <row r="174" customFormat="false" ht="12.75" hidden="false" customHeight="false" outlineLevel="0" collapsed="false">
      <c r="A174" s="1"/>
      <c r="AH174" s="368"/>
    </row>
    <row r="175" customFormat="false" ht="12.75" hidden="false" customHeight="false" outlineLevel="0" collapsed="false">
      <c r="A175" s="1"/>
      <c r="AH175" s="368"/>
    </row>
    <row r="176" customFormat="false" ht="12.75" hidden="false" customHeight="false" outlineLevel="0" collapsed="false">
      <c r="A176" s="1"/>
      <c r="AH176" s="368"/>
    </row>
    <row r="177" customFormat="false" ht="12.75" hidden="false" customHeight="false" outlineLevel="0" collapsed="false">
      <c r="A177" s="1"/>
      <c r="AH177" s="368"/>
    </row>
    <row r="178" customFormat="false" ht="12.75" hidden="false" customHeight="false" outlineLevel="0" collapsed="false">
      <c r="A178" s="1"/>
      <c r="AH178" s="368"/>
    </row>
    <row r="179" customFormat="false" ht="12.75" hidden="false" customHeight="false" outlineLevel="0" collapsed="false">
      <c r="A179" s="1"/>
      <c r="AH179" s="368"/>
    </row>
    <row r="180" customFormat="false" ht="12.75" hidden="false" customHeight="false" outlineLevel="0" collapsed="false">
      <c r="A180" s="1"/>
      <c r="AH180" s="368"/>
    </row>
    <row r="181" customFormat="false" ht="12.75" hidden="false" customHeight="false" outlineLevel="0" collapsed="false">
      <c r="A181" s="1"/>
      <c r="AH181" s="368"/>
    </row>
    <row r="182" customFormat="false" ht="12.75" hidden="false" customHeight="false" outlineLevel="0" collapsed="false">
      <c r="A182" s="1"/>
      <c r="AH182" s="368"/>
    </row>
    <row r="183" customFormat="false" ht="12.75" hidden="false" customHeight="false" outlineLevel="0" collapsed="false">
      <c r="A183" s="1"/>
      <c r="AH183" s="368"/>
    </row>
    <row r="184" customFormat="false" ht="12.75" hidden="false" customHeight="false" outlineLevel="0" collapsed="false">
      <c r="A184" s="1"/>
      <c r="AH184" s="368"/>
    </row>
    <row r="185" customFormat="false" ht="12.75" hidden="false" customHeight="false" outlineLevel="0" collapsed="false">
      <c r="A185" s="1"/>
      <c r="AH185" s="368"/>
    </row>
    <row r="186" customFormat="false" ht="12.75" hidden="false" customHeight="false" outlineLevel="0" collapsed="false">
      <c r="A186" s="1"/>
      <c r="AH186" s="368"/>
    </row>
    <row r="187" customFormat="false" ht="12.75" hidden="false" customHeight="false" outlineLevel="0" collapsed="false">
      <c r="A187" s="1"/>
      <c r="AH187" s="368"/>
    </row>
    <row r="188" customFormat="false" ht="12.75" hidden="false" customHeight="false" outlineLevel="0" collapsed="false">
      <c r="A188" s="1"/>
      <c r="AH188" s="368"/>
    </row>
    <row r="189" customFormat="false" ht="12.75" hidden="false" customHeight="false" outlineLevel="0" collapsed="false">
      <c r="A189" s="1"/>
      <c r="AH189" s="368"/>
    </row>
    <row r="190" customFormat="false" ht="12.75" hidden="false" customHeight="false" outlineLevel="0" collapsed="false">
      <c r="A190" s="1"/>
      <c r="AH190" s="368"/>
    </row>
    <row r="191" customFormat="false" ht="12.75" hidden="false" customHeight="false" outlineLevel="0" collapsed="false">
      <c r="A191" s="1"/>
      <c r="AH191" s="368"/>
    </row>
    <row r="192" customFormat="false" ht="12.75" hidden="false" customHeight="false" outlineLevel="0" collapsed="false">
      <c r="A192" s="1"/>
      <c r="AH192" s="368"/>
    </row>
    <row r="193" customFormat="false" ht="12.75" hidden="false" customHeight="false" outlineLevel="0" collapsed="false">
      <c r="A193" s="1"/>
      <c r="AH193" s="368"/>
    </row>
    <row r="194" customFormat="false" ht="12.75" hidden="false" customHeight="false" outlineLevel="0" collapsed="false">
      <c r="A194" s="1"/>
      <c r="AH194" s="368"/>
    </row>
    <row r="195" customFormat="false" ht="12.75" hidden="false" customHeight="false" outlineLevel="0" collapsed="false">
      <c r="A195" s="1"/>
      <c r="AH195" s="368"/>
    </row>
    <row r="196" customFormat="false" ht="12.75" hidden="false" customHeight="false" outlineLevel="0" collapsed="false">
      <c r="A196" s="1"/>
      <c r="AH196" s="368"/>
    </row>
    <row r="197" customFormat="false" ht="12.75" hidden="false" customHeight="false" outlineLevel="0" collapsed="false">
      <c r="A197" s="1"/>
      <c r="AH197" s="368"/>
    </row>
    <row r="198" customFormat="false" ht="12.75" hidden="false" customHeight="false" outlineLevel="0" collapsed="false">
      <c r="A198" s="1"/>
      <c r="AH198" s="368"/>
    </row>
    <row r="199" customFormat="false" ht="12.75" hidden="false" customHeight="false" outlineLevel="0" collapsed="false">
      <c r="A199" s="1"/>
      <c r="AH199" s="368"/>
    </row>
    <row r="200" customFormat="false" ht="12.75" hidden="false" customHeight="false" outlineLevel="0" collapsed="false">
      <c r="A200" s="1"/>
      <c r="AH200" s="368"/>
    </row>
    <row r="201" customFormat="false" ht="12.75" hidden="false" customHeight="false" outlineLevel="0" collapsed="false">
      <c r="A201" s="1"/>
      <c r="AH201" s="368"/>
    </row>
    <row r="202" customFormat="false" ht="12.75" hidden="false" customHeight="false" outlineLevel="0" collapsed="false">
      <c r="A202" s="1"/>
      <c r="AH202" s="368"/>
    </row>
    <row r="203" customFormat="false" ht="12.75" hidden="false" customHeight="false" outlineLevel="0" collapsed="false">
      <c r="A203" s="1"/>
      <c r="AH203" s="368"/>
    </row>
    <row r="204" customFormat="false" ht="12.75" hidden="false" customHeight="false" outlineLevel="0" collapsed="false">
      <c r="A204" s="1"/>
      <c r="AH204" s="368"/>
    </row>
    <row r="205" customFormat="false" ht="12.75" hidden="false" customHeight="false" outlineLevel="0" collapsed="false">
      <c r="A205" s="1"/>
      <c r="AH205" s="368"/>
    </row>
    <row r="206" customFormat="false" ht="12.75" hidden="false" customHeight="false" outlineLevel="0" collapsed="false">
      <c r="A206" s="1"/>
      <c r="AH206" s="368"/>
    </row>
    <row r="207" customFormat="false" ht="12.75" hidden="false" customHeight="false" outlineLevel="0" collapsed="false">
      <c r="A207" s="1"/>
      <c r="AH207" s="368"/>
    </row>
    <row r="208" customFormat="false" ht="12.75" hidden="false" customHeight="false" outlineLevel="0" collapsed="false">
      <c r="A208" s="1"/>
      <c r="AH208" s="368"/>
    </row>
    <row r="209" customFormat="false" ht="12.75" hidden="false" customHeight="false" outlineLevel="0" collapsed="false">
      <c r="A209" s="1"/>
      <c r="AH209" s="368"/>
    </row>
    <row r="210" customFormat="false" ht="12.75" hidden="false" customHeight="false" outlineLevel="0" collapsed="false">
      <c r="A210" s="1"/>
      <c r="AH210" s="368"/>
    </row>
    <row r="211" customFormat="false" ht="12.75" hidden="false" customHeight="false" outlineLevel="0" collapsed="false">
      <c r="A211" s="1"/>
      <c r="AH211" s="368"/>
    </row>
    <row r="212" customFormat="false" ht="12.75" hidden="false" customHeight="false" outlineLevel="0" collapsed="false">
      <c r="A212" s="1"/>
      <c r="AH212" s="368"/>
    </row>
    <row r="213" customFormat="false" ht="12.75" hidden="false" customHeight="false" outlineLevel="0" collapsed="false">
      <c r="A213" s="1"/>
      <c r="AH213" s="368"/>
    </row>
    <row r="214" customFormat="false" ht="12.75" hidden="false" customHeight="false" outlineLevel="0" collapsed="false">
      <c r="A214" s="1"/>
      <c r="AH214" s="368"/>
    </row>
    <row r="215" customFormat="false" ht="12.75" hidden="false" customHeight="false" outlineLevel="0" collapsed="false">
      <c r="A215" s="1"/>
      <c r="AH215" s="368"/>
    </row>
    <row r="216" customFormat="false" ht="12.75" hidden="false" customHeight="false" outlineLevel="0" collapsed="false">
      <c r="A216" s="1"/>
      <c r="AH216" s="368"/>
    </row>
    <row r="217" customFormat="false" ht="12.75" hidden="false" customHeight="false" outlineLevel="0" collapsed="false">
      <c r="A217" s="1"/>
      <c r="AH217" s="368"/>
    </row>
    <row r="218" customFormat="false" ht="12.75" hidden="false" customHeight="false" outlineLevel="0" collapsed="false">
      <c r="A218" s="1"/>
      <c r="AH218" s="368"/>
    </row>
    <row r="219" customFormat="false" ht="12.75" hidden="false" customHeight="false" outlineLevel="0" collapsed="false">
      <c r="A219" s="1"/>
      <c r="AH219" s="368"/>
    </row>
    <row r="220" customFormat="false" ht="12.75" hidden="false" customHeight="false" outlineLevel="0" collapsed="false">
      <c r="A220" s="1"/>
      <c r="AH220" s="368"/>
    </row>
    <row r="221" customFormat="false" ht="12.75" hidden="false" customHeight="false" outlineLevel="0" collapsed="false">
      <c r="A221" s="1"/>
      <c r="AH221" s="368"/>
    </row>
    <row r="222" customFormat="false" ht="12.75" hidden="false" customHeight="false" outlineLevel="0" collapsed="false">
      <c r="A222" s="1"/>
      <c r="AH222" s="368"/>
    </row>
    <row r="223" customFormat="false" ht="12.75" hidden="false" customHeight="false" outlineLevel="0" collapsed="false">
      <c r="A223" s="1"/>
      <c r="AH223" s="368"/>
    </row>
    <row r="224" customFormat="false" ht="12.75" hidden="false" customHeight="false" outlineLevel="0" collapsed="false">
      <c r="A224" s="1"/>
      <c r="AH224" s="368"/>
    </row>
    <row r="225" customFormat="false" ht="12.75" hidden="false" customHeight="false" outlineLevel="0" collapsed="false">
      <c r="A225" s="1"/>
      <c r="AH225" s="368"/>
    </row>
    <row r="226" customFormat="false" ht="12.75" hidden="false" customHeight="false" outlineLevel="0" collapsed="false">
      <c r="A226" s="1"/>
      <c r="AH226" s="368"/>
    </row>
    <row r="227" customFormat="false" ht="12.75" hidden="false" customHeight="false" outlineLevel="0" collapsed="false">
      <c r="A227" s="1"/>
      <c r="AH227" s="368"/>
    </row>
    <row r="228" customFormat="false" ht="12.75" hidden="false" customHeight="false" outlineLevel="0" collapsed="false">
      <c r="A228" s="1"/>
      <c r="AH228" s="368"/>
    </row>
    <row r="229" customFormat="false" ht="12.75" hidden="false" customHeight="false" outlineLevel="0" collapsed="false">
      <c r="A229" s="1"/>
      <c r="AH229" s="368"/>
    </row>
    <row r="230" customFormat="false" ht="12.75" hidden="false" customHeight="false" outlineLevel="0" collapsed="false">
      <c r="A230" s="1"/>
      <c r="AH230" s="368"/>
    </row>
    <row r="231" customFormat="false" ht="12.75" hidden="false" customHeight="false" outlineLevel="0" collapsed="false">
      <c r="A231" s="1"/>
      <c r="AH231" s="368"/>
    </row>
    <row r="232" customFormat="false" ht="12.75" hidden="false" customHeight="false" outlineLevel="0" collapsed="false">
      <c r="A232" s="1"/>
      <c r="AH232" s="368"/>
    </row>
    <row r="233" customFormat="false" ht="12.75" hidden="false" customHeight="false" outlineLevel="0" collapsed="false">
      <c r="A233" s="1"/>
      <c r="AH233" s="368"/>
    </row>
    <row r="234" customFormat="false" ht="12.75" hidden="false" customHeight="false" outlineLevel="0" collapsed="false">
      <c r="A234" s="1"/>
      <c r="AH234" s="368"/>
    </row>
    <row r="235" customFormat="false" ht="12.75" hidden="false" customHeight="false" outlineLevel="0" collapsed="false">
      <c r="A235" s="1"/>
      <c r="AH235" s="368"/>
    </row>
    <row r="236" customFormat="false" ht="12.75" hidden="false" customHeight="false" outlineLevel="0" collapsed="false">
      <c r="A236" s="1"/>
      <c r="AH236" s="368"/>
    </row>
    <row r="237" customFormat="false" ht="12.75" hidden="false" customHeight="false" outlineLevel="0" collapsed="false">
      <c r="A237" s="1"/>
      <c r="AH237" s="368"/>
    </row>
    <row r="238" customFormat="false" ht="12.75" hidden="false" customHeight="false" outlineLevel="0" collapsed="false">
      <c r="A238" s="1"/>
      <c r="AH238" s="368"/>
    </row>
    <row r="239" customFormat="false" ht="12.75" hidden="false" customHeight="false" outlineLevel="0" collapsed="false">
      <c r="A239" s="1"/>
      <c r="AH239" s="368"/>
    </row>
    <row r="240" customFormat="false" ht="12.75" hidden="false" customHeight="false" outlineLevel="0" collapsed="false">
      <c r="A240" s="1"/>
      <c r="AH240" s="368"/>
    </row>
    <row r="241" customFormat="false" ht="12.75" hidden="false" customHeight="false" outlineLevel="0" collapsed="false">
      <c r="A241" s="1"/>
      <c r="AH241" s="368"/>
    </row>
    <row r="242" customFormat="false" ht="12.75" hidden="false" customHeight="false" outlineLevel="0" collapsed="false">
      <c r="A242" s="1"/>
      <c r="AH242" s="368"/>
    </row>
    <row r="243" customFormat="false" ht="12.75" hidden="false" customHeight="false" outlineLevel="0" collapsed="false">
      <c r="A243" s="1"/>
      <c r="AH243" s="368"/>
    </row>
    <row r="244" customFormat="false" ht="12.75" hidden="false" customHeight="false" outlineLevel="0" collapsed="false">
      <c r="A244" s="1"/>
      <c r="AH244" s="368"/>
    </row>
    <row r="245" customFormat="false" ht="12.75" hidden="false" customHeight="false" outlineLevel="0" collapsed="false">
      <c r="A245" s="1"/>
      <c r="AH245" s="368"/>
    </row>
    <row r="246" customFormat="false" ht="12.75" hidden="false" customHeight="false" outlineLevel="0" collapsed="false">
      <c r="A246" s="1"/>
      <c r="AH246" s="368"/>
    </row>
    <row r="247" customFormat="false" ht="12.75" hidden="false" customHeight="false" outlineLevel="0" collapsed="false">
      <c r="A247" s="1"/>
      <c r="AH247" s="368"/>
    </row>
    <row r="248" customFormat="false" ht="12.75" hidden="false" customHeight="false" outlineLevel="0" collapsed="false">
      <c r="A248" s="1"/>
      <c r="AH248" s="368"/>
    </row>
    <row r="249" customFormat="false" ht="12.75" hidden="false" customHeight="false" outlineLevel="0" collapsed="false">
      <c r="A249" s="1"/>
      <c r="AH249" s="368"/>
    </row>
    <row r="250" customFormat="false" ht="12.75" hidden="false" customHeight="false" outlineLevel="0" collapsed="false">
      <c r="A250" s="1"/>
      <c r="AH250" s="368"/>
    </row>
    <row r="251" customFormat="false" ht="12.75" hidden="false" customHeight="false" outlineLevel="0" collapsed="false">
      <c r="A251" s="1"/>
      <c r="AH251" s="368"/>
    </row>
    <row r="252" customFormat="false" ht="12.75" hidden="false" customHeight="false" outlineLevel="0" collapsed="false">
      <c r="A252" s="1"/>
      <c r="AH252" s="368"/>
    </row>
    <row r="253" customFormat="false" ht="12.75" hidden="false" customHeight="false" outlineLevel="0" collapsed="false">
      <c r="A253" s="1"/>
      <c r="AH253" s="368"/>
    </row>
    <row r="254" customFormat="false" ht="12.75" hidden="false" customHeight="false" outlineLevel="0" collapsed="false">
      <c r="A254" s="1"/>
      <c r="AH254" s="368"/>
    </row>
    <row r="255" customFormat="false" ht="12.75" hidden="false" customHeight="false" outlineLevel="0" collapsed="false">
      <c r="A255" s="1"/>
      <c r="AH255" s="368"/>
    </row>
    <row r="256" customFormat="false" ht="12.75" hidden="false" customHeight="false" outlineLevel="0" collapsed="false">
      <c r="A256" s="1"/>
      <c r="AH256" s="368"/>
    </row>
    <row r="257" customFormat="false" ht="12.75" hidden="false" customHeight="false" outlineLevel="0" collapsed="false">
      <c r="A257" s="1"/>
      <c r="AH257" s="368"/>
    </row>
    <row r="258" customFormat="false" ht="12.75" hidden="false" customHeight="false" outlineLevel="0" collapsed="false">
      <c r="A258" s="1"/>
      <c r="AH258" s="368"/>
    </row>
    <row r="259" customFormat="false" ht="12.75" hidden="false" customHeight="false" outlineLevel="0" collapsed="false">
      <c r="A259" s="1"/>
      <c r="AH259" s="368"/>
    </row>
    <row r="260" customFormat="false" ht="12.75" hidden="false" customHeight="false" outlineLevel="0" collapsed="false">
      <c r="A260" s="1"/>
      <c r="AH260" s="368"/>
    </row>
    <row r="261" customFormat="false" ht="12.75" hidden="false" customHeight="false" outlineLevel="0" collapsed="false">
      <c r="A261" s="1"/>
      <c r="AH261" s="368"/>
    </row>
    <row r="262" customFormat="false" ht="12.75" hidden="false" customHeight="false" outlineLevel="0" collapsed="false">
      <c r="A262" s="1"/>
      <c r="AH262" s="368"/>
    </row>
    <row r="263" customFormat="false" ht="12.75" hidden="false" customHeight="false" outlineLevel="0" collapsed="false">
      <c r="A263" s="1"/>
      <c r="AH263" s="368"/>
    </row>
    <row r="264" customFormat="false" ht="12.75" hidden="false" customHeight="false" outlineLevel="0" collapsed="false">
      <c r="A264" s="1"/>
      <c r="AH264" s="368"/>
    </row>
    <row r="265" customFormat="false" ht="12.75" hidden="false" customHeight="false" outlineLevel="0" collapsed="false">
      <c r="A265" s="1"/>
      <c r="AH265" s="368"/>
    </row>
    <row r="266" customFormat="false" ht="12.75" hidden="false" customHeight="false" outlineLevel="0" collapsed="false">
      <c r="A266" s="1"/>
      <c r="AH266" s="368"/>
    </row>
    <row r="267" customFormat="false" ht="12.75" hidden="false" customHeight="false" outlineLevel="0" collapsed="false">
      <c r="A267" s="1"/>
      <c r="AH267" s="368"/>
    </row>
    <row r="268" customFormat="false" ht="12.75" hidden="false" customHeight="false" outlineLevel="0" collapsed="false">
      <c r="A268" s="1"/>
      <c r="AH268" s="368"/>
    </row>
    <row r="269" customFormat="false" ht="12.75" hidden="false" customHeight="false" outlineLevel="0" collapsed="false">
      <c r="A269" s="1"/>
      <c r="AH269" s="368"/>
    </row>
    <row r="270" customFormat="false" ht="12.75" hidden="false" customHeight="false" outlineLevel="0" collapsed="false">
      <c r="A270" s="1"/>
      <c r="AH270" s="368"/>
    </row>
    <row r="271" customFormat="false" ht="12.75" hidden="false" customHeight="false" outlineLevel="0" collapsed="false">
      <c r="A271" s="1"/>
      <c r="AH271" s="368"/>
    </row>
    <row r="272" customFormat="false" ht="12.75" hidden="false" customHeight="false" outlineLevel="0" collapsed="false">
      <c r="A272" s="1"/>
      <c r="AH272" s="368"/>
    </row>
    <row r="273" customFormat="false" ht="12.75" hidden="false" customHeight="false" outlineLevel="0" collapsed="false">
      <c r="A273" s="1"/>
      <c r="AH273" s="368"/>
    </row>
    <row r="274" customFormat="false" ht="12.75" hidden="false" customHeight="false" outlineLevel="0" collapsed="false">
      <c r="A274" s="1"/>
      <c r="AH274" s="368"/>
    </row>
    <row r="275" customFormat="false" ht="12.75" hidden="false" customHeight="false" outlineLevel="0" collapsed="false">
      <c r="A275" s="1"/>
      <c r="AH275" s="368"/>
    </row>
    <row r="276" customFormat="false" ht="12.75" hidden="false" customHeight="false" outlineLevel="0" collapsed="false">
      <c r="A276" s="1"/>
      <c r="AH276" s="368"/>
    </row>
    <row r="277" customFormat="false" ht="12.75" hidden="false" customHeight="false" outlineLevel="0" collapsed="false">
      <c r="A277" s="1"/>
      <c r="AH277" s="368"/>
    </row>
    <row r="278" customFormat="false" ht="12.75" hidden="false" customHeight="false" outlineLevel="0" collapsed="false">
      <c r="A278" s="1"/>
      <c r="AH278" s="368"/>
    </row>
    <row r="279" customFormat="false" ht="12.75" hidden="false" customHeight="false" outlineLevel="0" collapsed="false">
      <c r="A279" s="1"/>
      <c r="AH279" s="368"/>
    </row>
    <row r="280" customFormat="false" ht="12.75" hidden="false" customHeight="false" outlineLevel="0" collapsed="false">
      <c r="A280" s="1"/>
      <c r="AH280" s="368"/>
    </row>
    <row r="281" customFormat="false" ht="12.75" hidden="false" customHeight="false" outlineLevel="0" collapsed="false">
      <c r="A281" s="1"/>
      <c r="AH281" s="368"/>
    </row>
    <row r="282" customFormat="false" ht="12.75" hidden="false" customHeight="false" outlineLevel="0" collapsed="false">
      <c r="A282" s="1"/>
      <c r="AH282" s="368"/>
    </row>
    <row r="283" customFormat="false" ht="12.75" hidden="false" customHeight="false" outlineLevel="0" collapsed="false">
      <c r="A283" s="1"/>
      <c r="AH283" s="368"/>
    </row>
    <row r="284" customFormat="false" ht="12.75" hidden="false" customHeight="false" outlineLevel="0" collapsed="false">
      <c r="A284" s="1"/>
      <c r="AH284" s="368"/>
    </row>
    <row r="285" customFormat="false" ht="12.75" hidden="false" customHeight="false" outlineLevel="0" collapsed="false">
      <c r="A285" s="1"/>
      <c r="AH285" s="368"/>
    </row>
    <row r="286" customFormat="false" ht="12.75" hidden="false" customHeight="false" outlineLevel="0" collapsed="false">
      <c r="A286" s="1"/>
      <c r="AH286" s="368"/>
    </row>
    <row r="287" customFormat="false" ht="12.75" hidden="false" customHeight="false" outlineLevel="0" collapsed="false">
      <c r="A287" s="1"/>
      <c r="AH287" s="368"/>
    </row>
    <row r="288" customFormat="false" ht="12.75" hidden="false" customHeight="false" outlineLevel="0" collapsed="false">
      <c r="A288" s="1"/>
      <c r="AH288" s="368"/>
    </row>
    <row r="289" customFormat="false" ht="12.75" hidden="false" customHeight="false" outlineLevel="0" collapsed="false">
      <c r="A289" s="1"/>
      <c r="AH289" s="368"/>
    </row>
    <row r="290" customFormat="false" ht="12.75" hidden="false" customHeight="false" outlineLevel="0" collapsed="false">
      <c r="A290" s="1"/>
      <c r="AH290" s="368"/>
    </row>
    <row r="291" customFormat="false" ht="12.75" hidden="false" customHeight="false" outlineLevel="0" collapsed="false">
      <c r="A291" s="1"/>
      <c r="AH291" s="368"/>
    </row>
    <row r="292" customFormat="false" ht="12.75" hidden="false" customHeight="false" outlineLevel="0" collapsed="false">
      <c r="A292" s="1"/>
      <c r="AH292" s="368"/>
    </row>
    <row r="293" customFormat="false" ht="12.75" hidden="false" customHeight="false" outlineLevel="0" collapsed="false">
      <c r="A293" s="1"/>
      <c r="AH293" s="368"/>
    </row>
    <row r="294" customFormat="false" ht="12.75" hidden="false" customHeight="false" outlineLevel="0" collapsed="false">
      <c r="A294" s="1"/>
      <c r="AH294" s="368"/>
    </row>
    <row r="295" customFormat="false" ht="12.75" hidden="false" customHeight="false" outlineLevel="0" collapsed="false">
      <c r="A295" s="1"/>
      <c r="AH295" s="368"/>
    </row>
    <row r="296" customFormat="false" ht="12.75" hidden="false" customHeight="false" outlineLevel="0" collapsed="false">
      <c r="A296" s="1"/>
      <c r="AH296" s="368"/>
    </row>
    <row r="297" customFormat="false" ht="12.75" hidden="false" customHeight="false" outlineLevel="0" collapsed="false">
      <c r="A297" s="1"/>
      <c r="AH297" s="368"/>
    </row>
    <row r="298" customFormat="false" ht="12.75" hidden="false" customHeight="false" outlineLevel="0" collapsed="false">
      <c r="A298" s="1"/>
      <c r="AH298" s="368"/>
    </row>
    <row r="299" customFormat="false" ht="12.75" hidden="false" customHeight="false" outlineLevel="0" collapsed="false">
      <c r="A299" s="1"/>
      <c r="AH299" s="368"/>
    </row>
    <row r="300" customFormat="false" ht="12.75" hidden="false" customHeight="false" outlineLevel="0" collapsed="false">
      <c r="A300" s="1"/>
      <c r="AH300" s="368"/>
    </row>
    <row r="301" customFormat="false" ht="12.75" hidden="false" customHeight="false" outlineLevel="0" collapsed="false">
      <c r="A301" s="1"/>
      <c r="AH301" s="368"/>
    </row>
    <row r="302" customFormat="false" ht="12.75" hidden="false" customHeight="false" outlineLevel="0" collapsed="false">
      <c r="A302" s="1"/>
      <c r="AH302" s="368"/>
    </row>
    <row r="303" customFormat="false" ht="12.75" hidden="false" customHeight="false" outlineLevel="0" collapsed="false">
      <c r="A303" s="1"/>
      <c r="AH303" s="368"/>
    </row>
    <row r="304" customFormat="false" ht="12.75" hidden="false" customHeight="false" outlineLevel="0" collapsed="false">
      <c r="A304" s="1"/>
      <c r="AH304" s="368"/>
    </row>
    <row r="305" customFormat="false" ht="12.75" hidden="false" customHeight="false" outlineLevel="0" collapsed="false">
      <c r="A305" s="1"/>
      <c r="AH305" s="368"/>
    </row>
    <row r="306" customFormat="false" ht="12.75" hidden="false" customHeight="false" outlineLevel="0" collapsed="false">
      <c r="A306" s="1"/>
      <c r="AH306" s="368"/>
    </row>
    <row r="307" customFormat="false" ht="12.75" hidden="false" customHeight="false" outlineLevel="0" collapsed="false">
      <c r="A307" s="1"/>
      <c r="AH307" s="368"/>
    </row>
    <row r="308" customFormat="false" ht="12.75" hidden="false" customHeight="false" outlineLevel="0" collapsed="false">
      <c r="A308" s="1"/>
      <c r="AH308" s="368"/>
    </row>
    <row r="309" customFormat="false" ht="12.75" hidden="false" customHeight="false" outlineLevel="0" collapsed="false">
      <c r="A309" s="1"/>
      <c r="AH309" s="368"/>
    </row>
    <row r="310" customFormat="false" ht="12.75" hidden="false" customHeight="false" outlineLevel="0" collapsed="false">
      <c r="A310" s="1"/>
      <c r="AH310" s="368"/>
    </row>
    <row r="311" customFormat="false" ht="12.75" hidden="false" customHeight="false" outlineLevel="0" collapsed="false">
      <c r="A311" s="1"/>
      <c r="AH311" s="368"/>
    </row>
    <row r="312" customFormat="false" ht="12.75" hidden="false" customHeight="false" outlineLevel="0" collapsed="false">
      <c r="A312" s="1"/>
      <c r="AH312" s="368"/>
    </row>
    <row r="313" customFormat="false" ht="12.75" hidden="false" customHeight="false" outlineLevel="0" collapsed="false">
      <c r="A313" s="1"/>
      <c r="AH313" s="368"/>
    </row>
    <row r="314" customFormat="false" ht="12.75" hidden="false" customHeight="false" outlineLevel="0" collapsed="false">
      <c r="A314" s="1"/>
      <c r="AH314" s="368"/>
    </row>
    <row r="315" customFormat="false" ht="12.75" hidden="false" customHeight="false" outlineLevel="0" collapsed="false">
      <c r="A315" s="1"/>
      <c r="AH315" s="368"/>
    </row>
    <row r="316" customFormat="false" ht="12.75" hidden="false" customHeight="false" outlineLevel="0" collapsed="false">
      <c r="A316" s="1"/>
      <c r="AH316" s="368"/>
    </row>
    <row r="317" customFormat="false" ht="12.75" hidden="false" customHeight="false" outlineLevel="0" collapsed="false">
      <c r="A317" s="1"/>
      <c r="AH317" s="368"/>
    </row>
    <row r="318" customFormat="false" ht="12.75" hidden="false" customHeight="false" outlineLevel="0" collapsed="false">
      <c r="A318" s="1"/>
      <c r="AH318" s="368"/>
    </row>
    <row r="319" customFormat="false" ht="12.75" hidden="false" customHeight="false" outlineLevel="0" collapsed="false">
      <c r="A319" s="1"/>
      <c r="AH319" s="368"/>
    </row>
    <row r="320" customFormat="false" ht="12.75" hidden="false" customHeight="false" outlineLevel="0" collapsed="false">
      <c r="A320" s="1"/>
      <c r="AH320" s="368"/>
    </row>
    <row r="321" customFormat="false" ht="12.75" hidden="false" customHeight="false" outlineLevel="0" collapsed="false">
      <c r="A321" s="1"/>
      <c r="AH321" s="368"/>
    </row>
    <row r="322" customFormat="false" ht="12.75" hidden="false" customHeight="false" outlineLevel="0" collapsed="false">
      <c r="A322" s="1"/>
      <c r="AH322" s="368"/>
    </row>
    <row r="323" customFormat="false" ht="12.75" hidden="false" customHeight="false" outlineLevel="0" collapsed="false">
      <c r="A323" s="1"/>
      <c r="AH323" s="368"/>
    </row>
    <row r="324" customFormat="false" ht="12.75" hidden="false" customHeight="false" outlineLevel="0" collapsed="false">
      <c r="A324" s="1"/>
      <c r="AH324" s="368"/>
    </row>
    <row r="325" customFormat="false" ht="12.75" hidden="false" customHeight="false" outlineLevel="0" collapsed="false">
      <c r="A325" s="1"/>
      <c r="AH325" s="368"/>
    </row>
    <row r="326" customFormat="false" ht="12.75" hidden="false" customHeight="false" outlineLevel="0" collapsed="false">
      <c r="A326" s="1"/>
      <c r="AH326" s="368"/>
    </row>
    <row r="327" customFormat="false" ht="12.75" hidden="false" customHeight="false" outlineLevel="0" collapsed="false">
      <c r="A327" s="1"/>
      <c r="AH327" s="368"/>
    </row>
    <row r="328" customFormat="false" ht="12.75" hidden="false" customHeight="false" outlineLevel="0" collapsed="false">
      <c r="A328" s="1"/>
      <c r="AH328" s="368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69" width="9.13"/>
  </cols>
  <sheetData>
    <row r="3" customFormat="false" ht="12.75" hidden="false" customHeight="false" outlineLevel="0" collapsed="false">
      <c r="B3" s="369" t="s">
        <v>153</v>
      </c>
    </row>
    <row r="4" customFormat="false" ht="12.75" hidden="false" customHeight="false" outlineLevel="0" collapsed="false">
      <c r="B4" s="369" t="s">
        <v>154</v>
      </c>
    </row>
    <row r="5" customFormat="false" ht="12.75" hidden="false" customHeight="false" outlineLevel="0" collapsed="false">
      <c r="B5" s="370" t="s">
        <v>155</v>
      </c>
    </row>
    <row r="6" customFormat="false" ht="12.75" hidden="false" customHeight="false" outlineLevel="0" collapsed="false">
      <c r="B6" s="370" t="s">
        <v>156</v>
      </c>
    </row>
    <row r="7" customFormat="false" ht="12.75" hidden="false" customHeight="false" outlineLevel="0" collapsed="false">
      <c r="B7" s="370" t="s">
        <v>157</v>
      </c>
    </row>
    <row r="8" customFormat="false" ht="12.75" hidden="false" customHeight="false" outlineLevel="0" collapsed="false">
      <c r="B8" s="369" t="s">
        <v>158</v>
      </c>
    </row>
    <row r="9" customFormat="false" ht="12.75" hidden="false" customHeight="false" outlineLevel="0" collapsed="false">
      <c r="B9" s="369" t="s">
        <v>159</v>
      </c>
    </row>
    <row r="10" customFormat="false" ht="12.75" hidden="false" customHeight="false" outlineLevel="0" collapsed="false">
      <c r="B10" s="370" t="s">
        <v>160</v>
      </c>
    </row>
    <row r="11" customFormat="false" ht="12.75" hidden="false" customHeight="false" outlineLevel="0" collapsed="false">
      <c r="B11" s="369" t="s">
        <v>161</v>
      </c>
    </row>
    <row r="13" customFormat="false" ht="12.75" hidden="false" customHeight="false" outlineLevel="0" collapsed="false">
      <c r="B13" s="369" t="s">
        <v>162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163</v>
      </c>
    </row>
    <row r="2" customFormat="false" ht="10.5" hidden="false" customHeight="false" outlineLevel="0" collapsed="false">
      <c r="A2" s="0" t="n">
        <v>5</v>
      </c>
      <c r="B2" s="0" t="s">
        <v>164</v>
      </c>
      <c r="D2" s="371" t="s">
        <v>165</v>
      </c>
      <c r="I2" s="371" t="s">
        <v>166</v>
      </c>
    </row>
    <row r="3" customFormat="false" ht="10.5" hidden="false" customHeight="false" outlineLevel="0" collapsed="false">
      <c r="A3" s="0" t="n">
        <v>6</v>
      </c>
      <c r="B3" s="0" t="s">
        <v>167</v>
      </c>
      <c r="D3" s="0" t="s">
        <v>168</v>
      </c>
      <c r="E3" s="0" t="s">
        <v>169</v>
      </c>
      <c r="F3" s="0" t="s">
        <v>170</v>
      </c>
      <c r="G3" s="0" t="s">
        <v>171</v>
      </c>
      <c r="I3" s="0" t="s">
        <v>168</v>
      </c>
      <c r="J3" s="0" t="s">
        <v>169</v>
      </c>
      <c r="K3" s="0" t="s">
        <v>170</v>
      </c>
      <c r="L3" s="0" t="s">
        <v>171</v>
      </c>
    </row>
    <row r="4" customFormat="false" ht="10.5" hidden="false" customHeight="false" outlineLevel="0" collapsed="false">
      <c r="A4" s="0" t="n">
        <v>9</v>
      </c>
      <c r="B4" s="0" t="s">
        <v>172</v>
      </c>
      <c r="D4" s="0" t="n">
        <v>12</v>
      </c>
      <c r="E4" s="0" t="s">
        <v>173</v>
      </c>
      <c r="F4" s="0" t="n">
        <v>1</v>
      </c>
      <c r="G4" s="0" t="s">
        <v>174</v>
      </c>
      <c r="I4" s="0" t="n">
        <v>234</v>
      </c>
      <c r="J4" s="0" t="s">
        <v>175</v>
      </c>
      <c r="K4" s="0" t="n">
        <v>1</v>
      </c>
      <c r="L4" s="0" t="s">
        <v>176</v>
      </c>
    </row>
    <row r="5" customFormat="false" ht="10.5" hidden="false" customHeight="false" outlineLevel="0" collapsed="false">
      <c r="A5" s="0" t="n">
        <v>25</v>
      </c>
      <c r="B5" s="0" t="s">
        <v>177</v>
      </c>
      <c r="D5" s="0" t="n">
        <v>28</v>
      </c>
      <c r="E5" s="0" t="s">
        <v>173</v>
      </c>
      <c r="F5" s="0" t="n">
        <v>1</v>
      </c>
      <c r="G5" s="0" t="s">
        <v>178</v>
      </c>
      <c r="I5" s="0" t="n">
        <v>235</v>
      </c>
      <c r="J5" s="0" t="s">
        <v>70</v>
      </c>
      <c r="K5" s="0" t="n">
        <v>1</v>
      </c>
      <c r="L5" s="0" t="s">
        <v>179</v>
      </c>
    </row>
    <row r="6" customFormat="false" ht="10.5" hidden="false" customHeight="false" outlineLevel="0" collapsed="false">
      <c r="A6" s="0" t="n">
        <v>10</v>
      </c>
      <c r="B6" s="0" t="s">
        <v>180</v>
      </c>
      <c r="D6" s="0" t="n">
        <v>9</v>
      </c>
      <c r="E6" s="0" t="s">
        <v>35</v>
      </c>
      <c r="F6" s="0" t="n">
        <v>2</v>
      </c>
      <c r="G6" s="0" t="s">
        <v>181</v>
      </c>
      <c r="I6" s="0" t="n">
        <v>236</v>
      </c>
      <c r="J6" s="0" t="s">
        <v>71</v>
      </c>
      <c r="K6" s="0" t="n">
        <v>1</v>
      </c>
      <c r="L6" s="0" t="s">
        <v>182</v>
      </c>
    </row>
    <row r="7" customFormat="false" ht="10.5" hidden="false" customHeight="false" outlineLevel="0" collapsed="false">
      <c r="A7" s="0" t="n">
        <v>11</v>
      </c>
      <c r="B7" s="0" t="s">
        <v>183</v>
      </c>
      <c r="D7" s="0" t="n">
        <v>25</v>
      </c>
      <c r="E7" s="0" t="s">
        <v>35</v>
      </c>
      <c r="F7" s="0" t="n">
        <v>2</v>
      </c>
      <c r="G7" s="0" t="s">
        <v>184</v>
      </c>
    </row>
    <row r="8" customFormat="false" ht="10.5" hidden="false" customHeight="false" outlineLevel="0" collapsed="false">
      <c r="A8" s="0" t="n">
        <v>12</v>
      </c>
      <c r="B8" s="0" t="s">
        <v>185</v>
      </c>
      <c r="D8" s="0" t="n">
        <v>1</v>
      </c>
      <c r="E8" s="0" t="s">
        <v>74</v>
      </c>
      <c r="F8" s="0" t="n">
        <v>2</v>
      </c>
      <c r="G8" s="0" t="s">
        <v>186</v>
      </c>
    </row>
    <row r="9" customFormat="false" ht="10.5" hidden="false" customHeight="false" outlineLevel="0" collapsed="false">
      <c r="A9" s="0" t="n">
        <v>18</v>
      </c>
      <c r="B9" s="0" t="s">
        <v>187</v>
      </c>
      <c r="D9" s="0" t="n">
        <v>13</v>
      </c>
      <c r="E9" s="0" t="s">
        <v>74</v>
      </c>
      <c r="F9" s="0" t="n">
        <v>2</v>
      </c>
      <c r="G9" s="0" t="s">
        <v>188</v>
      </c>
    </row>
    <row r="10" customFormat="false" ht="10.5" hidden="false" customHeight="false" outlineLevel="0" collapsed="false">
      <c r="A10" s="0" t="n">
        <v>20</v>
      </c>
      <c r="B10" s="0" t="s">
        <v>189</v>
      </c>
      <c r="D10" s="0" t="n">
        <v>247</v>
      </c>
      <c r="E10" s="0" t="s">
        <v>74</v>
      </c>
      <c r="F10" s="0" t="n">
        <v>2</v>
      </c>
      <c r="G10" s="0" t="s">
        <v>190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129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191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132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192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136</v>
      </c>
    </row>
    <row r="16" customFormat="false" ht="10.5" hidden="false" customHeight="false" outlineLevel="0" collapsed="false">
      <c r="D16" s="0" t="n">
        <v>18</v>
      </c>
      <c r="E16" s="0" t="s">
        <v>149</v>
      </c>
      <c r="F16" s="0" t="n">
        <v>5</v>
      </c>
      <c r="G16" s="0" t="s">
        <v>133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137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138</v>
      </c>
    </row>
    <row r="19" customFormat="false" ht="10.5" hidden="false" customHeight="false" outlineLevel="0" collapsed="false">
      <c r="D19" s="0" t="n">
        <v>3</v>
      </c>
      <c r="E19" s="0" t="s">
        <v>193</v>
      </c>
      <c r="F19" s="0" t="n">
        <v>7</v>
      </c>
      <c r="G19" s="0" t="s">
        <v>134</v>
      </c>
    </row>
    <row r="20" customFormat="false" ht="10.5" hidden="false" customHeight="false" outlineLevel="0" collapsed="false">
      <c r="D20" s="0" t="n">
        <v>10</v>
      </c>
      <c r="E20" s="0" t="s">
        <v>193</v>
      </c>
      <c r="F20" s="0" t="n">
        <v>7</v>
      </c>
      <c r="G20" s="0" t="s">
        <v>135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72" t="n">
        <v>37039</v>
      </c>
    </row>
    <row r="3" customFormat="false" ht="12.75" hidden="false" customHeight="false" outlineLevel="0" collapsed="false">
      <c r="B3" s="372" t="n">
        <v>37076</v>
      </c>
    </row>
    <row r="4" customFormat="false" ht="12.75" hidden="false" customHeight="false" outlineLevel="0" collapsed="false">
      <c r="B4" s="372" t="n">
        <v>37137</v>
      </c>
    </row>
    <row r="5" customFormat="false" ht="12.75" hidden="false" customHeight="false" outlineLevel="0" collapsed="false">
      <c r="B5" s="372" t="n">
        <v>37217</v>
      </c>
    </row>
    <row r="6" customFormat="false" ht="12.75" hidden="false" customHeight="false" outlineLevel="0" collapsed="false">
      <c r="B6" s="372" t="n">
        <v>37250</v>
      </c>
    </row>
    <row r="7" customFormat="false" ht="12.75" hidden="false" customHeight="false" outlineLevel="0" collapsed="false">
      <c r="B7" s="372" t="n">
        <v>37257</v>
      </c>
    </row>
    <row r="8" customFormat="false" ht="12.75" hidden="false" customHeight="false" outlineLevel="0" collapsed="false">
      <c r="B8" s="372" t="n">
        <v>37403</v>
      </c>
    </row>
    <row r="9" customFormat="false" ht="12.75" hidden="false" customHeight="false" outlineLevel="0" collapsed="false">
      <c r="B9" s="372" t="n">
        <v>37441</v>
      </c>
    </row>
    <row r="10" customFormat="false" ht="12.75" hidden="false" customHeight="false" outlineLevel="0" collapsed="false">
      <c r="B10" s="372" t="n">
        <v>37501</v>
      </c>
    </row>
    <row r="11" customFormat="false" ht="12.75" hidden="false" customHeight="false" outlineLevel="0" collapsed="false">
      <c r="B11" s="372" t="n">
        <v>37588</v>
      </c>
    </row>
    <row r="12" customFormat="false" ht="12.75" hidden="false" customHeight="false" outlineLevel="0" collapsed="false">
      <c r="B12" s="372" t="n">
        <v>37615</v>
      </c>
    </row>
    <row r="13" customFormat="false" ht="12.75" hidden="false" customHeight="false" outlineLevel="0" collapsed="false">
      <c r="B13" s="372" t="n">
        <v>37622</v>
      </c>
    </row>
    <row r="14" customFormat="false" ht="12.75" hidden="false" customHeight="false" outlineLevel="0" collapsed="false">
      <c r="B14" s="372" t="n">
        <v>37767</v>
      </c>
    </row>
    <row r="15" customFormat="false" ht="12.75" hidden="false" customHeight="false" outlineLevel="0" collapsed="false">
      <c r="B15" s="372" t="n">
        <v>37806</v>
      </c>
    </row>
    <row r="16" customFormat="false" ht="12.75" hidden="false" customHeight="false" outlineLevel="0" collapsed="false">
      <c r="B16" s="372" t="n">
        <v>37865</v>
      </c>
    </row>
    <row r="17" customFormat="false" ht="12.75" hidden="false" customHeight="false" outlineLevel="0" collapsed="false">
      <c r="B17" s="372" t="n">
        <v>37952</v>
      </c>
    </row>
    <row r="18" customFormat="false" ht="12.75" hidden="false" customHeight="false" outlineLevel="0" collapsed="false">
      <c r="B18" s="372" t="n">
        <v>37980</v>
      </c>
    </row>
    <row r="19" customFormat="false" ht="12.75" hidden="false" customHeight="false" outlineLevel="0" collapsed="false">
      <c r="B19" s="372" t="n">
        <v>37987</v>
      </c>
    </row>
    <row r="20" customFormat="false" ht="12.75" hidden="false" customHeight="false" outlineLevel="0" collapsed="false">
      <c r="B20" s="372" t="n">
        <v>38138</v>
      </c>
    </row>
    <row r="21" customFormat="false" ht="12.75" hidden="false" customHeight="false" outlineLevel="0" collapsed="false">
      <c r="B21" s="372" t="n">
        <v>38173</v>
      </c>
    </row>
    <row r="22" customFormat="false" ht="12.75" hidden="false" customHeight="false" outlineLevel="0" collapsed="false">
      <c r="B22" s="372" t="n">
        <v>38236</v>
      </c>
    </row>
    <row r="23" customFormat="false" ht="12.75" hidden="false" customHeight="false" outlineLevel="0" collapsed="false">
      <c r="B23" s="372" t="n">
        <v>38316</v>
      </c>
    </row>
    <row r="24" customFormat="false" ht="12.75" hidden="false" customHeight="false" outlineLevel="0" collapsed="false">
      <c r="B24" s="372" t="n">
        <v>38346</v>
      </c>
    </row>
    <row r="25" customFormat="false" ht="12.75" hidden="false" customHeight="false" outlineLevel="0" collapsed="false">
      <c r="B25" s="372" t="n">
        <v>38353</v>
      </c>
    </row>
    <row r="26" customFormat="false" ht="12.75" hidden="false" customHeight="false" outlineLevel="0" collapsed="false">
      <c r="B26" s="372" t="n">
        <v>38502</v>
      </c>
    </row>
    <row r="27" customFormat="false" ht="12.75" hidden="false" customHeight="false" outlineLevel="0" collapsed="false">
      <c r="B27" s="372" t="n">
        <v>38537</v>
      </c>
    </row>
    <row r="28" customFormat="false" ht="12.75" hidden="false" customHeight="false" outlineLevel="0" collapsed="false">
      <c r="B28" s="372" t="n">
        <v>38600</v>
      </c>
    </row>
    <row r="29" customFormat="false" ht="12.75" hidden="false" customHeight="false" outlineLevel="0" collapsed="false">
      <c r="B29" s="372" t="n">
        <v>38680</v>
      </c>
    </row>
    <row r="30" customFormat="false" ht="12.75" hidden="false" customHeight="false" outlineLevel="0" collapsed="false">
      <c r="B30" s="372" t="n">
        <v>38712</v>
      </c>
    </row>
    <row r="31" customFormat="false" ht="12.75" hidden="false" customHeight="false" outlineLevel="0" collapsed="false">
      <c r="B31" s="372" t="n">
        <v>38719</v>
      </c>
    </row>
    <row r="32" customFormat="false" ht="12.75" hidden="false" customHeight="false" outlineLevel="0" collapsed="false">
      <c r="B32" s="372" t="n">
        <v>38866</v>
      </c>
    </row>
    <row r="33" customFormat="false" ht="12.75" hidden="false" customHeight="false" outlineLevel="0" collapsed="false">
      <c r="B33" s="372" t="n">
        <v>38902</v>
      </c>
    </row>
    <row r="34" customFormat="false" ht="12.75" hidden="false" customHeight="false" outlineLevel="0" collapsed="false">
      <c r="B34" s="372" t="n">
        <v>38964</v>
      </c>
    </row>
    <row r="35" customFormat="false" ht="12.75" hidden="false" customHeight="false" outlineLevel="0" collapsed="false">
      <c r="B35" s="372" t="n">
        <v>39044</v>
      </c>
    </row>
    <row r="36" customFormat="false" ht="12.75" hidden="false" customHeight="false" outlineLevel="0" collapsed="false">
      <c r="B36" s="372" t="n">
        <v>39076</v>
      </c>
    </row>
    <row r="37" customFormat="false" ht="12.75" hidden="false" customHeight="false" outlineLevel="0" collapsed="false">
      <c r="B37" s="372" t="n">
        <v>39083</v>
      </c>
    </row>
    <row r="38" customFormat="false" ht="12.75" hidden="false" customHeight="false" outlineLevel="0" collapsed="false">
      <c r="B38" s="372" t="n">
        <v>39230</v>
      </c>
    </row>
    <row r="39" customFormat="false" ht="12.75" hidden="false" customHeight="false" outlineLevel="0" collapsed="false">
      <c r="B39" s="372" t="n">
        <v>39267</v>
      </c>
    </row>
    <row r="40" customFormat="false" ht="12.75" hidden="false" customHeight="false" outlineLevel="0" collapsed="false">
      <c r="B40" s="372" t="n">
        <v>39328</v>
      </c>
    </row>
    <row r="41" customFormat="false" ht="12.75" hidden="false" customHeight="false" outlineLevel="0" collapsed="false">
      <c r="B41" s="372" t="n">
        <v>39408</v>
      </c>
    </row>
    <row r="42" customFormat="false" ht="12.75" hidden="false" customHeight="false" outlineLevel="0" collapsed="false">
      <c r="B42" s="372" t="n">
        <v>39441</v>
      </c>
    </row>
    <row r="43" customFormat="false" ht="12.75" hidden="false" customHeight="false" outlineLevel="0" collapsed="false">
      <c r="B43" s="372" t="n">
        <v>39448</v>
      </c>
    </row>
    <row r="44" customFormat="false" ht="12.75" hidden="false" customHeight="false" outlineLevel="0" collapsed="false">
      <c r="B44" s="372" t="n">
        <v>39594</v>
      </c>
    </row>
    <row r="45" customFormat="false" ht="12.75" hidden="false" customHeight="false" outlineLevel="0" collapsed="false">
      <c r="B45" s="372" t="n">
        <v>39633</v>
      </c>
    </row>
    <row r="46" customFormat="false" ht="12.75" hidden="false" customHeight="false" outlineLevel="0" collapsed="false">
      <c r="B46" s="372" t="n">
        <v>39692</v>
      </c>
    </row>
    <row r="47" customFormat="false" ht="12.75" hidden="false" customHeight="false" outlineLevel="0" collapsed="false">
      <c r="B47" s="372" t="n">
        <v>39779</v>
      </c>
    </row>
    <row r="48" customFormat="false" ht="12.75" hidden="false" customHeight="false" outlineLevel="0" collapsed="false">
      <c r="B48" s="372" t="n">
        <v>39807</v>
      </c>
    </row>
    <row r="49" customFormat="false" ht="12.75" hidden="false" customHeight="false" outlineLevel="0" collapsed="false">
      <c r="B49" s="372" t="n">
        <v>39814</v>
      </c>
    </row>
    <row r="50" customFormat="false" ht="12.75" hidden="false" customHeight="false" outlineLevel="0" collapsed="false">
      <c r="B50" s="372" t="n">
        <v>39958</v>
      </c>
    </row>
    <row r="51" customFormat="false" ht="12.75" hidden="false" customHeight="false" outlineLevel="0" collapsed="false">
      <c r="B51" s="372" t="n">
        <v>39997</v>
      </c>
    </row>
    <row r="52" customFormat="false" ht="12.75" hidden="false" customHeight="false" outlineLevel="0" collapsed="false">
      <c r="B52" s="372" t="n">
        <v>40063</v>
      </c>
    </row>
    <row r="53" customFormat="false" ht="12.75" hidden="false" customHeight="false" outlineLevel="0" collapsed="false">
      <c r="B53" s="372" t="n">
        <v>40143</v>
      </c>
    </row>
    <row r="54" customFormat="false" ht="12.75" hidden="false" customHeight="false" outlineLevel="0" collapsed="false">
      <c r="B54" s="372" t="n">
        <v>40172</v>
      </c>
    </row>
    <row r="55" customFormat="false" ht="12.75" hidden="false" customHeight="false" outlineLevel="0" collapsed="false">
      <c r="B55" s="372" t="n">
        <v>40179</v>
      </c>
    </row>
    <row r="56" customFormat="false" ht="12.75" hidden="false" customHeight="false" outlineLevel="0" collapsed="false">
      <c r="B56" s="372" t="n">
        <v>40329</v>
      </c>
    </row>
    <row r="57" customFormat="false" ht="12.75" hidden="false" customHeight="false" outlineLevel="0" collapsed="false">
      <c r="B57" s="372" t="n">
        <v>40364</v>
      </c>
    </row>
    <row r="58" customFormat="false" ht="12.75" hidden="false" customHeight="false" outlineLevel="0" collapsed="false">
      <c r="B58" s="372" t="n">
        <v>40427</v>
      </c>
    </row>
    <row r="59" customFormat="false" ht="12.75" hidden="false" customHeight="false" outlineLevel="0" collapsed="false">
      <c r="B59" s="372" t="n">
        <v>40507</v>
      </c>
    </row>
    <row r="60" customFormat="false" ht="12.75" hidden="false" customHeight="false" outlineLevel="0" collapsed="false">
      <c r="B60" s="372" t="n">
        <v>40537</v>
      </c>
    </row>
    <row r="61" customFormat="false" ht="12.75" hidden="false" customHeight="false" outlineLevel="0" collapsed="false">
      <c r="B61" s="372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2" t="n">
        <f aca="false">crvDate</f>
        <v>37162</v>
      </c>
      <c r="B2" s="373"/>
      <c r="D2" s="327" t="n">
        <v>2001</v>
      </c>
      <c r="F2" s="304" t="n">
        <v>2001</v>
      </c>
      <c r="G2" s="304" t="n">
        <v>2001</v>
      </c>
      <c r="H2" s="304" t="n">
        <v>2001</v>
      </c>
      <c r="I2" s="304" t="n">
        <v>2001</v>
      </c>
      <c r="J2" s="304"/>
      <c r="K2" s="304"/>
      <c r="L2" s="304"/>
      <c r="M2" s="304"/>
      <c r="N2" s="327" t="n">
        <v>2002</v>
      </c>
      <c r="O2" s="304"/>
      <c r="P2" s="327"/>
      <c r="Q2" s="304"/>
      <c r="R2" s="304"/>
      <c r="S2" s="304"/>
      <c r="T2" s="304"/>
      <c r="U2" s="304" t="n">
        <v>2003</v>
      </c>
      <c r="V2" s="304" t="n">
        <v>2004</v>
      </c>
      <c r="W2" s="304"/>
      <c r="X2" s="304"/>
      <c r="Y2" s="304" t="s">
        <v>100</v>
      </c>
      <c r="Z2" s="304"/>
      <c r="AA2" s="304"/>
    </row>
    <row r="3" customFormat="false" ht="17.25" hidden="false" customHeight="false" outlineLevel="0" collapsed="false">
      <c r="A3" s="374" t="s">
        <v>194</v>
      </c>
      <c r="B3" s="305" t="n">
        <v>36739</v>
      </c>
      <c r="C3" s="307" t="n">
        <v>36892</v>
      </c>
      <c r="D3" s="307" t="n">
        <v>36923</v>
      </c>
      <c r="E3" s="306" t="n">
        <v>37012</v>
      </c>
      <c r="F3" s="306" t="n">
        <v>37043</v>
      </c>
      <c r="G3" s="308" t="n">
        <v>37073</v>
      </c>
      <c r="H3" s="306" t="n">
        <v>37104</v>
      </c>
      <c r="I3" s="306" t="n">
        <v>37135</v>
      </c>
      <c r="J3" s="308" t="n">
        <v>37165</v>
      </c>
      <c r="K3" s="308" t="n">
        <v>37196</v>
      </c>
      <c r="L3" s="308" t="n">
        <v>37226</v>
      </c>
      <c r="M3" s="309" t="s">
        <v>102</v>
      </c>
      <c r="N3" s="306" t="n">
        <v>37257</v>
      </c>
      <c r="O3" s="308" t="n">
        <v>37288</v>
      </c>
      <c r="P3" s="308" t="n">
        <v>37316</v>
      </c>
      <c r="Q3" s="313" t="s">
        <v>103</v>
      </c>
      <c r="R3" s="313" t="s">
        <v>104</v>
      </c>
      <c r="S3" s="313" t="s">
        <v>105</v>
      </c>
      <c r="T3" s="313" t="s">
        <v>106</v>
      </c>
      <c r="U3" s="311" t="s">
        <v>107</v>
      </c>
      <c r="V3" s="309" t="s">
        <v>108</v>
      </c>
      <c r="W3" s="313" t="s">
        <v>109</v>
      </c>
      <c r="X3" s="313" t="s">
        <v>110</v>
      </c>
      <c r="Y3" s="313" t="s">
        <v>111</v>
      </c>
      <c r="Z3" s="313" t="s">
        <v>112</v>
      </c>
      <c r="AA3" s="314" t="s">
        <v>113</v>
      </c>
    </row>
    <row r="4" customFormat="false" ht="12.75" hidden="false" customHeight="false" outlineLevel="0" collapsed="false">
      <c r="A4" s="304" t="s">
        <v>13</v>
      </c>
      <c r="B4" s="315" t="n">
        <v>0</v>
      </c>
      <c r="C4" s="316" t="n">
        <f aca="false">P2!K4</f>
        <v>0</v>
      </c>
      <c r="D4" s="316" t="n">
        <f aca="false">P2!L4</f>
        <v>0</v>
      </c>
      <c r="E4" s="315" t="n">
        <f aca="false">P2!M4</f>
        <v>0</v>
      </c>
      <c r="F4" s="317" t="n">
        <f aca="false">P2!P4</f>
        <v>0</v>
      </c>
      <c r="G4" s="317" t="n">
        <f aca="false">P2!Q4</f>
        <v>0</v>
      </c>
      <c r="H4" s="315" t="n">
        <f aca="false">P2!R4</f>
        <v>0</v>
      </c>
      <c r="I4" s="375" t="n">
        <f aca="false">P2!S4</f>
        <v>18.65</v>
      </c>
      <c r="J4" s="376" t="n">
        <f aca="false">P2!T4</f>
        <v>23.25</v>
      </c>
      <c r="K4" s="376" t="n">
        <f aca="false">P2!U4</f>
        <v>27.25</v>
      </c>
      <c r="L4" s="376" t="n">
        <f aca="false">P2!V4</f>
        <v>34.5</v>
      </c>
      <c r="M4" s="377" t="n">
        <f aca="false">AVERAGE(P2!S4:V4)</f>
        <v>25.9125</v>
      </c>
      <c r="N4" s="375" t="n">
        <f aca="false">P2!W4</f>
        <v>34</v>
      </c>
      <c r="O4" s="376" t="n">
        <f aca="false">P2!X4</f>
        <v>31</v>
      </c>
      <c r="P4" s="376" t="n">
        <f aca="false">P2!Y4</f>
        <v>28</v>
      </c>
      <c r="Q4" s="378" t="n">
        <f aca="false">AVERAGE(P2!Z4:AB4)</f>
        <v>27.5833333333333</v>
      </c>
      <c r="R4" s="378" t="n">
        <f aca="false">AVERAGE(P2!AC4:AE4)</f>
        <v>43.1666666666667</v>
      </c>
      <c r="S4" s="378" t="n">
        <f aca="false">AVERAGE(P2!AF4:AH4)</f>
        <v>34.75</v>
      </c>
      <c r="T4" s="379" t="n">
        <f aca="false">AVERAGE(P2!W4:AH4)</f>
        <v>34.125</v>
      </c>
      <c r="U4" s="380" t="n">
        <f aca="false">AVERAGE(P2!AI4:AT4)</f>
        <v>36.0625</v>
      </c>
      <c r="V4" s="381" t="n">
        <f aca="false">AVERAGE(P2!AU4:BF4)</f>
        <v>35.5633333333333</v>
      </c>
      <c r="W4" s="381" t="n">
        <f aca="false">AVERAGE(P2!BG4:BI4,P2!BS4:BU4,P2!CE4:CG4,P2!CQ4:CS4,P2!DC4:DE4,P2!DO4:DQ4,P2!EA4:EC4,P2!EM4:EO4,P2!EY4:FA4,P2!FK4:FM4)</f>
        <v>36.753</v>
      </c>
      <c r="X4" s="378" t="n">
        <f aca="false">AVERAGE(P2!BJ4:BL4,P2!BV4:BX4,P2!CH4:CJ4,P2!CT4:CV4,P2!DF4:DH4,P2!DR4:DT4,P2!ED4:EF4,P2!EP4:ER4,P2!FB4:FD4,P2!FN4:FP4)</f>
        <v>32.924</v>
      </c>
      <c r="Y4" s="378" t="n">
        <f aca="false">AVERAGE(P2!BM4:BO4,P2!BY4:CA4,P2!CK4:CM4,P2!CW4:CY4,P2!DI4:DK4,P2!DU4:DW4,P2!EG4:EI4,P2!ES4:EU4,P2!FE4:FG4,P2!FQ4:FS4)</f>
        <v>43.1466666666667</v>
      </c>
      <c r="Z4" s="378" t="n">
        <f aca="false">AVERAGE(P2!BP4:BR4,P2!CB4:CD4,P2!CN4:CP4,P2!CZ4:DB4,P2!DL4:DN4,P2!DX4:DZ4,P2!EJ4:EL4,P2!EV4:EX4,P2!FH4:FJ4,P2!FT4:FV4)</f>
        <v>37.7416666666667</v>
      </c>
      <c r="AA4" s="379" t="n">
        <f aca="false">AVERAGE(P2!BG4:FV4)</f>
        <v>37.6413333333333</v>
      </c>
    </row>
    <row r="5" customFormat="false" ht="12.75" hidden="false" customHeight="false" outlineLevel="0" collapsed="false">
      <c r="A5" s="304" t="s">
        <v>12</v>
      </c>
      <c r="B5" s="315" t="n">
        <v>0</v>
      </c>
      <c r="C5" s="315" t="n">
        <f aca="false">P2!K6</f>
        <v>0</v>
      </c>
      <c r="D5" s="315" t="n">
        <f aca="false">P2!L6</f>
        <v>0</v>
      </c>
      <c r="E5" s="315" t="n">
        <f aca="false">P2!M6</f>
        <v>0</v>
      </c>
      <c r="F5" s="317" t="n">
        <f aca="false">P2!P6</f>
        <v>0</v>
      </c>
      <c r="G5" s="317" t="n">
        <f aca="false">P2!Q6</f>
        <v>0</v>
      </c>
      <c r="H5" s="315" t="n">
        <f aca="false">P2!R6</f>
        <v>0</v>
      </c>
      <c r="I5" s="375" t="n">
        <f aca="false">P2!S6</f>
        <v>20.25</v>
      </c>
      <c r="J5" s="376" t="n">
        <f aca="false">P2!T6</f>
        <v>23.75</v>
      </c>
      <c r="K5" s="376" t="n">
        <f aca="false">P2!U6</f>
        <v>28</v>
      </c>
      <c r="L5" s="376" t="n">
        <f aca="false">P2!V6</f>
        <v>34.75</v>
      </c>
      <c r="M5" s="377" t="n">
        <f aca="false">AVERAGE(P2!S6:V6)</f>
        <v>26.6875</v>
      </c>
      <c r="N5" s="375" t="n">
        <f aca="false">P2!W6</f>
        <v>33.75</v>
      </c>
      <c r="O5" s="376" t="n">
        <f aca="false">P2!X6</f>
        <v>30.9</v>
      </c>
      <c r="P5" s="376" t="n">
        <f aca="false">P2!Y6</f>
        <v>28</v>
      </c>
      <c r="Q5" s="376" t="n">
        <f aca="false">AVERAGE(P2!Z6:AB6)</f>
        <v>29.9166666666667</v>
      </c>
      <c r="R5" s="376" t="n">
        <f aca="false">AVERAGE(P2!AC6:AE6)</f>
        <v>46.1666666666667</v>
      </c>
      <c r="S5" s="376" t="n">
        <f aca="false">AVERAGE(P2!AF6:AH6)</f>
        <v>33.5833333333333</v>
      </c>
      <c r="T5" s="377" t="n">
        <f aca="false">AVERAGE(P2!W6:AH6)</f>
        <v>35.1375</v>
      </c>
      <c r="U5" s="382" t="n">
        <f aca="false">AVERAGE(P2!AI6:AT6)</f>
        <v>37.5</v>
      </c>
      <c r="V5" s="375" t="n">
        <f aca="false">AVERAGE(P2!AU6:BF6)</f>
        <v>37.2525</v>
      </c>
      <c r="W5" s="375" t="n">
        <f aca="false">AVERAGE(P2!BG6:BI6,P2!BS6:BU6,P2!CE6:CG6,P2!CQ6:CS6,P2!DC6:DE6,P2!DO6:DQ6,P2!EA6:EC6,P2!EM6:EO6,P2!EY6:FA6,P2!FK6:FM6)</f>
        <v>39.7296666666667</v>
      </c>
      <c r="X5" s="376" t="n">
        <f aca="false">AVERAGE(P2!BJ6:BL6,P2!BV6:BX6,P2!CH6:CJ6,P2!CT6:CV6,P2!DF6:DH6,P2!DR6:DT6,P2!ED6:EF6,P2!EP6:ER6,P2!FB6:FD6,P2!FN6:FP6)</f>
        <v>37.7983333333333</v>
      </c>
      <c r="Y5" s="376" t="n">
        <f aca="false">AVERAGE(P2!BM6:BO6,P2!BY6:CA6,P2!CK6:CM6,P2!CW6:CY6,P2!DI6:DK6,P2!DU6:DW6,P2!EG6:EI6,P2!ES6:EU6,P2!FE6:FG6,P2!FQ6:FS6)</f>
        <v>49.03</v>
      </c>
      <c r="Z5" s="376" t="n">
        <f aca="false">AVERAGE(P2!BP6:BR6,P2!CB6:CD6,P2!CN6:CP6,P2!CZ6:DB6,P2!DL6:DN6,P2!DX6:DZ6,P2!EJ6:EL6,P2!EV6:EX6,P2!FH6:FJ6,P2!FT6:FV6)</f>
        <v>40.8176666666667</v>
      </c>
      <c r="AA5" s="377" t="n">
        <f aca="false">AVERAGE(P2!BG6:FV6)</f>
        <v>41.8439166666667</v>
      </c>
    </row>
    <row r="6" customFormat="false" ht="12.75" hidden="false" customHeight="false" outlineLevel="0" collapsed="false">
      <c r="A6" s="304" t="s">
        <v>14</v>
      </c>
      <c r="B6" s="315" t="n">
        <v>0</v>
      </c>
      <c r="C6" s="315" t="n">
        <f aca="false">P2!K8</f>
        <v>0</v>
      </c>
      <c r="D6" s="315" t="n">
        <f aca="false">P2!L8</f>
        <v>0</v>
      </c>
      <c r="E6" s="315" t="n">
        <f aca="false">P2!M8</f>
        <v>0</v>
      </c>
      <c r="F6" s="317" t="n">
        <f aca="false">P2!P8</f>
        <v>0</v>
      </c>
      <c r="G6" s="317" t="n">
        <f aca="false">P2!Q8</f>
        <v>0</v>
      </c>
      <c r="H6" s="315" t="n">
        <f aca="false">P2!R8</f>
        <v>0</v>
      </c>
      <c r="I6" s="375" t="n">
        <f aca="false">P2!S8</f>
        <v>22.44</v>
      </c>
      <c r="J6" s="376" t="n">
        <f aca="false">P2!T8</f>
        <v>26.25</v>
      </c>
      <c r="K6" s="376" t="n">
        <f aca="false">P2!U8</f>
        <v>27.25</v>
      </c>
      <c r="L6" s="376" t="n">
        <f aca="false">P2!V8</f>
        <v>35.25</v>
      </c>
      <c r="M6" s="377" t="n">
        <f aca="false">AVERAGE(P2!S8:V8)</f>
        <v>27.7975</v>
      </c>
      <c r="N6" s="375" t="n">
        <f aca="false">P2!W8</f>
        <v>35.5</v>
      </c>
      <c r="O6" s="376" t="n">
        <f aca="false">P2!X8</f>
        <v>34.25</v>
      </c>
      <c r="P6" s="376" t="n">
        <f aca="false">P2!Y8</f>
        <v>31.5</v>
      </c>
      <c r="Q6" s="376" t="n">
        <f aca="false">AVERAGE(P2!Z8:AB8)</f>
        <v>32.5</v>
      </c>
      <c r="R6" s="376" t="n">
        <f aca="false">AVERAGE(P2!AC8:AE8)</f>
        <v>46.25</v>
      </c>
      <c r="S6" s="376" t="n">
        <f aca="false">AVERAGE(P2!AF8:AH8)</f>
        <v>36.25</v>
      </c>
      <c r="T6" s="377" t="n">
        <f aca="false">AVERAGE(P2!W8:AH8)</f>
        <v>37.1875</v>
      </c>
      <c r="U6" s="382" t="n">
        <f aca="false">AVERAGE(P2!AI8:AT8)</f>
        <v>39.75</v>
      </c>
      <c r="V6" s="375" t="n">
        <f aca="false">AVERAGE(P2!AU8:BF8)</f>
        <v>40.0016666666667</v>
      </c>
      <c r="W6" s="375" t="n">
        <f aca="false">AVERAGE(P2!BG8:BI8,P2!BS8:BU8,P2!CE8:CG8,P2!CQ8:CS8,P2!DC8:DE8,P2!DO8:DQ8,P2!EA8:EC8,P2!EM8:EO8,P2!EY8:FA8,P2!FK8:FM8)</f>
        <v>40.3623333333333</v>
      </c>
      <c r="X6" s="376" t="n">
        <f aca="false">AVERAGE(P2!BJ8:BL8,P2!BV8:BX8,P2!CH8:CJ8,P2!CT8:CV8,P2!DF8:DH8,P2!DR8:DT8,P2!ED8:EF8,P2!EP8:ER8,P2!FB8:FD8,P2!FN8:FP8)</f>
        <v>42.3933333333333</v>
      </c>
      <c r="Y6" s="376" t="n">
        <f aca="false">AVERAGE(P2!BM8:BO8,P2!BY8:CA8,P2!CK8:CM8,P2!CW8:CY8,P2!DI8:DK8,P2!DU8:DW8,P2!EG8:EI8,P2!ES8:EU8,P2!FE8:FG8,P2!FQ8:FS8)</f>
        <v>41.9416666666667</v>
      </c>
      <c r="Z6" s="376" t="n">
        <f aca="false">AVERAGE(P2!BP8:BR8,P2!CB8:CD8,P2!CN8:CP8,P2!CZ8:DB8,P2!DL8:DN8,P2!DX8:DZ8,P2!EJ8:EL8,P2!EV8:EX8,P2!FH8:FJ8,P2!FT8:FV8)</f>
        <v>42.3046666666667</v>
      </c>
      <c r="AA6" s="377" t="n">
        <f aca="false">AVERAGE(P2!BG8:FV8)</f>
        <v>41.7505</v>
      </c>
    </row>
    <row r="7" customFormat="false" ht="12.75" hidden="false" customHeight="false" outlineLevel="0" collapsed="false">
      <c r="A7" s="304" t="s">
        <v>17</v>
      </c>
      <c r="B7" s="315" t="n">
        <v>0</v>
      </c>
      <c r="C7" s="315" t="n">
        <f aca="false">P2!K10</f>
        <v>0</v>
      </c>
      <c r="D7" s="315" t="n">
        <f aca="false">P2!L10</f>
        <v>0</v>
      </c>
      <c r="E7" s="315" t="n">
        <f aca="false">P2!M10</f>
        <v>0</v>
      </c>
      <c r="F7" s="317" t="n">
        <f aca="false">P2!P10</f>
        <v>0</v>
      </c>
      <c r="G7" s="317" t="n">
        <f aca="false">P2!Q10</f>
        <v>0</v>
      </c>
      <c r="H7" s="315" t="n">
        <f aca="false">P2!R10</f>
        <v>0</v>
      </c>
      <c r="I7" s="375" t="n">
        <f aca="false">P2!S10</f>
        <v>21.77</v>
      </c>
      <c r="J7" s="376" t="n">
        <f aca="false">P2!T10</f>
        <v>25.1</v>
      </c>
      <c r="K7" s="376" t="n">
        <f aca="false">P2!U10</f>
        <v>26.9</v>
      </c>
      <c r="L7" s="376" t="n">
        <f aca="false">P2!V10</f>
        <v>32.25</v>
      </c>
      <c r="M7" s="377" t="n">
        <f aca="false">AVERAGE(P2!S10:V10)</f>
        <v>26.505</v>
      </c>
      <c r="N7" s="375" t="n">
        <f aca="false">P2!W10</f>
        <v>32.5</v>
      </c>
      <c r="O7" s="376" t="n">
        <f aca="false">P2!X10</f>
        <v>32.5</v>
      </c>
      <c r="P7" s="376" t="n">
        <f aca="false">P2!Y10</f>
        <v>31.5</v>
      </c>
      <c r="Q7" s="376" t="n">
        <f aca="false">AVERAGE(P2!Z10:AB10)</f>
        <v>32.5</v>
      </c>
      <c r="R7" s="376" t="n">
        <f aca="false">AVERAGE(P2!AC10:AE10)</f>
        <v>45</v>
      </c>
      <c r="S7" s="376" t="n">
        <f aca="false">AVERAGE(P2!AF10:AH10)</f>
        <v>35.5</v>
      </c>
      <c r="T7" s="377" t="n">
        <f aca="false">AVERAGE(P2!W10:AH10)</f>
        <v>36.2916666666667</v>
      </c>
      <c r="U7" s="382" t="n">
        <f aca="false">AVERAGE(P2!AI10:AT10)</f>
        <v>28.9166666666667</v>
      </c>
      <c r="V7" s="375" t="n">
        <f aca="false">AVERAGE(P2!AU10:BF10)</f>
        <v>27.3125</v>
      </c>
      <c r="W7" s="375" t="n">
        <f aca="false">AVERAGE(P2!BG10:BI10,P2!BS10:BU10,P2!CE10:CG10,P2!CQ10:CS10,P2!DC10:DE10,P2!DO10:DQ10,P2!EA10:EC10,P2!EM10:EO10,P2!EY10:FA10,P2!FK10:FM10)</f>
        <v>28.1666666666667</v>
      </c>
      <c r="X7" s="376" t="n">
        <f aca="false">AVERAGE(P2!BJ10:BL10,P2!BV10:BX10,P2!CH10:CJ10,P2!CT10:CV10,P2!DF10:DH10,P2!DR10:DT10,P2!ED10:EF10,P2!EP10:ER10,P2!FB10:FD10,P2!FN10:FP10)</f>
        <v>35.3383333333333</v>
      </c>
      <c r="Y7" s="376" t="n">
        <f aca="false">AVERAGE(P2!BM10:BO10,P2!BY10:CA10,P2!CK10:CM10,P2!CW10:CY10,P2!DI10:DK10,P2!DU10:DW10,P2!EG10:EI10,P2!ES10:EU10,P2!FE10:FG10,P2!FQ10:FS10)</f>
        <v>44.6183333333333</v>
      </c>
      <c r="Z7" s="376" t="n">
        <f aca="false">AVERAGE(P2!BP10:BR10,P2!CB10:CD10,P2!CN10:CP10,P2!CZ10:DB10,P2!DL10:DN10,P2!DX10:DZ10,P2!EJ10:EL10,P2!EV10:EX10,P2!FH10:FJ10,P2!FT10:FV10)</f>
        <v>35.7866666666667</v>
      </c>
      <c r="AA7" s="377" t="n">
        <f aca="false">AVERAGE(P2!BG10:FV10)</f>
        <v>35.9775</v>
      </c>
    </row>
    <row r="8" customFormat="false" ht="12.75" hidden="false" customHeight="false" outlineLevel="0" collapsed="false">
      <c r="A8" s="304" t="s">
        <v>15</v>
      </c>
      <c r="B8" s="315" t="n">
        <v>0</v>
      </c>
      <c r="C8" s="315" t="n">
        <f aca="false">P2!K12</f>
        <v>0</v>
      </c>
      <c r="D8" s="315" t="n">
        <f aca="false">P2!L12</f>
        <v>0</v>
      </c>
      <c r="E8" s="315" t="n">
        <f aca="false">P2!M12</f>
        <v>0</v>
      </c>
      <c r="F8" s="317" t="n">
        <f aca="false">P2!P12</f>
        <v>0</v>
      </c>
      <c r="G8" s="317" t="n">
        <f aca="false">P2!Q12</f>
        <v>0</v>
      </c>
      <c r="H8" s="315" t="n">
        <f aca="false">P2!R12</f>
        <v>0</v>
      </c>
      <c r="I8" s="375" t="n">
        <f aca="false">P2!S12</f>
        <v>21.77</v>
      </c>
      <c r="J8" s="376" t="n">
        <f aca="false">P2!T12</f>
        <v>26</v>
      </c>
      <c r="K8" s="376" t="n">
        <f aca="false">P2!U12</f>
        <v>26.9</v>
      </c>
      <c r="L8" s="376" t="n">
        <f aca="false">P2!V12</f>
        <v>32.25</v>
      </c>
      <c r="M8" s="377" t="n">
        <f aca="false">AVERAGE(P2!S12:V12)</f>
        <v>26.73</v>
      </c>
      <c r="N8" s="375" t="n">
        <f aca="false">P2!W12</f>
        <v>32.5</v>
      </c>
      <c r="O8" s="376" t="n">
        <f aca="false">P2!X12</f>
        <v>32.5</v>
      </c>
      <c r="P8" s="376" t="n">
        <f aca="false">P2!Y12</f>
        <v>31.75</v>
      </c>
      <c r="Q8" s="376" t="n">
        <f aca="false">AVERAGE(P2!Z12:AB12)</f>
        <v>34.5</v>
      </c>
      <c r="R8" s="376" t="n">
        <f aca="false">AVERAGE(P2!AC12:AE12)</f>
        <v>46.5</v>
      </c>
      <c r="S8" s="376" t="n">
        <f aca="false">AVERAGE(P2!AF12:AH12)</f>
        <v>35.5</v>
      </c>
      <c r="T8" s="377" t="n">
        <f aca="false">AVERAGE(P2!W12:AH12)</f>
        <v>37.1875</v>
      </c>
      <c r="U8" s="382" t="n">
        <f aca="false">AVERAGE(P2!AI12:AT12)</f>
        <v>40</v>
      </c>
      <c r="V8" s="375" t="n">
        <f aca="false">AVERAGE(P2!AU12:BF12)</f>
        <v>40.25</v>
      </c>
      <c r="W8" s="375" t="n">
        <f aca="false">AVERAGE(P2!BG12:BI12,P2!BS12:BU12,P2!CE12:CG12,P2!CQ12:CS12,P2!DC12:DE12,P2!DO12:DQ12,P2!EA12:EC12,P2!EM12:EO12,P2!EY12:FA12,P2!FK12:FM12)</f>
        <v>40.0583333333333</v>
      </c>
      <c r="X8" s="376" t="n">
        <f aca="false">AVERAGE(P2!BJ12:BL12,P2!BV12:BX12,P2!CH12:CJ12,P2!CT12:CV12,P2!DF12:DH12,P2!DR12:DT12,P2!ED12:EF12,P2!EP12:ER12,P2!FB12:FD12,P2!FN12:FP12)</f>
        <v>40.2743333333333</v>
      </c>
      <c r="Y8" s="376" t="n">
        <f aca="false">AVERAGE(P2!BM12:BO12,P2!BY12:CA12,P2!CK12:CM12,P2!CW12:CY12,P2!DI12:DK12,P2!DU12:DW12,P2!EG12:EI12,P2!ES12:EU12,P2!FE12:FG12,P2!FQ12:FS12)</f>
        <v>44.467</v>
      </c>
      <c r="Z8" s="376" t="n">
        <f aca="false">AVERAGE(P2!BP12:BR12,P2!CB12:CD12,P2!CN12:CP12,P2!CZ12:DB12,P2!DL12:DN12,P2!DX12:DZ12,P2!EJ12:EL12,P2!EV12:EX12,P2!FH12:FJ12,P2!FT12:FV12)</f>
        <v>41.707</v>
      </c>
      <c r="AA8" s="377" t="n">
        <f aca="false">AVERAGE(P2!BG12:FV12)</f>
        <v>41.6266666666667</v>
      </c>
    </row>
    <row r="9" customFormat="false" ht="12.75" hidden="false" customHeight="false" outlineLevel="0" collapsed="false">
      <c r="A9" s="304" t="s">
        <v>11</v>
      </c>
      <c r="B9" s="315" t="n">
        <v>0</v>
      </c>
      <c r="C9" s="315" t="n">
        <f aca="false">P2!K14</f>
        <v>0</v>
      </c>
      <c r="D9" s="315" t="n">
        <f aca="false">P2!L14</f>
        <v>0</v>
      </c>
      <c r="E9" s="315" t="n">
        <f aca="false">P2!M14</f>
        <v>0</v>
      </c>
      <c r="F9" s="317" t="n">
        <f aca="false">P2!P14</f>
        <v>0</v>
      </c>
      <c r="G9" s="317" t="n">
        <f aca="false">P2!Q14</f>
        <v>0</v>
      </c>
      <c r="H9" s="315" t="n">
        <f aca="false">P2!R14</f>
        <v>0</v>
      </c>
      <c r="I9" s="375" t="n">
        <f aca="false">P2!S14</f>
        <v>24.85</v>
      </c>
      <c r="J9" s="376" t="n">
        <f aca="false">P2!T14</f>
        <v>27</v>
      </c>
      <c r="K9" s="376" t="n">
        <f aca="false">P2!U14</f>
        <v>26</v>
      </c>
      <c r="L9" s="376" t="n">
        <f aca="false">P2!V14</f>
        <v>30.5</v>
      </c>
      <c r="M9" s="377" t="n">
        <f aca="false">AVERAGE(P2!S14:V14)</f>
        <v>27.0875</v>
      </c>
      <c r="N9" s="375" t="n">
        <f aca="false">P2!W14</f>
        <v>30.25</v>
      </c>
      <c r="O9" s="376" t="n">
        <f aca="false">P2!X14</f>
        <v>29.5</v>
      </c>
      <c r="P9" s="376" t="n">
        <f aca="false">P2!Y14</f>
        <v>29.5</v>
      </c>
      <c r="Q9" s="376" t="n">
        <f aca="false">AVERAGE(P2!Z14:AB14)</f>
        <v>34.8333333333333</v>
      </c>
      <c r="R9" s="376" t="n">
        <f aca="false">AVERAGE(P2!AC14:AE14)</f>
        <v>51</v>
      </c>
      <c r="S9" s="376" t="n">
        <f aca="false">AVERAGE(P2!AF14:AH14)</f>
        <v>32.3333333333333</v>
      </c>
      <c r="T9" s="377" t="n">
        <f aca="false">AVERAGE(P2!W14:AH14)</f>
        <v>36.9791666666667</v>
      </c>
      <c r="U9" s="382" t="n">
        <f aca="false">AVERAGE(P2!AI14:AT14)</f>
        <v>37.7291666666667</v>
      </c>
      <c r="V9" s="375" t="n">
        <f aca="false">AVERAGE(P2!AU14:BF14)</f>
        <v>37.8308333333333</v>
      </c>
      <c r="W9" s="375" t="n">
        <f aca="false">AVERAGE(P2!BG14:BI14,P2!BS14:BU14,P2!CE14:CG14,P2!CQ14:CS14,P2!DC14:DE14,P2!DO14:DQ14,P2!EA14:EC14,P2!EM14:EO14,P2!EY14:FA14,P2!FK14:FM14)</f>
        <v>37.0593333333333</v>
      </c>
      <c r="X9" s="376" t="n">
        <f aca="false">AVERAGE(P2!BJ14:BL14,P2!BV14:BX14,P2!CH14:CJ14,P2!CT14:CV14,P2!DF14:DH14,P2!DR14:DT14,P2!ED14:EF14,P2!EP14:ER14,P2!FB14:FD14,P2!FN14:FP14)</f>
        <v>37.479</v>
      </c>
      <c r="Y9" s="376" t="n">
        <f aca="false">AVERAGE(P2!BM14:BO14,P2!BY14:CA14,P2!CK14:CM14,P2!CW14:CY14,P2!DI14:DK14,P2!DU14:DW14,P2!EG14:EI14,P2!ES14:EU14,P2!FE14:FG14,P2!FQ14:FS14)</f>
        <v>45.5346666666667</v>
      </c>
      <c r="Z9" s="376" t="n">
        <f aca="false">AVERAGE(P2!BP14:BR14,P2!CB14:CD14,P2!CN14:CP14,P2!CZ14:DB14,P2!DL14:DN14,P2!DX14:DZ14,P2!EJ14:EL14,P2!EV14:EX14,P2!FH14:FJ14,P2!FT14:FV14)</f>
        <v>36.7536666666667</v>
      </c>
      <c r="AA9" s="377" t="n">
        <f aca="false">AVERAGE(P2!BG14:FV14)</f>
        <v>39.2066666666667</v>
      </c>
    </row>
    <row r="10" customFormat="false" ht="13.5" hidden="false" customHeight="false" outlineLevel="0" collapsed="false">
      <c r="A10" s="304" t="s">
        <v>16</v>
      </c>
      <c r="B10" s="323" t="n">
        <v>0</v>
      </c>
      <c r="C10" s="323" t="n">
        <f aca="false">P2!K16</f>
        <v>0</v>
      </c>
      <c r="D10" s="323" t="n">
        <f aca="false">P2!L16</f>
        <v>0</v>
      </c>
      <c r="E10" s="323" t="n">
        <f aca="false">P2!M16</f>
        <v>0</v>
      </c>
      <c r="F10" s="324" t="n">
        <f aca="false">P2!P16</f>
        <v>0</v>
      </c>
      <c r="G10" s="324" t="n">
        <f aca="false">P2!Q16</f>
        <v>0</v>
      </c>
      <c r="H10" s="323" t="n">
        <f aca="false">P2!R16</f>
        <v>0</v>
      </c>
      <c r="I10" s="383" t="n">
        <f aca="false">P2!S16</f>
        <v>28.85</v>
      </c>
      <c r="J10" s="384" t="n">
        <f aca="false">P2!T16</f>
        <v>28</v>
      </c>
      <c r="K10" s="384" t="n">
        <f aca="false">P2!U16</f>
        <v>28</v>
      </c>
      <c r="L10" s="384" t="n">
        <f aca="false">P2!V16</f>
        <v>32.5</v>
      </c>
      <c r="M10" s="385" t="n">
        <f aca="false">AVERAGE(P2!S16:V16)</f>
        <v>29.3375</v>
      </c>
      <c r="N10" s="383" t="n">
        <f aca="false">P2!W16</f>
        <v>31.75</v>
      </c>
      <c r="O10" s="384" t="n">
        <f aca="false">P2!X16</f>
        <v>30.75</v>
      </c>
      <c r="P10" s="384" t="n">
        <f aca="false">P2!Y16</f>
        <v>30.75</v>
      </c>
      <c r="Q10" s="384" t="n">
        <f aca="false">AVERAGE(P2!Z16:AB16)</f>
        <v>38.1666666666667</v>
      </c>
      <c r="R10" s="384" t="n">
        <f aca="false">AVERAGE(P2!AC16:AE16)</f>
        <v>59</v>
      </c>
      <c r="S10" s="384" t="n">
        <f aca="false">AVERAGE(P2!AF16:AH16)</f>
        <v>34.5</v>
      </c>
      <c r="T10" s="385" t="n">
        <f aca="false">AVERAGE(P2!W16:AH16)</f>
        <v>40.6875</v>
      </c>
      <c r="U10" s="386" t="n">
        <f aca="false">AVERAGE(P2!AI16:AT16)</f>
        <v>41.0625</v>
      </c>
      <c r="V10" s="383" t="n">
        <f aca="false">AVERAGE(P2!AU16:BF16)</f>
        <v>41.1633333333333</v>
      </c>
      <c r="W10" s="383" t="n">
        <f aca="false">AVERAGE(P2!BG16:BI16,P2!BS16:BU16,P2!CE16:CG16,P2!CQ16:CS16,P2!DC16:DE16,P2!DO16:DQ16,P2!EA16:EC16,P2!EM16:EO16,P2!EY16:FA16,P2!FK16:FM16)</f>
        <v>39.418</v>
      </c>
      <c r="X10" s="384" t="n">
        <f aca="false">AVERAGE(P2!BJ16:BL16,P2!BV16:BX16,P2!CH16:CJ16,P2!CT16:CV16,P2!DF16:DH16,P2!DR16:DT16,P2!ED16:EF16,P2!EP16:ER16,P2!FB16:FD16,P2!FN16:FP16)</f>
        <v>40.24</v>
      </c>
      <c r="Y10" s="384" t="n">
        <f aca="false">AVERAGE(P2!BM16:BO16,P2!BY16:CA16,P2!CK16:CM16,P2!CW16:CY16,P2!DI16:DK16,P2!DU16:DW16,P2!EG16:EI16,P2!ES16:EU16,P2!FE16:FG16,P2!FQ16:FS16)</f>
        <v>50.0733333333333</v>
      </c>
      <c r="Z10" s="384" t="n">
        <f aca="false">AVERAGE(P2!BP16:BR16,P2!CB16:CD16,P2!CN16:CP16,P2!CZ16:DB16,P2!DL16:DN16,P2!DX16:DZ16,P2!EJ16:EL16,P2!EV16:EX16,P2!FH16:FJ16,P2!FT16:FV16)</f>
        <v>39.024</v>
      </c>
      <c r="AA10" s="385" t="n">
        <f aca="false">AVERAGE(P2!BG16:FV16)</f>
        <v>42.1888333333333</v>
      </c>
    </row>
    <row r="13" customFormat="false" ht="20.25" hidden="false" customHeight="true" outlineLevel="0" collapsed="false">
      <c r="A13" s="387" t="s">
        <v>195</v>
      </c>
      <c r="B13" s="303"/>
      <c r="D13" s="304" t="n">
        <v>2001</v>
      </c>
      <c r="F13" s="304" t="n">
        <v>2001</v>
      </c>
      <c r="G13" s="304" t="n">
        <v>2001</v>
      </c>
      <c r="H13" s="304" t="n">
        <v>2001</v>
      </c>
      <c r="I13" s="304" t="n">
        <v>2001</v>
      </c>
      <c r="J13" s="304"/>
      <c r="K13" s="304"/>
      <c r="L13" s="304"/>
      <c r="M13" s="304"/>
      <c r="N13" s="327" t="n">
        <v>2002</v>
      </c>
      <c r="O13" s="304"/>
      <c r="P13" s="327"/>
      <c r="Q13" s="304"/>
      <c r="R13" s="304"/>
      <c r="S13" s="304"/>
      <c r="T13" s="304"/>
      <c r="U13" s="304" t="n">
        <v>2003</v>
      </c>
      <c r="V13" s="304" t="n">
        <v>2004</v>
      </c>
      <c r="W13" s="304"/>
      <c r="X13" s="304"/>
      <c r="Y13" s="304" t="s">
        <v>100</v>
      </c>
      <c r="Z13" s="304"/>
      <c r="AA13" s="304"/>
    </row>
    <row r="14" customFormat="false" ht="15" hidden="false" customHeight="true" outlineLevel="0" collapsed="false">
      <c r="A14" s="374" t="s">
        <v>194</v>
      </c>
      <c r="B14" s="305" t="n">
        <v>36739</v>
      </c>
      <c r="C14" s="307" t="n">
        <v>36892</v>
      </c>
      <c r="D14" s="307" t="n">
        <v>36923</v>
      </c>
      <c r="E14" s="307" t="n">
        <v>36951</v>
      </c>
      <c r="F14" s="306" t="n">
        <v>37043</v>
      </c>
      <c r="G14" s="308" t="n">
        <v>37073</v>
      </c>
      <c r="H14" s="306" t="n">
        <v>37104</v>
      </c>
      <c r="I14" s="306" t="n">
        <v>37135</v>
      </c>
      <c r="J14" s="308" t="n">
        <v>37165</v>
      </c>
      <c r="K14" s="308" t="n">
        <v>37196</v>
      </c>
      <c r="L14" s="308" t="n">
        <v>37226</v>
      </c>
      <c r="M14" s="309" t="s">
        <v>102</v>
      </c>
      <c r="N14" s="307" t="n">
        <v>37257</v>
      </c>
      <c r="O14" s="388" t="n">
        <v>37288</v>
      </c>
      <c r="P14" s="388" t="n">
        <v>37316</v>
      </c>
      <c r="Q14" s="313" t="s">
        <v>103</v>
      </c>
      <c r="R14" s="313" t="s">
        <v>104</v>
      </c>
      <c r="S14" s="313" t="s">
        <v>105</v>
      </c>
      <c r="T14" s="313" t="s">
        <v>106</v>
      </c>
      <c r="U14" s="311" t="s">
        <v>107</v>
      </c>
      <c r="V14" s="309" t="s">
        <v>108</v>
      </c>
      <c r="W14" s="312" t="s">
        <v>109</v>
      </c>
      <c r="X14" s="313" t="s">
        <v>110</v>
      </c>
      <c r="Y14" s="313" t="s">
        <v>111</v>
      </c>
      <c r="Z14" s="313" t="s">
        <v>112</v>
      </c>
      <c r="AA14" s="314" t="s">
        <v>113</v>
      </c>
    </row>
    <row r="15" customFormat="false" ht="12.75" hidden="false" customHeight="true" outlineLevel="0" collapsed="false">
      <c r="A15" s="304" t="s">
        <v>13</v>
      </c>
      <c r="B15" s="330" t="n">
        <v>0</v>
      </c>
      <c r="C15" s="329" t="n">
        <f aca="false">C4-C26</f>
        <v>0</v>
      </c>
      <c r="D15" s="329" t="n">
        <f aca="false">D4-D26</f>
        <v>0</v>
      </c>
      <c r="E15" s="329" t="n">
        <f aca="false">E4-E26</f>
        <v>0</v>
      </c>
      <c r="F15" s="331" t="n">
        <f aca="false">F4-F26</f>
        <v>0</v>
      </c>
      <c r="G15" s="331" t="n">
        <f aca="false">G4-G26</f>
        <v>0</v>
      </c>
      <c r="H15" s="330" t="n">
        <f aca="false">H4-H26</f>
        <v>0</v>
      </c>
      <c r="I15" s="165" t="n">
        <f aca="false">I4-I26</f>
        <v>0</v>
      </c>
      <c r="J15" s="96" t="n">
        <f aca="false">J4-J26</f>
        <v>0.75</v>
      </c>
      <c r="K15" s="96" t="n">
        <f aca="false">K4-K26</f>
        <v>0</v>
      </c>
      <c r="L15" s="96" t="n">
        <f aca="false">L4-L26</f>
        <v>-0.5</v>
      </c>
      <c r="M15" s="104" t="n">
        <f aca="false">M4-M26</f>
        <v>0.0625</v>
      </c>
      <c r="N15" s="164" t="n">
        <f aca="false">N4-N26</f>
        <v>-1</v>
      </c>
      <c r="O15" s="333" t="n">
        <f aca="false">O4-O26</f>
        <v>-1</v>
      </c>
      <c r="P15" s="333" t="n">
        <f aca="false">P4-P26</f>
        <v>0</v>
      </c>
      <c r="Q15" s="333" t="n">
        <f aca="false">Q4-Q26</f>
        <v>-0.25</v>
      </c>
      <c r="R15" s="333" t="n">
        <f aca="false">R4-R26</f>
        <v>-0.833333333333336</v>
      </c>
      <c r="S15" s="94" t="n">
        <f aca="false">S4-S26</f>
        <v>-0.25</v>
      </c>
      <c r="T15" s="97" t="n">
        <f aca="false">T4-T26</f>
        <v>-0.5</v>
      </c>
      <c r="U15" s="333" t="n">
        <f aca="false">U4-U26</f>
        <v>-0.0416666666666643</v>
      </c>
      <c r="V15" s="335" t="n">
        <f aca="false">V4-V26</f>
        <v>-0.0441666666666691</v>
      </c>
      <c r="W15" s="333" t="n">
        <f aca="false">W4-W26</f>
        <v>-0.137</v>
      </c>
      <c r="X15" s="333" t="n">
        <f aca="false">X4-X26</f>
        <v>-0.182333333333332</v>
      </c>
      <c r="Y15" s="333" t="n">
        <f aca="false">Y4-Y26</f>
        <v>-0.0486666666666622</v>
      </c>
      <c r="Z15" s="333" t="n">
        <f aca="false">Z4-Z26</f>
        <v>0.200666666666677</v>
      </c>
      <c r="AA15" s="334" t="n">
        <f aca="false">AA4-AA26</f>
        <v>-0.0418333333333223</v>
      </c>
    </row>
    <row r="16" customFormat="false" ht="12.75" hidden="false" customHeight="true" outlineLevel="0" collapsed="false">
      <c r="A16" s="304" t="s">
        <v>12</v>
      </c>
      <c r="B16" s="330" t="n">
        <v>0</v>
      </c>
      <c r="C16" s="330" t="n">
        <f aca="false">C5-C27</f>
        <v>0</v>
      </c>
      <c r="D16" s="330" t="n">
        <f aca="false">D5-D27</f>
        <v>0</v>
      </c>
      <c r="E16" s="330" t="n">
        <f aca="false">E5-E27</f>
        <v>0</v>
      </c>
      <c r="F16" s="331" t="n">
        <f aca="false">F5-F27</f>
        <v>0</v>
      </c>
      <c r="G16" s="331" t="n">
        <f aca="false">G5-G27</f>
        <v>0</v>
      </c>
      <c r="H16" s="330" t="n">
        <f aca="false">H5-H27</f>
        <v>0</v>
      </c>
      <c r="I16" s="165" t="n">
        <f aca="false">I5-I27</f>
        <v>0</v>
      </c>
      <c r="J16" s="96" t="n">
        <f aca="false">J5-J27</f>
        <v>0.5</v>
      </c>
      <c r="K16" s="96" t="n">
        <f aca="false">K5-K27</f>
        <v>0.850000000000001</v>
      </c>
      <c r="L16" s="96" t="n">
        <f aca="false">L5-L27</f>
        <v>0</v>
      </c>
      <c r="M16" s="104" t="n">
        <f aca="false">M5-M27</f>
        <v>0.337499999999999</v>
      </c>
      <c r="N16" s="165" t="n">
        <f aca="false">N5-N27</f>
        <v>-1</v>
      </c>
      <c r="O16" s="331" t="n">
        <f aca="false">O5-O27</f>
        <v>-1</v>
      </c>
      <c r="P16" s="331" t="n">
        <f aca="false">P5-P27</f>
        <v>0</v>
      </c>
      <c r="Q16" s="331" t="n">
        <f aca="false">Q5-Q27</f>
        <v>-0.25</v>
      </c>
      <c r="R16" s="331" t="n">
        <f aca="false">R5-R27</f>
        <v>-0.833333333333336</v>
      </c>
      <c r="S16" s="96" t="n">
        <f aca="false">S5-S27</f>
        <v>-0.333333333333329</v>
      </c>
      <c r="T16" s="104" t="n">
        <f aca="false">T5-T27</f>
        <v>-0.520833333333336</v>
      </c>
      <c r="U16" s="331" t="n">
        <f aca="false">U5-U27</f>
        <v>-0.0625</v>
      </c>
      <c r="V16" s="337" t="n">
        <f aca="false">V5-V27</f>
        <v>-0.0616666666666745</v>
      </c>
      <c r="W16" s="331" t="n">
        <f aca="false">W5-W27</f>
        <v>-0.138666666666666</v>
      </c>
      <c r="X16" s="331" t="n">
        <f aca="false">X5-X27</f>
        <v>-0.18533333333334</v>
      </c>
      <c r="Y16" s="331" t="n">
        <f aca="false">Y5-Y27</f>
        <v>-0.0446666666666786</v>
      </c>
      <c r="Z16" s="331" t="n">
        <f aca="false">Z5-Z27</f>
        <v>0.119666666666667</v>
      </c>
      <c r="AA16" s="332" t="n">
        <f aca="false">AA5-AA27</f>
        <v>-0.0622499999999988</v>
      </c>
    </row>
    <row r="17" customFormat="false" ht="12.75" hidden="false" customHeight="true" outlineLevel="0" collapsed="false">
      <c r="A17" s="304" t="s">
        <v>14</v>
      </c>
      <c r="B17" s="330" t="n">
        <v>0</v>
      </c>
      <c r="C17" s="330" t="n">
        <f aca="false">C6-C28</f>
        <v>0</v>
      </c>
      <c r="D17" s="330" t="n">
        <f aca="false">D6-D28</f>
        <v>0</v>
      </c>
      <c r="E17" s="330" t="n">
        <f aca="false">E6-E28</f>
        <v>0</v>
      </c>
      <c r="F17" s="331" t="n">
        <f aca="false">F6-F28</f>
        <v>0</v>
      </c>
      <c r="G17" s="331" t="n">
        <f aca="false">G6-G28</f>
        <v>0</v>
      </c>
      <c r="H17" s="330" t="n">
        <f aca="false">H6-H28</f>
        <v>0</v>
      </c>
      <c r="I17" s="165" t="n">
        <f aca="false">I6-I28</f>
        <v>0</v>
      </c>
      <c r="J17" s="96" t="n">
        <f aca="false">J6-J28</f>
        <v>0.75</v>
      </c>
      <c r="K17" s="96" t="n">
        <f aca="false">K6-K28</f>
        <v>0</v>
      </c>
      <c r="L17" s="96" t="n">
        <f aca="false">L6-L28</f>
        <v>0</v>
      </c>
      <c r="M17" s="104" t="n">
        <f aca="false">M6-M28</f>
        <v>0.1875</v>
      </c>
      <c r="N17" s="165" t="n">
        <f aca="false">N6-N28</f>
        <v>0.25</v>
      </c>
      <c r="O17" s="331" t="n">
        <f aca="false">O6-O28</f>
        <v>0.25</v>
      </c>
      <c r="P17" s="331" t="n">
        <f aca="false">P6-P28</f>
        <v>0.25</v>
      </c>
      <c r="Q17" s="331" t="n">
        <f aca="false">Q6-Q28</f>
        <v>0.25</v>
      </c>
      <c r="R17" s="331" t="n">
        <f aca="false">R6-R28</f>
        <v>0</v>
      </c>
      <c r="S17" s="96" t="n">
        <f aca="false">S6-S28</f>
        <v>0</v>
      </c>
      <c r="T17" s="104" t="n">
        <f aca="false">T6-T28</f>
        <v>0.125</v>
      </c>
      <c r="U17" s="331" t="n">
        <f aca="false">U6-U28</f>
        <v>0</v>
      </c>
      <c r="V17" s="337" t="n">
        <f aca="false">V6-V28</f>
        <v>0</v>
      </c>
      <c r="W17" s="331" t="n">
        <f aca="false">W6-W28</f>
        <v>0</v>
      </c>
      <c r="X17" s="331" t="n">
        <f aca="false">X6-X28</f>
        <v>0</v>
      </c>
      <c r="Y17" s="331" t="n">
        <f aca="false">Y6-Y28</f>
        <v>0</v>
      </c>
      <c r="Z17" s="331" t="n">
        <f aca="false">Z6-Z28</f>
        <v>0</v>
      </c>
      <c r="AA17" s="332" t="n">
        <f aca="false">AA6-AA28</f>
        <v>0</v>
      </c>
    </row>
    <row r="18" customFormat="false" ht="12.75" hidden="false" customHeight="true" outlineLevel="0" collapsed="false">
      <c r="A18" s="304" t="s">
        <v>17</v>
      </c>
      <c r="B18" s="330" t="n">
        <v>0</v>
      </c>
      <c r="C18" s="330" t="n">
        <f aca="false">C7-C29</f>
        <v>0</v>
      </c>
      <c r="D18" s="330" t="n">
        <f aca="false">D7-D29</f>
        <v>0</v>
      </c>
      <c r="E18" s="330" t="n">
        <f aca="false">E7-E29</f>
        <v>0</v>
      </c>
      <c r="F18" s="331" t="n">
        <f aca="false">F7-F29</f>
        <v>0</v>
      </c>
      <c r="G18" s="331" t="n">
        <f aca="false">G7-G29</f>
        <v>0</v>
      </c>
      <c r="H18" s="330" t="n">
        <f aca="false">H7-H29</f>
        <v>0</v>
      </c>
      <c r="I18" s="165" t="n">
        <f aca="false">I7-I29</f>
        <v>0</v>
      </c>
      <c r="J18" s="96" t="n">
        <f aca="false">J7-J29</f>
        <v>0</v>
      </c>
      <c r="K18" s="96" t="n">
        <f aca="false">K7-K29</f>
        <v>-0.350000000000001</v>
      </c>
      <c r="L18" s="96" t="n">
        <f aca="false">L7-L29</f>
        <v>0.25</v>
      </c>
      <c r="M18" s="104" t="n">
        <f aca="false">M7-M29</f>
        <v>-0.0250000000000021</v>
      </c>
      <c r="N18" s="165" t="n">
        <f aca="false">N7-N29</f>
        <v>0</v>
      </c>
      <c r="O18" s="331" t="n">
        <f aca="false">O7-O29</f>
        <v>0</v>
      </c>
      <c r="P18" s="331" t="n">
        <f aca="false">P7-P29</f>
        <v>0.25</v>
      </c>
      <c r="Q18" s="331" t="n">
        <f aca="false">Q7-Q29</f>
        <v>0.25</v>
      </c>
      <c r="R18" s="331" t="n">
        <f aca="false">R7-R29</f>
        <v>0</v>
      </c>
      <c r="S18" s="96" t="n">
        <f aca="false">S7-S29</f>
        <v>0</v>
      </c>
      <c r="T18" s="104" t="n">
        <f aca="false">T7-T29</f>
        <v>0.0833333333333286</v>
      </c>
      <c r="U18" s="331" t="n">
        <f aca="false">U7-U29</f>
        <v>0</v>
      </c>
      <c r="V18" s="337" t="n">
        <f aca="false">V7-V29</f>
        <v>0</v>
      </c>
      <c r="W18" s="331" t="n">
        <f aca="false">W7-W29</f>
        <v>0</v>
      </c>
      <c r="X18" s="331" t="n">
        <f aca="false">X7-X29</f>
        <v>0</v>
      </c>
      <c r="Y18" s="331" t="n">
        <f aca="false">Y7-Y29</f>
        <v>0</v>
      </c>
      <c r="Z18" s="331" t="n">
        <f aca="false">Z7-Z29</f>
        <v>0</v>
      </c>
      <c r="AA18" s="332" t="n">
        <f aca="false">AA7-AA29</f>
        <v>0</v>
      </c>
    </row>
    <row r="19" customFormat="false" ht="12.75" hidden="false" customHeight="true" outlineLevel="0" collapsed="false">
      <c r="A19" s="304" t="s">
        <v>15</v>
      </c>
      <c r="B19" s="330" t="n">
        <v>0</v>
      </c>
      <c r="C19" s="330" t="n">
        <f aca="false">C8-C30</f>
        <v>0</v>
      </c>
      <c r="D19" s="330" t="n">
        <f aca="false">D8-D30</f>
        <v>0</v>
      </c>
      <c r="E19" s="330" t="n">
        <f aca="false">E8-E30</f>
        <v>0</v>
      </c>
      <c r="F19" s="331" t="n">
        <f aca="false">F8-F30</f>
        <v>0</v>
      </c>
      <c r="G19" s="331" t="n">
        <f aca="false">G8-G30</f>
        <v>0</v>
      </c>
      <c r="H19" s="330" t="n">
        <f aca="false">H8-H30</f>
        <v>0</v>
      </c>
      <c r="I19" s="165" t="n">
        <f aca="false">I8-I30</f>
        <v>0</v>
      </c>
      <c r="J19" s="96" t="n">
        <f aca="false">J8-J30</f>
        <v>0.899999999999999</v>
      </c>
      <c r="K19" s="96" t="n">
        <f aca="false">K8-K30</f>
        <v>-0.350000000000001</v>
      </c>
      <c r="L19" s="96" t="n">
        <f aca="false">L8-L30</f>
        <v>0.25</v>
      </c>
      <c r="M19" s="104" t="n">
        <f aca="false">M8-M30</f>
        <v>0.199999999999999</v>
      </c>
      <c r="N19" s="165" t="n">
        <f aca="false">N8-N30</f>
        <v>0</v>
      </c>
      <c r="O19" s="331" t="n">
        <f aca="false">O8-O30</f>
        <v>0</v>
      </c>
      <c r="P19" s="331" t="n">
        <f aca="false">P8-P30</f>
        <v>0</v>
      </c>
      <c r="Q19" s="331" t="n">
        <f aca="false">Q8-Q30</f>
        <v>0.25</v>
      </c>
      <c r="R19" s="331" t="n">
        <f aca="false">R8-R30</f>
        <v>0</v>
      </c>
      <c r="S19" s="96" t="n">
        <f aca="false">S8-S30</f>
        <v>0</v>
      </c>
      <c r="T19" s="104" t="n">
        <f aca="false">T8-T30</f>
        <v>0.0625</v>
      </c>
      <c r="U19" s="331" t="n">
        <f aca="false">U8-U30</f>
        <v>0</v>
      </c>
      <c r="V19" s="337" t="n">
        <f aca="false">V8-V30</f>
        <v>0</v>
      </c>
      <c r="W19" s="331" t="n">
        <f aca="false">W8-W30</f>
        <v>0</v>
      </c>
      <c r="X19" s="331" t="n">
        <f aca="false">X8-X30</f>
        <v>0</v>
      </c>
      <c r="Y19" s="331" t="n">
        <f aca="false">Y8-Y30</f>
        <v>0</v>
      </c>
      <c r="Z19" s="331" t="n">
        <f aca="false">Z8-Z30</f>
        <v>0</v>
      </c>
      <c r="AA19" s="332" t="n">
        <f aca="false">AA8-AA30</f>
        <v>0</v>
      </c>
    </row>
    <row r="20" customFormat="false" ht="12.75" hidden="false" customHeight="true" outlineLevel="0" collapsed="false">
      <c r="A20" s="304" t="s">
        <v>11</v>
      </c>
      <c r="B20" s="330" t="n">
        <v>0</v>
      </c>
      <c r="C20" s="330" t="n">
        <f aca="false">C9-C31</f>
        <v>0</v>
      </c>
      <c r="D20" s="330" t="n">
        <f aca="false">D9-D31</f>
        <v>0</v>
      </c>
      <c r="E20" s="330" t="n">
        <f aca="false">E9-E31</f>
        <v>0</v>
      </c>
      <c r="F20" s="331" t="n">
        <f aca="false">F9-F31</f>
        <v>0</v>
      </c>
      <c r="G20" s="331" t="n">
        <f aca="false">G9-G31</f>
        <v>0</v>
      </c>
      <c r="H20" s="330" t="n">
        <f aca="false">H9-H31</f>
        <v>0</v>
      </c>
      <c r="I20" s="165" t="n">
        <f aca="false">I9-I31</f>
        <v>0</v>
      </c>
      <c r="J20" s="96" t="n">
        <f aca="false">J9-J31</f>
        <v>0.899999999999999</v>
      </c>
      <c r="K20" s="96" t="n">
        <f aca="false">K9-K31</f>
        <v>0.649999999999999</v>
      </c>
      <c r="L20" s="96" t="n">
        <f aca="false">L9-L31</f>
        <v>0</v>
      </c>
      <c r="M20" s="104" t="n">
        <f aca="false">M9-M31</f>
        <v>0.387499999999999</v>
      </c>
      <c r="N20" s="165" t="n">
        <f aca="false">N9-N31</f>
        <v>0</v>
      </c>
      <c r="O20" s="331" t="n">
        <f aca="false">O9-O31</f>
        <v>0</v>
      </c>
      <c r="P20" s="331" t="n">
        <f aca="false">P9-P31</f>
        <v>0</v>
      </c>
      <c r="Q20" s="331" t="n">
        <f aca="false">Q9-Q31</f>
        <v>0</v>
      </c>
      <c r="R20" s="331" t="n">
        <f aca="false">R9-R31</f>
        <v>0.833333333333336</v>
      </c>
      <c r="S20" s="96" t="n">
        <f aca="false">S9-S31</f>
        <v>0</v>
      </c>
      <c r="T20" s="104" t="n">
        <f aca="false">T9-T31</f>
        <v>0.208333333333329</v>
      </c>
      <c r="U20" s="331" t="n">
        <f aca="false">U9-U31</f>
        <v>0</v>
      </c>
      <c r="V20" s="337" t="n">
        <f aca="false">V9-V31</f>
        <v>0</v>
      </c>
      <c r="W20" s="331" t="n">
        <f aca="false">W9-W31</f>
        <v>0</v>
      </c>
      <c r="X20" s="331" t="n">
        <f aca="false">X9-X31</f>
        <v>0</v>
      </c>
      <c r="Y20" s="331" t="n">
        <f aca="false">Y9-Y31</f>
        <v>0</v>
      </c>
      <c r="Z20" s="331" t="n">
        <f aca="false">Z9-Z31</f>
        <v>0</v>
      </c>
      <c r="AA20" s="332" t="n">
        <f aca="false">AA9-AA31</f>
        <v>0</v>
      </c>
    </row>
    <row r="21" customFormat="false" ht="12.75" hidden="false" customHeight="true" outlineLevel="0" collapsed="false">
      <c r="A21" s="304" t="s">
        <v>16</v>
      </c>
      <c r="B21" s="339" t="n">
        <v>0</v>
      </c>
      <c r="C21" s="339" t="n">
        <f aca="false">C10-C32</f>
        <v>0</v>
      </c>
      <c r="D21" s="339" t="n">
        <f aca="false">D10-D32</f>
        <v>0</v>
      </c>
      <c r="E21" s="339" t="n">
        <f aca="false">E10-E32</f>
        <v>0</v>
      </c>
      <c r="F21" s="340" t="n">
        <f aca="false">F10-F32</f>
        <v>0</v>
      </c>
      <c r="G21" s="340" t="n">
        <f aca="false">G10-G32</f>
        <v>0</v>
      </c>
      <c r="H21" s="339" t="n">
        <f aca="false">H10-H32</f>
        <v>0</v>
      </c>
      <c r="I21" s="184" t="n">
        <f aca="false">I10-I32</f>
        <v>0</v>
      </c>
      <c r="J21" s="109" t="n">
        <f aca="false">J10-J32</f>
        <v>0.899999999999999</v>
      </c>
      <c r="K21" s="109" t="n">
        <f aca="false">K10-K32</f>
        <v>0.649999999999999</v>
      </c>
      <c r="L21" s="109" t="n">
        <f aca="false">L10-L32</f>
        <v>0</v>
      </c>
      <c r="M21" s="111" t="n">
        <f aca="false">M10-M32</f>
        <v>0.387499999999999</v>
      </c>
      <c r="N21" s="184" t="n">
        <f aca="false">N10-N32</f>
        <v>0</v>
      </c>
      <c r="O21" s="340" t="n">
        <f aca="false">O10-O32</f>
        <v>0</v>
      </c>
      <c r="P21" s="340" t="n">
        <f aca="false">P10-P32</f>
        <v>0</v>
      </c>
      <c r="Q21" s="340" t="n">
        <f aca="false">Q10-Q32</f>
        <v>0</v>
      </c>
      <c r="R21" s="340" t="n">
        <f aca="false">R10-R32</f>
        <v>0.833333333333336</v>
      </c>
      <c r="S21" s="109" t="n">
        <f aca="false">S10-S32</f>
        <v>0</v>
      </c>
      <c r="T21" s="111" t="n">
        <f aca="false">T10-T32</f>
        <v>0.208333333333336</v>
      </c>
      <c r="U21" s="340" t="n">
        <f aca="false">U10-U32</f>
        <v>0</v>
      </c>
      <c r="V21" s="342" t="n">
        <f aca="false">V10-V32</f>
        <v>0</v>
      </c>
      <c r="W21" s="340" t="n">
        <f aca="false">W10-W32</f>
        <v>0</v>
      </c>
      <c r="X21" s="340" t="n">
        <f aca="false">X10-X32</f>
        <v>0</v>
      </c>
      <c r="Y21" s="340" t="n">
        <f aca="false">Y10-Y32</f>
        <v>0</v>
      </c>
      <c r="Z21" s="340" t="n">
        <f aca="false">Z10-Z32</f>
        <v>0</v>
      </c>
      <c r="AA21" s="341" t="n">
        <f aca="false">AA10-AA32</f>
        <v>0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03" t="n">
        <f aca="false">crvDate-2</f>
        <v>37160</v>
      </c>
      <c r="B24" s="303"/>
      <c r="D24" s="304" t="n">
        <v>2001</v>
      </c>
      <c r="F24" s="304" t="n">
        <v>2001</v>
      </c>
      <c r="G24" s="304" t="n">
        <v>2001</v>
      </c>
      <c r="H24" s="304" t="n">
        <v>2001</v>
      </c>
      <c r="I24" s="304" t="n">
        <v>2001</v>
      </c>
      <c r="J24" s="304"/>
      <c r="K24" s="304"/>
      <c r="L24" s="304"/>
      <c r="M24" s="304"/>
      <c r="N24" s="327" t="n">
        <v>2002</v>
      </c>
      <c r="O24" s="304"/>
      <c r="P24" s="327"/>
      <c r="Q24" s="304"/>
      <c r="R24" s="304"/>
      <c r="S24" s="304"/>
      <c r="T24" s="304"/>
      <c r="U24" s="304" t="n">
        <v>2003</v>
      </c>
      <c r="V24" s="304" t="n">
        <v>2004</v>
      </c>
      <c r="W24" s="304"/>
      <c r="X24" s="304"/>
      <c r="Y24" s="304" t="s">
        <v>100</v>
      </c>
      <c r="Z24" s="304"/>
      <c r="AA24" s="304"/>
    </row>
    <row r="25" customFormat="false" ht="13.5" hidden="true" customHeight="false" outlineLevel="0" collapsed="false">
      <c r="A25" s="304" t="s">
        <v>194</v>
      </c>
      <c r="B25" s="305" t="n">
        <v>36739</v>
      </c>
      <c r="C25" s="306" t="n">
        <v>36892</v>
      </c>
      <c r="D25" s="306" t="n">
        <v>36923</v>
      </c>
      <c r="E25" s="306" t="n">
        <v>36951</v>
      </c>
      <c r="F25" s="306" t="n">
        <v>37043</v>
      </c>
      <c r="G25" s="308" t="n">
        <v>37073</v>
      </c>
      <c r="H25" s="306" t="n">
        <v>37104</v>
      </c>
      <c r="I25" s="306" t="n">
        <v>37135</v>
      </c>
      <c r="J25" s="308" t="n">
        <v>37165</v>
      </c>
      <c r="K25" s="308" t="n">
        <v>37196</v>
      </c>
      <c r="L25" s="308" t="n">
        <v>37226</v>
      </c>
      <c r="M25" s="309" t="s">
        <v>102</v>
      </c>
      <c r="N25" s="306" t="n">
        <v>37257</v>
      </c>
      <c r="O25" s="308" t="n">
        <v>37288</v>
      </c>
      <c r="P25" s="308" t="n">
        <v>37316</v>
      </c>
      <c r="Q25" s="313" t="s">
        <v>103</v>
      </c>
      <c r="R25" s="313" t="s">
        <v>104</v>
      </c>
      <c r="S25" s="313" t="s">
        <v>105</v>
      </c>
      <c r="T25" s="313" t="s">
        <v>106</v>
      </c>
      <c r="U25" s="311" t="s">
        <v>107</v>
      </c>
      <c r="V25" s="309" t="s">
        <v>108</v>
      </c>
      <c r="W25" s="312" t="s">
        <v>109</v>
      </c>
      <c r="X25" s="313" t="s">
        <v>110</v>
      </c>
      <c r="Y25" s="313" t="s">
        <v>111</v>
      </c>
      <c r="Z25" s="313" t="s">
        <v>112</v>
      </c>
      <c r="AA25" s="314" t="s">
        <v>113</v>
      </c>
    </row>
    <row r="26" customFormat="false" ht="12.75" hidden="true" customHeight="false" outlineLevel="0" collapsed="false">
      <c r="A26" s="304" t="s">
        <v>13</v>
      </c>
      <c r="B26" s="315" t="n">
        <v>0</v>
      </c>
      <c r="C26" s="315" t="n">
        <v>0</v>
      </c>
      <c r="D26" s="315" t="n">
        <v>0</v>
      </c>
      <c r="E26" s="315" t="n">
        <v>0</v>
      </c>
      <c r="F26" s="317" t="n">
        <v>0</v>
      </c>
      <c r="G26" s="316" t="n">
        <v>0</v>
      </c>
      <c r="H26" s="316" t="n">
        <v>0</v>
      </c>
      <c r="I26" s="316" t="n">
        <v>18.65</v>
      </c>
      <c r="J26" s="319" t="n">
        <v>22.5</v>
      </c>
      <c r="K26" s="319" t="n">
        <v>27.25</v>
      </c>
      <c r="L26" s="319" t="n">
        <v>35</v>
      </c>
      <c r="M26" s="320" t="n">
        <v>25.85</v>
      </c>
      <c r="N26" s="316" t="n">
        <v>35</v>
      </c>
      <c r="O26" s="319" t="n">
        <v>32</v>
      </c>
      <c r="P26" s="319" t="n">
        <v>28</v>
      </c>
      <c r="Q26" s="319" t="n">
        <v>27.8333333333333</v>
      </c>
      <c r="R26" s="319" t="n">
        <v>44</v>
      </c>
      <c r="S26" s="319" t="n">
        <v>35</v>
      </c>
      <c r="T26" s="320" t="n">
        <v>34.625</v>
      </c>
      <c r="U26" s="322" t="n">
        <v>36.1041666666667</v>
      </c>
      <c r="V26" s="318" t="n">
        <v>35.6075</v>
      </c>
      <c r="W26" s="316" t="n">
        <v>36.89</v>
      </c>
      <c r="X26" s="319" t="n">
        <v>33.1063333333333</v>
      </c>
      <c r="Y26" s="319" t="n">
        <v>43.1953333333333</v>
      </c>
      <c r="Z26" s="319" t="n">
        <v>37.541</v>
      </c>
      <c r="AA26" s="320" t="n">
        <v>37.6831666666667</v>
      </c>
    </row>
    <row r="27" customFormat="false" ht="12.75" hidden="true" customHeight="false" outlineLevel="0" collapsed="false">
      <c r="A27" s="304" t="s">
        <v>12</v>
      </c>
      <c r="B27" s="315" t="n">
        <v>0</v>
      </c>
      <c r="C27" s="315" t="n">
        <v>0</v>
      </c>
      <c r="D27" s="315" t="n">
        <v>0</v>
      </c>
      <c r="E27" s="315" t="n">
        <v>0</v>
      </c>
      <c r="F27" s="317" t="n">
        <v>0</v>
      </c>
      <c r="G27" s="315" t="n">
        <v>0</v>
      </c>
      <c r="H27" s="315" t="n">
        <v>0</v>
      </c>
      <c r="I27" s="315" t="n">
        <v>20.25</v>
      </c>
      <c r="J27" s="317" t="n">
        <v>23.25</v>
      </c>
      <c r="K27" s="317" t="n">
        <v>27.15</v>
      </c>
      <c r="L27" s="317" t="n">
        <v>34.75</v>
      </c>
      <c r="M27" s="318" t="n">
        <v>26.35</v>
      </c>
      <c r="N27" s="315" t="n">
        <v>34.75</v>
      </c>
      <c r="O27" s="317" t="n">
        <v>31.9</v>
      </c>
      <c r="P27" s="317" t="n">
        <v>28</v>
      </c>
      <c r="Q27" s="317" t="n">
        <v>30.1666666666667</v>
      </c>
      <c r="R27" s="317" t="n">
        <v>47</v>
      </c>
      <c r="S27" s="317" t="n">
        <v>33.9166666666667</v>
      </c>
      <c r="T27" s="318" t="n">
        <v>35.6583333333333</v>
      </c>
      <c r="U27" s="322" t="n">
        <v>37.5625</v>
      </c>
      <c r="V27" s="318" t="n">
        <v>37.3141666666667</v>
      </c>
      <c r="W27" s="315" t="n">
        <v>39.8683333333333</v>
      </c>
      <c r="X27" s="317" t="n">
        <v>37.9836666666667</v>
      </c>
      <c r="Y27" s="317" t="n">
        <v>49.0746666666667</v>
      </c>
      <c r="Z27" s="317" t="n">
        <v>40.698</v>
      </c>
      <c r="AA27" s="318" t="n">
        <v>41.9061666666667</v>
      </c>
    </row>
    <row r="28" customFormat="false" ht="12.75" hidden="true" customHeight="false" outlineLevel="0" collapsed="false">
      <c r="A28" s="304" t="s">
        <v>14</v>
      </c>
      <c r="B28" s="315" t="n">
        <v>0</v>
      </c>
      <c r="C28" s="315" t="n">
        <v>0</v>
      </c>
      <c r="D28" s="315" t="n">
        <v>0</v>
      </c>
      <c r="E28" s="315" t="n">
        <v>0</v>
      </c>
      <c r="F28" s="317" t="n">
        <v>0</v>
      </c>
      <c r="G28" s="315" t="n">
        <v>0</v>
      </c>
      <c r="H28" s="315" t="n">
        <v>0</v>
      </c>
      <c r="I28" s="315" t="n">
        <v>22.44</v>
      </c>
      <c r="J28" s="317" t="n">
        <v>25.5</v>
      </c>
      <c r="K28" s="317" t="n">
        <v>27.25</v>
      </c>
      <c r="L28" s="317" t="n">
        <v>35.25</v>
      </c>
      <c r="M28" s="318" t="n">
        <v>27.61</v>
      </c>
      <c r="N28" s="315" t="n">
        <v>35.25</v>
      </c>
      <c r="O28" s="317" t="n">
        <v>34</v>
      </c>
      <c r="P28" s="317" t="n">
        <v>31.25</v>
      </c>
      <c r="Q28" s="317" t="n">
        <v>32.25</v>
      </c>
      <c r="R28" s="317" t="n">
        <v>46.25</v>
      </c>
      <c r="S28" s="317" t="n">
        <v>36.25</v>
      </c>
      <c r="T28" s="318" t="n">
        <v>37.0625</v>
      </c>
      <c r="U28" s="322" t="n">
        <v>39.75</v>
      </c>
      <c r="V28" s="318" t="n">
        <v>40.0016666666667</v>
      </c>
      <c r="W28" s="315" t="n">
        <v>40.3623333333333</v>
      </c>
      <c r="X28" s="317" t="n">
        <v>42.3933333333333</v>
      </c>
      <c r="Y28" s="317" t="n">
        <v>41.9416666666667</v>
      </c>
      <c r="Z28" s="317" t="n">
        <v>42.3046666666667</v>
      </c>
      <c r="AA28" s="318" t="n">
        <v>41.7505</v>
      </c>
    </row>
    <row r="29" customFormat="false" ht="12.75" hidden="true" customHeight="false" outlineLevel="0" collapsed="false">
      <c r="A29" s="304" t="s">
        <v>17</v>
      </c>
      <c r="B29" s="315" t="n">
        <v>0</v>
      </c>
      <c r="C29" s="315" t="n">
        <v>0</v>
      </c>
      <c r="D29" s="315" t="n">
        <v>0</v>
      </c>
      <c r="E29" s="315" t="n">
        <v>0</v>
      </c>
      <c r="F29" s="317" t="n">
        <v>0</v>
      </c>
      <c r="G29" s="315" t="n">
        <v>0</v>
      </c>
      <c r="H29" s="315" t="n">
        <v>0</v>
      </c>
      <c r="I29" s="315" t="n">
        <v>21.77</v>
      </c>
      <c r="J29" s="317" t="n">
        <v>25.1</v>
      </c>
      <c r="K29" s="317" t="n">
        <v>27.25</v>
      </c>
      <c r="L29" s="317" t="n">
        <v>32</v>
      </c>
      <c r="M29" s="318" t="n">
        <v>26.53</v>
      </c>
      <c r="N29" s="315" t="n">
        <v>32.5</v>
      </c>
      <c r="O29" s="317" t="n">
        <v>32.5</v>
      </c>
      <c r="P29" s="317" t="n">
        <v>31.25</v>
      </c>
      <c r="Q29" s="317" t="n">
        <v>32.25</v>
      </c>
      <c r="R29" s="317" t="n">
        <v>45</v>
      </c>
      <c r="S29" s="317" t="n">
        <v>35.5</v>
      </c>
      <c r="T29" s="318" t="n">
        <v>36.2083333333333</v>
      </c>
      <c r="U29" s="322" t="n">
        <v>28.9166666666667</v>
      </c>
      <c r="V29" s="318" t="n">
        <v>27.3125</v>
      </c>
      <c r="W29" s="315" t="n">
        <v>28.1666666666667</v>
      </c>
      <c r="X29" s="317" t="n">
        <v>35.3383333333333</v>
      </c>
      <c r="Y29" s="317" t="n">
        <v>44.6183333333333</v>
      </c>
      <c r="Z29" s="317" t="n">
        <v>35.7866666666667</v>
      </c>
      <c r="AA29" s="318" t="n">
        <v>35.9775</v>
      </c>
    </row>
    <row r="30" customFormat="false" ht="12.75" hidden="true" customHeight="false" outlineLevel="0" collapsed="false">
      <c r="A30" s="304" t="s">
        <v>15</v>
      </c>
      <c r="B30" s="315" t="n">
        <v>0</v>
      </c>
      <c r="C30" s="315" t="n">
        <v>0</v>
      </c>
      <c r="D30" s="315" t="n">
        <v>0</v>
      </c>
      <c r="E30" s="315" t="n">
        <v>0</v>
      </c>
      <c r="F30" s="317" t="n">
        <v>0</v>
      </c>
      <c r="G30" s="315" t="n">
        <v>0</v>
      </c>
      <c r="H30" s="315" t="n">
        <v>0</v>
      </c>
      <c r="I30" s="315" t="n">
        <v>21.77</v>
      </c>
      <c r="J30" s="317" t="n">
        <v>25.1</v>
      </c>
      <c r="K30" s="317" t="n">
        <v>27.25</v>
      </c>
      <c r="L30" s="317" t="n">
        <v>32</v>
      </c>
      <c r="M30" s="318" t="n">
        <v>26.53</v>
      </c>
      <c r="N30" s="315" t="n">
        <v>32.5</v>
      </c>
      <c r="O30" s="317" t="n">
        <v>32.5</v>
      </c>
      <c r="P30" s="317" t="n">
        <v>31.75</v>
      </c>
      <c r="Q30" s="317" t="n">
        <v>34.25</v>
      </c>
      <c r="R30" s="317" t="n">
        <v>46.5</v>
      </c>
      <c r="S30" s="317" t="n">
        <v>35.5</v>
      </c>
      <c r="T30" s="318" t="n">
        <v>37.125</v>
      </c>
      <c r="U30" s="322" t="n">
        <v>40</v>
      </c>
      <c r="V30" s="318" t="n">
        <v>40.25</v>
      </c>
      <c r="W30" s="315" t="n">
        <v>40.0583333333333</v>
      </c>
      <c r="X30" s="317" t="n">
        <v>40.2743333333333</v>
      </c>
      <c r="Y30" s="317" t="n">
        <v>44.467</v>
      </c>
      <c r="Z30" s="317" t="n">
        <v>41.707</v>
      </c>
      <c r="AA30" s="318" t="n">
        <v>41.6266666666667</v>
      </c>
    </row>
    <row r="31" customFormat="false" ht="12.75" hidden="true" customHeight="false" outlineLevel="0" collapsed="false">
      <c r="A31" s="304" t="s">
        <v>11</v>
      </c>
      <c r="B31" s="315" t="n">
        <v>0</v>
      </c>
      <c r="C31" s="315" t="n">
        <v>0</v>
      </c>
      <c r="D31" s="315" t="n">
        <v>0</v>
      </c>
      <c r="E31" s="315" t="n">
        <v>0</v>
      </c>
      <c r="F31" s="317" t="n">
        <v>0</v>
      </c>
      <c r="G31" s="315" t="n">
        <v>0</v>
      </c>
      <c r="H31" s="315" t="n">
        <v>0</v>
      </c>
      <c r="I31" s="315" t="n">
        <v>24.85</v>
      </c>
      <c r="J31" s="317" t="n">
        <v>26.1</v>
      </c>
      <c r="K31" s="317" t="n">
        <v>25.35</v>
      </c>
      <c r="L31" s="317" t="n">
        <v>30.5</v>
      </c>
      <c r="M31" s="318" t="n">
        <v>26.7</v>
      </c>
      <c r="N31" s="315" t="n">
        <v>30.25</v>
      </c>
      <c r="O31" s="317" t="n">
        <v>29.5</v>
      </c>
      <c r="P31" s="317" t="n">
        <v>29.5</v>
      </c>
      <c r="Q31" s="317" t="n">
        <v>34.8333333333333</v>
      </c>
      <c r="R31" s="317" t="n">
        <v>50.1666666666667</v>
      </c>
      <c r="S31" s="317" t="n">
        <v>32.3333333333333</v>
      </c>
      <c r="T31" s="318" t="n">
        <v>36.7708333333333</v>
      </c>
      <c r="U31" s="322" t="n">
        <v>37.7291666666667</v>
      </c>
      <c r="V31" s="318" t="n">
        <v>37.8308333333333</v>
      </c>
      <c r="W31" s="315" t="n">
        <v>37.0593333333333</v>
      </c>
      <c r="X31" s="317" t="n">
        <v>37.479</v>
      </c>
      <c r="Y31" s="317" t="n">
        <v>45.5346666666667</v>
      </c>
      <c r="Z31" s="317" t="n">
        <v>36.7536666666667</v>
      </c>
      <c r="AA31" s="318" t="n">
        <v>39.2066666666667</v>
      </c>
    </row>
    <row r="32" customFormat="false" ht="13.5" hidden="true" customHeight="false" outlineLevel="0" collapsed="false">
      <c r="A32" s="304" t="s">
        <v>16</v>
      </c>
      <c r="B32" s="323" t="n">
        <v>0</v>
      </c>
      <c r="C32" s="323" t="n">
        <v>0</v>
      </c>
      <c r="D32" s="323" t="n">
        <v>0</v>
      </c>
      <c r="E32" s="323" t="n">
        <v>0</v>
      </c>
      <c r="F32" s="324" t="n">
        <v>0</v>
      </c>
      <c r="G32" s="323" t="n">
        <v>0</v>
      </c>
      <c r="H32" s="323" t="n">
        <v>0</v>
      </c>
      <c r="I32" s="323" t="n">
        <v>28.85</v>
      </c>
      <c r="J32" s="324" t="n">
        <v>27.1</v>
      </c>
      <c r="K32" s="324" t="n">
        <v>27.35</v>
      </c>
      <c r="L32" s="324" t="n">
        <v>32.5</v>
      </c>
      <c r="M32" s="325" t="n">
        <v>28.95</v>
      </c>
      <c r="N32" s="323" t="n">
        <v>31.75</v>
      </c>
      <c r="O32" s="324" t="n">
        <v>30.75</v>
      </c>
      <c r="P32" s="324" t="n">
        <v>30.75</v>
      </c>
      <c r="Q32" s="324" t="n">
        <v>38.1666666666667</v>
      </c>
      <c r="R32" s="324" t="n">
        <v>58.1666666666667</v>
      </c>
      <c r="S32" s="324" t="n">
        <v>34.5</v>
      </c>
      <c r="T32" s="325" t="n">
        <v>40.4791666666667</v>
      </c>
      <c r="U32" s="326" t="n">
        <v>41.0625</v>
      </c>
      <c r="V32" s="325" t="n">
        <v>41.1633333333333</v>
      </c>
      <c r="W32" s="323" t="n">
        <v>39.418</v>
      </c>
      <c r="X32" s="324" t="n">
        <v>40.24</v>
      </c>
      <c r="Y32" s="324" t="n">
        <v>50.0733333333333</v>
      </c>
      <c r="Z32" s="324" t="n">
        <v>39.024</v>
      </c>
      <c r="AA32" s="325" t="n">
        <v>42.1888333333334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43"/>
    </row>
    <row r="35" customFormat="false" ht="11.25" hidden="false" customHeight="false" outlineLevel="0" collapsed="false">
      <c r="D35" s="343"/>
    </row>
    <row r="36" customFormat="false" ht="11.25" hidden="false" customHeight="false" outlineLevel="0" collapsed="false">
      <c r="D36" s="343"/>
    </row>
    <row r="37" customFormat="false" ht="11.25" hidden="false" customHeight="false" outlineLevel="0" collapsed="false">
      <c r="D37" s="343"/>
    </row>
    <row r="38" customFormat="false" ht="11.25" hidden="false" customHeight="false" outlineLevel="0" collapsed="false">
      <c r="D38" s="343"/>
    </row>
    <row r="39" customFormat="false" ht="11.25" hidden="false" customHeight="false" outlineLevel="0" collapsed="false">
      <c r="D39" s="343"/>
    </row>
    <row r="40" customFormat="false" ht="11.25" hidden="false" customHeight="false" outlineLevel="0" collapsed="false">
      <c r="D40" s="343"/>
    </row>
    <row r="41" customFormat="false" ht="11.25" hidden="false" customHeight="false" outlineLevel="0" collapsed="false">
      <c r="D41" s="34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2" t="n">
        <f aca="false">'Power West Price Peak'!A2</f>
        <v>37162</v>
      </c>
      <c r="B2" s="303"/>
      <c r="D2" s="304" t="n">
        <v>2001</v>
      </c>
      <c r="F2" s="304"/>
      <c r="G2" s="304" t="n">
        <v>2001</v>
      </c>
      <c r="H2" s="304" t="n">
        <v>2001</v>
      </c>
      <c r="I2" s="304" t="n">
        <v>2001</v>
      </c>
      <c r="J2" s="304" t="n">
        <v>2001</v>
      </c>
      <c r="K2" s="304"/>
      <c r="L2" s="304"/>
      <c r="M2" s="304"/>
      <c r="N2" s="304"/>
      <c r="O2" s="304" t="n">
        <v>2002</v>
      </c>
      <c r="P2" s="304"/>
      <c r="Q2" s="304"/>
      <c r="R2" s="304"/>
      <c r="S2" s="304"/>
      <c r="T2" s="304"/>
      <c r="U2" s="304"/>
      <c r="V2" s="304" t="n">
        <v>2003</v>
      </c>
      <c r="W2" s="304" t="n">
        <v>2004</v>
      </c>
      <c r="X2" s="304"/>
      <c r="Y2" s="304"/>
      <c r="Z2" s="304" t="s">
        <v>100</v>
      </c>
      <c r="AA2" s="304"/>
      <c r="AB2" s="304"/>
    </row>
    <row r="3" customFormat="false" ht="17.25" hidden="false" customHeight="false" outlineLevel="0" collapsed="false">
      <c r="A3" s="374" t="s">
        <v>101</v>
      </c>
      <c r="B3" s="305" t="n">
        <v>36739</v>
      </c>
      <c r="C3" s="306" t="n">
        <v>36892</v>
      </c>
      <c r="D3" s="306" t="n">
        <v>36923</v>
      </c>
      <c r="E3" s="306" t="n">
        <v>36951</v>
      </c>
      <c r="F3" s="307" t="n">
        <v>36982</v>
      </c>
      <c r="G3" s="306" t="n">
        <v>37043</v>
      </c>
      <c r="H3" s="306" t="n">
        <v>37073</v>
      </c>
      <c r="I3" s="306" t="n">
        <v>37104</v>
      </c>
      <c r="J3" s="306" t="n">
        <v>37135</v>
      </c>
      <c r="K3" s="308" t="n">
        <v>37165</v>
      </c>
      <c r="L3" s="308" t="n">
        <v>37196</v>
      </c>
      <c r="M3" s="308" t="n">
        <v>37226</v>
      </c>
      <c r="N3" s="309" t="s">
        <v>102</v>
      </c>
      <c r="O3" s="306" t="n">
        <v>37257</v>
      </c>
      <c r="P3" s="308" t="n">
        <v>37288</v>
      </c>
      <c r="Q3" s="308" t="n">
        <v>37316</v>
      </c>
      <c r="R3" s="310" t="s">
        <v>103</v>
      </c>
      <c r="S3" s="310" t="s">
        <v>104</v>
      </c>
      <c r="T3" s="310" t="s">
        <v>105</v>
      </c>
      <c r="U3" s="310" t="s">
        <v>106</v>
      </c>
      <c r="V3" s="311" t="s">
        <v>107</v>
      </c>
      <c r="W3" s="309" t="s">
        <v>108</v>
      </c>
      <c r="X3" s="312" t="s">
        <v>109</v>
      </c>
      <c r="Y3" s="313" t="s">
        <v>110</v>
      </c>
      <c r="Z3" s="313" t="s">
        <v>111</v>
      </c>
      <c r="AA3" s="313" t="s">
        <v>112</v>
      </c>
      <c r="AB3" s="314" t="s">
        <v>113</v>
      </c>
    </row>
    <row r="4" customFormat="false" ht="12.75" hidden="false" customHeight="false" outlineLevel="0" collapsed="false">
      <c r="A4" s="304" t="s">
        <v>13</v>
      </c>
      <c r="B4" s="315" t="n">
        <v>0</v>
      </c>
      <c r="C4" s="316" t="n">
        <f aca="false">P2!K5</f>
        <v>0</v>
      </c>
      <c r="D4" s="316" t="n">
        <f aca="false">P2!L5</f>
        <v>0</v>
      </c>
      <c r="E4" s="316" t="n">
        <f aca="false">P2!M5</f>
        <v>0</v>
      </c>
      <c r="F4" s="316" t="n">
        <f aca="false">P2!N5</f>
        <v>0</v>
      </c>
      <c r="G4" s="315" t="n">
        <f aca="false">P2!P5</f>
        <v>0</v>
      </c>
      <c r="H4" s="315" t="n">
        <f aca="false">P2!Q5</f>
        <v>0</v>
      </c>
      <c r="I4" s="315" t="n">
        <f aca="false">P2!R5</f>
        <v>0</v>
      </c>
      <c r="J4" s="375" t="n">
        <f aca="false">P2!S5</f>
        <v>18.5</v>
      </c>
      <c r="K4" s="376" t="n">
        <f aca="false">P2!T5</f>
        <v>17.177</v>
      </c>
      <c r="L4" s="376" t="n">
        <f aca="false">P2!U5</f>
        <v>24.854</v>
      </c>
      <c r="M4" s="376" t="n">
        <f aca="false">P2!V5</f>
        <v>27.435</v>
      </c>
      <c r="N4" s="377" t="n">
        <f aca="false">AVERAGE(P2!S5:V5)</f>
        <v>21.9915</v>
      </c>
      <c r="O4" s="375" t="n">
        <f aca="false">P2!W5</f>
        <v>26.823</v>
      </c>
      <c r="P4" s="376" t="n">
        <f aca="false">P2!X5</f>
        <v>24.214</v>
      </c>
      <c r="Q4" s="376" t="n">
        <f aca="false">P2!Y5</f>
        <v>21</v>
      </c>
      <c r="R4" s="378" t="n">
        <f aca="false">AVERAGE(P2!Z5:AB5)</f>
        <v>19.8156666666667</v>
      </c>
      <c r="S4" s="378" t="n">
        <f aca="false">AVERAGE(P2!AC5:AE5)</f>
        <v>31.3196666666667</v>
      </c>
      <c r="T4" s="378" t="n">
        <f aca="false">AVERAGE(P2!AF5:AH5)</f>
        <v>27.6686666666667</v>
      </c>
      <c r="U4" s="379" t="n">
        <f aca="false">AVERAGE(P2!W5:AH5)</f>
        <v>25.7040833333333</v>
      </c>
      <c r="V4" s="380" t="n">
        <f aca="false">AVERAGE(P2!AI5:AT5)</f>
        <v>25.18875</v>
      </c>
      <c r="W4" s="381" t="n">
        <f aca="false">AVERAGE(P2!AU5:BF5)</f>
        <v>25.0201666666667</v>
      </c>
      <c r="X4" s="381" t="n">
        <f aca="false">AVERAGE(P2!BG5:BI5,P2!BS5:BU5,P2!CE5:CG5,P2!CQ5:CS5,P2!DC5:DE5,P2!DO5:DQ5,P2!EA5:EC5,P2!EM5:EO5,P2!EY5:FA5,P2!FK5:FM5)</f>
        <v>26.8122333333333</v>
      </c>
      <c r="Y4" s="378" t="n">
        <f aca="false">AVERAGE(P2!BJ5:BL5,P2!BV5:BX5,P2!CH5:CJ5,P2!CT5:CV5,P2!DF5:DH5,P2!DR5:DT5,P2!ED5:EF5,P2!EP5:ER5,P2!FB5:FD5,P2!FN5:FP5)</f>
        <v>19.7060666666667</v>
      </c>
      <c r="Z4" s="378" t="n">
        <f aca="false">AVERAGE(P2!BM5:BO5,P2!BY5:CA5,P2!CK5:CM5,P2!CW5:CY5,P2!DI5:DK5,P2!DU5:DW5,P2!EG5:EI5,P2!ES5:EU5,P2!FE5:FG5,P2!FQ5:FS5)</f>
        <v>31.2844666666667</v>
      </c>
      <c r="AA4" s="378" t="n">
        <f aca="false">AVERAGE(P2!BP5:BR5,P2!CB5:CD5,P2!CN5:CP5,P2!CZ5:DB5,P2!DL5:DN5,P2!DX5:DZ5,P2!EJ5:EL5,P2!EV5:EX5,P2!FH5:FJ5,P2!FT5:FV5)</f>
        <v>27.5619333333333</v>
      </c>
      <c r="AB4" s="379" t="n">
        <f aca="false">AVERAGE(P2!BG5:FV5)</f>
        <v>26.341175</v>
      </c>
    </row>
    <row r="5" customFormat="false" ht="12.75" hidden="false" customHeight="false" outlineLevel="0" collapsed="false">
      <c r="A5" s="304" t="s">
        <v>12</v>
      </c>
      <c r="B5" s="315" t="n">
        <v>0</v>
      </c>
      <c r="C5" s="315" t="n">
        <f aca="false">P2!K7</f>
        <v>0</v>
      </c>
      <c r="D5" s="315" t="n">
        <f aca="false">P2!L7</f>
        <v>0</v>
      </c>
      <c r="E5" s="315" t="n">
        <f aca="false">P2!M7</f>
        <v>0</v>
      </c>
      <c r="F5" s="315" t="n">
        <f aca="false">P2!N7</f>
        <v>0</v>
      </c>
      <c r="G5" s="315" t="n">
        <f aca="false">P2!P7</f>
        <v>0</v>
      </c>
      <c r="H5" s="315" t="n">
        <f aca="false">P2!Q7</f>
        <v>0</v>
      </c>
      <c r="I5" s="315" t="n">
        <f aca="false">P2!R7</f>
        <v>0</v>
      </c>
      <c r="J5" s="375" t="n">
        <f aca="false">P2!S7</f>
        <v>19.75</v>
      </c>
      <c r="K5" s="376" t="n">
        <f aca="false">P2!T7</f>
        <v>17.806</v>
      </c>
      <c r="L5" s="376" t="n">
        <f aca="false">P2!U7</f>
        <v>24.667</v>
      </c>
      <c r="M5" s="376" t="n">
        <f aca="false">P2!V7</f>
        <v>27.363</v>
      </c>
      <c r="N5" s="377" t="n">
        <f aca="false">AVERAGE(P2!S7:V7)</f>
        <v>22.3965</v>
      </c>
      <c r="O5" s="375" t="n">
        <f aca="false">P2!W7</f>
        <v>25.56</v>
      </c>
      <c r="P5" s="376" t="n">
        <f aca="false">P2!X7</f>
        <v>22.95</v>
      </c>
      <c r="Q5" s="376" t="n">
        <f aca="false">P2!Y7</f>
        <v>21.661</v>
      </c>
      <c r="R5" s="376" t="n">
        <f aca="false">AVERAGE(P2!Z7:AB7)</f>
        <v>21.0223333333333</v>
      </c>
      <c r="S5" s="376" t="n">
        <f aca="false">AVERAGE(P2!AC7:AE7)</f>
        <v>32.5566666666667</v>
      </c>
      <c r="T5" s="376" t="n">
        <f aca="false">AVERAGE(P2!AF7:AH7)</f>
        <v>27.8773333333333</v>
      </c>
      <c r="U5" s="377" t="n">
        <f aca="false">AVERAGE(P2!W7:AH7)</f>
        <v>26.2116666666667</v>
      </c>
      <c r="V5" s="382" t="n">
        <f aca="false">AVERAGE(P2!AI7:AT7)</f>
        <v>26.799</v>
      </c>
      <c r="W5" s="375" t="n">
        <f aca="false">AVERAGE(P2!AU7:BF7)</f>
        <v>26.5716666666667</v>
      </c>
      <c r="X5" s="375" t="n">
        <f aca="false">AVERAGE(P2!BG7:BI7,P2!BS7:BU7,P2!CE7:CG7,P2!CQ7:CS7,P2!DC7:DE7,P2!DO7:DQ7,P2!EA7:EC7,P2!EM7:EO7,P2!EY7:FA7,P2!FK7:FM7)</f>
        <v>29.4844333333333</v>
      </c>
      <c r="Y5" s="376" t="n">
        <f aca="false">AVERAGE(P2!BJ7:BL7,P2!BV7:BX7,P2!CH7:CJ7,P2!CT7:CV7,P2!DF7:DH7,P2!DR7:DT7,P2!ED7:EF7,P2!EP7:ER7,P2!FB7:FD7,P2!FN7:FP7)</f>
        <v>24.0086666666667</v>
      </c>
      <c r="Z5" s="376" t="n">
        <f aca="false">AVERAGE(P2!BM7:BO7,P2!BY7:CA7,P2!CK7:CM7,P2!CW7:CY7,P2!DI7:DK7,P2!DU7:DW7,P2!EG7:EI7,P2!ES7:EU7,P2!FE7:FG7,P2!FQ7:FS7)</f>
        <v>35.7955333333333</v>
      </c>
      <c r="AA5" s="376" t="n">
        <f aca="false">AVERAGE(P2!BP7:BR7,P2!CB7:CD7,P2!CN7:CP7,P2!CZ7:DB7,P2!DL7:DN7,P2!DX7:DZ7,P2!EJ7:EL7,P2!EV7:EX7,P2!FH7:FJ7,P2!FT7:FV7)</f>
        <v>32.8294666666667</v>
      </c>
      <c r="AB5" s="377" t="n">
        <f aca="false">AVERAGE(P2!BG7:FV7)</f>
        <v>30.529525</v>
      </c>
    </row>
    <row r="6" customFormat="false" ht="12.75" hidden="false" customHeight="false" outlineLevel="0" collapsed="false">
      <c r="A6" s="304" t="s">
        <v>14</v>
      </c>
      <c r="B6" s="315" t="n">
        <v>0</v>
      </c>
      <c r="C6" s="315" t="n">
        <f aca="false">P2!K9</f>
        <v>0</v>
      </c>
      <c r="D6" s="315" t="n">
        <f aca="false">P2!L9</f>
        <v>0</v>
      </c>
      <c r="E6" s="315" t="n">
        <f aca="false">P2!M9</f>
        <v>0</v>
      </c>
      <c r="F6" s="315" t="n">
        <f aca="false">P2!N9</f>
        <v>0</v>
      </c>
      <c r="G6" s="315" t="n">
        <f aca="false">P2!P9</f>
        <v>0</v>
      </c>
      <c r="H6" s="315" t="n">
        <f aca="false">P2!Q9</f>
        <v>0</v>
      </c>
      <c r="I6" s="315" t="n">
        <f aca="false">P2!R9</f>
        <v>0</v>
      </c>
      <c r="J6" s="375" t="n">
        <f aca="false">P2!S9</f>
        <v>21.5</v>
      </c>
      <c r="K6" s="376" t="n">
        <f aca="false">P2!T9</f>
        <v>21.117</v>
      </c>
      <c r="L6" s="376" t="n">
        <f aca="false">P2!U9</f>
        <v>24.521</v>
      </c>
      <c r="M6" s="376" t="n">
        <f aca="false">P2!V9</f>
        <v>27.565</v>
      </c>
      <c r="N6" s="377" t="n">
        <f aca="false">AVERAGE(P2!S9:V9)</f>
        <v>23.67575</v>
      </c>
      <c r="O6" s="375" t="n">
        <f aca="false">P2!W9</f>
        <v>27.782</v>
      </c>
      <c r="P6" s="376" t="n">
        <f aca="false">P2!X9</f>
        <v>27.054</v>
      </c>
      <c r="Q6" s="376" t="n">
        <f aca="false">P2!Y9</f>
        <v>26.766</v>
      </c>
      <c r="R6" s="376" t="n">
        <f aca="false">AVERAGE(P2!Z9:AB9)</f>
        <v>25.193</v>
      </c>
      <c r="S6" s="376" t="n">
        <f aca="false">AVERAGE(P2!AC9:AE9)</f>
        <v>29.4666666666667</v>
      </c>
      <c r="T6" s="376" t="n">
        <f aca="false">AVERAGE(P2!AF9:AH9)</f>
        <v>26.986</v>
      </c>
      <c r="U6" s="377" t="n">
        <f aca="false">AVERAGE(P2!W9:AH9)</f>
        <v>27.2115833333333</v>
      </c>
      <c r="V6" s="382" t="n">
        <f aca="false">AVERAGE(P2!AI9:AT9)</f>
        <v>25.9964166666667</v>
      </c>
      <c r="W6" s="375" t="n">
        <f aca="false">AVERAGE(P2!AU9:BF9)</f>
        <v>25.5525833333333</v>
      </c>
      <c r="X6" s="375" t="n">
        <f aca="false">AVERAGE(P2!BG9:BI9,P2!BS9:BU9,P2!CE9:CG9,P2!CQ9:CS9,P2!DC9:DE9,P2!DO9:DQ9,P2!EA9:EC9,P2!EM9:EO9,P2!EY9:FA9,P2!FK9:FM9)</f>
        <v>24.6036666666667</v>
      </c>
      <c r="Y6" s="376" t="n">
        <f aca="false">AVERAGE(P2!BJ9:BL9,P2!BV9:BX9,P2!CH9:CJ9,P2!CT9:CV9,P2!DF9:DH9,P2!DR9:DT9,P2!ED9:EF9,P2!EP9:ER9,P2!FB9:FD9,P2!FN9:FP9)</f>
        <v>24.6799</v>
      </c>
      <c r="Z6" s="376" t="n">
        <f aca="false">AVERAGE(P2!BM9:BO9,P2!BY9:CA9,P2!CK9:CM9,P2!CW9:CY9,P2!DI9:DK9,P2!DU9:DW9,P2!EG9:EI9,P2!ES9:EU9,P2!FE9:FG9,P2!FQ9:FS9)</f>
        <v>28.7811</v>
      </c>
      <c r="AA6" s="376" t="n">
        <f aca="false">AVERAGE(P2!BP9:BR9,P2!CB9:CD9,P2!CN9:CP9,P2!CZ9:DB9,P2!DL9:DN9,P2!DX9:DZ9,P2!EJ9:EL9,P2!EV9:EX9,P2!FH9:FJ9,P2!FT9:FV9)</f>
        <v>26.3965</v>
      </c>
      <c r="AB6" s="377" t="n">
        <f aca="false">AVERAGE(P2!BG9:FV9)</f>
        <v>26.1152916666667</v>
      </c>
    </row>
    <row r="7" customFormat="false" ht="12.75" hidden="false" customHeight="false" outlineLevel="0" collapsed="false">
      <c r="A7" s="304" t="s">
        <v>17</v>
      </c>
      <c r="B7" s="315" t="n">
        <v>0</v>
      </c>
      <c r="C7" s="315" t="n">
        <f aca="false">P2!K11</f>
        <v>0</v>
      </c>
      <c r="D7" s="315" t="n">
        <f aca="false">P2!L11</f>
        <v>0</v>
      </c>
      <c r="E7" s="315" t="n">
        <f aca="false">P2!M11</f>
        <v>0</v>
      </c>
      <c r="F7" s="315" t="n">
        <f aca="false">P2!N11</f>
        <v>0</v>
      </c>
      <c r="G7" s="315" t="n">
        <f aca="false">P2!P11</f>
        <v>0</v>
      </c>
      <c r="H7" s="315" t="n">
        <f aca="false">P2!Q11</f>
        <v>0</v>
      </c>
      <c r="I7" s="315" t="n">
        <f aca="false">P2!R11</f>
        <v>0</v>
      </c>
      <c r="J7" s="375" t="n">
        <f aca="false">P2!S11</f>
        <v>20.48</v>
      </c>
      <c r="K7" s="376" t="n">
        <f aca="false">P2!T11</f>
        <v>15.629</v>
      </c>
      <c r="L7" s="376" t="n">
        <f aca="false">P2!U11</f>
        <v>21.608</v>
      </c>
      <c r="M7" s="376" t="n">
        <f aca="false">P2!V11</f>
        <v>23.581</v>
      </c>
      <c r="N7" s="377" t="n">
        <f aca="false">AVERAGE(P2!S11:V11)</f>
        <v>20.3245</v>
      </c>
      <c r="O7" s="375" t="n">
        <f aca="false">P2!W11</f>
        <v>25.863</v>
      </c>
      <c r="P7" s="376" t="n">
        <f aca="false">P2!X11</f>
        <v>25.179</v>
      </c>
      <c r="Q7" s="376" t="n">
        <f aca="false">P2!Y11</f>
        <v>24.782</v>
      </c>
      <c r="R7" s="376" t="n">
        <f aca="false">AVERAGE(P2!Z11:AB11)</f>
        <v>24.7486666666667</v>
      </c>
      <c r="S7" s="376" t="n">
        <f aca="false">AVERAGE(P2!AC11:AE11)</f>
        <v>28.4416666666667</v>
      </c>
      <c r="T7" s="376" t="n">
        <f aca="false">AVERAGE(P2!AF11:AH11)</f>
        <v>25.8176666666667</v>
      </c>
      <c r="U7" s="377" t="n">
        <f aca="false">AVERAGE(P2!W11:AH11)</f>
        <v>26.0706666666667</v>
      </c>
      <c r="V7" s="382" t="n">
        <f aca="false">AVERAGE(P2!AI11:AT11)</f>
        <v>13.9725</v>
      </c>
      <c r="W7" s="375" t="n">
        <f aca="false">AVERAGE(P2!AU11:BF11)</f>
        <v>13.3425</v>
      </c>
      <c r="X7" s="375" t="n">
        <f aca="false">AVERAGE(P2!BG11:BI11,P2!BS11:BU11,P2!CE11:CG11,P2!CQ11:CS11,P2!DC11:DE11,P2!DO11:DQ11,P2!EA11:EC11,P2!EM11:EO11,P2!EY11:FA11,P2!FK11:FM11)</f>
        <v>17.7380666666667</v>
      </c>
      <c r="Y7" s="376" t="n">
        <f aca="false">AVERAGE(P2!BJ11:BL11,P2!BV11:BX11,P2!CH11:CJ11,P2!CT11:CV11,P2!DF11:DH11,P2!DR11:DT11,P2!ED11:EF11,P2!EP11:ER11,P2!FB11:FD11,P2!FN11:FP11)</f>
        <v>15.0799333333333</v>
      </c>
      <c r="Z7" s="376" t="n">
        <f aca="false">AVERAGE(P2!BM11:BO11,P2!BY11:CA11,P2!CK11:CM11,P2!CW11:CY11,P2!DI11:DK11,P2!DU11:DW11,P2!EG11:EI11,P2!ES11:EU11,P2!FE11:FG11,P2!FQ11:FS11)</f>
        <v>19.9786666666667</v>
      </c>
      <c r="AA7" s="376" t="n">
        <f aca="false">AVERAGE(P2!BP11:BR11,P2!CB11:CD11,P2!CN11:CP11,P2!CZ11:DB11,P2!DL11:DN11,P2!DX11:DZ11,P2!EJ11:EL11,P2!EV11:EX11,P2!FH11:FJ11,P2!FT11:FV11)</f>
        <v>17.0545666666667</v>
      </c>
      <c r="AB7" s="377" t="n">
        <f aca="false">AVERAGE(P2!BG11:FV11)</f>
        <v>17.4628083333333</v>
      </c>
    </row>
    <row r="8" customFormat="false" ht="12.75" hidden="false" customHeight="false" outlineLevel="0" collapsed="false">
      <c r="A8" s="304" t="s">
        <v>15</v>
      </c>
      <c r="B8" s="315" t="n">
        <v>0</v>
      </c>
      <c r="C8" s="315" t="n">
        <f aca="false">P2!K13</f>
        <v>0</v>
      </c>
      <c r="D8" s="315" t="n">
        <f aca="false">P2!L13</f>
        <v>0</v>
      </c>
      <c r="E8" s="315" t="n">
        <f aca="false">P2!M13</f>
        <v>0</v>
      </c>
      <c r="F8" s="315" t="n">
        <f aca="false">P2!N13</f>
        <v>0</v>
      </c>
      <c r="G8" s="315" t="n">
        <f aca="false">P2!P13</f>
        <v>0</v>
      </c>
      <c r="H8" s="315" t="n">
        <f aca="false">P2!Q13</f>
        <v>0</v>
      </c>
      <c r="I8" s="315" t="n">
        <f aca="false">P2!R13</f>
        <v>0</v>
      </c>
      <c r="J8" s="375" t="n">
        <f aca="false">P2!S13</f>
        <v>20.48</v>
      </c>
      <c r="K8" s="376" t="n">
        <f aca="false">P2!T13</f>
        <v>18.239</v>
      </c>
      <c r="L8" s="376" t="n">
        <f aca="false">P2!U13</f>
        <v>21.608</v>
      </c>
      <c r="M8" s="376" t="n">
        <f aca="false">P2!V13</f>
        <v>23.581</v>
      </c>
      <c r="N8" s="377" t="n">
        <f aca="false">AVERAGE(P2!S13:V13)</f>
        <v>20.977</v>
      </c>
      <c r="O8" s="375" t="n">
        <f aca="false">P2!W13</f>
        <v>25.863</v>
      </c>
      <c r="P8" s="376" t="n">
        <f aca="false">P2!X13</f>
        <v>25.179</v>
      </c>
      <c r="Q8" s="376" t="n">
        <f aca="false">P2!Y13</f>
        <v>24.722</v>
      </c>
      <c r="R8" s="376" t="n">
        <f aca="false">AVERAGE(P2!Z13:AB13)</f>
        <v>24.6993333333333</v>
      </c>
      <c r="S8" s="376" t="n">
        <f aca="false">AVERAGE(P2!AC13:AE13)</f>
        <v>28.5263333333333</v>
      </c>
      <c r="T8" s="376" t="n">
        <f aca="false">AVERAGE(P2!AF13:AH13)</f>
        <v>25.8176666666667</v>
      </c>
      <c r="U8" s="377" t="n">
        <f aca="false">AVERAGE(P2!W13:AH13)</f>
        <v>26.0745</v>
      </c>
      <c r="V8" s="382" t="n">
        <f aca="false">AVERAGE(P2!AI13:AT13)</f>
        <v>25.0515</v>
      </c>
      <c r="W8" s="375" t="n">
        <f aca="false">AVERAGE(P2!AU13:BF13)</f>
        <v>24.3593333333333</v>
      </c>
      <c r="X8" s="375" t="n">
        <f aca="false">AVERAGE(P2!BG13:BI13,P2!BS13:BU13,P2!CE13:CG13,P2!CQ13:CS13,P2!DC13:DE13,P2!DO13:DQ13,P2!EA13:EC13,P2!EM13:EO13,P2!EY13:FA13,P2!FK13:FM13)</f>
        <v>24.1682</v>
      </c>
      <c r="Y8" s="376" t="n">
        <f aca="false">AVERAGE(P2!BJ13:BL13,P2!BV13:BX13,P2!CH13:CJ13,P2!CT13:CV13,P2!DF13:DH13,P2!DR13:DT13,P2!ED13:EF13,P2!EP13:ER13,P2!FB13:FD13,P2!FN13:FP13)</f>
        <v>24.3603666666667</v>
      </c>
      <c r="Z8" s="376" t="n">
        <f aca="false">AVERAGE(P2!BM13:BO13,P2!BY13:CA13,P2!CK13:CM13,P2!CW13:CY13,P2!DI13:DK13,P2!DU13:DW13,P2!EG13:EI13,P2!ES13:EU13,P2!FE13:FG13,P2!FQ13:FS13)</f>
        <v>26.4878333333333</v>
      </c>
      <c r="AA8" s="376" t="n">
        <f aca="false">AVERAGE(P2!BP13:BR13,P2!CB13:CD13,P2!CN13:CP13,P2!CZ13:DB13,P2!DL13:DN13,P2!DX13:DZ13,P2!EJ13:EL13,P2!EV13:EX13,P2!FH13:FJ13,P2!FT13:FV13)</f>
        <v>25.0013333333333</v>
      </c>
      <c r="AB8" s="377" t="n">
        <f aca="false">AVERAGE(P2!BG13:FV13)</f>
        <v>25.0044333333333</v>
      </c>
    </row>
    <row r="9" customFormat="false" ht="12.75" hidden="false" customHeight="false" outlineLevel="0" collapsed="false">
      <c r="A9" s="304" t="s">
        <v>11</v>
      </c>
      <c r="B9" s="315" t="n">
        <v>0</v>
      </c>
      <c r="C9" s="315" t="n">
        <f aca="false">P2!K15</f>
        <v>0</v>
      </c>
      <c r="D9" s="315" t="n">
        <f aca="false">P2!L15</f>
        <v>0</v>
      </c>
      <c r="E9" s="315" t="n">
        <f aca="false">P2!M15</f>
        <v>0</v>
      </c>
      <c r="F9" s="315" t="n">
        <f aca="false">P2!N15</f>
        <v>0</v>
      </c>
      <c r="G9" s="315" t="n">
        <f aca="false">P2!P15</f>
        <v>0</v>
      </c>
      <c r="H9" s="315" t="n">
        <f aca="false">P2!Q15</f>
        <v>0</v>
      </c>
      <c r="I9" s="315" t="n">
        <f aca="false">P2!R15</f>
        <v>0</v>
      </c>
      <c r="J9" s="375" t="n">
        <f aca="false">P2!S15</f>
        <v>20.3</v>
      </c>
      <c r="K9" s="376" t="n">
        <f aca="false">P2!T15</f>
        <v>16.669</v>
      </c>
      <c r="L9" s="376" t="n">
        <f aca="false">P2!U15</f>
        <v>17.834</v>
      </c>
      <c r="M9" s="376" t="n">
        <f aca="false">P2!V15</f>
        <v>20.274</v>
      </c>
      <c r="N9" s="377" t="n">
        <f aca="false">AVERAGE(P2!S15:V15)</f>
        <v>18.76925</v>
      </c>
      <c r="O9" s="375" t="n">
        <f aca="false">P2!W15</f>
        <v>22.109</v>
      </c>
      <c r="P9" s="376" t="n">
        <f aca="false">P2!X15</f>
        <v>21.964</v>
      </c>
      <c r="Q9" s="376" t="n">
        <f aca="false">P2!Y15</f>
        <v>21.96</v>
      </c>
      <c r="R9" s="376" t="n">
        <f aca="false">AVERAGE(P2!Z15:AB15)</f>
        <v>21.542</v>
      </c>
      <c r="S9" s="376" t="n">
        <f aca="false">AVERAGE(P2!AC15:AE15)</f>
        <v>26.512</v>
      </c>
      <c r="T9" s="376" t="n">
        <f aca="false">AVERAGE(P2!AF15:AH15)</f>
        <v>22.7876666666667</v>
      </c>
      <c r="U9" s="377" t="n">
        <f aca="false">AVERAGE(P2!W15:AH15)</f>
        <v>23.2131666666667</v>
      </c>
      <c r="V9" s="382" t="n">
        <f aca="false">AVERAGE(P2!AI15:AT15)</f>
        <v>22.4519166666667</v>
      </c>
      <c r="W9" s="375" t="n">
        <f aca="false">AVERAGE(P2!AU15:BF15)</f>
        <v>22.4556666666667</v>
      </c>
      <c r="X9" s="375" t="n">
        <f aca="false">AVERAGE(P2!BG15:BI15,P2!BS15:BU15,P2!CE15:CG15,P2!CQ15:CS15,P2!DC15:DE15,P2!DO15:DQ15,P2!EA15:EC15,P2!EM15:EO15,P2!EY15:FA15,P2!FK15:FM15)</f>
        <v>21.2981666666667</v>
      </c>
      <c r="Y9" s="376" t="n">
        <f aca="false">AVERAGE(P2!BJ15:BL15,P2!BV15:BX15,P2!CH15:CJ15,P2!CT15:CV15,P2!DF15:DH15,P2!DR15:DT15,P2!ED15:EF15,P2!EP15:ER15,P2!FB15:FD15,P2!FN15:FP15)</f>
        <v>20.9882333333333</v>
      </c>
      <c r="Z9" s="376" t="n">
        <f aca="false">AVERAGE(P2!BM15:BO15,P2!BY15:CA15,P2!CK15:CM15,P2!CW15:CY15,P2!DI15:DK15,P2!DU15:DW15,P2!EG15:EI15,P2!ES15:EU15,P2!FE15:FG15,P2!FQ15:FS15)</f>
        <v>24.6733333333333</v>
      </c>
      <c r="AA9" s="376" t="n">
        <f aca="false">AVERAGE(P2!BP15:BR15,P2!CB15:CD15,P2!CN15:CP15,P2!CZ15:DB15,P2!DL15:DN15,P2!DX15:DZ15,P2!EJ15:EL15,P2!EV15:EX15,P2!FH15:FJ15,P2!FT15:FV15)</f>
        <v>21.4889666666667</v>
      </c>
      <c r="AB9" s="377" t="n">
        <f aca="false">AVERAGE(P2!BG15:FV15)</f>
        <v>22.112175</v>
      </c>
    </row>
    <row r="10" customFormat="false" ht="13.5" hidden="false" customHeight="false" outlineLevel="0" collapsed="false">
      <c r="A10" s="304" t="s">
        <v>16</v>
      </c>
      <c r="B10" s="323" t="n">
        <v>0</v>
      </c>
      <c r="C10" s="323" t="n">
        <f aca="false">P2!K17</f>
        <v>0</v>
      </c>
      <c r="D10" s="323" t="n">
        <f aca="false">P2!L17</f>
        <v>0</v>
      </c>
      <c r="E10" s="323" t="n">
        <f aca="false">P2!M17</f>
        <v>0</v>
      </c>
      <c r="F10" s="323" t="n">
        <f aca="false">P2!N17</f>
        <v>0</v>
      </c>
      <c r="G10" s="323" t="n">
        <f aca="false">P2!P17</f>
        <v>0</v>
      </c>
      <c r="H10" s="323" t="n">
        <f aca="false">P2!Q17</f>
        <v>0</v>
      </c>
      <c r="I10" s="323" t="n">
        <f aca="false">P2!R17</f>
        <v>0</v>
      </c>
      <c r="J10" s="383" t="n">
        <f aca="false">P2!S17</f>
        <v>22.3</v>
      </c>
      <c r="K10" s="384" t="n">
        <f aca="false">P2!T17</f>
        <v>17.169</v>
      </c>
      <c r="L10" s="384" t="n">
        <f aca="false">P2!U17</f>
        <v>18.834</v>
      </c>
      <c r="M10" s="384" t="n">
        <f aca="false">P2!V17</f>
        <v>21.274</v>
      </c>
      <c r="N10" s="385" t="n">
        <f aca="false">AVERAGE(P2!S17:V17)</f>
        <v>19.89425</v>
      </c>
      <c r="O10" s="383" t="n">
        <f aca="false">P2!W17</f>
        <v>22.859</v>
      </c>
      <c r="P10" s="384" t="n">
        <f aca="false">P2!X17</f>
        <v>22.594</v>
      </c>
      <c r="Q10" s="384" t="n">
        <f aca="false">P2!Y17</f>
        <v>22.59</v>
      </c>
      <c r="R10" s="384" t="n">
        <f aca="false">AVERAGE(P2!Z17:AB17)</f>
        <v>23.2086666666667</v>
      </c>
      <c r="S10" s="384" t="n">
        <f aca="false">AVERAGE(P2!AC17:AE17)</f>
        <v>30.512</v>
      </c>
      <c r="T10" s="384" t="n">
        <f aca="false">AVERAGE(P2!AF17:AH17)</f>
        <v>23.871</v>
      </c>
      <c r="U10" s="385" t="n">
        <f aca="false">AVERAGE(P2!W17:AH17)</f>
        <v>25.0681666666667</v>
      </c>
      <c r="V10" s="386" t="n">
        <f aca="false">AVERAGE(P2!AI17:AT17)</f>
        <v>24.1194166666667</v>
      </c>
      <c r="W10" s="383" t="n">
        <f aca="false">AVERAGE(P2!AU17:BF17)</f>
        <v>24.1215</v>
      </c>
      <c r="X10" s="383" t="n">
        <f aca="false">AVERAGE(P2!BG17:BI17,P2!BS17:BU17,P2!CE17:CG17,P2!CQ17:CS17,P2!DC17:DE17,P2!DO17:DQ17,P2!EA17:EC17,P2!EM17:EO17,P2!EY17:FA17,P2!FK17:FM17)</f>
        <v>22.4778333333333</v>
      </c>
      <c r="Y10" s="384" t="n">
        <f aca="false">AVERAGE(P2!BJ17:BL17,P2!BV17:BX17,P2!CH17:CJ17,P2!CT17:CV17,P2!DF17:DH17,P2!DR17:DT17,P2!ED17:EF17,P2!EP17:ER17,P2!FB17:FD17,P2!FN17:FP17)</f>
        <v>22.3685666666667</v>
      </c>
      <c r="Z10" s="384" t="n">
        <f aca="false">AVERAGE(P2!BM17:BO17,P2!BY17:CA17,P2!CK17:CM17,P2!CW17:CY17,P2!DI17:DK17,P2!DU17:DW17,P2!EG17:EI17,P2!ES17:EU17,P2!FE17:FG17,P2!FQ17:FS17)</f>
        <v>26.944</v>
      </c>
      <c r="AA10" s="384" t="n">
        <f aca="false">AVERAGE(P2!BP17:BR17,P2!CB17:CD17,P2!CN17:CP17,P2!CZ17:DB17,P2!DL17:DN17,P2!DX17:DZ17,P2!EJ17:EL17,P2!EV17:EX17,P2!FH17:FJ17,P2!FT17:FV17)</f>
        <v>22.6233</v>
      </c>
      <c r="AB10" s="385" t="n">
        <f aca="false">AVERAGE(P2!BG17:FV17)</f>
        <v>23.603425</v>
      </c>
    </row>
    <row r="14" customFormat="false" ht="17.25" hidden="false" customHeight="false" outlineLevel="0" collapsed="false">
      <c r="A14" s="387" t="s">
        <v>195</v>
      </c>
      <c r="D14" s="304" t="n">
        <v>2001</v>
      </c>
      <c r="F14" s="304"/>
      <c r="G14" s="304" t="n">
        <v>2001</v>
      </c>
      <c r="H14" s="304" t="n">
        <v>2001</v>
      </c>
      <c r="I14" s="304" t="n">
        <v>2001</v>
      </c>
      <c r="J14" s="304" t="n">
        <v>2001</v>
      </c>
      <c r="K14" s="304"/>
      <c r="L14" s="304"/>
      <c r="M14" s="304"/>
      <c r="N14" s="304"/>
      <c r="O14" s="304" t="n">
        <v>2002</v>
      </c>
      <c r="P14" s="304"/>
      <c r="Q14" s="304"/>
      <c r="R14" s="304"/>
      <c r="S14" s="304"/>
      <c r="T14" s="327"/>
      <c r="U14" s="304"/>
      <c r="V14" s="304" t="n">
        <v>2003</v>
      </c>
      <c r="W14" s="304" t="n">
        <v>2004</v>
      </c>
      <c r="X14" s="304"/>
      <c r="Y14" s="304"/>
      <c r="Z14" s="304" t="s">
        <v>100</v>
      </c>
      <c r="AA14" s="304"/>
      <c r="AB14" s="304"/>
    </row>
    <row r="15" customFormat="false" ht="17.25" hidden="false" customHeight="false" outlineLevel="0" collapsed="false">
      <c r="A15" s="374" t="s">
        <v>101</v>
      </c>
      <c r="B15" s="305" t="n">
        <v>36739</v>
      </c>
      <c r="C15" s="307" t="n">
        <v>36892</v>
      </c>
      <c r="D15" s="307" t="n">
        <v>36923</v>
      </c>
      <c r="E15" s="307" t="n">
        <v>36951</v>
      </c>
      <c r="F15" s="307" t="n">
        <v>36982</v>
      </c>
      <c r="G15" s="306" t="n">
        <v>37043</v>
      </c>
      <c r="H15" s="306" t="n">
        <v>37073</v>
      </c>
      <c r="I15" s="306" t="n">
        <v>37104</v>
      </c>
      <c r="J15" s="306" t="n">
        <v>37135</v>
      </c>
      <c r="K15" s="308" t="n">
        <v>37165</v>
      </c>
      <c r="L15" s="308" t="n">
        <v>37196</v>
      </c>
      <c r="M15" s="308" t="n">
        <v>37226</v>
      </c>
      <c r="N15" s="309" t="s">
        <v>102</v>
      </c>
      <c r="O15" s="306" t="n">
        <v>37257</v>
      </c>
      <c r="P15" s="308" t="n">
        <v>37288</v>
      </c>
      <c r="Q15" s="308" t="n">
        <v>37316</v>
      </c>
      <c r="R15" s="310" t="s">
        <v>103</v>
      </c>
      <c r="S15" s="310" t="s">
        <v>104</v>
      </c>
      <c r="T15" s="327" t="s">
        <v>105</v>
      </c>
      <c r="U15" s="310" t="s">
        <v>106</v>
      </c>
      <c r="V15" s="311" t="s">
        <v>107</v>
      </c>
      <c r="W15" s="311" t="s">
        <v>108</v>
      </c>
      <c r="X15" s="312" t="s">
        <v>109</v>
      </c>
      <c r="Y15" s="313" t="s">
        <v>110</v>
      </c>
      <c r="Z15" s="313" t="s">
        <v>111</v>
      </c>
      <c r="AA15" s="313" t="s">
        <v>112</v>
      </c>
      <c r="AB15" s="314" t="s">
        <v>113</v>
      </c>
    </row>
    <row r="16" customFormat="false" ht="12.75" hidden="false" customHeight="false" outlineLevel="0" collapsed="false">
      <c r="A16" s="304" t="s">
        <v>13</v>
      </c>
      <c r="B16" s="328" t="n">
        <v>0</v>
      </c>
      <c r="C16" s="329" t="n">
        <f aca="false">C4-C27</f>
        <v>0</v>
      </c>
      <c r="D16" s="329" t="n">
        <f aca="false">D4-D27</f>
        <v>0</v>
      </c>
      <c r="E16" s="329" t="n">
        <f aca="false">E4-E27</f>
        <v>0</v>
      </c>
      <c r="F16" s="329" t="n">
        <f aca="false">F4-F27</f>
        <v>0</v>
      </c>
      <c r="G16" s="330" t="n">
        <f aca="false">G4-G27</f>
        <v>0</v>
      </c>
      <c r="H16" s="330" t="n">
        <f aca="false">H4-H27</f>
        <v>0</v>
      </c>
      <c r="I16" s="330" t="n">
        <f aca="false">I4-I27</f>
        <v>0</v>
      </c>
      <c r="J16" s="389" t="n">
        <f aca="false">J4-J27</f>
        <v>0</v>
      </c>
      <c r="K16" s="390" t="n">
        <f aca="false">K4-K27</f>
        <v>0.314</v>
      </c>
      <c r="L16" s="390" t="n">
        <f aca="false">L4-L27</f>
        <v>-1</v>
      </c>
      <c r="M16" s="390" t="n">
        <f aca="false">M4-M27</f>
        <v>-0.202000000000002</v>
      </c>
      <c r="N16" s="391" t="n">
        <f aca="false">N4-N27</f>
        <v>-0.221999999999998</v>
      </c>
      <c r="O16" s="389" t="n">
        <f aca="false">O4-O27</f>
        <v>0.242000000000001</v>
      </c>
      <c r="P16" s="390" t="n">
        <f aca="false">P4-P27</f>
        <v>0.214000000000002</v>
      </c>
      <c r="Q16" s="390" t="n">
        <f aca="false">Q4-Q27</f>
        <v>0</v>
      </c>
      <c r="R16" s="392" t="n">
        <f aca="false">R4-R27</f>
        <v>0.0606666666666698</v>
      </c>
      <c r="S16" s="392" t="n">
        <f aca="false">S4-S27</f>
        <v>0.212999999999997</v>
      </c>
      <c r="T16" s="390" t="n">
        <f aca="false">T4-T27</f>
        <v>0.171999999999997</v>
      </c>
      <c r="U16" s="393" t="n">
        <f aca="false">U4-U27</f>
        <v>0.149416666666667</v>
      </c>
      <c r="V16" s="392" t="n">
        <f aca="false">V4-V27</f>
        <v>-0.0713333333333353</v>
      </c>
      <c r="W16" s="394" t="n">
        <f aca="false">W4-W27</f>
        <v>-0.0728333333333353</v>
      </c>
      <c r="X16" s="395" t="n">
        <f aca="false">X4-X27</f>
        <v>-0.017199999999999</v>
      </c>
      <c r="Y16" s="392" t="n">
        <f aca="false">Y4-Y27</f>
        <v>-0.239366666666669</v>
      </c>
      <c r="Z16" s="392" t="n">
        <f aca="false">Z4-Z27</f>
        <v>-0.0380666666666727</v>
      </c>
      <c r="AA16" s="392" t="n">
        <f aca="false">AA4-AA27</f>
        <v>0.0146666666666704</v>
      </c>
      <c r="AB16" s="393" t="n">
        <f aca="false">AB4-AB27</f>
        <v>-0.0699916666666773</v>
      </c>
    </row>
    <row r="17" customFormat="false" ht="12.75" hidden="false" customHeight="false" outlineLevel="0" collapsed="false">
      <c r="A17" s="304" t="s">
        <v>12</v>
      </c>
      <c r="B17" s="336" t="n">
        <v>0</v>
      </c>
      <c r="C17" s="330" t="n">
        <f aca="false">C5-C28</f>
        <v>0</v>
      </c>
      <c r="D17" s="330" t="n">
        <f aca="false">D5-D28</f>
        <v>0</v>
      </c>
      <c r="E17" s="330" t="n">
        <f aca="false">E5-E28</f>
        <v>0</v>
      </c>
      <c r="F17" s="330" t="n">
        <f aca="false">F5-F28</f>
        <v>0</v>
      </c>
      <c r="G17" s="330" t="n">
        <f aca="false">G5-G28</f>
        <v>0</v>
      </c>
      <c r="H17" s="330" t="n">
        <f aca="false">H5-H28</f>
        <v>0</v>
      </c>
      <c r="I17" s="330" t="n">
        <f aca="false">I5-I28</f>
        <v>0</v>
      </c>
      <c r="J17" s="389" t="n">
        <f aca="false">J5-J28</f>
        <v>0</v>
      </c>
      <c r="K17" s="390" t="n">
        <f aca="false">K5-K28</f>
        <v>0.943000000000001</v>
      </c>
      <c r="L17" s="390" t="n">
        <f aca="false">L5-L28</f>
        <v>-3.879</v>
      </c>
      <c r="M17" s="390" t="n">
        <f aca="false">M5-M28</f>
        <v>-0.347000000000001</v>
      </c>
      <c r="N17" s="391" t="n">
        <f aca="false">N5-N28</f>
        <v>-0.82075</v>
      </c>
      <c r="O17" s="389" t="n">
        <f aca="false">O5-O28</f>
        <v>0.240999999999996</v>
      </c>
      <c r="P17" s="390" t="n">
        <f aca="false">P5-P28</f>
        <v>0.213999999999999</v>
      </c>
      <c r="Q17" s="390" t="n">
        <f aca="false">Q5-Q28</f>
        <v>0</v>
      </c>
      <c r="R17" s="390" t="n">
        <f aca="false">R5-R28</f>
        <v>0.0606666666666662</v>
      </c>
      <c r="S17" s="390" t="n">
        <f aca="false">S5-S28</f>
        <v>0.212999999999994</v>
      </c>
      <c r="T17" s="390" t="n">
        <f aca="false">T5-T28</f>
        <v>0.398000000000003</v>
      </c>
      <c r="U17" s="391" t="n">
        <f aca="false">U5-U28</f>
        <v>0.205833333333331</v>
      </c>
      <c r="V17" s="390" t="n">
        <f aca="false">V5-V28</f>
        <v>-0.0148333333333319</v>
      </c>
      <c r="W17" s="396" t="n">
        <f aca="false">W5-W28</f>
        <v>-0.00883333333332814</v>
      </c>
      <c r="X17" s="389" t="n">
        <f aca="false">X5-X28</f>
        <v>-0.0123333333333413</v>
      </c>
      <c r="Y17" s="390" t="n">
        <f aca="false">Y5-Y28</f>
        <v>-0.253300000000007</v>
      </c>
      <c r="Z17" s="390" t="n">
        <f aca="false">Z5-Z28</f>
        <v>-0.0336333333333272</v>
      </c>
      <c r="AA17" s="390" t="n">
        <f aca="false">AA5-AA28</f>
        <v>0.25096666666667</v>
      </c>
      <c r="AB17" s="391" t="n">
        <f aca="false">AB5-AB28</f>
        <v>-0.0120749999999958</v>
      </c>
    </row>
    <row r="18" customFormat="false" ht="12.75" hidden="false" customHeight="false" outlineLevel="0" collapsed="false">
      <c r="A18" s="304" t="s">
        <v>14</v>
      </c>
      <c r="B18" s="336" t="n">
        <v>0</v>
      </c>
      <c r="C18" s="330" t="n">
        <f aca="false">C6-C29</f>
        <v>0</v>
      </c>
      <c r="D18" s="330" t="n">
        <f aca="false">D6-D29</f>
        <v>0</v>
      </c>
      <c r="E18" s="330" t="n">
        <f aca="false">E6-E29</f>
        <v>0</v>
      </c>
      <c r="F18" s="330" t="n">
        <f aca="false">F6-F29</f>
        <v>0</v>
      </c>
      <c r="G18" s="330" t="n">
        <f aca="false">G6-G29</f>
        <v>0</v>
      </c>
      <c r="H18" s="330" t="n">
        <f aca="false">H6-H29</f>
        <v>0</v>
      </c>
      <c r="I18" s="330" t="n">
        <f aca="false">I6-I29</f>
        <v>0</v>
      </c>
      <c r="J18" s="389" t="n">
        <f aca="false">J6-J29</f>
        <v>0</v>
      </c>
      <c r="K18" s="390" t="n">
        <f aca="false">K6-K29</f>
        <v>0.358999999999998</v>
      </c>
      <c r="L18" s="390" t="n">
        <f aca="false">L6-L29</f>
        <v>-0.667000000000002</v>
      </c>
      <c r="M18" s="390" t="n">
        <f aca="false">M6-M29</f>
        <v>0.347000000000001</v>
      </c>
      <c r="N18" s="391" t="n">
        <f aca="false">N6-N29</f>
        <v>0.00975000000000037</v>
      </c>
      <c r="O18" s="389" t="n">
        <f aca="false">O6-O29</f>
        <v>0.600999999999999</v>
      </c>
      <c r="P18" s="390" t="n">
        <f aca="false">P6-P29</f>
        <v>0.59</v>
      </c>
      <c r="Q18" s="390" t="n">
        <f aca="false">Q6-Q29</f>
        <v>0.601000000000003</v>
      </c>
      <c r="R18" s="390" t="n">
        <f aca="false">R6-R29</f>
        <v>-0.0576666666666696</v>
      </c>
      <c r="S18" s="390" t="n">
        <f aca="false">S6-S29</f>
        <v>0</v>
      </c>
      <c r="T18" s="390" t="n">
        <f aca="false">T6-T29</f>
        <v>0</v>
      </c>
      <c r="U18" s="391" t="n">
        <f aca="false">U6-U29</f>
        <v>0.134916666666669</v>
      </c>
      <c r="V18" s="390" t="n">
        <f aca="false">V6-V29</f>
        <v>0</v>
      </c>
      <c r="W18" s="396" t="n">
        <f aca="false">W6-W29</f>
        <v>0</v>
      </c>
      <c r="X18" s="389" t="n">
        <f aca="false">X6-X29</f>
        <v>0</v>
      </c>
      <c r="Y18" s="390" t="n">
        <f aca="false">Y6-Y29</f>
        <v>0</v>
      </c>
      <c r="Z18" s="390" t="n">
        <f aca="false">Z6-Z29</f>
        <v>0</v>
      </c>
      <c r="AA18" s="390" t="n">
        <f aca="false">AA6-AA29</f>
        <v>0</v>
      </c>
      <c r="AB18" s="391" t="n">
        <f aca="false">AB6-AB29</f>
        <v>0</v>
      </c>
    </row>
    <row r="19" customFormat="false" ht="12.75" hidden="false" customHeight="false" outlineLevel="0" collapsed="false">
      <c r="A19" s="304" t="s">
        <v>17</v>
      </c>
      <c r="B19" s="336" t="n">
        <v>0</v>
      </c>
      <c r="C19" s="330" t="n">
        <f aca="false">C7-C30</f>
        <v>0</v>
      </c>
      <c r="D19" s="330" t="n">
        <f aca="false">D7-D30</f>
        <v>0</v>
      </c>
      <c r="E19" s="330" t="n">
        <f aca="false">E7-E30</f>
        <v>0</v>
      </c>
      <c r="F19" s="330" t="n">
        <f aca="false">F7-F30</f>
        <v>0</v>
      </c>
      <c r="G19" s="330" t="n">
        <f aca="false">G7-G30</f>
        <v>0</v>
      </c>
      <c r="H19" s="330" t="n">
        <f aca="false">H7-H30</f>
        <v>0</v>
      </c>
      <c r="I19" s="330" t="n">
        <f aca="false">I7-I30</f>
        <v>0</v>
      </c>
      <c r="J19" s="389" t="n">
        <f aca="false">J7-J30</f>
        <v>0</v>
      </c>
      <c r="K19" s="390" t="n">
        <f aca="false">K7-K30</f>
        <v>0</v>
      </c>
      <c r="L19" s="390" t="n">
        <f aca="false">L7-L30</f>
        <v>0.419999999999998</v>
      </c>
      <c r="M19" s="390" t="n">
        <f aca="false">M7-M30</f>
        <v>0.274999999999999</v>
      </c>
      <c r="N19" s="391" t="n">
        <f aca="false">N7-N30</f>
        <v>0.173749999999998</v>
      </c>
      <c r="O19" s="389" t="n">
        <f aca="false">O7-O30</f>
        <v>0.660999999999998</v>
      </c>
      <c r="P19" s="390" t="n">
        <f aca="false">P7-P30</f>
        <v>0.643000000000001</v>
      </c>
      <c r="Q19" s="390" t="n">
        <f aca="false">Q7-Q30</f>
        <v>0.600999999999999</v>
      </c>
      <c r="R19" s="390" t="n">
        <f aca="false">R7-R30</f>
        <v>-0.0573333333333324</v>
      </c>
      <c r="S19" s="390" t="n">
        <f aca="false">S7-S30</f>
        <v>0</v>
      </c>
      <c r="T19" s="390" t="n">
        <f aca="false">T7-T30</f>
        <v>0</v>
      </c>
      <c r="U19" s="391" t="n">
        <f aca="false">U7-U30</f>
        <v>0.144416666666668</v>
      </c>
      <c r="V19" s="390" t="n">
        <f aca="false">V7-V30</f>
        <v>0</v>
      </c>
      <c r="W19" s="396" t="n">
        <f aca="false">W7-W30</f>
        <v>0</v>
      </c>
      <c r="X19" s="389" t="n">
        <f aca="false">X7-X30</f>
        <v>0</v>
      </c>
      <c r="Y19" s="390" t="n">
        <f aca="false">Y7-Y30</f>
        <v>0</v>
      </c>
      <c r="Z19" s="390" t="n">
        <f aca="false">Z7-Z30</f>
        <v>0</v>
      </c>
      <c r="AA19" s="390" t="n">
        <f aca="false">AA7-AA30</f>
        <v>0</v>
      </c>
      <c r="AB19" s="391" t="n">
        <f aca="false">AB7-AB30</f>
        <v>0</v>
      </c>
    </row>
    <row r="20" customFormat="false" ht="12.75" hidden="false" customHeight="false" outlineLevel="0" collapsed="false">
      <c r="A20" s="304" t="s">
        <v>15</v>
      </c>
      <c r="B20" s="336" t="n">
        <v>0</v>
      </c>
      <c r="C20" s="330" t="n">
        <f aca="false">C8-C31</f>
        <v>0</v>
      </c>
      <c r="D20" s="330" t="n">
        <f aca="false">D8-D31</f>
        <v>0</v>
      </c>
      <c r="E20" s="330" t="n">
        <f aca="false">E8-E31</f>
        <v>0</v>
      </c>
      <c r="F20" s="330" t="n">
        <f aca="false">F8-F31</f>
        <v>0</v>
      </c>
      <c r="G20" s="330" t="n">
        <f aca="false">G8-G31</f>
        <v>0</v>
      </c>
      <c r="H20" s="330" t="n">
        <f aca="false">H8-H31</f>
        <v>0</v>
      </c>
      <c r="I20" s="330" t="n">
        <f aca="false">I8-I31</f>
        <v>0</v>
      </c>
      <c r="J20" s="389" t="n">
        <f aca="false">J8-J31</f>
        <v>0</v>
      </c>
      <c r="K20" s="390" t="n">
        <f aca="false">K8-K31</f>
        <v>0.530999999999999</v>
      </c>
      <c r="L20" s="390" t="n">
        <f aca="false">L8-L31</f>
        <v>0.419999999999998</v>
      </c>
      <c r="M20" s="390" t="n">
        <f aca="false">M8-M31</f>
        <v>0.274999999999999</v>
      </c>
      <c r="N20" s="391" t="n">
        <f aca="false">N8-N31</f>
        <v>0.3065</v>
      </c>
      <c r="O20" s="389" t="n">
        <f aca="false">O8-O31</f>
        <v>0.660999999999998</v>
      </c>
      <c r="P20" s="390" t="n">
        <f aca="false">P8-P31</f>
        <v>0.643000000000001</v>
      </c>
      <c r="Q20" s="390" t="n">
        <f aca="false">Q8-Q31</f>
        <v>0.662000000000003</v>
      </c>
      <c r="R20" s="390" t="n">
        <f aca="false">R8-R31</f>
        <v>-0.0579999999999963</v>
      </c>
      <c r="S20" s="390" t="n">
        <f aca="false">S8-S31</f>
        <v>0</v>
      </c>
      <c r="T20" s="390" t="n">
        <f aca="false">T8-T31</f>
        <v>0</v>
      </c>
      <c r="U20" s="391" t="n">
        <f aca="false">U8-U31</f>
        <v>0.149333333333331</v>
      </c>
      <c r="V20" s="390" t="n">
        <f aca="false">V8-V31</f>
        <v>0</v>
      </c>
      <c r="W20" s="396" t="n">
        <f aca="false">W8-W31</f>
        <v>0</v>
      </c>
      <c r="X20" s="389" t="n">
        <f aca="false">X8-X31</f>
        <v>0</v>
      </c>
      <c r="Y20" s="390" t="n">
        <f aca="false">Y8-Y31</f>
        <v>0</v>
      </c>
      <c r="Z20" s="390" t="n">
        <f aca="false">Z8-Z31</f>
        <v>0</v>
      </c>
      <c r="AA20" s="390" t="n">
        <f aca="false">AA8-AA31</f>
        <v>0</v>
      </c>
      <c r="AB20" s="391" t="n">
        <f aca="false">AB8-AB31</f>
        <v>0</v>
      </c>
    </row>
    <row r="21" customFormat="false" ht="12.75" hidden="false" customHeight="false" outlineLevel="0" collapsed="false">
      <c r="A21" s="304" t="s">
        <v>11</v>
      </c>
      <c r="B21" s="336" t="n">
        <v>0</v>
      </c>
      <c r="C21" s="330" t="n">
        <f aca="false">C9-C32</f>
        <v>0</v>
      </c>
      <c r="D21" s="330" t="n">
        <f aca="false">D9-D32</f>
        <v>0</v>
      </c>
      <c r="E21" s="330" t="n">
        <f aca="false">E9-E32</f>
        <v>0</v>
      </c>
      <c r="F21" s="330" t="n">
        <f aca="false">F9-F32</f>
        <v>0</v>
      </c>
      <c r="G21" s="330" t="n">
        <f aca="false">G9-G32</f>
        <v>0</v>
      </c>
      <c r="H21" s="330" t="n">
        <f aca="false">H9-H32</f>
        <v>0</v>
      </c>
      <c r="I21" s="330" t="n">
        <f aca="false">I9-I32</f>
        <v>0</v>
      </c>
      <c r="J21" s="389" t="n">
        <f aca="false">J9-J32</f>
        <v>0</v>
      </c>
      <c r="K21" s="390" t="n">
        <f aca="false">K9-K32</f>
        <v>0</v>
      </c>
      <c r="L21" s="390" t="n">
        <f aca="false">L9-L32</f>
        <v>-0.162000000000003</v>
      </c>
      <c r="M21" s="390" t="n">
        <f aca="false">M9-M32</f>
        <v>0</v>
      </c>
      <c r="N21" s="391" t="n">
        <f aca="false">N9-N32</f>
        <v>-0.0405000000000015</v>
      </c>
      <c r="O21" s="389" t="n">
        <f aca="false">O9-O32</f>
        <v>0</v>
      </c>
      <c r="P21" s="390" t="n">
        <f aca="false">P9-P32</f>
        <v>0</v>
      </c>
      <c r="Q21" s="390" t="n">
        <f aca="false">Q9-Q32</f>
        <v>0</v>
      </c>
      <c r="R21" s="390" t="n">
        <f aca="false">R9-R32</f>
        <v>0</v>
      </c>
      <c r="S21" s="390" t="n">
        <f aca="false">S9-S32</f>
        <v>-0.169333333333338</v>
      </c>
      <c r="T21" s="390" t="n">
        <f aca="false">T9-T32</f>
        <v>0</v>
      </c>
      <c r="U21" s="391" t="n">
        <f aca="false">U9-U32</f>
        <v>-0.0423333333333353</v>
      </c>
      <c r="V21" s="390" t="n">
        <f aca="false">V9-V32</f>
        <v>0</v>
      </c>
      <c r="W21" s="396" t="n">
        <f aca="false">W9-W32</f>
        <v>0</v>
      </c>
      <c r="X21" s="389" t="n">
        <f aca="false">X9-X32</f>
        <v>0</v>
      </c>
      <c r="Y21" s="390" t="n">
        <f aca="false">Y9-Y32</f>
        <v>0</v>
      </c>
      <c r="Z21" s="390" t="n">
        <f aca="false">Z9-Z32</f>
        <v>0</v>
      </c>
      <c r="AA21" s="390" t="n">
        <f aca="false">AA9-AA32</f>
        <v>0</v>
      </c>
      <c r="AB21" s="391" t="n">
        <f aca="false">AB9-AB32</f>
        <v>0</v>
      </c>
    </row>
    <row r="22" customFormat="false" ht="13.5" hidden="false" customHeight="false" outlineLevel="0" collapsed="false">
      <c r="A22" s="304" t="s">
        <v>16</v>
      </c>
      <c r="B22" s="338" t="n">
        <v>0</v>
      </c>
      <c r="C22" s="339" t="n">
        <f aca="false">C10-C33</f>
        <v>0</v>
      </c>
      <c r="D22" s="339" t="n">
        <f aca="false">D10-D33</f>
        <v>0</v>
      </c>
      <c r="E22" s="339" t="n">
        <f aca="false">E10-E33</f>
        <v>0</v>
      </c>
      <c r="F22" s="339" t="n">
        <f aca="false">F10-F33</f>
        <v>0</v>
      </c>
      <c r="G22" s="339" t="n">
        <f aca="false">G10-G33</f>
        <v>0</v>
      </c>
      <c r="H22" s="339" t="n">
        <f aca="false">H10-H33</f>
        <v>0</v>
      </c>
      <c r="I22" s="339" t="n">
        <f aca="false">I10-I33</f>
        <v>0</v>
      </c>
      <c r="J22" s="397" t="n">
        <f aca="false">J10-J33</f>
        <v>0</v>
      </c>
      <c r="K22" s="398" t="n">
        <f aca="false">K10-K33</f>
        <v>0</v>
      </c>
      <c r="L22" s="398" t="n">
        <f aca="false">L10-L33</f>
        <v>-0.162000000000003</v>
      </c>
      <c r="M22" s="398" t="n">
        <f aca="false">M10-M33</f>
        <v>0</v>
      </c>
      <c r="N22" s="399" t="n">
        <f aca="false">N10-N33</f>
        <v>-0.0405000000000015</v>
      </c>
      <c r="O22" s="397" t="n">
        <f aca="false">O10-O33</f>
        <v>0</v>
      </c>
      <c r="P22" s="398" t="n">
        <f aca="false">P10-P33</f>
        <v>0</v>
      </c>
      <c r="Q22" s="398" t="n">
        <f aca="false">Q10-Q33</f>
        <v>0</v>
      </c>
      <c r="R22" s="398" t="n">
        <f aca="false">R10-R33</f>
        <v>0</v>
      </c>
      <c r="S22" s="398" t="n">
        <f aca="false">S10-S33</f>
        <v>-0.169333333333338</v>
      </c>
      <c r="T22" s="398" t="n">
        <f aca="false">T10-T33</f>
        <v>0</v>
      </c>
      <c r="U22" s="399" t="n">
        <f aca="false">U10-U33</f>
        <v>-0.0423333333333353</v>
      </c>
      <c r="V22" s="398" t="n">
        <f aca="false">V10-V33</f>
        <v>0</v>
      </c>
      <c r="W22" s="400" t="n">
        <f aca="false">W10-W33</f>
        <v>0</v>
      </c>
      <c r="X22" s="397" t="n">
        <f aca="false">X10-X33</f>
        <v>0</v>
      </c>
      <c r="Y22" s="398" t="n">
        <f aca="false">Y10-Y33</f>
        <v>0</v>
      </c>
      <c r="Z22" s="398" t="n">
        <f aca="false">Z10-Z33</f>
        <v>0</v>
      </c>
      <c r="AA22" s="398" t="n">
        <f aca="false">AA10-AA33</f>
        <v>0</v>
      </c>
      <c r="AB22" s="399" t="n">
        <f aca="false">AB10-AB33</f>
        <v>0</v>
      </c>
    </row>
    <row r="25" customFormat="false" ht="13.5" hidden="true" customHeight="false" outlineLevel="0" collapsed="false">
      <c r="A25" s="303" t="n">
        <f aca="false">A2-2</f>
        <v>37160</v>
      </c>
      <c r="B25" s="303"/>
      <c r="D25" s="304" t="n">
        <v>2001</v>
      </c>
      <c r="F25" s="304"/>
      <c r="G25" s="304" t="n">
        <v>2001</v>
      </c>
      <c r="H25" s="304" t="n">
        <v>2001</v>
      </c>
      <c r="I25" s="304" t="n">
        <v>2001</v>
      </c>
      <c r="J25" s="304" t="n">
        <v>2001</v>
      </c>
      <c r="K25" s="304"/>
      <c r="L25" s="304"/>
      <c r="M25" s="304"/>
      <c r="N25" s="304"/>
      <c r="O25" s="304" t="n">
        <v>2002</v>
      </c>
      <c r="P25" s="304"/>
      <c r="Q25" s="304"/>
      <c r="R25" s="304"/>
      <c r="S25" s="304"/>
      <c r="T25" s="304"/>
      <c r="U25" s="304"/>
      <c r="V25" s="304" t="n">
        <v>2003</v>
      </c>
      <c r="W25" s="304" t="n">
        <v>2004</v>
      </c>
      <c r="X25" s="304"/>
      <c r="Y25" s="304"/>
      <c r="Z25" s="304" t="s">
        <v>100</v>
      </c>
      <c r="AA25" s="304"/>
      <c r="AB25" s="304"/>
    </row>
    <row r="26" customFormat="false" ht="13.5" hidden="true" customHeight="false" outlineLevel="0" collapsed="false">
      <c r="A26" s="304" t="s">
        <v>101</v>
      </c>
      <c r="B26" s="305" t="n">
        <v>36739</v>
      </c>
      <c r="C26" s="306" t="n">
        <v>36892</v>
      </c>
      <c r="D26" s="306" t="n">
        <v>36923</v>
      </c>
      <c r="E26" s="306" t="n">
        <v>36951</v>
      </c>
      <c r="F26" s="306" t="n">
        <v>36982</v>
      </c>
      <c r="G26" s="306" t="n">
        <v>37043</v>
      </c>
      <c r="H26" s="306" t="n">
        <v>37073</v>
      </c>
      <c r="I26" s="306" t="n">
        <v>37104</v>
      </c>
      <c r="J26" s="306" t="n">
        <v>37135</v>
      </c>
      <c r="K26" s="308" t="n">
        <v>37165</v>
      </c>
      <c r="L26" s="308" t="n">
        <v>37196</v>
      </c>
      <c r="M26" s="308" t="n">
        <v>37226</v>
      </c>
      <c r="N26" s="309" t="s">
        <v>102</v>
      </c>
      <c r="O26" s="306" t="n">
        <v>37257</v>
      </c>
      <c r="P26" s="308" t="n">
        <v>37288</v>
      </c>
      <c r="Q26" s="308" t="n">
        <v>37316</v>
      </c>
      <c r="R26" s="310" t="s">
        <v>103</v>
      </c>
      <c r="S26" s="310" t="s">
        <v>104</v>
      </c>
      <c r="T26" s="310" t="s">
        <v>105</v>
      </c>
      <c r="U26" s="310" t="s">
        <v>106</v>
      </c>
      <c r="V26" s="311" t="s">
        <v>107</v>
      </c>
      <c r="W26" s="311" t="s">
        <v>108</v>
      </c>
      <c r="X26" s="312" t="s">
        <v>109</v>
      </c>
      <c r="Y26" s="313" t="s">
        <v>110</v>
      </c>
      <c r="Z26" s="313" t="s">
        <v>111</v>
      </c>
      <c r="AA26" s="313" t="s">
        <v>112</v>
      </c>
      <c r="AB26" s="314" t="s">
        <v>113</v>
      </c>
    </row>
    <row r="27" customFormat="false" ht="12.75" hidden="true" customHeight="false" outlineLevel="0" collapsed="false">
      <c r="A27" s="304" t="s">
        <v>13</v>
      </c>
      <c r="B27" s="315" t="n">
        <v>0</v>
      </c>
      <c r="C27" s="315" t="n">
        <v>0</v>
      </c>
      <c r="D27" s="315" t="n">
        <v>0</v>
      </c>
      <c r="E27" s="315" t="n">
        <v>0</v>
      </c>
      <c r="F27" s="315" t="n">
        <v>0</v>
      </c>
      <c r="G27" s="315" t="n">
        <v>0</v>
      </c>
      <c r="H27" s="316" t="n">
        <v>0</v>
      </c>
      <c r="I27" s="330" t="n">
        <v>0</v>
      </c>
      <c r="J27" s="330" t="n">
        <v>18.5</v>
      </c>
      <c r="K27" s="331" t="n">
        <v>16.863</v>
      </c>
      <c r="L27" s="331" t="n">
        <v>25.854</v>
      </c>
      <c r="M27" s="331" t="n">
        <v>27.637</v>
      </c>
      <c r="N27" s="332" t="n">
        <v>22.2135</v>
      </c>
      <c r="O27" s="331" t="n">
        <v>26.581</v>
      </c>
      <c r="P27" s="331" t="n">
        <v>24</v>
      </c>
      <c r="Q27" s="317" t="n">
        <v>21</v>
      </c>
      <c r="R27" s="317" t="n">
        <v>19.755</v>
      </c>
      <c r="S27" s="317" t="n">
        <v>31.1066666666667</v>
      </c>
      <c r="T27" s="317" t="n">
        <v>27.4966666666667</v>
      </c>
      <c r="U27" s="317" t="n">
        <v>25.5546666666667</v>
      </c>
      <c r="V27" s="322" t="n">
        <v>25.2600833333333</v>
      </c>
      <c r="W27" s="317" t="n">
        <v>25.093</v>
      </c>
      <c r="X27" s="316" t="n">
        <v>26.8294333333333</v>
      </c>
      <c r="Y27" s="319" t="n">
        <v>19.9454333333333</v>
      </c>
      <c r="Z27" s="319" t="n">
        <v>31.3225333333333</v>
      </c>
      <c r="AA27" s="319" t="n">
        <v>27.5472666666667</v>
      </c>
      <c r="AB27" s="320" t="n">
        <v>26.4111666666667</v>
      </c>
    </row>
    <row r="28" customFormat="false" ht="12.75" hidden="true" customHeight="false" outlineLevel="0" collapsed="false">
      <c r="A28" s="304" t="s">
        <v>12</v>
      </c>
      <c r="B28" s="315" t="n">
        <v>0</v>
      </c>
      <c r="C28" s="315" t="n">
        <v>0</v>
      </c>
      <c r="D28" s="315" t="n">
        <v>0</v>
      </c>
      <c r="E28" s="315" t="n">
        <v>0</v>
      </c>
      <c r="F28" s="315" t="n">
        <v>0</v>
      </c>
      <c r="G28" s="315" t="n">
        <v>0</v>
      </c>
      <c r="H28" s="315" t="n">
        <v>0</v>
      </c>
      <c r="I28" s="330" t="n">
        <v>0</v>
      </c>
      <c r="J28" s="330" t="n">
        <v>19.75</v>
      </c>
      <c r="K28" s="331" t="n">
        <v>16.863</v>
      </c>
      <c r="L28" s="331" t="n">
        <v>28.546</v>
      </c>
      <c r="M28" s="331" t="n">
        <v>27.71</v>
      </c>
      <c r="N28" s="332" t="n">
        <v>23.21725</v>
      </c>
      <c r="O28" s="331" t="n">
        <v>25.319</v>
      </c>
      <c r="P28" s="331" t="n">
        <v>22.736</v>
      </c>
      <c r="Q28" s="317" t="n">
        <v>21.661</v>
      </c>
      <c r="R28" s="317" t="n">
        <v>20.9616666666667</v>
      </c>
      <c r="S28" s="317" t="n">
        <v>32.3436666666667</v>
      </c>
      <c r="T28" s="317" t="n">
        <v>27.4793333333333</v>
      </c>
      <c r="U28" s="317" t="n">
        <v>26.0058333333333</v>
      </c>
      <c r="V28" s="322" t="n">
        <v>26.8138333333333</v>
      </c>
      <c r="W28" s="317" t="n">
        <v>26.5805</v>
      </c>
      <c r="X28" s="315" t="n">
        <v>29.4967666666667</v>
      </c>
      <c r="Y28" s="317" t="n">
        <v>24.2619666666667</v>
      </c>
      <c r="Z28" s="317" t="n">
        <v>35.8291666666667</v>
      </c>
      <c r="AA28" s="317" t="n">
        <v>32.5785</v>
      </c>
      <c r="AB28" s="318" t="n">
        <v>30.5416</v>
      </c>
    </row>
    <row r="29" customFormat="false" ht="12.75" hidden="true" customHeight="false" outlineLevel="0" collapsed="false">
      <c r="A29" s="304" t="s">
        <v>14</v>
      </c>
      <c r="B29" s="315" t="n">
        <v>0</v>
      </c>
      <c r="C29" s="315" t="n">
        <v>0</v>
      </c>
      <c r="D29" s="315" t="n">
        <v>0</v>
      </c>
      <c r="E29" s="315" t="n">
        <v>0</v>
      </c>
      <c r="F29" s="315" t="n">
        <v>0</v>
      </c>
      <c r="G29" s="315" t="n">
        <v>0</v>
      </c>
      <c r="H29" s="315" t="n">
        <v>0</v>
      </c>
      <c r="I29" s="330" t="n">
        <v>0</v>
      </c>
      <c r="J29" s="330" t="n">
        <v>21.5</v>
      </c>
      <c r="K29" s="331" t="n">
        <v>20.758</v>
      </c>
      <c r="L29" s="331" t="n">
        <v>25.188</v>
      </c>
      <c r="M29" s="331" t="n">
        <v>27.218</v>
      </c>
      <c r="N29" s="332" t="n">
        <v>23.666</v>
      </c>
      <c r="O29" s="331" t="n">
        <v>27.181</v>
      </c>
      <c r="P29" s="331" t="n">
        <v>26.464</v>
      </c>
      <c r="Q29" s="317" t="n">
        <v>26.165</v>
      </c>
      <c r="R29" s="317" t="n">
        <v>25.2506666666667</v>
      </c>
      <c r="S29" s="317" t="n">
        <v>29.4666666666667</v>
      </c>
      <c r="T29" s="317" t="n">
        <v>26.986</v>
      </c>
      <c r="U29" s="317" t="n">
        <v>27.0766666666667</v>
      </c>
      <c r="V29" s="322" t="n">
        <v>25.9964166666667</v>
      </c>
      <c r="W29" s="317" t="n">
        <v>25.5525833333333</v>
      </c>
      <c r="X29" s="315" t="n">
        <v>24.6036666666667</v>
      </c>
      <c r="Y29" s="317" t="n">
        <v>24.6799</v>
      </c>
      <c r="Z29" s="317" t="n">
        <v>28.7811</v>
      </c>
      <c r="AA29" s="317" t="n">
        <v>26.3965</v>
      </c>
      <c r="AB29" s="318" t="n">
        <v>26.1152916666667</v>
      </c>
    </row>
    <row r="30" customFormat="false" ht="12.75" hidden="true" customHeight="false" outlineLevel="0" collapsed="false">
      <c r="A30" s="304" t="s">
        <v>17</v>
      </c>
      <c r="B30" s="315" t="n">
        <v>0</v>
      </c>
      <c r="C30" s="315" t="n">
        <v>0</v>
      </c>
      <c r="D30" s="315" t="n">
        <v>0</v>
      </c>
      <c r="E30" s="315" t="n">
        <v>0</v>
      </c>
      <c r="F30" s="315" t="n">
        <v>0</v>
      </c>
      <c r="G30" s="315" t="n">
        <v>0</v>
      </c>
      <c r="H30" s="315" t="n">
        <v>0</v>
      </c>
      <c r="I30" s="330" t="n">
        <v>0</v>
      </c>
      <c r="J30" s="330" t="n">
        <v>20.48</v>
      </c>
      <c r="K30" s="331" t="n">
        <v>15.629</v>
      </c>
      <c r="L30" s="331" t="n">
        <v>21.188</v>
      </c>
      <c r="M30" s="331" t="n">
        <v>23.306</v>
      </c>
      <c r="N30" s="332" t="n">
        <v>20.15075</v>
      </c>
      <c r="O30" s="331" t="n">
        <v>25.202</v>
      </c>
      <c r="P30" s="331" t="n">
        <v>24.536</v>
      </c>
      <c r="Q30" s="317" t="n">
        <v>24.181</v>
      </c>
      <c r="R30" s="317" t="n">
        <v>24.806</v>
      </c>
      <c r="S30" s="317" t="n">
        <v>28.4416666666667</v>
      </c>
      <c r="T30" s="317" t="n">
        <v>25.8176666666667</v>
      </c>
      <c r="U30" s="317" t="n">
        <v>25.92625</v>
      </c>
      <c r="V30" s="322" t="n">
        <v>13.9725</v>
      </c>
      <c r="W30" s="317" t="n">
        <v>13.3425</v>
      </c>
      <c r="X30" s="315" t="n">
        <v>17.7380666666667</v>
      </c>
      <c r="Y30" s="317" t="n">
        <v>15.0799333333333</v>
      </c>
      <c r="Z30" s="317" t="n">
        <v>19.9786666666667</v>
      </c>
      <c r="AA30" s="317" t="n">
        <v>17.0545666666667</v>
      </c>
      <c r="AB30" s="318" t="n">
        <v>17.4628083333333</v>
      </c>
    </row>
    <row r="31" customFormat="false" ht="12.75" hidden="true" customHeight="false" outlineLevel="0" collapsed="false">
      <c r="A31" s="304" t="s">
        <v>15</v>
      </c>
      <c r="B31" s="315" t="n">
        <v>0</v>
      </c>
      <c r="C31" s="315" t="n">
        <v>0</v>
      </c>
      <c r="D31" s="315" t="n">
        <v>0</v>
      </c>
      <c r="E31" s="315" t="n">
        <v>0</v>
      </c>
      <c r="F31" s="315" t="n">
        <v>0</v>
      </c>
      <c r="G31" s="315" t="n">
        <v>0</v>
      </c>
      <c r="H31" s="315" t="n">
        <v>0</v>
      </c>
      <c r="I31" s="330" t="n">
        <v>0</v>
      </c>
      <c r="J31" s="330" t="n">
        <v>20.48</v>
      </c>
      <c r="K31" s="331" t="n">
        <v>17.708</v>
      </c>
      <c r="L31" s="331" t="n">
        <v>21.188</v>
      </c>
      <c r="M31" s="331" t="n">
        <v>23.306</v>
      </c>
      <c r="N31" s="332" t="n">
        <v>20.6705</v>
      </c>
      <c r="O31" s="331" t="n">
        <v>25.202</v>
      </c>
      <c r="P31" s="331" t="n">
        <v>24.536</v>
      </c>
      <c r="Q31" s="317" t="n">
        <v>24.06</v>
      </c>
      <c r="R31" s="317" t="n">
        <v>24.7573333333333</v>
      </c>
      <c r="S31" s="317" t="n">
        <v>28.5263333333333</v>
      </c>
      <c r="T31" s="317" t="n">
        <v>25.8176666666667</v>
      </c>
      <c r="U31" s="317" t="n">
        <v>25.9251666666667</v>
      </c>
      <c r="V31" s="322" t="n">
        <v>25.0515</v>
      </c>
      <c r="W31" s="317" t="n">
        <v>24.3593333333333</v>
      </c>
      <c r="X31" s="315" t="n">
        <v>24.1682</v>
      </c>
      <c r="Y31" s="317" t="n">
        <v>24.3603666666667</v>
      </c>
      <c r="Z31" s="317" t="n">
        <v>26.4878333333333</v>
      </c>
      <c r="AA31" s="317" t="n">
        <v>25.0013333333333</v>
      </c>
      <c r="AB31" s="318" t="n">
        <v>25.0044333333333</v>
      </c>
    </row>
    <row r="32" customFormat="false" ht="12.75" hidden="true" customHeight="false" outlineLevel="0" collapsed="false">
      <c r="A32" s="304" t="s">
        <v>11</v>
      </c>
      <c r="B32" s="315" t="n">
        <v>0</v>
      </c>
      <c r="C32" s="315" t="n">
        <v>0</v>
      </c>
      <c r="D32" s="315" t="n">
        <v>0</v>
      </c>
      <c r="E32" s="315" t="n">
        <v>0</v>
      </c>
      <c r="F32" s="315" t="n">
        <v>0</v>
      </c>
      <c r="G32" s="315" t="n">
        <v>0</v>
      </c>
      <c r="H32" s="315" t="n">
        <v>0</v>
      </c>
      <c r="I32" s="330" t="n">
        <v>0</v>
      </c>
      <c r="J32" s="330" t="n">
        <v>20.3</v>
      </c>
      <c r="K32" s="331" t="n">
        <v>16.669</v>
      </c>
      <c r="L32" s="331" t="n">
        <v>17.996</v>
      </c>
      <c r="M32" s="331" t="n">
        <v>20.274</v>
      </c>
      <c r="N32" s="332" t="n">
        <v>18.80975</v>
      </c>
      <c r="O32" s="331" t="n">
        <v>22.109</v>
      </c>
      <c r="P32" s="331" t="n">
        <v>21.964</v>
      </c>
      <c r="Q32" s="317" t="n">
        <v>21.96</v>
      </c>
      <c r="R32" s="317" t="n">
        <v>21.542</v>
      </c>
      <c r="S32" s="317" t="n">
        <v>26.6813333333333</v>
      </c>
      <c r="T32" s="317" t="n">
        <v>22.7876666666667</v>
      </c>
      <c r="U32" s="317" t="n">
        <v>23.2555</v>
      </c>
      <c r="V32" s="322" t="n">
        <v>22.4519166666667</v>
      </c>
      <c r="W32" s="317" t="n">
        <v>22.4556666666667</v>
      </c>
      <c r="X32" s="315" t="n">
        <v>21.2981666666667</v>
      </c>
      <c r="Y32" s="317" t="n">
        <v>20.9882333333333</v>
      </c>
      <c r="Z32" s="317" t="n">
        <v>24.6733333333333</v>
      </c>
      <c r="AA32" s="317" t="n">
        <v>21.4889666666667</v>
      </c>
      <c r="AB32" s="318" t="n">
        <v>22.112175</v>
      </c>
    </row>
    <row r="33" customFormat="false" ht="13.5" hidden="true" customHeight="false" outlineLevel="0" collapsed="false">
      <c r="A33" s="304" t="s">
        <v>16</v>
      </c>
      <c r="B33" s="323" t="n">
        <v>0</v>
      </c>
      <c r="C33" s="323" t="n">
        <v>0</v>
      </c>
      <c r="D33" s="323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39" t="n">
        <v>0</v>
      </c>
      <c r="J33" s="339" t="n">
        <v>22.3</v>
      </c>
      <c r="K33" s="340" t="n">
        <v>17.169</v>
      </c>
      <c r="L33" s="340" t="n">
        <v>18.996</v>
      </c>
      <c r="M33" s="340" t="n">
        <v>21.274</v>
      </c>
      <c r="N33" s="341" t="n">
        <v>19.93475</v>
      </c>
      <c r="O33" s="340" t="n">
        <v>22.859</v>
      </c>
      <c r="P33" s="340" t="n">
        <v>22.594</v>
      </c>
      <c r="Q33" s="324" t="n">
        <v>22.59</v>
      </c>
      <c r="R33" s="324" t="n">
        <v>23.2086666666667</v>
      </c>
      <c r="S33" s="324" t="n">
        <v>30.6813333333333</v>
      </c>
      <c r="T33" s="324" t="n">
        <v>23.871</v>
      </c>
      <c r="U33" s="324" t="n">
        <v>25.1105</v>
      </c>
      <c r="V33" s="326" t="n">
        <v>24.1194166666667</v>
      </c>
      <c r="W33" s="324" t="n">
        <v>24.1215</v>
      </c>
      <c r="X33" s="323" t="n">
        <v>22.4778333333333</v>
      </c>
      <c r="Y33" s="324" t="n">
        <v>22.3685666666667</v>
      </c>
      <c r="Z33" s="324" t="n">
        <v>26.944</v>
      </c>
      <c r="AA33" s="324" t="n">
        <v>22.6233</v>
      </c>
      <c r="AB33" s="325" t="n">
        <v>23.603425</v>
      </c>
    </row>
    <row r="36" customFormat="false" ht="11.25" hidden="false" customHeight="false" outlineLevel="0" collapsed="false">
      <c r="D36" s="343"/>
    </row>
    <row r="37" customFormat="false" ht="11.25" hidden="false" customHeight="false" outlineLevel="0" collapsed="false">
      <c r="D37" s="343"/>
    </row>
    <row r="38" customFormat="false" ht="11.25" hidden="false" customHeight="false" outlineLevel="0" collapsed="false">
      <c r="D38" s="343"/>
    </row>
    <row r="39" customFormat="false" ht="11.25" hidden="false" customHeight="false" outlineLevel="0" collapsed="false">
      <c r="D39" s="343"/>
    </row>
    <row r="40" customFormat="false" ht="11.25" hidden="false" customHeight="false" outlineLevel="0" collapsed="false">
      <c r="D40" s="343"/>
    </row>
    <row r="41" customFormat="false" ht="11.25" hidden="false" customHeight="false" outlineLevel="0" collapsed="false">
      <c r="D41" s="343"/>
    </row>
    <row r="42" customFormat="false" ht="11.25" hidden="false" customHeight="false" outlineLevel="0" collapsed="false">
      <c r="D42" s="34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S3" activeCellId="0" sqref="S3:HN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8" min="11" style="0" width="10.13"/>
    <col collapsed="false" customWidth="true" hidden="false" outlineLevel="0" max="166" min="19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01"/>
      <c r="B3" s="402"/>
      <c r="C3" s="402" t="n">
        <v>36647</v>
      </c>
      <c r="D3" s="402" t="n">
        <v>36678</v>
      </c>
      <c r="E3" s="402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</row>
    <row r="4" customFormat="false" ht="10.5" hidden="false" customHeight="false" outlineLevel="0" collapsed="false">
      <c r="A4" s="403" t="s">
        <v>2</v>
      </c>
      <c r="B4" s="404" t="s">
        <v>194</v>
      </c>
      <c r="C4" s="404"/>
      <c r="D4" s="404"/>
      <c r="E4" s="404"/>
      <c r="F4" s="404"/>
      <c r="S4" s="0" t="n">
        <v>18.65</v>
      </c>
      <c r="T4" s="0" t="n">
        <v>23.25</v>
      </c>
      <c r="U4" s="0" t="n">
        <v>27.25</v>
      </c>
      <c r="V4" s="0" t="n">
        <v>34.5</v>
      </c>
      <c r="W4" s="0" t="n">
        <v>34</v>
      </c>
      <c r="X4" s="0" t="n">
        <v>31</v>
      </c>
      <c r="Y4" s="0" t="n">
        <v>28</v>
      </c>
      <c r="Z4" s="0" t="n">
        <v>28</v>
      </c>
      <c r="AA4" s="0" t="n">
        <v>26.75</v>
      </c>
      <c r="AB4" s="0" t="n">
        <v>28</v>
      </c>
      <c r="AC4" s="0" t="n">
        <v>40.25</v>
      </c>
      <c r="AD4" s="0" t="n">
        <v>49.25</v>
      </c>
      <c r="AE4" s="0" t="n">
        <v>40</v>
      </c>
      <c r="AF4" s="0" t="n">
        <v>36.25</v>
      </c>
      <c r="AG4" s="0" t="n">
        <v>33</v>
      </c>
      <c r="AH4" s="0" t="n">
        <v>35</v>
      </c>
      <c r="AI4" s="0" t="n">
        <v>37.5</v>
      </c>
      <c r="AJ4" s="0" t="n">
        <v>35</v>
      </c>
      <c r="AK4" s="0" t="n">
        <v>31</v>
      </c>
      <c r="AL4" s="0" t="n">
        <v>30</v>
      </c>
      <c r="AM4" s="0" t="n">
        <v>25</v>
      </c>
      <c r="AN4" s="0" t="n">
        <v>26.25</v>
      </c>
      <c r="AO4" s="0" t="n">
        <v>45</v>
      </c>
      <c r="AP4" s="0" t="n">
        <v>53</v>
      </c>
      <c r="AQ4" s="0" t="n">
        <v>42</v>
      </c>
      <c r="AR4" s="0" t="n">
        <v>36.75</v>
      </c>
      <c r="AS4" s="0" t="n">
        <v>34.25</v>
      </c>
      <c r="AT4" s="0" t="n">
        <v>37</v>
      </c>
      <c r="AU4" s="0" t="n">
        <v>36.7</v>
      </c>
      <c r="AV4" s="0" t="n">
        <v>34.62</v>
      </c>
      <c r="AW4" s="0" t="n">
        <v>31.28</v>
      </c>
      <c r="AX4" s="0" t="n">
        <v>30.45</v>
      </c>
      <c r="AY4" s="0" t="n">
        <v>26.27</v>
      </c>
      <c r="AZ4" s="0" t="n">
        <v>27.32</v>
      </c>
      <c r="BA4" s="0" t="n">
        <v>43.05</v>
      </c>
      <c r="BB4" s="0" t="n">
        <v>49.77</v>
      </c>
      <c r="BC4" s="0" t="n">
        <v>40.56</v>
      </c>
      <c r="BD4" s="0" t="n">
        <v>36.28</v>
      </c>
      <c r="BE4" s="0" t="n">
        <v>34.07</v>
      </c>
      <c r="BF4" s="0" t="n">
        <v>36.39</v>
      </c>
      <c r="BG4" s="0" t="n">
        <v>36.78</v>
      </c>
      <c r="BH4" s="0" t="n">
        <v>35</v>
      </c>
      <c r="BI4" s="0" t="n">
        <v>32.14</v>
      </c>
      <c r="BJ4" s="0" t="n">
        <v>31.43</v>
      </c>
      <c r="BK4" s="0" t="n">
        <v>27.85</v>
      </c>
      <c r="BL4" s="0" t="n">
        <v>28.75</v>
      </c>
      <c r="BM4" s="0" t="n">
        <v>42.21</v>
      </c>
      <c r="BN4" s="0" t="n">
        <v>47.97</v>
      </c>
      <c r="BO4" s="0" t="n">
        <v>40.08</v>
      </c>
      <c r="BP4" s="0" t="n">
        <v>36.53</v>
      </c>
      <c r="BQ4" s="0" t="n">
        <v>34.53</v>
      </c>
      <c r="BR4" s="0" t="n">
        <v>36.52</v>
      </c>
      <c r="BS4" s="0" t="n">
        <v>36.93</v>
      </c>
      <c r="BT4" s="0" t="n">
        <v>35.32</v>
      </c>
      <c r="BU4" s="0" t="n">
        <v>32.72</v>
      </c>
      <c r="BV4" s="0" t="n">
        <v>32.08</v>
      </c>
      <c r="BW4" s="0" t="n">
        <v>28.84</v>
      </c>
      <c r="BX4" s="0" t="n">
        <v>29.66</v>
      </c>
      <c r="BY4" s="0" t="n">
        <v>41.86</v>
      </c>
      <c r="BZ4" s="0" t="n">
        <v>47.07</v>
      </c>
      <c r="CA4" s="0" t="n">
        <v>39.93</v>
      </c>
      <c r="CB4" s="0" t="n">
        <v>36.78</v>
      </c>
      <c r="CC4" s="0" t="n">
        <v>34.9</v>
      </c>
      <c r="CD4" s="0" t="n">
        <v>36.7</v>
      </c>
      <c r="CE4" s="0" t="n">
        <v>37.07</v>
      </c>
      <c r="CF4" s="0" t="n">
        <v>35.61</v>
      </c>
      <c r="CG4" s="0" t="n">
        <v>33.27</v>
      </c>
      <c r="CH4" s="0" t="n">
        <v>32.69</v>
      </c>
      <c r="CI4" s="0" t="n">
        <v>29.76</v>
      </c>
      <c r="CJ4" s="0" t="n">
        <v>30.5</v>
      </c>
      <c r="CK4" s="0" t="n">
        <v>41.56</v>
      </c>
      <c r="CL4" s="0" t="n">
        <v>46.29</v>
      </c>
      <c r="CM4" s="0" t="n">
        <v>39.82</v>
      </c>
      <c r="CN4" s="0" t="n">
        <v>37.04</v>
      </c>
      <c r="CO4" s="0" t="n">
        <v>35.27</v>
      </c>
      <c r="CP4" s="0" t="n">
        <v>36.9</v>
      </c>
      <c r="CQ4" s="0" t="n">
        <v>37.52</v>
      </c>
      <c r="CR4" s="0" t="n">
        <v>36.16</v>
      </c>
      <c r="CS4" s="0" t="n">
        <v>33.97</v>
      </c>
      <c r="CT4" s="0" t="n">
        <v>33.43</v>
      </c>
      <c r="CU4" s="0" t="n">
        <v>30.69</v>
      </c>
      <c r="CV4" s="0" t="n">
        <v>31.39</v>
      </c>
      <c r="CW4" s="0" t="n">
        <v>41.71</v>
      </c>
      <c r="CX4" s="0" t="n">
        <v>46.12</v>
      </c>
      <c r="CY4" s="0" t="n">
        <v>40.08</v>
      </c>
      <c r="CZ4" s="0" t="n">
        <v>37.54</v>
      </c>
      <c r="DA4" s="0" t="n">
        <v>35.84</v>
      </c>
      <c r="DB4" s="0" t="n">
        <v>37.36</v>
      </c>
      <c r="DC4" s="0" t="n">
        <v>37.96</v>
      </c>
      <c r="DD4" s="0" t="n">
        <v>36.69</v>
      </c>
      <c r="DE4" s="0" t="n">
        <v>34.66</v>
      </c>
      <c r="DF4" s="0" t="n">
        <v>34.15</v>
      </c>
      <c r="DG4" s="0" t="n">
        <v>31.6</v>
      </c>
      <c r="DH4" s="0" t="n">
        <v>32.25</v>
      </c>
      <c r="DI4" s="0" t="n">
        <v>41.87</v>
      </c>
      <c r="DJ4" s="0" t="n">
        <v>45.99</v>
      </c>
      <c r="DK4" s="0" t="n">
        <v>40.36</v>
      </c>
      <c r="DL4" s="0" t="n">
        <v>38.04</v>
      </c>
      <c r="DM4" s="0" t="n">
        <v>36.4</v>
      </c>
      <c r="DN4" s="0" t="n">
        <v>37.82</v>
      </c>
      <c r="DO4" s="0" t="n">
        <v>38.41</v>
      </c>
      <c r="DP4" s="0" t="n">
        <v>37.23</v>
      </c>
      <c r="DQ4" s="0" t="n">
        <v>35.33</v>
      </c>
      <c r="DR4" s="0" t="n">
        <v>34.86</v>
      </c>
      <c r="DS4" s="0" t="n">
        <v>32.48</v>
      </c>
      <c r="DT4" s="0" t="n">
        <v>33.09</v>
      </c>
      <c r="DU4" s="0" t="n">
        <v>42.06</v>
      </c>
      <c r="DV4" s="0" t="n">
        <v>45.9</v>
      </c>
      <c r="DW4" s="0" t="n">
        <v>40.65</v>
      </c>
      <c r="DX4" s="0" t="n">
        <v>38.54</v>
      </c>
      <c r="DY4" s="0" t="n">
        <v>36.96</v>
      </c>
      <c r="DZ4" s="0" t="n">
        <v>38.29</v>
      </c>
      <c r="EA4" s="0" t="n">
        <v>38.86</v>
      </c>
      <c r="EB4" s="0" t="n">
        <v>37.76</v>
      </c>
      <c r="EC4" s="0" t="n">
        <v>35.99</v>
      </c>
      <c r="ED4" s="0" t="n">
        <v>35.56</v>
      </c>
      <c r="EE4" s="0" t="n">
        <v>33.34</v>
      </c>
      <c r="EF4" s="0" t="n">
        <v>33.91</v>
      </c>
      <c r="EG4" s="0" t="n">
        <v>42.27</v>
      </c>
      <c r="EH4" s="0" t="n">
        <v>45.85</v>
      </c>
      <c r="EI4" s="0" t="n">
        <v>40.95</v>
      </c>
      <c r="EJ4" s="0" t="n">
        <v>39.04</v>
      </c>
      <c r="EK4" s="0" t="n">
        <v>37.52</v>
      </c>
      <c r="EL4" s="0" t="n">
        <v>38.75</v>
      </c>
      <c r="EM4" s="0" t="n">
        <v>39.32</v>
      </c>
      <c r="EN4" s="0" t="n">
        <v>38.29</v>
      </c>
      <c r="EO4" s="0" t="n">
        <v>36.65</v>
      </c>
      <c r="EP4" s="0" t="n">
        <v>36.24</v>
      </c>
      <c r="EQ4" s="0" t="n">
        <v>34.17</v>
      </c>
      <c r="ER4" s="0" t="n">
        <v>34.7</v>
      </c>
      <c r="ES4" s="0" t="n">
        <v>42.5</v>
      </c>
      <c r="ET4" s="0" t="n">
        <v>45.83</v>
      </c>
      <c r="EU4" s="0" t="n">
        <v>41.27</v>
      </c>
      <c r="EV4" s="0" t="n">
        <v>39.54</v>
      </c>
      <c r="EW4" s="0" t="n">
        <v>38.07</v>
      </c>
      <c r="EX4" s="0" t="n">
        <v>39.22</v>
      </c>
      <c r="EY4" s="0" t="n">
        <v>39.83</v>
      </c>
      <c r="EZ4" s="0" t="n">
        <v>38.79</v>
      </c>
      <c r="FA4" s="0" t="n">
        <v>37.12</v>
      </c>
      <c r="FB4" s="0" t="n">
        <v>36.71</v>
      </c>
      <c r="FC4" s="0" t="n">
        <v>34.61</v>
      </c>
      <c r="FD4" s="0" t="n">
        <v>35.15</v>
      </c>
      <c r="FE4" s="0" t="n">
        <v>43.04</v>
      </c>
      <c r="FF4" s="0" t="n">
        <v>46.42</v>
      </c>
      <c r="FG4" s="0" t="n">
        <v>41.8</v>
      </c>
      <c r="FH4" s="0" t="n">
        <v>40.04</v>
      </c>
      <c r="FI4" s="0" t="n">
        <v>38.56</v>
      </c>
      <c r="FJ4" s="0" t="n">
        <v>39.73</v>
      </c>
      <c r="FK4" s="0" t="n">
        <v>40.34</v>
      </c>
      <c r="FL4" s="0" t="n">
        <v>39.28</v>
      </c>
      <c r="FM4" s="0" t="n">
        <v>37.59</v>
      </c>
      <c r="FN4" s="0" t="n">
        <v>37.17</v>
      </c>
      <c r="FO4" s="0" t="n">
        <v>35.06</v>
      </c>
      <c r="FP4" s="0" t="n">
        <v>35.6</v>
      </c>
      <c r="FQ4" s="0" t="n">
        <v>43.59</v>
      </c>
      <c r="FR4" s="0" t="n">
        <v>47.01</v>
      </c>
      <c r="FS4" s="0" t="n">
        <v>42.34</v>
      </c>
      <c r="FT4" s="0" t="n">
        <v>40.54</v>
      </c>
      <c r="FU4" s="0" t="n">
        <v>39.05</v>
      </c>
      <c r="FV4" s="0" t="n">
        <v>40.23</v>
      </c>
      <c r="FW4" s="0" t="n">
        <v>40.84</v>
      </c>
      <c r="FX4" s="0" t="n">
        <v>39.78</v>
      </c>
      <c r="FY4" s="0" t="n">
        <v>38.06</v>
      </c>
      <c r="FZ4" s="0" t="n">
        <v>37.64</v>
      </c>
      <c r="GA4" s="0" t="n">
        <v>35.5</v>
      </c>
      <c r="GB4" s="0" t="n">
        <v>36.04</v>
      </c>
      <c r="GC4" s="0" t="n">
        <v>44.14</v>
      </c>
      <c r="GD4" s="0" t="n">
        <v>47.6</v>
      </c>
      <c r="GE4" s="0" t="n">
        <v>42.87</v>
      </c>
      <c r="GF4" s="0" t="n">
        <v>41.04</v>
      </c>
      <c r="GG4" s="0" t="n">
        <v>39.54</v>
      </c>
      <c r="GH4" s="0" t="n">
        <v>40.74</v>
      </c>
      <c r="GI4" s="0" t="n">
        <v>41.35</v>
      </c>
      <c r="GJ4" s="0" t="n">
        <v>40.27</v>
      </c>
      <c r="GK4" s="0" t="n">
        <v>38.54</v>
      </c>
      <c r="GL4" s="0" t="n">
        <v>38.11</v>
      </c>
      <c r="GM4" s="0" t="n">
        <v>35.94</v>
      </c>
      <c r="GN4" s="0" t="n">
        <v>36.49</v>
      </c>
      <c r="GO4" s="0" t="n">
        <v>44.69</v>
      </c>
      <c r="GP4" s="0" t="n">
        <v>48.19</v>
      </c>
      <c r="GQ4" s="0" t="n">
        <v>43.4</v>
      </c>
      <c r="GR4" s="0" t="n">
        <v>41.54</v>
      </c>
      <c r="GS4" s="0" t="n">
        <v>40.03</v>
      </c>
      <c r="GT4" s="0" t="n">
        <v>41.25</v>
      </c>
      <c r="GU4" s="0" t="n">
        <v>41.86</v>
      </c>
      <c r="GV4" s="0" t="n">
        <v>40.77</v>
      </c>
      <c r="GW4" s="0" t="n">
        <v>39.01</v>
      </c>
      <c r="GX4" s="0" t="n">
        <v>38.58</v>
      </c>
      <c r="GY4" s="0" t="n">
        <v>36.38</v>
      </c>
      <c r="GZ4" s="0" t="n">
        <v>36.94</v>
      </c>
      <c r="HA4" s="0" t="n">
        <v>45.24</v>
      </c>
      <c r="HB4" s="0" t="n">
        <v>48.79</v>
      </c>
      <c r="HC4" s="0" t="n">
        <v>43.93</v>
      </c>
      <c r="HD4" s="0" t="n">
        <v>42.04</v>
      </c>
      <c r="HE4" s="0" t="n">
        <v>40.52</v>
      </c>
      <c r="HF4" s="0" t="n">
        <v>41.75</v>
      </c>
      <c r="HG4" s="0" t="n">
        <v>42.37</v>
      </c>
      <c r="HH4" s="0" t="n">
        <v>41.26</v>
      </c>
      <c r="HI4" s="0" t="n">
        <v>39.48</v>
      </c>
      <c r="HJ4" s="0" t="n">
        <v>39.05</v>
      </c>
      <c r="HK4" s="0" t="n">
        <v>36.82</v>
      </c>
      <c r="HL4" s="0" t="n">
        <v>37.39</v>
      </c>
      <c r="HM4" s="0" t="n">
        <v>45.78</v>
      </c>
      <c r="HN4" s="0" t="n">
        <v>49.38</v>
      </c>
    </row>
    <row r="5" customFormat="false" ht="10.5" hidden="false" customHeight="false" outlineLevel="0" collapsed="false">
      <c r="A5" s="403" t="s">
        <v>2</v>
      </c>
      <c r="B5" s="404" t="s">
        <v>196</v>
      </c>
      <c r="C5" s="404"/>
      <c r="D5" s="404"/>
      <c r="E5" s="404"/>
      <c r="F5" s="404"/>
      <c r="S5" s="0" t="n">
        <v>18.5</v>
      </c>
      <c r="T5" s="0" t="n">
        <v>17.177</v>
      </c>
      <c r="U5" s="0" t="n">
        <v>24.854</v>
      </c>
      <c r="V5" s="0" t="n">
        <v>27.435</v>
      </c>
      <c r="W5" s="0" t="n">
        <v>26.823</v>
      </c>
      <c r="X5" s="0" t="n">
        <v>24.214</v>
      </c>
      <c r="Y5" s="0" t="n">
        <v>21</v>
      </c>
      <c r="Z5" s="0" t="n">
        <v>18.467</v>
      </c>
      <c r="AA5" s="0" t="n">
        <v>19.98</v>
      </c>
      <c r="AB5" s="0" t="n">
        <v>21</v>
      </c>
      <c r="AC5" s="0" t="n">
        <v>28.617</v>
      </c>
      <c r="AD5" s="0" t="n">
        <v>33.242</v>
      </c>
      <c r="AE5" s="0" t="n">
        <v>32.1</v>
      </c>
      <c r="AF5" s="0" t="n">
        <v>28.524</v>
      </c>
      <c r="AG5" s="0" t="n">
        <v>24.417</v>
      </c>
      <c r="AH5" s="0" t="n">
        <v>30.065</v>
      </c>
      <c r="AI5" s="0" t="n">
        <v>27.96</v>
      </c>
      <c r="AJ5" s="0" t="n">
        <v>27.214</v>
      </c>
      <c r="AK5" s="0" t="n">
        <v>24.242</v>
      </c>
      <c r="AL5" s="0" t="n">
        <v>21.867</v>
      </c>
      <c r="AM5" s="0" t="n">
        <v>8.5</v>
      </c>
      <c r="AN5" s="0" t="n">
        <v>8.104</v>
      </c>
      <c r="AO5" s="0" t="n">
        <v>32.758</v>
      </c>
      <c r="AP5" s="0" t="n">
        <v>38.758</v>
      </c>
      <c r="AQ5" s="0" t="n">
        <v>31.5</v>
      </c>
      <c r="AR5" s="0" t="n">
        <v>25.911</v>
      </c>
      <c r="AS5" s="0" t="n">
        <v>24.725</v>
      </c>
      <c r="AT5" s="0" t="n">
        <v>30.726</v>
      </c>
      <c r="AU5" s="0" t="n">
        <v>26.963</v>
      </c>
      <c r="AV5" s="0" t="n">
        <v>26.456</v>
      </c>
      <c r="AW5" s="0" t="n">
        <v>24.076</v>
      </c>
      <c r="AX5" s="0" t="n">
        <v>22.245</v>
      </c>
      <c r="AY5" s="0" t="n">
        <v>11.071</v>
      </c>
      <c r="AZ5" s="0" t="n">
        <v>11.636</v>
      </c>
      <c r="BA5" s="0" t="n">
        <v>31.127</v>
      </c>
      <c r="BB5" s="0" t="n">
        <v>36.035</v>
      </c>
      <c r="BC5" s="0" t="n">
        <v>30.233</v>
      </c>
      <c r="BD5" s="0" t="n">
        <v>25.715</v>
      </c>
      <c r="BE5" s="0" t="n">
        <v>24.883</v>
      </c>
      <c r="BF5" s="0" t="n">
        <v>29.802</v>
      </c>
      <c r="BG5" s="0" t="n">
        <v>27.023</v>
      </c>
      <c r="BH5" s="0" t="n">
        <v>26.559</v>
      </c>
      <c r="BI5" s="0" t="n">
        <v>24.375</v>
      </c>
      <c r="BJ5" s="0" t="n">
        <v>22.708</v>
      </c>
      <c r="BK5" s="0" t="n">
        <v>12.457</v>
      </c>
      <c r="BL5" s="0" t="n">
        <v>13.035</v>
      </c>
      <c r="BM5" s="0" t="n">
        <v>30.898</v>
      </c>
      <c r="BN5" s="0" t="n">
        <v>35.503</v>
      </c>
      <c r="BO5" s="0" t="n">
        <v>30.1</v>
      </c>
      <c r="BP5" s="0" t="n">
        <v>25.946</v>
      </c>
      <c r="BQ5" s="0" t="n">
        <v>25.154</v>
      </c>
      <c r="BR5" s="0" t="n">
        <v>29.652</v>
      </c>
      <c r="BS5" s="0" t="n">
        <v>27.118</v>
      </c>
      <c r="BT5" s="0" t="n">
        <v>26.696</v>
      </c>
      <c r="BU5" s="0" t="n">
        <v>24.729</v>
      </c>
      <c r="BV5" s="0" t="n">
        <v>23.153</v>
      </c>
      <c r="BW5" s="0" t="n">
        <v>14.25</v>
      </c>
      <c r="BX5" s="0" t="n">
        <v>14.423</v>
      </c>
      <c r="BY5" s="0" t="n">
        <v>30.653</v>
      </c>
      <c r="BZ5" s="0" t="n">
        <v>34.846</v>
      </c>
      <c r="CA5" s="0" t="n">
        <v>29.938</v>
      </c>
      <c r="CB5" s="0" t="n">
        <v>26.176</v>
      </c>
      <c r="CC5" s="0" t="n">
        <v>25.448</v>
      </c>
      <c r="CD5" s="0" t="n">
        <v>29.64</v>
      </c>
      <c r="CE5" s="0" t="n">
        <v>27.257</v>
      </c>
      <c r="CF5" s="0" t="n">
        <v>26.852</v>
      </c>
      <c r="CG5" s="0" t="n">
        <v>25.063</v>
      </c>
      <c r="CH5" s="0" t="n">
        <v>23.641</v>
      </c>
      <c r="CI5" s="0" t="n">
        <v>15.535</v>
      </c>
      <c r="CJ5" s="0" t="n">
        <v>15.699</v>
      </c>
      <c r="CK5" s="0" t="n">
        <v>30.463</v>
      </c>
      <c r="CL5" s="0" t="n">
        <v>34.28</v>
      </c>
      <c r="CM5" s="0" t="n">
        <v>29.802</v>
      </c>
      <c r="CN5" s="0" t="n">
        <v>26.472</v>
      </c>
      <c r="CO5" s="0" t="n">
        <v>25.729</v>
      </c>
      <c r="CP5" s="0" t="n">
        <v>29.541</v>
      </c>
      <c r="CQ5" s="0" t="n">
        <v>27.36</v>
      </c>
      <c r="CR5" s="0" t="n">
        <v>26.992</v>
      </c>
      <c r="CS5" s="0" t="n">
        <v>25.322</v>
      </c>
      <c r="CT5" s="0" t="n">
        <v>24.043</v>
      </c>
      <c r="CU5" s="0" t="n">
        <v>16.487</v>
      </c>
      <c r="CV5" s="0" t="n">
        <v>16.286</v>
      </c>
      <c r="CW5" s="0" t="n">
        <v>30.367</v>
      </c>
      <c r="CX5" s="0" t="n">
        <v>33.863</v>
      </c>
      <c r="CY5" s="0" t="n">
        <v>29.727</v>
      </c>
      <c r="CZ5" s="0" t="n">
        <v>26.664</v>
      </c>
      <c r="DA5" s="0" t="n">
        <v>25.9</v>
      </c>
      <c r="DB5" s="0" t="n">
        <v>29.409</v>
      </c>
      <c r="DC5" s="0" t="n">
        <v>27.465</v>
      </c>
      <c r="DD5" s="0" t="n">
        <v>27.135</v>
      </c>
      <c r="DE5" s="0" t="n">
        <v>25.578</v>
      </c>
      <c r="DF5" s="0" t="n">
        <v>24.406</v>
      </c>
      <c r="DG5" s="0" t="n">
        <v>17.07</v>
      </c>
      <c r="DH5" s="0" t="n">
        <v>17.541</v>
      </c>
      <c r="DI5" s="0" t="n">
        <v>30.262</v>
      </c>
      <c r="DJ5" s="0" t="n">
        <v>33.497</v>
      </c>
      <c r="DK5" s="0" t="n">
        <v>29.67</v>
      </c>
      <c r="DL5" s="0" t="n">
        <v>26.857</v>
      </c>
      <c r="DM5" s="0" t="n">
        <v>26.11</v>
      </c>
      <c r="DN5" s="0" t="n">
        <v>29.39</v>
      </c>
      <c r="DO5" s="0" t="n">
        <v>27.507</v>
      </c>
      <c r="DP5" s="0" t="n">
        <v>27.276</v>
      </c>
      <c r="DQ5" s="0" t="n">
        <v>25.859</v>
      </c>
      <c r="DR5" s="0" t="n">
        <v>24.758</v>
      </c>
      <c r="DS5" s="0" t="n">
        <v>17.924</v>
      </c>
      <c r="DT5" s="0" t="n">
        <v>18.386</v>
      </c>
      <c r="DU5" s="0" t="n">
        <v>30.176</v>
      </c>
      <c r="DV5" s="0" t="n">
        <v>33.188</v>
      </c>
      <c r="DW5" s="0" t="n">
        <v>29.637</v>
      </c>
      <c r="DX5" s="0" t="n">
        <v>26.954</v>
      </c>
      <c r="DY5" s="0" t="n">
        <v>26.387</v>
      </c>
      <c r="DZ5" s="0" t="n">
        <v>29.382</v>
      </c>
      <c r="EA5" s="0" t="n">
        <v>27.64</v>
      </c>
      <c r="EB5" s="0" t="n">
        <v>27.446</v>
      </c>
      <c r="EC5" s="0" t="n">
        <v>26.096</v>
      </c>
      <c r="ED5" s="0" t="n">
        <v>25.049</v>
      </c>
      <c r="EE5" s="0" t="n">
        <v>18.52</v>
      </c>
      <c r="EF5" s="0" t="n">
        <v>18.995</v>
      </c>
      <c r="EG5" s="0" t="n">
        <v>30.145</v>
      </c>
      <c r="EH5" s="0" t="n">
        <v>33.145</v>
      </c>
      <c r="EI5" s="0" t="n">
        <v>29.696</v>
      </c>
      <c r="EJ5" s="0" t="n">
        <v>27.151</v>
      </c>
      <c r="EK5" s="0" t="n">
        <v>26.607</v>
      </c>
      <c r="EL5" s="0" t="n">
        <v>29.443</v>
      </c>
      <c r="EM5" s="0" t="n">
        <v>27.784</v>
      </c>
      <c r="EN5" s="0" t="n">
        <v>27.623</v>
      </c>
      <c r="EO5" s="0" t="n">
        <v>26.333</v>
      </c>
      <c r="EP5" s="0" t="n">
        <v>25.247</v>
      </c>
      <c r="EQ5" s="0" t="n">
        <v>19.415</v>
      </c>
      <c r="ER5" s="0" t="n">
        <v>19.597</v>
      </c>
      <c r="ES5" s="0" t="n">
        <v>30.176</v>
      </c>
      <c r="ET5" s="0" t="n">
        <v>33.061</v>
      </c>
      <c r="EU5" s="0" t="n">
        <v>29.703</v>
      </c>
      <c r="EV5" s="0" t="n">
        <v>27.46</v>
      </c>
      <c r="EW5" s="0" t="n">
        <v>26.816</v>
      </c>
      <c r="EX5" s="0" t="n">
        <v>29.533</v>
      </c>
      <c r="EY5" s="0" t="n">
        <v>28.004</v>
      </c>
      <c r="EZ5" s="0" t="n">
        <v>27.791</v>
      </c>
      <c r="FA5" s="0" t="n">
        <v>26.544</v>
      </c>
      <c r="FB5" s="0" t="n">
        <v>25.667</v>
      </c>
      <c r="FC5" s="0" t="n">
        <v>20.075</v>
      </c>
      <c r="FD5" s="0" t="n">
        <v>19.919</v>
      </c>
      <c r="FE5" s="0" t="n">
        <v>30.23</v>
      </c>
      <c r="FF5" s="0" t="n">
        <v>32.884</v>
      </c>
      <c r="FG5" s="0" t="n">
        <v>29.698</v>
      </c>
      <c r="FH5" s="0" t="n">
        <v>27.665</v>
      </c>
      <c r="FI5" s="0" t="n">
        <v>27.04</v>
      </c>
      <c r="FJ5" s="0" t="n">
        <v>29.579</v>
      </c>
      <c r="FK5" s="0" t="n">
        <v>28.172</v>
      </c>
      <c r="FL5" s="0" t="n">
        <v>27.981</v>
      </c>
      <c r="FM5" s="0" t="n">
        <v>26.787</v>
      </c>
      <c r="FN5" s="0" t="n">
        <v>25.955</v>
      </c>
      <c r="FO5" s="0" t="n">
        <v>20.548</v>
      </c>
      <c r="FP5" s="0" t="n">
        <v>20.393</v>
      </c>
      <c r="FQ5" s="0" t="n">
        <v>30.309</v>
      </c>
      <c r="FR5" s="0" t="n">
        <v>32.735</v>
      </c>
      <c r="FS5" s="0" t="n">
        <v>29.882</v>
      </c>
      <c r="FT5" s="0" t="n">
        <v>27.87</v>
      </c>
      <c r="FU5" s="0" t="n">
        <v>27.163</v>
      </c>
      <c r="FV5" s="0" t="n">
        <v>29.72</v>
      </c>
      <c r="FW5" s="0" t="n">
        <v>28.23</v>
      </c>
      <c r="FX5" s="0" t="n">
        <v>28.078</v>
      </c>
      <c r="FY5" s="0" t="n">
        <v>27.044</v>
      </c>
      <c r="FZ5" s="0" t="n">
        <v>26.123</v>
      </c>
      <c r="GA5" s="0" t="n">
        <v>20.751</v>
      </c>
      <c r="GB5" s="0" t="n">
        <v>21.178</v>
      </c>
      <c r="GC5" s="0" t="n">
        <v>30.374</v>
      </c>
      <c r="GD5" s="0" t="n">
        <v>32.698</v>
      </c>
      <c r="GE5" s="0" t="n">
        <v>29.976</v>
      </c>
      <c r="GF5" s="0" t="n">
        <v>27.95</v>
      </c>
      <c r="GG5" s="0" t="n">
        <v>27.257</v>
      </c>
      <c r="GH5" s="0" t="n">
        <v>29.861</v>
      </c>
      <c r="GI5" s="0" t="n">
        <v>28.265</v>
      </c>
      <c r="GJ5" s="0" t="n">
        <v>28.289</v>
      </c>
      <c r="GK5" s="0" t="n">
        <v>27.285</v>
      </c>
      <c r="GL5" s="0" t="n">
        <v>26.515</v>
      </c>
      <c r="GM5" s="0" t="n">
        <v>21.219</v>
      </c>
      <c r="GN5" s="0" t="n">
        <v>21.633</v>
      </c>
      <c r="GO5" s="0" t="n">
        <v>30.303</v>
      </c>
      <c r="GP5" s="0" t="n">
        <v>32.831</v>
      </c>
      <c r="GQ5" s="0" t="n">
        <v>30.083</v>
      </c>
      <c r="GR5" s="0" t="n">
        <v>27.999</v>
      </c>
      <c r="GS5" s="0" t="n">
        <v>27.583</v>
      </c>
      <c r="GT5" s="0" t="n">
        <v>29.989</v>
      </c>
      <c r="GU5" s="0" t="n">
        <v>28.47</v>
      </c>
      <c r="GV5" s="0" t="n">
        <v>28.477</v>
      </c>
      <c r="GW5" s="0" t="n">
        <v>27.575</v>
      </c>
      <c r="GX5" s="0" t="n">
        <v>26.492</v>
      </c>
      <c r="GY5" s="0" t="n">
        <v>21.644</v>
      </c>
      <c r="GZ5" s="0" t="n">
        <v>21.796</v>
      </c>
      <c r="HA5" s="0" t="n">
        <v>30.532</v>
      </c>
      <c r="HB5" s="0" t="n">
        <v>33.092</v>
      </c>
      <c r="HC5" s="0" t="n">
        <v>30.311</v>
      </c>
      <c r="HD5" s="0" t="n">
        <v>28.201</v>
      </c>
      <c r="HE5" s="0" t="n">
        <v>27.786</v>
      </c>
      <c r="HF5" s="0" t="n">
        <v>30.172</v>
      </c>
      <c r="HG5" s="0" t="n">
        <v>28.813</v>
      </c>
      <c r="HH5" s="0" t="n">
        <v>28.699</v>
      </c>
      <c r="HI5" s="0" t="n">
        <v>27.705</v>
      </c>
      <c r="HJ5" s="0" t="n">
        <v>26.798</v>
      </c>
      <c r="HK5" s="0" t="n">
        <v>21.802</v>
      </c>
      <c r="HL5" s="0" t="n">
        <v>21.959</v>
      </c>
      <c r="HM5" s="0" t="n">
        <v>30.749</v>
      </c>
      <c r="HN5" s="0" t="n">
        <v>33.343</v>
      </c>
    </row>
    <row r="6" customFormat="false" ht="10.5" hidden="false" customHeight="false" outlineLevel="0" collapsed="false">
      <c r="A6" s="403" t="s">
        <v>1</v>
      </c>
      <c r="B6" s="404" t="s">
        <v>194</v>
      </c>
      <c r="C6" s="404"/>
      <c r="D6" s="404"/>
      <c r="E6" s="404"/>
      <c r="F6" s="404"/>
      <c r="S6" s="0" t="n">
        <v>20.25</v>
      </c>
      <c r="T6" s="0" t="n">
        <v>23.75</v>
      </c>
      <c r="U6" s="0" t="n">
        <v>28</v>
      </c>
      <c r="V6" s="0" t="n">
        <v>34.75</v>
      </c>
      <c r="W6" s="0" t="n">
        <v>33.75</v>
      </c>
      <c r="X6" s="0" t="n">
        <v>30.9</v>
      </c>
      <c r="Y6" s="0" t="n">
        <v>28</v>
      </c>
      <c r="Z6" s="0" t="n">
        <v>30</v>
      </c>
      <c r="AA6" s="0" t="n">
        <v>29.25</v>
      </c>
      <c r="AB6" s="0" t="n">
        <v>30.5</v>
      </c>
      <c r="AC6" s="0" t="n">
        <v>43.25</v>
      </c>
      <c r="AD6" s="0" t="n">
        <v>51.75</v>
      </c>
      <c r="AE6" s="0" t="n">
        <v>43.5</v>
      </c>
      <c r="AF6" s="0" t="n">
        <v>34.75</v>
      </c>
      <c r="AG6" s="0" t="n">
        <v>32</v>
      </c>
      <c r="AH6" s="0" t="n">
        <v>34</v>
      </c>
      <c r="AI6" s="0" t="n">
        <v>36.5</v>
      </c>
      <c r="AJ6" s="0" t="n">
        <v>34</v>
      </c>
      <c r="AK6" s="0" t="n">
        <v>31</v>
      </c>
      <c r="AL6" s="0" t="n">
        <v>33</v>
      </c>
      <c r="AM6" s="0" t="n">
        <v>28.25</v>
      </c>
      <c r="AN6" s="0" t="n">
        <v>29.5</v>
      </c>
      <c r="AO6" s="0" t="n">
        <v>49.5</v>
      </c>
      <c r="AP6" s="0" t="n">
        <v>56.5</v>
      </c>
      <c r="AQ6" s="0" t="n">
        <v>45.5</v>
      </c>
      <c r="AR6" s="0" t="n">
        <v>36</v>
      </c>
      <c r="AS6" s="0" t="n">
        <v>33.75</v>
      </c>
      <c r="AT6" s="0" t="n">
        <v>36.5</v>
      </c>
      <c r="AU6" s="0" t="n">
        <v>36.37</v>
      </c>
      <c r="AV6" s="0" t="n">
        <v>34.26</v>
      </c>
      <c r="AW6" s="0" t="n">
        <v>31.74</v>
      </c>
      <c r="AX6" s="0" t="n">
        <v>33.43</v>
      </c>
      <c r="AY6" s="0" t="n">
        <v>29.43</v>
      </c>
      <c r="AZ6" s="0" t="n">
        <v>30.49</v>
      </c>
      <c r="BA6" s="0" t="n">
        <v>47.38</v>
      </c>
      <c r="BB6" s="0" t="n">
        <v>53.3</v>
      </c>
      <c r="BC6" s="0" t="n">
        <v>44.02</v>
      </c>
      <c r="BD6" s="0" t="n">
        <v>36.08</v>
      </c>
      <c r="BE6" s="0" t="n">
        <v>34.1</v>
      </c>
      <c r="BF6" s="0" t="n">
        <v>36.43</v>
      </c>
      <c r="BG6" s="0" t="n">
        <v>36.7</v>
      </c>
      <c r="BH6" s="0" t="n">
        <v>34.91</v>
      </c>
      <c r="BI6" s="0" t="n">
        <v>32.76</v>
      </c>
      <c r="BJ6" s="0" t="n">
        <v>34.21</v>
      </c>
      <c r="BK6" s="0" t="n">
        <v>30.79</v>
      </c>
      <c r="BL6" s="0" t="n">
        <v>31.71</v>
      </c>
      <c r="BM6" s="0" t="n">
        <v>46.17</v>
      </c>
      <c r="BN6" s="0" t="n">
        <v>51.25</v>
      </c>
      <c r="BO6" s="0" t="n">
        <v>43.31</v>
      </c>
      <c r="BP6" s="0" t="n">
        <v>36.59</v>
      </c>
      <c r="BQ6" s="0" t="n">
        <v>34.84</v>
      </c>
      <c r="BR6" s="0" t="n">
        <v>36.84</v>
      </c>
      <c r="BS6" s="0" t="n">
        <v>37.5</v>
      </c>
      <c r="BT6" s="0" t="n">
        <v>35.86</v>
      </c>
      <c r="BU6" s="0" t="n">
        <v>33.88</v>
      </c>
      <c r="BV6" s="0" t="n">
        <v>35.22</v>
      </c>
      <c r="BW6" s="0" t="n">
        <v>32.09</v>
      </c>
      <c r="BX6" s="0" t="n">
        <v>32.93</v>
      </c>
      <c r="BY6" s="0" t="n">
        <v>46.21</v>
      </c>
      <c r="BZ6" s="0" t="n">
        <v>50.88</v>
      </c>
      <c r="CA6" s="0" t="n">
        <v>43.59</v>
      </c>
      <c r="CB6" s="0" t="n">
        <v>37.47</v>
      </c>
      <c r="CC6" s="0" t="n">
        <v>35.82</v>
      </c>
      <c r="CD6" s="0" t="n">
        <v>37.66</v>
      </c>
      <c r="CE6" s="0" t="n">
        <v>38.5</v>
      </c>
      <c r="CF6" s="0" t="n">
        <v>36.98</v>
      </c>
      <c r="CG6" s="0" t="n">
        <v>35.17</v>
      </c>
      <c r="CH6" s="0" t="n">
        <v>36.4</v>
      </c>
      <c r="CI6" s="0" t="n">
        <v>33.51</v>
      </c>
      <c r="CJ6" s="0" t="n">
        <v>34.29</v>
      </c>
      <c r="CK6" s="0" t="n">
        <v>46.54</v>
      </c>
      <c r="CL6" s="0" t="n">
        <v>50.85</v>
      </c>
      <c r="CM6" s="0" t="n">
        <v>44.13</v>
      </c>
      <c r="CN6" s="0" t="n">
        <v>38.52</v>
      </c>
      <c r="CO6" s="0" t="n">
        <v>36.96</v>
      </c>
      <c r="CP6" s="0" t="n">
        <v>38.66</v>
      </c>
      <c r="CQ6" s="0" t="n">
        <v>39.47</v>
      </c>
      <c r="CR6" s="0" t="n">
        <v>38.05</v>
      </c>
      <c r="CS6" s="0" t="n">
        <v>36.34</v>
      </c>
      <c r="CT6" s="0" t="n">
        <v>37.51</v>
      </c>
      <c r="CU6" s="0" t="n">
        <v>34.78</v>
      </c>
      <c r="CV6" s="0" t="n">
        <v>35.52</v>
      </c>
      <c r="CW6" s="0" t="n">
        <v>47.07</v>
      </c>
      <c r="CX6" s="0" t="n">
        <v>51.13</v>
      </c>
      <c r="CY6" s="0" t="n">
        <v>44.8</v>
      </c>
      <c r="CZ6" s="0" t="n">
        <v>39.54</v>
      </c>
      <c r="DA6" s="0" t="n">
        <v>38.05</v>
      </c>
      <c r="DB6" s="0" t="n">
        <v>39.65</v>
      </c>
      <c r="DC6" s="0" t="n">
        <v>40.55</v>
      </c>
      <c r="DD6" s="0" t="n">
        <v>39.21</v>
      </c>
      <c r="DE6" s="0" t="n">
        <v>37.6</v>
      </c>
      <c r="DF6" s="0" t="n">
        <v>38.7</v>
      </c>
      <c r="DG6" s="0" t="n">
        <v>36.13</v>
      </c>
      <c r="DH6" s="0" t="n">
        <v>36.83</v>
      </c>
      <c r="DI6" s="0" t="n">
        <v>47.73</v>
      </c>
      <c r="DJ6" s="0" t="n">
        <v>51.56</v>
      </c>
      <c r="DK6" s="0" t="n">
        <v>45.59</v>
      </c>
      <c r="DL6" s="0" t="n">
        <v>40.66</v>
      </c>
      <c r="DM6" s="0" t="n">
        <v>39.22</v>
      </c>
      <c r="DN6" s="0" t="n">
        <v>40.73</v>
      </c>
      <c r="DO6" s="0" t="n">
        <v>41.63</v>
      </c>
      <c r="DP6" s="0" t="n">
        <v>40.37</v>
      </c>
      <c r="DQ6" s="0" t="n">
        <v>38.85</v>
      </c>
      <c r="DR6" s="0" t="n">
        <v>39.89</v>
      </c>
      <c r="DS6" s="0" t="n">
        <v>37.46</v>
      </c>
      <c r="DT6" s="0" t="n">
        <v>38.12</v>
      </c>
      <c r="DU6" s="0" t="n">
        <v>48.41</v>
      </c>
      <c r="DV6" s="0" t="n">
        <v>52.03</v>
      </c>
      <c r="DW6" s="0" t="n">
        <v>46.39</v>
      </c>
      <c r="DX6" s="0" t="n">
        <v>41.77</v>
      </c>
      <c r="DY6" s="0" t="n">
        <v>40.38</v>
      </c>
      <c r="DZ6" s="0" t="n">
        <v>41.81</v>
      </c>
      <c r="EA6" s="0" t="n">
        <v>42.71</v>
      </c>
      <c r="EB6" s="0" t="n">
        <v>41.52</v>
      </c>
      <c r="EC6" s="0" t="n">
        <v>40.08</v>
      </c>
      <c r="ED6" s="0" t="n">
        <v>41.07</v>
      </c>
      <c r="EE6" s="0" t="n">
        <v>38.78</v>
      </c>
      <c r="EF6" s="0" t="n">
        <v>39.4</v>
      </c>
      <c r="EG6" s="0" t="n">
        <v>49.11</v>
      </c>
      <c r="EH6" s="0" t="n">
        <v>52.52</v>
      </c>
      <c r="EI6" s="0" t="n">
        <v>47.21</v>
      </c>
      <c r="EJ6" s="0" t="n">
        <v>42.88</v>
      </c>
      <c r="EK6" s="0" t="n">
        <v>41.54</v>
      </c>
      <c r="EL6" s="0" t="n">
        <v>42.89</v>
      </c>
      <c r="EM6" s="0" t="n">
        <v>43.84</v>
      </c>
      <c r="EN6" s="0" t="n">
        <v>42.71</v>
      </c>
      <c r="EO6" s="0" t="n">
        <v>41.36</v>
      </c>
      <c r="EP6" s="0" t="n">
        <v>42.29</v>
      </c>
      <c r="EQ6" s="0" t="n">
        <v>40.14</v>
      </c>
      <c r="ER6" s="0" t="n">
        <v>40.72</v>
      </c>
      <c r="ES6" s="0" t="n">
        <v>49.88</v>
      </c>
      <c r="ET6" s="0" t="n">
        <v>53.1</v>
      </c>
      <c r="EU6" s="0" t="n">
        <v>48.09</v>
      </c>
      <c r="EV6" s="0" t="n">
        <v>44.03</v>
      </c>
      <c r="EW6" s="0" t="n">
        <v>42.74</v>
      </c>
      <c r="EX6" s="0" t="n">
        <v>44.02</v>
      </c>
      <c r="EY6" s="0" t="n">
        <v>44.93</v>
      </c>
      <c r="EZ6" s="0" t="n">
        <v>43.77</v>
      </c>
      <c r="FA6" s="0" t="n">
        <v>42.39</v>
      </c>
      <c r="FB6" s="0" t="n">
        <v>43.34</v>
      </c>
      <c r="FC6" s="0" t="n">
        <v>41.13</v>
      </c>
      <c r="FD6" s="0" t="n">
        <v>41.73</v>
      </c>
      <c r="FE6" s="0" t="n">
        <v>51.11</v>
      </c>
      <c r="FF6" s="0" t="n">
        <v>54.41</v>
      </c>
      <c r="FG6" s="0" t="n">
        <v>49.28</v>
      </c>
      <c r="FH6" s="0" t="n">
        <v>45.11</v>
      </c>
      <c r="FI6" s="0" t="n">
        <v>43.8</v>
      </c>
      <c r="FJ6" s="0" t="n">
        <v>45.11</v>
      </c>
      <c r="FK6" s="0" t="n">
        <v>46.01</v>
      </c>
      <c r="FL6" s="0" t="n">
        <v>44.83</v>
      </c>
      <c r="FM6" s="0" t="n">
        <v>43.41</v>
      </c>
      <c r="FN6" s="0" t="n">
        <v>44.39</v>
      </c>
      <c r="FO6" s="0" t="n">
        <v>42.13</v>
      </c>
      <c r="FP6" s="0" t="n">
        <v>42.74</v>
      </c>
      <c r="FQ6" s="0" t="n">
        <v>52.35</v>
      </c>
      <c r="FR6" s="0" t="n">
        <v>55.73</v>
      </c>
      <c r="FS6" s="0" t="n">
        <v>50.47</v>
      </c>
      <c r="FT6" s="0" t="n">
        <v>46.18</v>
      </c>
      <c r="FU6" s="0" t="n">
        <v>44.86</v>
      </c>
      <c r="FV6" s="0" t="n">
        <v>46.2</v>
      </c>
      <c r="FW6" s="0" t="n">
        <v>47.1</v>
      </c>
      <c r="FX6" s="0" t="n">
        <v>45.89</v>
      </c>
      <c r="FY6" s="0" t="n">
        <v>44.44</v>
      </c>
      <c r="FZ6" s="0" t="n">
        <v>45.44</v>
      </c>
      <c r="GA6" s="0" t="n">
        <v>43.12</v>
      </c>
      <c r="GB6" s="0" t="n">
        <v>43.75</v>
      </c>
      <c r="GC6" s="0" t="n">
        <v>53.59</v>
      </c>
      <c r="GD6" s="0" t="n">
        <v>57.04</v>
      </c>
      <c r="GE6" s="0" t="n">
        <v>51.66</v>
      </c>
      <c r="GF6" s="0" t="n">
        <v>47.26</v>
      </c>
      <c r="GG6" s="0" t="n">
        <v>45.92</v>
      </c>
      <c r="GH6" s="0" t="n">
        <v>47.29</v>
      </c>
      <c r="GI6" s="0" t="n">
        <v>48.19</v>
      </c>
      <c r="GJ6" s="0" t="n">
        <v>46.96</v>
      </c>
      <c r="GK6" s="0" t="n">
        <v>45.47</v>
      </c>
      <c r="GL6" s="0" t="n">
        <v>46.49</v>
      </c>
      <c r="GM6" s="0" t="n">
        <v>44.12</v>
      </c>
      <c r="GN6" s="0" t="n">
        <v>44.76</v>
      </c>
      <c r="GO6" s="0" t="n">
        <v>54.82</v>
      </c>
      <c r="GP6" s="0" t="n">
        <v>58.36</v>
      </c>
      <c r="GQ6" s="0" t="n">
        <v>52.85</v>
      </c>
      <c r="GR6" s="0" t="n">
        <v>48.34</v>
      </c>
      <c r="GS6" s="0" t="n">
        <v>46.98</v>
      </c>
      <c r="GT6" s="0" t="n">
        <v>48.38</v>
      </c>
      <c r="GU6" s="0" t="n">
        <v>49.28</v>
      </c>
      <c r="GV6" s="0" t="n">
        <v>48.02</v>
      </c>
      <c r="GW6" s="0" t="n">
        <v>46.49</v>
      </c>
      <c r="GX6" s="0" t="n">
        <v>47.54</v>
      </c>
      <c r="GY6" s="0" t="n">
        <v>45.11</v>
      </c>
      <c r="GZ6" s="0" t="n">
        <v>45.77</v>
      </c>
      <c r="HA6" s="0" t="n">
        <v>56.06</v>
      </c>
      <c r="HB6" s="0" t="n">
        <v>59.67</v>
      </c>
      <c r="HC6" s="0" t="n">
        <v>54.04</v>
      </c>
      <c r="HD6" s="0" t="n">
        <v>49.42</v>
      </c>
      <c r="HE6" s="0" t="n">
        <v>48.03</v>
      </c>
      <c r="HF6" s="0" t="n">
        <v>49.47</v>
      </c>
      <c r="HG6" s="0" t="n">
        <v>50.37</v>
      </c>
      <c r="HH6" s="0" t="n">
        <v>49.08</v>
      </c>
      <c r="HI6" s="0" t="n">
        <v>47.52</v>
      </c>
      <c r="HJ6" s="0" t="n">
        <v>48.59</v>
      </c>
      <c r="HK6" s="0" t="n">
        <v>46.11</v>
      </c>
      <c r="HL6" s="0" t="n">
        <v>46.78</v>
      </c>
      <c r="HM6" s="0" t="n">
        <v>57.29</v>
      </c>
      <c r="HN6" s="0" t="n">
        <v>60.99</v>
      </c>
    </row>
    <row r="7" customFormat="false" ht="10.5" hidden="false" customHeight="false" outlineLevel="0" collapsed="false">
      <c r="A7" s="403" t="s">
        <v>1</v>
      </c>
      <c r="B7" s="404" t="s">
        <v>196</v>
      </c>
      <c r="C7" s="404"/>
      <c r="D7" s="404"/>
      <c r="E7" s="404"/>
      <c r="F7" s="404"/>
      <c r="R7" s="405"/>
      <c r="S7" s="0" t="n">
        <v>19.75</v>
      </c>
      <c r="T7" s="0" t="n">
        <v>17.806</v>
      </c>
      <c r="U7" s="0" t="n">
        <v>24.667</v>
      </c>
      <c r="V7" s="0" t="n">
        <v>27.363</v>
      </c>
      <c r="W7" s="0" t="n">
        <v>25.56</v>
      </c>
      <c r="X7" s="0" t="n">
        <v>22.95</v>
      </c>
      <c r="Y7" s="0" t="n">
        <v>21.661</v>
      </c>
      <c r="Z7" s="0" t="n">
        <v>19.333</v>
      </c>
      <c r="AA7" s="0" t="n">
        <v>21.359</v>
      </c>
      <c r="AB7" s="0" t="n">
        <v>22.375</v>
      </c>
      <c r="AC7" s="0" t="n">
        <v>29.875</v>
      </c>
      <c r="AD7" s="0" t="n">
        <v>34.645</v>
      </c>
      <c r="AE7" s="0" t="n">
        <v>33.15</v>
      </c>
      <c r="AF7" s="0" t="n">
        <v>31.331</v>
      </c>
      <c r="AG7" s="0" t="n">
        <v>23.333</v>
      </c>
      <c r="AH7" s="0" t="n">
        <v>28.968</v>
      </c>
      <c r="AI7" s="0" t="n">
        <v>26.879</v>
      </c>
      <c r="AJ7" s="0" t="n">
        <v>26.143</v>
      </c>
      <c r="AK7" s="0" t="n">
        <v>24.903</v>
      </c>
      <c r="AL7" s="0" t="n">
        <v>23.483</v>
      </c>
      <c r="AM7" s="0" t="n">
        <v>11.681</v>
      </c>
      <c r="AN7" s="0" t="n">
        <v>11.958</v>
      </c>
      <c r="AO7" s="0" t="n">
        <v>33.984</v>
      </c>
      <c r="AP7" s="0" t="n">
        <v>40.226</v>
      </c>
      <c r="AQ7" s="0" t="n">
        <v>32.958</v>
      </c>
      <c r="AR7" s="0" t="n">
        <v>28.887</v>
      </c>
      <c r="AS7" s="0" t="n">
        <v>27.325</v>
      </c>
      <c r="AT7" s="0" t="n">
        <v>33.161</v>
      </c>
      <c r="AU7" s="0" t="n">
        <v>26.342</v>
      </c>
      <c r="AV7" s="0" t="n">
        <v>25.836</v>
      </c>
      <c r="AW7" s="0" t="n">
        <v>24.843</v>
      </c>
      <c r="AX7" s="0" t="n">
        <v>23.777</v>
      </c>
      <c r="AY7" s="0" t="n">
        <v>13.899</v>
      </c>
      <c r="AZ7" s="0" t="n">
        <v>14.941</v>
      </c>
      <c r="BA7" s="0" t="n">
        <v>32.328</v>
      </c>
      <c r="BB7" s="0" t="n">
        <v>37.416</v>
      </c>
      <c r="BC7" s="0" t="n">
        <v>31.635</v>
      </c>
      <c r="BD7" s="0" t="n">
        <v>28.673</v>
      </c>
      <c r="BE7" s="0" t="n">
        <v>27.142</v>
      </c>
      <c r="BF7" s="0" t="n">
        <v>32.028</v>
      </c>
      <c r="BG7" s="0" t="n">
        <v>26.505</v>
      </c>
      <c r="BH7" s="0" t="n">
        <v>26.089</v>
      </c>
      <c r="BI7" s="0" t="n">
        <v>25.174</v>
      </c>
      <c r="BJ7" s="0" t="n">
        <v>24.242</v>
      </c>
      <c r="BK7" s="0" t="n">
        <v>15.196</v>
      </c>
      <c r="BL7" s="0" t="n">
        <v>16.192</v>
      </c>
      <c r="BM7" s="0" t="n">
        <v>32.079</v>
      </c>
      <c r="BN7" s="0" t="n">
        <v>36.994</v>
      </c>
      <c r="BO7" s="0" t="n">
        <v>31.559</v>
      </c>
      <c r="BP7" s="0" t="n">
        <v>28.841</v>
      </c>
      <c r="BQ7" s="0" t="n">
        <v>27.357</v>
      </c>
      <c r="BR7" s="0" t="n">
        <v>31.862</v>
      </c>
      <c r="BS7" s="0" t="n">
        <v>26.717</v>
      </c>
      <c r="BT7" s="0" t="n">
        <v>26.387</v>
      </c>
      <c r="BU7" s="0" t="n">
        <v>25.586</v>
      </c>
      <c r="BV7" s="0" t="n">
        <v>24.648</v>
      </c>
      <c r="BW7" s="0" t="n">
        <v>16.823</v>
      </c>
      <c r="BX7" s="0" t="n">
        <v>17.43</v>
      </c>
      <c r="BY7" s="0" t="n">
        <v>31.873</v>
      </c>
      <c r="BZ7" s="0" t="n">
        <v>36.399</v>
      </c>
      <c r="CA7" s="0" t="n">
        <v>31.449</v>
      </c>
      <c r="CB7" s="0" t="n">
        <v>29.078</v>
      </c>
      <c r="CC7" s="0" t="n">
        <v>27.658</v>
      </c>
      <c r="CD7" s="0" t="n">
        <v>31.955</v>
      </c>
      <c r="CE7" s="0" t="n">
        <v>26.885</v>
      </c>
      <c r="CF7" s="0" t="n">
        <v>26.597</v>
      </c>
      <c r="CG7" s="0" t="n">
        <v>25.94</v>
      </c>
      <c r="CH7" s="0" t="n">
        <v>25.1</v>
      </c>
      <c r="CI7" s="0" t="n">
        <v>18.027</v>
      </c>
      <c r="CJ7" s="0" t="n">
        <v>18.64</v>
      </c>
      <c r="CK7" s="0" t="n">
        <v>31.846</v>
      </c>
      <c r="CL7" s="0" t="n">
        <v>36.115</v>
      </c>
      <c r="CM7" s="0" t="n">
        <v>31.547</v>
      </c>
      <c r="CN7" s="0" t="n">
        <v>29.544</v>
      </c>
      <c r="CO7" s="0" t="n">
        <v>28.267</v>
      </c>
      <c r="CP7" s="0" t="n">
        <v>32.275</v>
      </c>
      <c r="CQ7" s="0" t="n">
        <v>27.853</v>
      </c>
      <c r="CR7" s="0" t="n">
        <v>27.597</v>
      </c>
      <c r="CS7" s="0" t="n">
        <v>26.957</v>
      </c>
      <c r="CT7" s="0" t="n">
        <v>26.305</v>
      </c>
      <c r="CU7" s="0" t="n">
        <v>19.479</v>
      </c>
      <c r="CV7" s="0" t="n">
        <v>19.733</v>
      </c>
      <c r="CW7" s="0" t="n">
        <v>32.826</v>
      </c>
      <c r="CX7" s="0" t="n">
        <v>36.684</v>
      </c>
      <c r="CY7" s="0" t="n">
        <v>32.507</v>
      </c>
      <c r="CZ7" s="0" t="n">
        <v>30.554</v>
      </c>
      <c r="DA7" s="0" t="n">
        <v>29.367</v>
      </c>
      <c r="DB7" s="0" t="n">
        <v>33.021</v>
      </c>
      <c r="DC7" s="0" t="n">
        <v>28.981</v>
      </c>
      <c r="DD7" s="0" t="n">
        <v>28.729</v>
      </c>
      <c r="DE7" s="0" t="n">
        <v>28.134</v>
      </c>
      <c r="DF7" s="0" t="n">
        <v>27.511</v>
      </c>
      <c r="DG7" s="0" t="n">
        <v>20.72</v>
      </c>
      <c r="DH7" s="0" t="n">
        <v>21.577</v>
      </c>
      <c r="DI7" s="0" t="n">
        <v>33.777</v>
      </c>
      <c r="DJ7" s="0" t="n">
        <v>37.466</v>
      </c>
      <c r="DK7" s="0" t="n">
        <v>33.469</v>
      </c>
      <c r="DL7" s="0" t="n">
        <v>31.633</v>
      </c>
      <c r="DM7" s="0" t="n">
        <v>30.486</v>
      </c>
      <c r="DN7" s="0" t="n">
        <v>33.963</v>
      </c>
      <c r="DO7" s="0" t="n">
        <v>30.068</v>
      </c>
      <c r="DP7" s="0" t="n">
        <v>29.869</v>
      </c>
      <c r="DQ7" s="0" t="n">
        <v>29.304</v>
      </c>
      <c r="DR7" s="0" t="n">
        <v>28.717</v>
      </c>
      <c r="DS7" s="0" t="n">
        <v>22.262</v>
      </c>
      <c r="DT7" s="0" t="n">
        <v>23.067</v>
      </c>
      <c r="DU7" s="0" t="n">
        <v>34.724</v>
      </c>
      <c r="DV7" s="0" t="n">
        <v>38.252</v>
      </c>
      <c r="DW7" s="0" t="n">
        <v>34.443</v>
      </c>
      <c r="DX7" s="0" t="n">
        <v>32.786</v>
      </c>
      <c r="DY7" s="0" t="n">
        <v>31.558</v>
      </c>
      <c r="DZ7" s="0" t="n">
        <v>34.919</v>
      </c>
      <c r="EA7" s="0" t="n">
        <v>31.211</v>
      </c>
      <c r="EB7" s="0" t="n">
        <v>30.999</v>
      </c>
      <c r="EC7" s="0" t="n">
        <v>30.437</v>
      </c>
      <c r="ED7" s="0" t="n">
        <v>29.875</v>
      </c>
      <c r="EE7" s="0" t="n">
        <v>23.613</v>
      </c>
      <c r="EF7" s="0" t="n">
        <v>24.382</v>
      </c>
      <c r="EG7" s="0" t="n">
        <v>35.747</v>
      </c>
      <c r="EH7" s="0" t="n">
        <v>39.252</v>
      </c>
      <c r="EI7" s="0" t="n">
        <v>35.518</v>
      </c>
      <c r="EJ7" s="0" t="n">
        <v>33.892</v>
      </c>
      <c r="EK7" s="0" t="n">
        <v>32.668</v>
      </c>
      <c r="EL7" s="0" t="n">
        <v>35.953</v>
      </c>
      <c r="EM7" s="0" t="n">
        <v>32.339</v>
      </c>
      <c r="EN7" s="0" t="n">
        <v>32.119</v>
      </c>
      <c r="EO7" s="0" t="n">
        <v>31.561</v>
      </c>
      <c r="EP7" s="0" t="n">
        <v>30.988</v>
      </c>
      <c r="EQ7" s="0" t="n">
        <v>25.178</v>
      </c>
      <c r="ER7" s="0" t="n">
        <v>25.689</v>
      </c>
      <c r="ES7" s="0" t="n">
        <v>36.814</v>
      </c>
      <c r="ET7" s="0" t="n">
        <v>40.196</v>
      </c>
      <c r="EU7" s="0" t="n">
        <v>36.589</v>
      </c>
      <c r="EV7" s="0" t="n">
        <v>34.881</v>
      </c>
      <c r="EW7" s="0" t="n">
        <v>33.768</v>
      </c>
      <c r="EX7" s="0" t="n">
        <v>37.155</v>
      </c>
      <c r="EY7" s="0" t="n">
        <v>33.502</v>
      </c>
      <c r="EZ7" s="0" t="n">
        <v>33.255</v>
      </c>
      <c r="FA7" s="0" t="n">
        <v>32.781</v>
      </c>
      <c r="FB7" s="0" t="n">
        <v>32.207</v>
      </c>
      <c r="FC7" s="0" t="n">
        <v>26.592</v>
      </c>
      <c r="FD7" s="0" t="n">
        <v>26.834</v>
      </c>
      <c r="FE7" s="0" t="n">
        <v>37.774</v>
      </c>
      <c r="FF7" s="0" t="n">
        <v>40.999</v>
      </c>
      <c r="FG7" s="0" t="n">
        <v>37.576</v>
      </c>
      <c r="FH7" s="0" t="n">
        <v>35.981</v>
      </c>
      <c r="FI7" s="0" t="n">
        <v>34.917</v>
      </c>
      <c r="FJ7" s="0" t="n">
        <v>38.198</v>
      </c>
      <c r="FK7" s="0" t="n">
        <v>34.63</v>
      </c>
      <c r="FL7" s="0" t="n">
        <v>34.391</v>
      </c>
      <c r="FM7" s="0" t="n">
        <v>33.936</v>
      </c>
      <c r="FN7" s="0" t="n">
        <v>33.34</v>
      </c>
      <c r="FO7" s="0" t="n">
        <v>27.831</v>
      </c>
      <c r="FP7" s="0" t="n">
        <v>28.062</v>
      </c>
      <c r="FQ7" s="0" t="n">
        <v>38.81</v>
      </c>
      <c r="FR7" s="0" t="n">
        <v>41.986</v>
      </c>
      <c r="FS7" s="0" t="n">
        <v>38.596</v>
      </c>
      <c r="FT7" s="0" t="n">
        <v>37.094</v>
      </c>
      <c r="FU7" s="0" t="n">
        <v>36.172</v>
      </c>
      <c r="FV7" s="0" t="n">
        <v>39.081</v>
      </c>
      <c r="FW7" s="0" t="n">
        <v>35.776</v>
      </c>
      <c r="FX7" s="0" t="n">
        <v>35.574</v>
      </c>
      <c r="FY7" s="0" t="n">
        <v>35.089</v>
      </c>
      <c r="FZ7" s="0" t="n">
        <v>34.507</v>
      </c>
      <c r="GA7" s="0" t="n">
        <v>28.914</v>
      </c>
      <c r="GB7" s="0" t="n">
        <v>29.478</v>
      </c>
      <c r="GC7" s="0" t="n">
        <v>39.845</v>
      </c>
      <c r="GD7" s="0" t="n">
        <v>42.965</v>
      </c>
      <c r="GE7" s="0" t="n">
        <v>39.658</v>
      </c>
      <c r="GF7" s="0" t="n">
        <v>38.335</v>
      </c>
      <c r="GG7" s="0" t="n">
        <v>37.461</v>
      </c>
      <c r="GH7" s="0" t="n">
        <v>40.166</v>
      </c>
      <c r="GI7" s="0" t="n">
        <v>36.952</v>
      </c>
      <c r="GJ7" s="0" t="n">
        <v>36.713</v>
      </c>
      <c r="GK7" s="0" t="n">
        <v>36.255</v>
      </c>
      <c r="GL7" s="0" t="n">
        <v>35.631</v>
      </c>
      <c r="GM7" s="0" t="n">
        <v>30.177</v>
      </c>
      <c r="GN7" s="0" t="n">
        <v>30.695</v>
      </c>
      <c r="GO7" s="0" t="n">
        <v>40.872</v>
      </c>
      <c r="GP7" s="0" t="n">
        <v>43.921</v>
      </c>
      <c r="GQ7" s="0" t="n">
        <v>40.707</v>
      </c>
      <c r="GR7" s="0" t="n">
        <v>39.619</v>
      </c>
      <c r="GS7" s="0" t="n">
        <v>38.476</v>
      </c>
      <c r="GT7" s="0" t="n">
        <v>41.251</v>
      </c>
      <c r="GU7" s="0" t="n">
        <v>38.107</v>
      </c>
      <c r="GV7" s="0" t="n">
        <v>37.854</v>
      </c>
      <c r="GW7" s="0" t="n">
        <v>37.223</v>
      </c>
      <c r="GX7" s="0" t="n">
        <v>36.81</v>
      </c>
      <c r="GY7" s="0" t="n">
        <v>31.237</v>
      </c>
      <c r="GZ7" s="0" t="n">
        <v>31.62</v>
      </c>
      <c r="HA7" s="0" t="n">
        <v>42.107</v>
      </c>
      <c r="HB7" s="0" t="n">
        <v>45.215</v>
      </c>
      <c r="HC7" s="0" t="n">
        <v>41.93</v>
      </c>
      <c r="HD7" s="0" t="n">
        <v>40.775</v>
      </c>
      <c r="HE7" s="0" t="n">
        <v>39.631</v>
      </c>
      <c r="HF7" s="0" t="n">
        <v>42.731</v>
      </c>
      <c r="HG7" s="0" t="n">
        <v>39.182</v>
      </c>
      <c r="HH7" s="0" t="n">
        <v>38.968</v>
      </c>
      <c r="HI7" s="0" t="n">
        <v>38.444</v>
      </c>
      <c r="HJ7" s="0" t="n">
        <v>37.826</v>
      </c>
      <c r="HK7" s="0" t="n">
        <v>32.146</v>
      </c>
      <c r="HL7" s="0" t="n">
        <v>32.533</v>
      </c>
      <c r="HM7" s="0" t="n">
        <v>43.345</v>
      </c>
      <c r="HN7" s="0" t="n">
        <v>46.507</v>
      </c>
    </row>
    <row r="8" customFormat="false" ht="10.5" hidden="false" customHeight="false" outlineLevel="0" collapsed="false">
      <c r="A8" s="403" t="s">
        <v>3</v>
      </c>
      <c r="B8" s="404" t="s">
        <v>194</v>
      </c>
      <c r="C8" s="404"/>
      <c r="D8" s="404"/>
      <c r="E8" s="404"/>
      <c r="F8" s="404"/>
      <c r="S8" s="0" t="n">
        <v>22.44</v>
      </c>
      <c r="T8" s="0" t="n">
        <v>26.25</v>
      </c>
      <c r="U8" s="0" t="n">
        <v>27.25</v>
      </c>
      <c r="V8" s="0" t="n">
        <v>35.25</v>
      </c>
      <c r="W8" s="0" t="n">
        <v>35.5</v>
      </c>
      <c r="X8" s="0" t="n">
        <v>34.25</v>
      </c>
      <c r="Y8" s="0" t="n">
        <v>31.5</v>
      </c>
      <c r="Z8" s="0" t="n">
        <v>30.25</v>
      </c>
      <c r="AA8" s="0" t="n">
        <v>30.25</v>
      </c>
      <c r="AB8" s="0" t="n">
        <v>37</v>
      </c>
      <c r="AC8" s="0" t="n">
        <v>44.25</v>
      </c>
      <c r="AD8" s="0" t="n">
        <v>51.25</v>
      </c>
      <c r="AE8" s="0" t="n">
        <v>43.25</v>
      </c>
      <c r="AF8" s="0" t="n">
        <v>37</v>
      </c>
      <c r="AG8" s="0" t="n">
        <v>34.75</v>
      </c>
      <c r="AH8" s="0" t="n">
        <v>37</v>
      </c>
      <c r="AI8" s="0" t="n">
        <v>38.5</v>
      </c>
      <c r="AJ8" s="0" t="n">
        <v>37.5</v>
      </c>
      <c r="AK8" s="0" t="n">
        <v>35.5</v>
      </c>
      <c r="AL8" s="0" t="n">
        <v>32.5</v>
      </c>
      <c r="AM8" s="0" t="n">
        <v>33.5</v>
      </c>
      <c r="AN8" s="0" t="n">
        <v>37.5</v>
      </c>
      <c r="AO8" s="0" t="n">
        <v>46.5</v>
      </c>
      <c r="AP8" s="0" t="n">
        <v>55.5</v>
      </c>
      <c r="AQ8" s="0" t="n">
        <v>50.5</v>
      </c>
      <c r="AR8" s="0" t="n">
        <v>36.5</v>
      </c>
      <c r="AS8" s="0" t="n">
        <v>35.5</v>
      </c>
      <c r="AT8" s="0" t="n">
        <v>37.5</v>
      </c>
      <c r="AU8" s="0" t="n">
        <v>38.79</v>
      </c>
      <c r="AV8" s="0" t="n">
        <v>38.26</v>
      </c>
      <c r="AW8" s="0" t="n">
        <v>36.73</v>
      </c>
      <c r="AX8" s="0" t="n">
        <v>35.01</v>
      </c>
      <c r="AY8" s="0" t="n">
        <v>36.67</v>
      </c>
      <c r="AZ8" s="0" t="n">
        <v>41.15</v>
      </c>
      <c r="BA8" s="0" t="n">
        <v>43.23</v>
      </c>
      <c r="BB8" s="0" t="n">
        <v>50.66</v>
      </c>
      <c r="BC8" s="0" t="n">
        <v>46.58</v>
      </c>
      <c r="BD8" s="0" t="n">
        <v>38.28</v>
      </c>
      <c r="BE8" s="0" t="n">
        <v>36.5</v>
      </c>
      <c r="BF8" s="0" t="n">
        <v>38.16</v>
      </c>
      <c r="BG8" s="0" t="n">
        <v>39</v>
      </c>
      <c r="BH8" s="0" t="n">
        <v>38.75</v>
      </c>
      <c r="BI8" s="0" t="n">
        <v>37.5</v>
      </c>
      <c r="BJ8" s="0" t="n">
        <v>36.5</v>
      </c>
      <c r="BK8" s="0" t="n">
        <v>38</v>
      </c>
      <c r="BL8" s="0" t="n">
        <v>42.25</v>
      </c>
      <c r="BM8" s="0" t="n">
        <v>41.75</v>
      </c>
      <c r="BN8" s="0" t="n">
        <v>48</v>
      </c>
      <c r="BO8" s="0" t="n">
        <v>44.5</v>
      </c>
      <c r="BP8" s="0" t="n">
        <v>40</v>
      </c>
      <c r="BQ8" s="0" t="n">
        <v>37.75</v>
      </c>
      <c r="BR8" s="0" t="n">
        <v>39</v>
      </c>
      <c r="BS8" s="0" t="n">
        <v>39.21</v>
      </c>
      <c r="BT8" s="0" t="n">
        <v>39.2</v>
      </c>
      <c r="BU8" s="0" t="n">
        <v>38.2</v>
      </c>
      <c r="BV8" s="0" t="n">
        <v>37.88</v>
      </c>
      <c r="BW8" s="0" t="n">
        <v>39.19</v>
      </c>
      <c r="BX8" s="0" t="n">
        <v>43.13</v>
      </c>
      <c r="BY8" s="0" t="n">
        <v>40.47</v>
      </c>
      <c r="BZ8" s="0" t="n">
        <v>45.83</v>
      </c>
      <c r="CA8" s="0" t="n">
        <v>42.83</v>
      </c>
      <c r="CB8" s="0" t="n">
        <v>41.47</v>
      </c>
      <c r="CC8" s="0" t="n">
        <v>38.78</v>
      </c>
      <c r="CD8" s="0" t="n">
        <v>39.83</v>
      </c>
      <c r="CE8" s="0" t="n">
        <v>39.44</v>
      </c>
      <c r="CF8" s="0" t="n">
        <v>39.56</v>
      </c>
      <c r="CG8" s="0" t="n">
        <v>38.69</v>
      </c>
      <c r="CH8" s="0" t="n">
        <v>38.75</v>
      </c>
      <c r="CI8" s="0" t="n">
        <v>39.95</v>
      </c>
      <c r="CJ8" s="0" t="n">
        <v>43.73</v>
      </c>
      <c r="CK8" s="0" t="n">
        <v>39.87</v>
      </c>
      <c r="CL8" s="0" t="n">
        <v>44.75</v>
      </c>
      <c r="CM8" s="0" t="n">
        <v>42.01</v>
      </c>
      <c r="CN8" s="0" t="n">
        <v>42.39</v>
      </c>
      <c r="CO8" s="0" t="n">
        <v>39.46</v>
      </c>
      <c r="CP8" s="0" t="n">
        <v>40.4</v>
      </c>
      <c r="CQ8" s="0" t="n">
        <v>39.67</v>
      </c>
      <c r="CR8" s="0" t="n">
        <v>39.89</v>
      </c>
      <c r="CS8" s="0" t="n">
        <v>39.11</v>
      </c>
      <c r="CT8" s="0" t="n">
        <v>39.44</v>
      </c>
      <c r="CU8" s="0" t="n">
        <v>40.56</v>
      </c>
      <c r="CV8" s="0" t="n">
        <v>44.23</v>
      </c>
      <c r="CW8" s="0" t="n">
        <v>39.53</v>
      </c>
      <c r="CX8" s="0" t="n">
        <v>44.06</v>
      </c>
      <c r="CY8" s="0" t="n">
        <v>41.51</v>
      </c>
      <c r="CZ8" s="0" t="n">
        <v>43.12</v>
      </c>
      <c r="DA8" s="0" t="n">
        <v>40.01</v>
      </c>
      <c r="DB8" s="0" t="n">
        <v>40.87</v>
      </c>
      <c r="DC8" s="0" t="n">
        <v>39.91</v>
      </c>
      <c r="DD8" s="0" t="n">
        <v>40.22</v>
      </c>
      <c r="DE8" s="0" t="n">
        <v>39.53</v>
      </c>
      <c r="DF8" s="0" t="n">
        <v>40.1</v>
      </c>
      <c r="DG8" s="0" t="n">
        <v>41.15</v>
      </c>
      <c r="DH8" s="0" t="n">
        <v>44.71</v>
      </c>
      <c r="DI8" s="0" t="n">
        <v>39.23</v>
      </c>
      <c r="DJ8" s="0" t="n">
        <v>43.43</v>
      </c>
      <c r="DK8" s="0" t="n">
        <v>41.07</v>
      </c>
      <c r="DL8" s="0" t="n">
        <v>43.81</v>
      </c>
      <c r="DM8" s="0" t="n">
        <v>40.54</v>
      </c>
      <c r="DN8" s="0" t="n">
        <v>41.33</v>
      </c>
      <c r="DO8" s="0" t="n">
        <v>40.39</v>
      </c>
      <c r="DP8" s="0" t="n">
        <v>40.78</v>
      </c>
      <c r="DQ8" s="0" t="n">
        <v>40.18</v>
      </c>
      <c r="DR8" s="0" t="n">
        <v>40.98</v>
      </c>
      <c r="DS8" s="0" t="n">
        <v>41.96</v>
      </c>
      <c r="DT8" s="0" t="n">
        <v>45.42</v>
      </c>
      <c r="DU8" s="0" t="n">
        <v>39.21</v>
      </c>
      <c r="DV8" s="0" t="n">
        <v>43.12</v>
      </c>
      <c r="DW8" s="0" t="n">
        <v>40.92</v>
      </c>
      <c r="DX8" s="0" t="n">
        <v>44.72</v>
      </c>
      <c r="DY8" s="0" t="n">
        <v>41.3</v>
      </c>
      <c r="DZ8" s="0" t="n">
        <v>42.02</v>
      </c>
      <c r="EA8" s="0" t="n">
        <v>40.88</v>
      </c>
      <c r="EB8" s="0" t="n">
        <v>41.35</v>
      </c>
      <c r="EC8" s="0" t="n">
        <v>40.81</v>
      </c>
      <c r="ED8" s="0" t="n">
        <v>41.83</v>
      </c>
      <c r="EE8" s="0" t="n">
        <v>42.76</v>
      </c>
      <c r="EF8" s="0" t="n">
        <v>46.12</v>
      </c>
      <c r="EG8" s="0" t="n">
        <v>39.23</v>
      </c>
      <c r="EH8" s="0" t="n">
        <v>42.86</v>
      </c>
      <c r="EI8" s="0" t="n">
        <v>40.81</v>
      </c>
      <c r="EJ8" s="0" t="n">
        <v>45.6</v>
      </c>
      <c r="EK8" s="0" t="n">
        <v>42.04</v>
      </c>
      <c r="EL8" s="0" t="n">
        <v>42.7</v>
      </c>
      <c r="EM8" s="0" t="n">
        <v>41.37</v>
      </c>
      <c r="EN8" s="0" t="n">
        <v>41.91</v>
      </c>
      <c r="EO8" s="0" t="n">
        <v>41.45</v>
      </c>
      <c r="EP8" s="0" t="n">
        <v>42.66</v>
      </c>
      <c r="EQ8" s="0" t="n">
        <v>43.53</v>
      </c>
      <c r="ER8" s="0" t="n">
        <v>46.81</v>
      </c>
      <c r="ES8" s="0" t="n">
        <v>39.28</v>
      </c>
      <c r="ET8" s="0" t="n">
        <v>42.65</v>
      </c>
      <c r="EU8" s="0" t="n">
        <v>40.74</v>
      </c>
      <c r="EV8" s="0" t="n">
        <v>46.46</v>
      </c>
      <c r="EW8" s="0" t="n">
        <v>42.77</v>
      </c>
      <c r="EX8" s="0" t="n">
        <v>43.37</v>
      </c>
      <c r="EY8" s="0" t="n">
        <v>41.87</v>
      </c>
      <c r="EZ8" s="0" t="n">
        <v>42.4</v>
      </c>
      <c r="FA8" s="0" t="n">
        <v>41.93</v>
      </c>
      <c r="FB8" s="0" t="n">
        <v>43.11</v>
      </c>
      <c r="FC8" s="0" t="n">
        <v>43.99</v>
      </c>
      <c r="FD8" s="0" t="n">
        <v>47.28</v>
      </c>
      <c r="FE8" s="0" t="n">
        <v>39.85</v>
      </c>
      <c r="FF8" s="0" t="n">
        <v>43.25</v>
      </c>
      <c r="FG8" s="0" t="n">
        <v>41.32</v>
      </c>
      <c r="FH8" s="0" t="n">
        <v>46.91</v>
      </c>
      <c r="FI8" s="0" t="n">
        <v>43.24</v>
      </c>
      <c r="FJ8" s="0" t="n">
        <v>43.85</v>
      </c>
      <c r="FK8" s="0" t="n">
        <v>42.37</v>
      </c>
      <c r="FL8" s="0" t="n">
        <v>42.89</v>
      </c>
      <c r="FM8" s="0" t="n">
        <v>42.41</v>
      </c>
      <c r="FN8" s="0" t="n">
        <v>43.57</v>
      </c>
      <c r="FO8" s="0" t="n">
        <v>44.45</v>
      </c>
      <c r="FP8" s="0" t="n">
        <v>47.76</v>
      </c>
      <c r="FQ8" s="0" t="n">
        <v>40.41</v>
      </c>
      <c r="FR8" s="0" t="n">
        <v>43.85</v>
      </c>
      <c r="FS8" s="0" t="n">
        <v>41.91</v>
      </c>
      <c r="FT8" s="0" t="n">
        <v>47.36</v>
      </c>
      <c r="FU8" s="0" t="n">
        <v>43.71</v>
      </c>
      <c r="FV8" s="0" t="n">
        <v>44.33</v>
      </c>
      <c r="FW8" s="0" t="n">
        <v>42.87</v>
      </c>
      <c r="FX8" s="0" t="n">
        <v>43.38</v>
      </c>
      <c r="FY8" s="0" t="n">
        <v>42.89</v>
      </c>
      <c r="FZ8" s="0" t="n">
        <v>44.02</v>
      </c>
      <c r="GA8" s="0" t="n">
        <v>44.91</v>
      </c>
      <c r="GB8" s="0" t="n">
        <v>48.23</v>
      </c>
      <c r="GC8" s="0" t="n">
        <v>40.98</v>
      </c>
      <c r="GD8" s="0" t="n">
        <v>44.46</v>
      </c>
      <c r="GE8" s="0" t="n">
        <v>42.49</v>
      </c>
      <c r="GF8" s="0" t="n">
        <v>47.81</v>
      </c>
      <c r="GG8" s="0" t="n">
        <v>44.17</v>
      </c>
      <c r="GH8" s="0" t="n">
        <v>44.8</v>
      </c>
      <c r="GI8" s="0" t="n">
        <v>43.37</v>
      </c>
      <c r="GJ8" s="0" t="n">
        <v>43.87</v>
      </c>
      <c r="GK8" s="0" t="n">
        <v>43.37</v>
      </c>
      <c r="GL8" s="0" t="n">
        <v>44.47</v>
      </c>
      <c r="GM8" s="0" t="n">
        <v>45.37</v>
      </c>
      <c r="GN8" s="0" t="n">
        <v>48.7</v>
      </c>
      <c r="GO8" s="0" t="n">
        <v>41.54</v>
      </c>
      <c r="GP8" s="0" t="n">
        <v>45.06</v>
      </c>
      <c r="GQ8" s="0" t="n">
        <v>43.07</v>
      </c>
      <c r="GR8" s="0" t="n">
        <v>48.26</v>
      </c>
      <c r="GS8" s="0" t="n">
        <v>44.64</v>
      </c>
      <c r="GT8" s="0" t="n">
        <v>45.28</v>
      </c>
      <c r="GU8" s="0" t="n">
        <v>43.87</v>
      </c>
      <c r="GV8" s="0" t="n">
        <v>44.36</v>
      </c>
      <c r="GW8" s="0" t="n">
        <v>43.85</v>
      </c>
      <c r="GX8" s="0" t="n">
        <v>44.92</v>
      </c>
      <c r="GY8" s="0" t="n">
        <v>45.83</v>
      </c>
      <c r="GZ8" s="0" t="n">
        <v>49.18</v>
      </c>
      <c r="HA8" s="0" t="n">
        <v>42.1</v>
      </c>
      <c r="HB8" s="0" t="n">
        <v>45.66</v>
      </c>
      <c r="HC8" s="0" t="n">
        <v>43.65</v>
      </c>
      <c r="HD8" s="0" t="n">
        <v>48.7</v>
      </c>
      <c r="HE8" s="0" t="n">
        <v>45.11</v>
      </c>
      <c r="HF8" s="0" t="n">
        <v>45.75</v>
      </c>
      <c r="HG8" s="0" t="n">
        <v>44.38</v>
      </c>
      <c r="HH8" s="0" t="n">
        <v>44.86</v>
      </c>
      <c r="HI8" s="0" t="n">
        <v>44.33</v>
      </c>
      <c r="HJ8" s="0" t="n">
        <v>45.38</v>
      </c>
      <c r="HK8" s="0" t="n">
        <v>46.29</v>
      </c>
      <c r="HL8" s="0" t="n">
        <v>49.65</v>
      </c>
      <c r="HM8" s="0" t="n">
        <v>42.67</v>
      </c>
      <c r="HN8" s="0" t="n">
        <v>46.26</v>
      </c>
    </row>
    <row r="9" customFormat="false" ht="10.5" hidden="false" customHeight="false" outlineLevel="0" collapsed="false">
      <c r="A9" s="403" t="s">
        <v>3</v>
      </c>
      <c r="B9" s="404" t="s">
        <v>196</v>
      </c>
      <c r="C9" s="404"/>
      <c r="D9" s="404"/>
      <c r="E9" s="404"/>
      <c r="F9" s="404"/>
      <c r="S9" s="0" t="n">
        <v>21.5</v>
      </c>
      <c r="T9" s="0" t="n">
        <v>21.117</v>
      </c>
      <c r="U9" s="0" t="n">
        <v>24.521</v>
      </c>
      <c r="V9" s="0" t="n">
        <v>27.565</v>
      </c>
      <c r="W9" s="0" t="n">
        <v>27.782</v>
      </c>
      <c r="X9" s="0" t="n">
        <v>27.054</v>
      </c>
      <c r="Y9" s="0" t="n">
        <v>26.766</v>
      </c>
      <c r="Z9" s="0" t="n">
        <v>23.083</v>
      </c>
      <c r="AA9" s="0" t="n">
        <v>25.746</v>
      </c>
      <c r="AB9" s="0" t="n">
        <v>26.75</v>
      </c>
      <c r="AC9" s="0" t="n">
        <v>30.294</v>
      </c>
      <c r="AD9" s="0" t="n">
        <v>29.081</v>
      </c>
      <c r="AE9" s="0" t="n">
        <v>29.025</v>
      </c>
      <c r="AF9" s="0" t="n">
        <v>25.548</v>
      </c>
      <c r="AG9" s="0" t="n">
        <v>27.313</v>
      </c>
      <c r="AH9" s="0" t="n">
        <v>28.097</v>
      </c>
      <c r="AI9" s="0" t="n">
        <v>27.718</v>
      </c>
      <c r="AJ9" s="0" t="n">
        <v>25.393</v>
      </c>
      <c r="AK9" s="0" t="n">
        <v>24.476</v>
      </c>
      <c r="AL9" s="0" t="n">
        <v>22.633</v>
      </c>
      <c r="AM9" s="0" t="n">
        <v>23.637</v>
      </c>
      <c r="AN9" s="0" t="n">
        <v>25.292</v>
      </c>
      <c r="AO9" s="0" t="n">
        <v>27.105</v>
      </c>
      <c r="AP9" s="0" t="n">
        <v>27.573</v>
      </c>
      <c r="AQ9" s="0" t="n">
        <v>27.375</v>
      </c>
      <c r="AR9" s="0" t="n">
        <v>25.645</v>
      </c>
      <c r="AS9" s="0" t="n">
        <v>27.15</v>
      </c>
      <c r="AT9" s="0" t="n">
        <v>27.96</v>
      </c>
      <c r="AU9" s="0" t="n">
        <v>24.302</v>
      </c>
      <c r="AV9" s="0" t="n">
        <v>23.182</v>
      </c>
      <c r="AW9" s="0" t="n">
        <v>24.24</v>
      </c>
      <c r="AX9" s="0" t="n">
        <v>25.264</v>
      </c>
      <c r="AY9" s="0" t="n">
        <v>20.411</v>
      </c>
      <c r="AZ9" s="0" t="n">
        <v>26.869</v>
      </c>
      <c r="BA9" s="0" t="n">
        <v>25.21</v>
      </c>
      <c r="BB9" s="0" t="n">
        <v>30.024</v>
      </c>
      <c r="BC9" s="0" t="n">
        <v>26.311</v>
      </c>
      <c r="BD9" s="0" t="n">
        <v>24.552</v>
      </c>
      <c r="BE9" s="0" t="n">
        <v>29.163</v>
      </c>
      <c r="BF9" s="0" t="n">
        <v>27.103</v>
      </c>
      <c r="BG9" s="0" t="n">
        <v>22.844</v>
      </c>
      <c r="BH9" s="0" t="n">
        <v>24.663</v>
      </c>
      <c r="BI9" s="0" t="n">
        <v>23.965</v>
      </c>
      <c r="BJ9" s="0" t="n">
        <v>25.472</v>
      </c>
      <c r="BK9" s="0" t="n">
        <v>21.909</v>
      </c>
      <c r="BL9" s="0" t="n">
        <v>26.839</v>
      </c>
      <c r="BM9" s="0" t="n">
        <v>23.742</v>
      </c>
      <c r="BN9" s="0" t="n">
        <v>31.802</v>
      </c>
      <c r="BO9" s="0" t="n">
        <v>26.698</v>
      </c>
      <c r="BP9" s="0" t="n">
        <v>24.003</v>
      </c>
      <c r="BQ9" s="0" t="n">
        <v>28.716</v>
      </c>
      <c r="BR9" s="0" t="n">
        <v>26.768</v>
      </c>
      <c r="BS9" s="0" t="n">
        <v>24.19</v>
      </c>
      <c r="BT9" s="0" t="n">
        <v>24.605</v>
      </c>
      <c r="BU9" s="0" t="n">
        <v>23.876</v>
      </c>
      <c r="BV9" s="0" t="n">
        <v>23.935</v>
      </c>
      <c r="BW9" s="0" t="n">
        <v>23.096</v>
      </c>
      <c r="BX9" s="0" t="n">
        <v>26.711</v>
      </c>
      <c r="BY9" s="0" t="n">
        <v>24.162</v>
      </c>
      <c r="BZ9" s="0" t="n">
        <v>32.27</v>
      </c>
      <c r="CA9" s="0" t="n">
        <v>27.165</v>
      </c>
      <c r="CB9" s="0" t="n">
        <v>23.696</v>
      </c>
      <c r="CC9" s="0" t="n">
        <v>28.506</v>
      </c>
      <c r="CD9" s="0" t="n">
        <v>24.535</v>
      </c>
      <c r="CE9" s="0" t="n">
        <v>25.665</v>
      </c>
      <c r="CF9" s="0" t="n">
        <v>24.517</v>
      </c>
      <c r="CG9" s="0" t="n">
        <v>23.771</v>
      </c>
      <c r="CH9" s="0" t="n">
        <v>23.697</v>
      </c>
      <c r="CI9" s="0" t="n">
        <v>22.894</v>
      </c>
      <c r="CJ9" s="0" t="n">
        <v>26.57</v>
      </c>
      <c r="CK9" s="0" t="n">
        <v>24.317</v>
      </c>
      <c r="CL9" s="0" t="n">
        <v>32.468</v>
      </c>
      <c r="CM9" s="0" t="n">
        <v>25.665</v>
      </c>
      <c r="CN9" s="0" t="n">
        <v>25.664</v>
      </c>
      <c r="CO9" s="0" t="n">
        <v>28.317</v>
      </c>
      <c r="CP9" s="0" t="n">
        <v>24.34</v>
      </c>
      <c r="CQ9" s="0" t="n">
        <v>25.721</v>
      </c>
      <c r="CR9" s="0" t="n">
        <v>24.79</v>
      </c>
      <c r="CS9" s="0" t="n">
        <v>22.22</v>
      </c>
      <c r="CT9" s="0" t="n">
        <v>25.018</v>
      </c>
      <c r="CU9" s="0" t="n">
        <v>22.858</v>
      </c>
      <c r="CV9" s="0" t="n">
        <v>24.872</v>
      </c>
      <c r="CW9" s="0" t="n">
        <v>26.113</v>
      </c>
      <c r="CX9" s="0" t="n">
        <v>31.628</v>
      </c>
      <c r="CY9" s="0" t="n">
        <v>27.588</v>
      </c>
      <c r="CZ9" s="0" t="n">
        <v>25.628</v>
      </c>
      <c r="DA9" s="0" t="n">
        <v>26.409</v>
      </c>
      <c r="DB9" s="0" t="n">
        <v>26.446</v>
      </c>
      <c r="DC9" s="0" t="n">
        <v>25.912</v>
      </c>
      <c r="DD9" s="0" t="n">
        <v>24.723</v>
      </c>
      <c r="DE9" s="0" t="n">
        <v>22.358</v>
      </c>
      <c r="DF9" s="0" t="n">
        <v>25.13</v>
      </c>
      <c r="DG9" s="0" t="n">
        <v>21.388</v>
      </c>
      <c r="DH9" s="0" t="n">
        <v>26.725</v>
      </c>
      <c r="DI9" s="0" t="n">
        <v>26.427</v>
      </c>
      <c r="DJ9" s="0" t="n">
        <v>32.023</v>
      </c>
      <c r="DK9" s="0" t="n">
        <v>27.945</v>
      </c>
      <c r="DL9" s="0" t="n">
        <v>25.734</v>
      </c>
      <c r="DM9" s="0" t="n">
        <v>26.51</v>
      </c>
      <c r="DN9" s="0" t="n">
        <v>26.586</v>
      </c>
      <c r="DO9" s="0" t="n">
        <v>24.542</v>
      </c>
      <c r="DP9" s="0" t="n">
        <v>24.92</v>
      </c>
      <c r="DQ9" s="0" t="n">
        <v>24.136</v>
      </c>
      <c r="DR9" s="0" t="n">
        <v>25.264</v>
      </c>
      <c r="DS9" s="0" t="n">
        <v>21.5</v>
      </c>
      <c r="DT9" s="0" t="n">
        <v>26.903</v>
      </c>
      <c r="DU9" s="0" t="n">
        <v>26.764</v>
      </c>
      <c r="DV9" s="0" t="n">
        <v>32.431</v>
      </c>
      <c r="DW9" s="0" t="n">
        <v>28.311</v>
      </c>
      <c r="DX9" s="0" t="n">
        <v>23.577</v>
      </c>
      <c r="DY9" s="0" t="n">
        <v>28.544</v>
      </c>
      <c r="DZ9" s="0" t="n">
        <v>26.742</v>
      </c>
      <c r="EA9" s="0" t="n">
        <v>24.745</v>
      </c>
      <c r="EB9" s="0" t="n">
        <v>25.125</v>
      </c>
      <c r="EC9" s="0" t="n">
        <v>24.33</v>
      </c>
      <c r="ED9" s="0" t="n">
        <v>25.414</v>
      </c>
      <c r="EE9" s="0" t="n">
        <v>21.613</v>
      </c>
      <c r="EF9" s="0" t="n">
        <v>27.073</v>
      </c>
      <c r="EG9" s="0" t="n">
        <v>25.559</v>
      </c>
      <c r="EH9" s="0" t="n">
        <v>33.802</v>
      </c>
      <c r="EI9" s="0" t="n">
        <v>28.672</v>
      </c>
      <c r="EJ9" s="0" t="n">
        <v>23.694</v>
      </c>
      <c r="EK9" s="0" t="n">
        <v>28.695</v>
      </c>
      <c r="EL9" s="0" t="n">
        <v>26.908</v>
      </c>
      <c r="EM9" s="0" t="n">
        <v>24.945</v>
      </c>
      <c r="EN9" s="0" t="n">
        <v>25.566</v>
      </c>
      <c r="EO9" s="0" t="n">
        <v>24.524</v>
      </c>
      <c r="EP9" s="0" t="n">
        <v>24.087</v>
      </c>
      <c r="EQ9" s="0" t="n">
        <v>23.375</v>
      </c>
      <c r="ER9" s="0" t="n">
        <v>27.255</v>
      </c>
      <c r="ES9" s="0" t="n">
        <v>25.888</v>
      </c>
      <c r="ET9" s="0" t="n">
        <v>34.16</v>
      </c>
      <c r="EU9" s="0" t="n">
        <v>27.465</v>
      </c>
      <c r="EV9" s="0" t="n">
        <v>26.161</v>
      </c>
      <c r="EW9" s="0" t="n">
        <v>28.845</v>
      </c>
      <c r="EX9" s="0" t="n">
        <v>24.887</v>
      </c>
      <c r="EY9" s="0" t="n">
        <v>26.762</v>
      </c>
      <c r="EZ9" s="0" t="n">
        <v>25.545</v>
      </c>
      <c r="FA9" s="0" t="n">
        <v>23.101</v>
      </c>
      <c r="FB9" s="0" t="n">
        <v>25.788</v>
      </c>
      <c r="FC9" s="0" t="n">
        <v>23.595</v>
      </c>
      <c r="FD9" s="0" t="n">
        <v>25.688</v>
      </c>
      <c r="FE9" s="0" t="n">
        <v>27.602</v>
      </c>
      <c r="FF9" s="0" t="n">
        <v>34.359</v>
      </c>
      <c r="FG9" s="0" t="n">
        <v>27.636</v>
      </c>
      <c r="FH9" s="0" t="n">
        <v>26.39</v>
      </c>
      <c r="FI9" s="0" t="n">
        <v>29.066</v>
      </c>
      <c r="FJ9" s="0" t="n">
        <v>25.095</v>
      </c>
      <c r="FK9" s="0" t="n">
        <v>26.972</v>
      </c>
      <c r="FL9" s="0" t="n">
        <v>25.76</v>
      </c>
      <c r="FM9" s="0" t="n">
        <v>23.317</v>
      </c>
      <c r="FN9" s="0" t="n">
        <v>26.016</v>
      </c>
      <c r="FO9" s="0" t="n">
        <v>23.815</v>
      </c>
      <c r="FP9" s="0" t="n">
        <v>25.897</v>
      </c>
      <c r="FQ9" s="0" t="n">
        <v>27.798</v>
      </c>
      <c r="FR9" s="0" t="n">
        <v>33.578</v>
      </c>
      <c r="FS9" s="0" t="n">
        <v>29.395</v>
      </c>
      <c r="FT9" s="0" t="n">
        <v>26.618</v>
      </c>
      <c r="FU9" s="0" t="n">
        <v>27.309</v>
      </c>
      <c r="FV9" s="0" t="n">
        <v>27.506</v>
      </c>
      <c r="FW9" s="0" t="n">
        <v>25.553</v>
      </c>
      <c r="FX9" s="0" t="n">
        <v>24.15</v>
      </c>
      <c r="FY9" s="0" t="n">
        <v>23.532</v>
      </c>
      <c r="FZ9" s="0" t="n">
        <v>24.738</v>
      </c>
      <c r="GA9" s="0" t="n">
        <v>22.375</v>
      </c>
      <c r="GB9" s="0" t="n">
        <v>27.921</v>
      </c>
      <c r="GC9" s="0" t="n">
        <v>27.992</v>
      </c>
      <c r="GD9" s="0" t="n">
        <v>33.762</v>
      </c>
      <c r="GE9" s="0" t="n">
        <v>29.587</v>
      </c>
      <c r="GF9" s="0" t="n">
        <v>24.486</v>
      </c>
      <c r="GG9" s="0" t="n">
        <v>25.538</v>
      </c>
      <c r="GH9" s="0" t="n">
        <v>27.725</v>
      </c>
      <c r="GI9" s="0" t="n">
        <v>24.119</v>
      </c>
      <c r="GJ9" s="0" t="n">
        <v>24.672</v>
      </c>
      <c r="GK9" s="0" t="n">
        <v>23.748</v>
      </c>
      <c r="GL9" s="0" t="n">
        <v>26.466</v>
      </c>
      <c r="GM9" s="0" t="n">
        <v>22.586</v>
      </c>
      <c r="GN9" s="0" t="n">
        <v>28.147</v>
      </c>
      <c r="GO9" s="0" t="n">
        <v>26.619</v>
      </c>
      <c r="GP9" s="0" t="n">
        <v>34.95</v>
      </c>
      <c r="GQ9" s="0" t="n">
        <v>29.776</v>
      </c>
      <c r="GR9" s="0" t="n">
        <v>22.332</v>
      </c>
      <c r="GS9" s="0" t="n">
        <v>27.73</v>
      </c>
      <c r="GT9" s="0" t="n">
        <v>27.941</v>
      </c>
      <c r="GU9" s="0" t="n">
        <v>24.317</v>
      </c>
      <c r="GV9" s="0" t="n">
        <v>24.564</v>
      </c>
      <c r="GW9" s="0" t="n">
        <v>25.624</v>
      </c>
      <c r="GX9" s="0" t="n">
        <v>23.667</v>
      </c>
      <c r="GY9" s="0" t="n">
        <v>24.467</v>
      </c>
      <c r="GZ9" s="0" t="n">
        <v>28.361</v>
      </c>
      <c r="HA9" s="0" t="n">
        <v>26.811</v>
      </c>
      <c r="HB9" s="0" t="n">
        <v>35.153</v>
      </c>
      <c r="HC9" s="0" t="n">
        <v>29.962</v>
      </c>
      <c r="HD9" s="0" t="n">
        <v>22.549</v>
      </c>
      <c r="HE9" s="0" t="n">
        <v>27.934</v>
      </c>
      <c r="HF9" s="0" t="n">
        <v>25.929</v>
      </c>
      <c r="HG9" s="0" t="n">
        <v>26.158</v>
      </c>
      <c r="HH9" s="0" t="n">
        <v>24.774</v>
      </c>
      <c r="HI9" s="0" t="n">
        <v>24.17</v>
      </c>
      <c r="HJ9" s="0" t="n">
        <v>25.407</v>
      </c>
      <c r="HK9" s="0" t="n">
        <v>24.688</v>
      </c>
      <c r="HL9" s="0" t="n">
        <v>28.587</v>
      </c>
      <c r="HM9" s="0" t="n">
        <v>26.99</v>
      </c>
      <c r="HN9" s="0" t="n">
        <v>35.347</v>
      </c>
    </row>
    <row r="10" customFormat="false" ht="10.5" hidden="false" customHeight="false" outlineLevel="0" collapsed="false">
      <c r="A10" s="403" t="s">
        <v>6</v>
      </c>
      <c r="B10" s="404" t="s">
        <v>194</v>
      </c>
      <c r="C10" s="404"/>
      <c r="D10" s="404"/>
      <c r="E10" s="404"/>
      <c r="F10" s="404"/>
      <c r="S10" s="0" t="n">
        <v>21.77</v>
      </c>
      <c r="T10" s="0" t="n">
        <v>25.1</v>
      </c>
      <c r="U10" s="0" t="n">
        <v>26.9</v>
      </c>
      <c r="V10" s="0" t="n">
        <v>32.25</v>
      </c>
      <c r="W10" s="0" t="n">
        <v>32.5</v>
      </c>
      <c r="X10" s="0" t="n">
        <v>32.5</v>
      </c>
      <c r="Y10" s="0" t="n">
        <v>31.5</v>
      </c>
      <c r="Z10" s="0" t="n">
        <v>30.25</v>
      </c>
      <c r="AA10" s="0" t="n">
        <v>30.25</v>
      </c>
      <c r="AB10" s="0" t="n">
        <v>37</v>
      </c>
      <c r="AC10" s="0" t="n">
        <v>44.25</v>
      </c>
      <c r="AD10" s="0" t="n">
        <v>51.25</v>
      </c>
      <c r="AE10" s="0" t="n">
        <v>39.5</v>
      </c>
      <c r="AF10" s="0" t="n">
        <v>35.25</v>
      </c>
      <c r="AG10" s="0" t="n">
        <v>34.5</v>
      </c>
      <c r="AH10" s="0" t="n">
        <v>36.75</v>
      </c>
      <c r="AI10" s="0" t="n">
        <v>27.5</v>
      </c>
      <c r="AJ10" s="0" t="n">
        <v>26.5</v>
      </c>
      <c r="AK10" s="0" t="n">
        <v>24.5</v>
      </c>
      <c r="AL10" s="0" t="n">
        <v>22.5</v>
      </c>
      <c r="AM10" s="0" t="n">
        <v>23.5</v>
      </c>
      <c r="AN10" s="0" t="n">
        <v>27.5</v>
      </c>
      <c r="AO10" s="0" t="n">
        <v>36.5</v>
      </c>
      <c r="AP10" s="0" t="n">
        <v>45.5</v>
      </c>
      <c r="AQ10" s="0" t="n">
        <v>35.5</v>
      </c>
      <c r="AR10" s="0" t="n">
        <v>25.5</v>
      </c>
      <c r="AS10" s="0" t="n">
        <v>24.5</v>
      </c>
      <c r="AT10" s="0" t="n">
        <v>27.5</v>
      </c>
      <c r="AU10" s="0" t="n">
        <v>18.5</v>
      </c>
      <c r="AV10" s="0" t="n">
        <v>20.75</v>
      </c>
      <c r="AW10" s="0" t="n">
        <v>18.25</v>
      </c>
      <c r="AX10" s="0" t="n">
        <v>25.25</v>
      </c>
      <c r="AY10" s="0" t="n">
        <v>25.25</v>
      </c>
      <c r="AZ10" s="0" t="n">
        <v>31.25</v>
      </c>
      <c r="BA10" s="0" t="n">
        <v>35.25</v>
      </c>
      <c r="BB10" s="0" t="n">
        <v>44.25</v>
      </c>
      <c r="BC10" s="0" t="n">
        <v>28</v>
      </c>
      <c r="BD10" s="0" t="n">
        <v>28.25</v>
      </c>
      <c r="BE10" s="0" t="n">
        <v>24.75</v>
      </c>
      <c r="BF10" s="0" t="n">
        <v>28</v>
      </c>
      <c r="BG10" s="0" t="n">
        <v>18.5</v>
      </c>
      <c r="BH10" s="0" t="n">
        <v>20.75</v>
      </c>
      <c r="BI10" s="0" t="n">
        <v>18.25</v>
      </c>
      <c r="BJ10" s="0" t="n">
        <v>24.25</v>
      </c>
      <c r="BK10" s="0" t="n">
        <v>24.25</v>
      </c>
      <c r="BL10" s="0" t="n">
        <v>29.25</v>
      </c>
      <c r="BM10" s="0" t="n">
        <v>26.25</v>
      </c>
      <c r="BN10" s="0" t="n">
        <v>35.25</v>
      </c>
      <c r="BO10" s="0" t="n">
        <v>22</v>
      </c>
      <c r="BP10" s="0" t="n">
        <v>25.25</v>
      </c>
      <c r="BQ10" s="0" t="n">
        <v>22.25</v>
      </c>
      <c r="BR10" s="0" t="n">
        <v>25.5</v>
      </c>
      <c r="BS10" s="0" t="n">
        <v>18.75</v>
      </c>
      <c r="BT10" s="0" t="n">
        <v>21</v>
      </c>
      <c r="BU10" s="0" t="n">
        <v>18.5</v>
      </c>
      <c r="BV10" s="0" t="n">
        <v>24.5</v>
      </c>
      <c r="BW10" s="0" t="n">
        <v>24.5</v>
      </c>
      <c r="BX10" s="0" t="n">
        <v>29.5</v>
      </c>
      <c r="BY10" s="0" t="n">
        <v>26.5</v>
      </c>
      <c r="BZ10" s="0" t="n">
        <v>35.5</v>
      </c>
      <c r="CA10" s="0" t="n">
        <v>22.25</v>
      </c>
      <c r="CB10" s="0" t="n">
        <v>25.5</v>
      </c>
      <c r="CC10" s="0" t="n">
        <v>22.5</v>
      </c>
      <c r="CD10" s="0" t="n">
        <v>25.75</v>
      </c>
      <c r="CE10" s="0" t="n">
        <v>28.1</v>
      </c>
      <c r="CF10" s="0" t="n">
        <v>30.35</v>
      </c>
      <c r="CG10" s="0" t="n">
        <v>27.85</v>
      </c>
      <c r="CH10" s="0" t="n">
        <v>33.85</v>
      </c>
      <c r="CI10" s="0" t="n">
        <v>33.85</v>
      </c>
      <c r="CJ10" s="0" t="n">
        <v>39.85</v>
      </c>
      <c r="CK10" s="0" t="n">
        <v>46.85</v>
      </c>
      <c r="CL10" s="0" t="n">
        <v>55.85</v>
      </c>
      <c r="CM10" s="0" t="n">
        <v>38.6</v>
      </c>
      <c r="CN10" s="0" t="n">
        <v>37.85</v>
      </c>
      <c r="CO10" s="0" t="n">
        <v>34.85</v>
      </c>
      <c r="CP10" s="0" t="n">
        <v>38.1</v>
      </c>
      <c r="CQ10" s="0" t="n">
        <v>28.45</v>
      </c>
      <c r="CR10" s="0" t="n">
        <v>30.7</v>
      </c>
      <c r="CS10" s="0" t="n">
        <v>28.2</v>
      </c>
      <c r="CT10" s="0" t="n">
        <v>34.2</v>
      </c>
      <c r="CU10" s="0" t="n">
        <v>34.2</v>
      </c>
      <c r="CV10" s="0" t="n">
        <v>40.2</v>
      </c>
      <c r="CW10" s="0" t="n">
        <v>47.2</v>
      </c>
      <c r="CX10" s="0" t="n">
        <v>56.2</v>
      </c>
      <c r="CY10" s="0" t="n">
        <v>38.95</v>
      </c>
      <c r="CZ10" s="0" t="n">
        <v>38.2</v>
      </c>
      <c r="DA10" s="0" t="n">
        <v>35.2</v>
      </c>
      <c r="DB10" s="0" t="n">
        <v>38.45</v>
      </c>
      <c r="DC10" s="0" t="n">
        <v>28.95</v>
      </c>
      <c r="DD10" s="0" t="n">
        <v>31.2</v>
      </c>
      <c r="DE10" s="0" t="n">
        <v>28.7</v>
      </c>
      <c r="DF10" s="0" t="n">
        <v>34.75</v>
      </c>
      <c r="DG10" s="0" t="n">
        <v>34.75</v>
      </c>
      <c r="DH10" s="0" t="n">
        <v>40.75</v>
      </c>
      <c r="DI10" s="0" t="n">
        <v>47.75</v>
      </c>
      <c r="DJ10" s="0" t="n">
        <v>56.75</v>
      </c>
      <c r="DK10" s="0" t="n">
        <v>39.45</v>
      </c>
      <c r="DL10" s="0" t="n">
        <v>38.75</v>
      </c>
      <c r="DM10" s="0" t="n">
        <v>35.75</v>
      </c>
      <c r="DN10" s="0" t="n">
        <v>38.95</v>
      </c>
      <c r="DO10" s="0" t="n">
        <v>29.45</v>
      </c>
      <c r="DP10" s="0" t="n">
        <v>31.7</v>
      </c>
      <c r="DQ10" s="0" t="n">
        <v>29.2</v>
      </c>
      <c r="DR10" s="0" t="n">
        <v>35.5</v>
      </c>
      <c r="DS10" s="0" t="n">
        <v>35.5</v>
      </c>
      <c r="DT10" s="0" t="n">
        <v>41.5</v>
      </c>
      <c r="DU10" s="0" t="n">
        <v>48.5</v>
      </c>
      <c r="DV10" s="0" t="n">
        <v>57.5</v>
      </c>
      <c r="DW10" s="0" t="n">
        <v>39.95</v>
      </c>
      <c r="DX10" s="0" t="n">
        <v>39.5</v>
      </c>
      <c r="DY10" s="0" t="n">
        <v>36.5</v>
      </c>
      <c r="DZ10" s="0" t="n">
        <v>39.45</v>
      </c>
      <c r="EA10" s="0" t="n">
        <v>29.95</v>
      </c>
      <c r="EB10" s="0" t="n">
        <v>32.2</v>
      </c>
      <c r="EC10" s="0" t="n">
        <v>29.7</v>
      </c>
      <c r="ED10" s="0" t="n">
        <v>36</v>
      </c>
      <c r="EE10" s="0" t="n">
        <v>36</v>
      </c>
      <c r="EF10" s="0" t="n">
        <v>42</v>
      </c>
      <c r="EG10" s="0" t="n">
        <v>49</v>
      </c>
      <c r="EH10" s="0" t="n">
        <v>58</v>
      </c>
      <c r="EI10" s="0" t="n">
        <v>40.45</v>
      </c>
      <c r="EJ10" s="0" t="n">
        <v>40</v>
      </c>
      <c r="EK10" s="0" t="n">
        <v>37</v>
      </c>
      <c r="EL10" s="0" t="n">
        <v>39.95</v>
      </c>
      <c r="EM10" s="0" t="n">
        <v>30.2</v>
      </c>
      <c r="EN10" s="0" t="n">
        <v>32.45</v>
      </c>
      <c r="EO10" s="0" t="n">
        <v>29.95</v>
      </c>
      <c r="EP10" s="0" t="n">
        <v>36.25</v>
      </c>
      <c r="EQ10" s="0" t="n">
        <v>36.25</v>
      </c>
      <c r="ER10" s="0" t="n">
        <v>42.25</v>
      </c>
      <c r="ES10" s="0" t="n">
        <v>49.25</v>
      </c>
      <c r="ET10" s="0" t="n">
        <v>58.25</v>
      </c>
      <c r="EU10" s="0" t="n">
        <v>40.7</v>
      </c>
      <c r="EV10" s="0" t="n">
        <v>40.25</v>
      </c>
      <c r="EW10" s="0" t="n">
        <v>37.25</v>
      </c>
      <c r="EX10" s="0" t="n">
        <v>40.2</v>
      </c>
      <c r="EY10" s="0" t="n">
        <v>30.95</v>
      </c>
      <c r="EZ10" s="0" t="n">
        <v>33.2</v>
      </c>
      <c r="FA10" s="0" t="n">
        <v>30.7</v>
      </c>
      <c r="FB10" s="0" t="n">
        <v>37</v>
      </c>
      <c r="FC10" s="0" t="n">
        <v>37</v>
      </c>
      <c r="FD10" s="0" t="n">
        <v>43</v>
      </c>
      <c r="FE10" s="0" t="n">
        <v>50</v>
      </c>
      <c r="FF10" s="0" t="n">
        <v>59</v>
      </c>
      <c r="FG10" s="0" t="n">
        <v>40.95</v>
      </c>
      <c r="FH10" s="0" t="n">
        <v>41</v>
      </c>
      <c r="FI10" s="0" t="n">
        <v>38</v>
      </c>
      <c r="FJ10" s="0" t="n">
        <v>40.45</v>
      </c>
      <c r="FK10" s="0" t="n">
        <v>31.7</v>
      </c>
      <c r="FL10" s="0" t="n">
        <v>33.95</v>
      </c>
      <c r="FM10" s="0" t="n">
        <v>31.45</v>
      </c>
      <c r="FN10" s="0" t="n">
        <v>37.75</v>
      </c>
      <c r="FO10" s="0" t="n">
        <v>37.75</v>
      </c>
      <c r="FP10" s="0" t="n">
        <v>43.75</v>
      </c>
      <c r="FQ10" s="0" t="n">
        <v>50.75</v>
      </c>
      <c r="FR10" s="0" t="n">
        <v>59.7</v>
      </c>
      <c r="FS10" s="0" t="n">
        <v>41.2</v>
      </c>
      <c r="FT10" s="0" t="n">
        <v>41.75</v>
      </c>
      <c r="FU10" s="0" t="n">
        <v>38.75</v>
      </c>
      <c r="FV10" s="0" t="n">
        <v>40.7</v>
      </c>
      <c r="FW10" s="0" t="n">
        <v>32.45</v>
      </c>
      <c r="FX10" s="0" t="n">
        <v>34.7</v>
      </c>
      <c r="FY10" s="0" t="n">
        <v>32.2</v>
      </c>
      <c r="FZ10" s="0" t="n">
        <v>38.5</v>
      </c>
      <c r="GA10" s="0" t="n">
        <v>38.5</v>
      </c>
      <c r="GB10" s="0" t="n">
        <v>44.5</v>
      </c>
      <c r="GC10" s="0" t="n">
        <v>51.5</v>
      </c>
      <c r="GD10" s="0" t="n">
        <v>59.95</v>
      </c>
      <c r="GE10" s="0" t="n">
        <v>41.45</v>
      </c>
      <c r="GF10" s="0" t="n">
        <v>42.5</v>
      </c>
      <c r="GG10" s="0" t="n">
        <v>39.5</v>
      </c>
      <c r="GH10" s="0" t="n">
        <v>40.95</v>
      </c>
      <c r="GI10" s="0" t="n">
        <v>32.5</v>
      </c>
      <c r="GJ10" s="0" t="n">
        <v>34.75</v>
      </c>
      <c r="GK10" s="0" t="n">
        <v>32.25</v>
      </c>
      <c r="GL10" s="0" t="n">
        <v>38.55</v>
      </c>
      <c r="GM10" s="0" t="n">
        <v>38.55</v>
      </c>
      <c r="GN10" s="0" t="n">
        <v>44.55</v>
      </c>
      <c r="GO10" s="0" t="n">
        <v>51.55</v>
      </c>
      <c r="GP10" s="0" t="n">
        <v>60.2</v>
      </c>
      <c r="GQ10" s="0" t="n">
        <v>41.7</v>
      </c>
      <c r="GR10" s="0" t="n">
        <v>42.55</v>
      </c>
      <c r="GS10" s="0" t="n">
        <v>39.55</v>
      </c>
      <c r="GT10" s="0" t="n">
        <v>41.2</v>
      </c>
      <c r="GU10" s="0" t="n">
        <v>32.55</v>
      </c>
      <c r="GV10" s="0" t="n">
        <v>34.8</v>
      </c>
      <c r="GW10" s="0" t="n">
        <v>32.3</v>
      </c>
      <c r="GX10" s="0" t="n">
        <v>38.6</v>
      </c>
      <c r="GY10" s="0" t="n">
        <v>38.6</v>
      </c>
      <c r="GZ10" s="0" t="n">
        <v>44.6</v>
      </c>
      <c r="HA10" s="0" t="n">
        <v>51.6</v>
      </c>
      <c r="HB10" s="0" t="n">
        <v>60.45</v>
      </c>
      <c r="HC10" s="0" t="n">
        <v>41.95</v>
      </c>
      <c r="HD10" s="0" t="n">
        <v>42.6</v>
      </c>
      <c r="HE10" s="0" t="n">
        <v>39.6</v>
      </c>
      <c r="HF10" s="0" t="n">
        <v>41.45</v>
      </c>
      <c r="HG10" s="0" t="n">
        <v>32.6</v>
      </c>
      <c r="HH10" s="0" t="n">
        <v>34.85</v>
      </c>
      <c r="HI10" s="0" t="n">
        <v>32.35</v>
      </c>
      <c r="HJ10" s="0" t="n">
        <v>38.65</v>
      </c>
      <c r="HK10" s="0" t="n">
        <v>38.65</v>
      </c>
      <c r="HL10" s="0" t="n">
        <v>44.65</v>
      </c>
      <c r="HM10" s="0" t="n">
        <v>51.65</v>
      </c>
      <c r="HN10" s="0" t="n">
        <v>60.65</v>
      </c>
    </row>
    <row r="11" customFormat="false" ht="10.5" hidden="false" customHeight="false" outlineLevel="0" collapsed="false">
      <c r="A11" s="403" t="s">
        <v>6</v>
      </c>
      <c r="B11" s="404" t="s">
        <v>196</v>
      </c>
      <c r="C11" s="404"/>
      <c r="D11" s="404"/>
      <c r="E11" s="404"/>
      <c r="F11" s="404"/>
      <c r="S11" s="0" t="n">
        <v>20.48</v>
      </c>
      <c r="T11" s="0" t="n">
        <v>15.629</v>
      </c>
      <c r="U11" s="0" t="n">
        <v>21.608</v>
      </c>
      <c r="V11" s="0" t="n">
        <v>23.581</v>
      </c>
      <c r="W11" s="0" t="n">
        <v>25.863</v>
      </c>
      <c r="X11" s="0" t="n">
        <v>25.179</v>
      </c>
      <c r="Y11" s="0" t="n">
        <v>24.782</v>
      </c>
      <c r="Z11" s="0" t="n">
        <v>23.083</v>
      </c>
      <c r="AA11" s="0" t="n">
        <v>25.746</v>
      </c>
      <c r="AB11" s="0" t="n">
        <v>25.417</v>
      </c>
      <c r="AC11" s="0" t="n">
        <v>30.294</v>
      </c>
      <c r="AD11" s="0" t="n">
        <v>29.081</v>
      </c>
      <c r="AE11" s="0" t="n">
        <v>25.95</v>
      </c>
      <c r="AF11" s="0" t="n">
        <v>24.629</v>
      </c>
      <c r="AG11" s="0" t="n">
        <v>26.042</v>
      </c>
      <c r="AH11" s="0" t="n">
        <v>26.782</v>
      </c>
      <c r="AI11" s="0" t="n">
        <v>13.847</v>
      </c>
      <c r="AJ11" s="0" t="n">
        <v>12.964</v>
      </c>
      <c r="AK11" s="0" t="n">
        <v>13.25</v>
      </c>
      <c r="AL11" s="0" t="n">
        <v>11.967</v>
      </c>
      <c r="AM11" s="0" t="n">
        <v>12.831</v>
      </c>
      <c r="AN11" s="0" t="n">
        <v>14.458</v>
      </c>
      <c r="AO11" s="0" t="n">
        <v>16.298</v>
      </c>
      <c r="AP11" s="0" t="n">
        <v>16.105</v>
      </c>
      <c r="AQ11" s="0" t="n">
        <v>13.125</v>
      </c>
      <c r="AR11" s="0" t="n">
        <v>13.306</v>
      </c>
      <c r="AS11" s="0" t="n">
        <v>14.35</v>
      </c>
      <c r="AT11" s="0" t="n">
        <v>15.169</v>
      </c>
      <c r="AU11" s="0" t="n">
        <v>14.212</v>
      </c>
      <c r="AV11" s="0" t="n">
        <v>13.999</v>
      </c>
      <c r="AW11" s="0" t="n">
        <v>13.8</v>
      </c>
      <c r="AX11" s="0" t="n">
        <v>13.084</v>
      </c>
      <c r="AY11" s="0" t="n">
        <v>11.24</v>
      </c>
      <c r="AZ11" s="0" t="n">
        <v>12.417</v>
      </c>
      <c r="BA11" s="0" t="n">
        <v>11.812</v>
      </c>
      <c r="BB11" s="0" t="n">
        <v>14.616</v>
      </c>
      <c r="BC11" s="0" t="n">
        <v>13.531</v>
      </c>
      <c r="BD11" s="0" t="n">
        <v>13.378</v>
      </c>
      <c r="BE11" s="0" t="n">
        <v>13.739</v>
      </c>
      <c r="BF11" s="0" t="n">
        <v>14.282</v>
      </c>
      <c r="BG11" s="0" t="n">
        <v>15.813</v>
      </c>
      <c r="BH11" s="0" t="n">
        <v>15.775</v>
      </c>
      <c r="BI11" s="0" t="n">
        <v>15.507</v>
      </c>
      <c r="BJ11" s="0" t="n">
        <v>14.137</v>
      </c>
      <c r="BK11" s="0" t="n">
        <v>12.245</v>
      </c>
      <c r="BL11" s="0" t="n">
        <v>10.748</v>
      </c>
      <c r="BM11" s="0" t="n">
        <v>12.809</v>
      </c>
      <c r="BN11" s="0" t="n">
        <v>16.279</v>
      </c>
      <c r="BO11" s="0" t="n">
        <v>13.717</v>
      </c>
      <c r="BP11" s="0" t="n">
        <v>12.887</v>
      </c>
      <c r="BQ11" s="0" t="n">
        <v>14.173</v>
      </c>
      <c r="BR11" s="0" t="n">
        <v>14.692</v>
      </c>
      <c r="BS11" s="0" t="n">
        <v>15.953</v>
      </c>
      <c r="BT11" s="0" t="n">
        <v>15.905</v>
      </c>
      <c r="BU11" s="0" t="n">
        <v>15.647</v>
      </c>
      <c r="BV11" s="0" t="n">
        <v>14.086</v>
      </c>
      <c r="BW11" s="0" t="n">
        <v>12.636</v>
      </c>
      <c r="BX11" s="0" t="n">
        <v>10.888</v>
      </c>
      <c r="BY11" s="0" t="n">
        <v>12.949</v>
      </c>
      <c r="BZ11" s="0" t="n">
        <v>16.419</v>
      </c>
      <c r="CA11" s="0" t="n">
        <v>13.836</v>
      </c>
      <c r="CB11" s="0" t="n">
        <v>12.906</v>
      </c>
      <c r="CC11" s="0" t="n">
        <v>14.188</v>
      </c>
      <c r="CD11" s="0" t="n">
        <v>14.42</v>
      </c>
      <c r="CE11" s="0" t="n">
        <v>17.626</v>
      </c>
      <c r="CF11" s="0" t="n">
        <v>17.702</v>
      </c>
      <c r="CG11" s="0" t="n">
        <v>17.531</v>
      </c>
      <c r="CH11" s="0" t="n">
        <v>15.725</v>
      </c>
      <c r="CI11" s="0" t="n">
        <v>14.307</v>
      </c>
      <c r="CJ11" s="0" t="n">
        <v>15.477</v>
      </c>
      <c r="CK11" s="0" t="n">
        <v>18.806</v>
      </c>
      <c r="CL11" s="0" t="n">
        <v>23.818</v>
      </c>
      <c r="CM11" s="0" t="n">
        <v>18.869</v>
      </c>
      <c r="CN11" s="0" t="n">
        <v>17.565</v>
      </c>
      <c r="CO11" s="0" t="n">
        <v>17.037</v>
      </c>
      <c r="CP11" s="0" t="n">
        <v>17.048</v>
      </c>
      <c r="CQ11" s="0" t="n">
        <v>17.806</v>
      </c>
      <c r="CR11" s="0" t="n">
        <v>17.919</v>
      </c>
      <c r="CS11" s="0" t="n">
        <v>17.527</v>
      </c>
      <c r="CT11" s="0" t="n">
        <v>16.398</v>
      </c>
      <c r="CU11" s="0" t="n">
        <v>14.487</v>
      </c>
      <c r="CV11" s="0" t="n">
        <v>14.555</v>
      </c>
      <c r="CW11" s="0" t="n">
        <v>19.746</v>
      </c>
      <c r="CX11" s="0" t="n">
        <v>23.64</v>
      </c>
      <c r="CY11" s="0" t="n">
        <v>20.126</v>
      </c>
      <c r="CZ11" s="0" t="n">
        <v>17.745</v>
      </c>
      <c r="DA11" s="0" t="n">
        <v>16.742</v>
      </c>
      <c r="DB11" s="0" t="n">
        <v>17.843</v>
      </c>
      <c r="DC11" s="0" t="n">
        <v>17.946</v>
      </c>
      <c r="DD11" s="0" t="n">
        <v>18.032</v>
      </c>
      <c r="DE11" s="0" t="n">
        <v>17.667</v>
      </c>
      <c r="DF11" s="0" t="n">
        <v>16.548</v>
      </c>
      <c r="DG11" s="0" t="n">
        <v>14.052</v>
      </c>
      <c r="DH11" s="0" t="n">
        <v>15.807</v>
      </c>
      <c r="DI11" s="0" t="n">
        <v>19.876</v>
      </c>
      <c r="DJ11" s="0" t="n">
        <v>23.769</v>
      </c>
      <c r="DK11" s="0" t="n">
        <v>20.214</v>
      </c>
      <c r="DL11" s="0" t="n">
        <v>17.895</v>
      </c>
      <c r="DM11" s="0" t="n">
        <v>16.862</v>
      </c>
      <c r="DN11" s="0" t="n">
        <v>17.983</v>
      </c>
      <c r="DO11" s="0" t="n">
        <v>17.83</v>
      </c>
      <c r="DP11" s="0" t="n">
        <v>18.242</v>
      </c>
      <c r="DQ11" s="0" t="n">
        <v>18.081</v>
      </c>
      <c r="DR11" s="0" t="n">
        <v>16.708</v>
      </c>
      <c r="DS11" s="0" t="n">
        <v>14.182</v>
      </c>
      <c r="DT11" s="0" t="n">
        <v>16.027</v>
      </c>
      <c r="DU11" s="0" t="n">
        <v>20.026</v>
      </c>
      <c r="DV11" s="0" t="n">
        <v>23.92</v>
      </c>
      <c r="DW11" s="0" t="n">
        <v>20.312</v>
      </c>
      <c r="DX11" s="0" t="n">
        <v>17.467</v>
      </c>
      <c r="DY11" s="0" t="n">
        <v>17.486</v>
      </c>
      <c r="DZ11" s="0" t="n">
        <v>18.123</v>
      </c>
      <c r="EA11" s="0" t="n">
        <v>18.03</v>
      </c>
      <c r="EB11" s="0" t="n">
        <v>18.462</v>
      </c>
      <c r="EC11" s="0" t="n">
        <v>18.301</v>
      </c>
      <c r="ED11" s="0" t="n">
        <v>16.928</v>
      </c>
      <c r="EE11" s="0" t="n">
        <v>14.382</v>
      </c>
      <c r="EF11" s="0" t="n">
        <v>16.247</v>
      </c>
      <c r="EG11" s="0" t="n">
        <v>19.426</v>
      </c>
      <c r="EH11" s="0" t="n">
        <v>24.528</v>
      </c>
      <c r="EI11" s="0" t="n">
        <v>20.481</v>
      </c>
      <c r="EJ11" s="0" t="n">
        <v>17.677</v>
      </c>
      <c r="EK11" s="0" t="n">
        <v>17.696</v>
      </c>
      <c r="EL11" s="0" t="n">
        <v>18.333</v>
      </c>
      <c r="EM11" s="0" t="n">
        <v>18.31</v>
      </c>
      <c r="EN11" s="0" t="n">
        <v>18.769</v>
      </c>
      <c r="EO11" s="0" t="n">
        <v>18.571</v>
      </c>
      <c r="EP11" s="0" t="n">
        <v>16.665</v>
      </c>
      <c r="EQ11" s="0" t="n">
        <v>15.247</v>
      </c>
      <c r="ER11" s="0" t="n">
        <v>16.507</v>
      </c>
      <c r="ES11" s="0" t="n">
        <v>19.696</v>
      </c>
      <c r="ET11" s="0" t="n">
        <v>24.798</v>
      </c>
      <c r="EU11" s="0" t="n">
        <v>19.549</v>
      </c>
      <c r="EV11" s="0" t="n">
        <v>18.545</v>
      </c>
      <c r="EW11" s="0" t="n">
        <v>17.967</v>
      </c>
      <c r="EX11" s="0" t="n">
        <v>17.948</v>
      </c>
      <c r="EY11" s="0" t="n">
        <v>18.906</v>
      </c>
      <c r="EZ11" s="0" t="n">
        <v>18.892</v>
      </c>
      <c r="FA11" s="0" t="n">
        <v>18.507</v>
      </c>
      <c r="FB11" s="0" t="n">
        <v>17.358</v>
      </c>
      <c r="FC11" s="0" t="n">
        <v>15.397</v>
      </c>
      <c r="FD11" s="0" t="n">
        <v>15.655</v>
      </c>
      <c r="FE11" s="0" t="n">
        <v>20.656</v>
      </c>
      <c r="FF11" s="0" t="n">
        <v>24.968</v>
      </c>
      <c r="FG11" s="0" t="n">
        <v>19.643</v>
      </c>
      <c r="FH11" s="0" t="n">
        <v>18.715</v>
      </c>
      <c r="FI11" s="0" t="n">
        <v>18.116</v>
      </c>
      <c r="FJ11" s="0" t="n">
        <v>18.078</v>
      </c>
      <c r="FK11" s="0" t="n">
        <v>19.176</v>
      </c>
      <c r="FL11" s="0" t="n">
        <v>19.052</v>
      </c>
      <c r="FM11" s="0" t="n">
        <v>18.657</v>
      </c>
      <c r="FN11" s="0" t="n">
        <v>17.528</v>
      </c>
      <c r="FO11" s="0" t="n">
        <v>15.547</v>
      </c>
      <c r="FP11" s="0" t="n">
        <v>15.924</v>
      </c>
      <c r="FQ11" s="0" t="n">
        <v>20.806</v>
      </c>
      <c r="FR11" s="0" t="n">
        <v>24.7</v>
      </c>
      <c r="FS11" s="0" t="n">
        <v>20.978</v>
      </c>
      <c r="FT11" s="0" t="n">
        <v>18.885</v>
      </c>
      <c r="FU11" s="0" t="n">
        <v>17.712</v>
      </c>
      <c r="FV11" s="0" t="n">
        <v>18.903</v>
      </c>
      <c r="FW11" s="0" t="n">
        <v>19.13</v>
      </c>
      <c r="FX11" s="0" t="n">
        <v>18.822</v>
      </c>
      <c r="FY11" s="0" t="n">
        <v>18.807</v>
      </c>
      <c r="FZ11" s="0" t="n">
        <v>17.095</v>
      </c>
      <c r="GA11" s="0" t="n">
        <v>15.042</v>
      </c>
      <c r="GB11" s="0" t="n">
        <v>17.307</v>
      </c>
      <c r="GC11" s="0" t="n">
        <v>20.956</v>
      </c>
      <c r="GD11" s="0" t="n">
        <v>24.849</v>
      </c>
      <c r="GE11" s="0" t="n">
        <v>21.107</v>
      </c>
      <c r="GF11" s="0" t="n">
        <v>18.397</v>
      </c>
      <c r="GG11" s="0" t="n">
        <v>17.257</v>
      </c>
      <c r="GH11" s="0" t="n">
        <v>19.053</v>
      </c>
      <c r="GI11" s="0" t="n">
        <v>19.093</v>
      </c>
      <c r="GJ11" s="0" t="n">
        <v>19.211</v>
      </c>
      <c r="GK11" s="0" t="n">
        <v>19.127</v>
      </c>
      <c r="GL11" s="0" t="n">
        <v>17.998</v>
      </c>
      <c r="GM11" s="0" t="n">
        <v>15.372</v>
      </c>
      <c r="GN11" s="0" t="n">
        <v>17.577</v>
      </c>
      <c r="GO11" s="0" t="n">
        <v>20.416</v>
      </c>
      <c r="GP11" s="0" t="n">
        <v>25.608</v>
      </c>
      <c r="GQ11" s="0" t="n">
        <v>21.406</v>
      </c>
      <c r="GR11" s="0" t="n">
        <v>18.062</v>
      </c>
      <c r="GS11" s="0" t="n">
        <v>18.172</v>
      </c>
      <c r="GT11" s="0" t="n">
        <v>19.373</v>
      </c>
      <c r="GU11" s="0" t="n">
        <v>19.373</v>
      </c>
      <c r="GV11" s="0" t="n">
        <v>19.472</v>
      </c>
      <c r="GW11" s="0" t="n">
        <v>19.681</v>
      </c>
      <c r="GX11" s="0" t="n">
        <v>17.172</v>
      </c>
      <c r="GY11" s="0" t="n">
        <v>16.327</v>
      </c>
      <c r="GZ11" s="0" t="n">
        <v>17.847</v>
      </c>
      <c r="HA11" s="0" t="n">
        <v>20.756</v>
      </c>
      <c r="HB11" s="0" t="n">
        <v>25.918</v>
      </c>
      <c r="HC11" s="0" t="n">
        <v>21.706</v>
      </c>
      <c r="HD11" s="0" t="n">
        <v>18.392</v>
      </c>
      <c r="HE11" s="0" t="n">
        <v>18.502</v>
      </c>
      <c r="HF11" s="0" t="n">
        <v>18.998</v>
      </c>
      <c r="HG11" s="0" t="n">
        <v>19.95</v>
      </c>
      <c r="HH11" s="0" t="n">
        <v>19.801</v>
      </c>
      <c r="HI11" s="0" t="n">
        <v>19.757</v>
      </c>
      <c r="HJ11" s="0" t="n">
        <v>18.065</v>
      </c>
      <c r="HK11" s="0" t="n">
        <v>16.647</v>
      </c>
      <c r="HL11" s="0" t="n">
        <v>18.107</v>
      </c>
      <c r="HM11" s="0" t="n">
        <v>21.086</v>
      </c>
      <c r="HN11" s="0" t="n">
        <v>26.218</v>
      </c>
    </row>
    <row r="12" customFormat="false" ht="10.5" hidden="false" customHeight="false" outlineLevel="0" collapsed="false">
      <c r="A12" s="403" t="s">
        <v>4</v>
      </c>
      <c r="B12" s="404" t="s">
        <v>194</v>
      </c>
      <c r="C12" s="404"/>
      <c r="D12" s="404"/>
      <c r="E12" s="404"/>
      <c r="F12" s="404"/>
      <c r="S12" s="0" t="n">
        <v>21.77</v>
      </c>
      <c r="T12" s="0" t="n">
        <v>26</v>
      </c>
      <c r="U12" s="0" t="n">
        <v>26.9</v>
      </c>
      <c r="V12" s="0" t="n">
        <v>32.25</v>
      </c>
      <c r="W12" s="0" t="n">
        <v>32.5</v>
      </c>
      <c r="X12" s="0" t="n">
        <v>32.5</v>
      </c>
      <c r="Y12" s="0" t="n">
        <v>31.75</v>
      </c>
      <c r="Z12" s="0" t="n">
        <v>31.25</v>
      </c>
      <c r="AA12" s="0" t="n">
        <v>33</v>
      </c>
      <c r="AB12" s="0" t="n">
        <v>39.25</v>
      </c>
      <c r="AC12" s="0" t="n">
        <v>47</v>
      </c>
      <c r="AD12" s="0" t="n">
        <v>53</v>
      </c>
      <c r="AE12" s="0" t="n">
        <v>39.5</v>
      </c>
      <c r="AF12" s="0" t="n">
        <v>35.25</v>
      </c>
      <c r="AG12" s="0" t="n">
        <v>34.5</v>
      </c>
      <c r="AH12" s="0" t="n">
        <v>36.75</v>
      </c>
      <c r="AI12" s="0" t="n">
        <v>37.5</v>
      </c>
      <c r="AJ12" s="0" t="n">
        <v>36.5</v>
      </c>
      <c r="AK12" s="0" t="n">
        <v>34.5</v>
      </c>
      <c r="AL12" s="0" t="n">
        <v>32.5</v>
      </c>
      <c r="AM12" s="0" t="n">
        <v>33.5</v>
      </c>
      <c r="AN12" s="0" t="n">
        <v>42.5</v>
      </c>
      <c r="AO12" s="0" t="n">
        <v>52.5</v>
      </c>
      <c r="AP12" s="0" t="n">
        <v>56.5</v>
      </c>
      <c r="AQ12" s="0" t="n">
        <v>45.5</v>
      </c>
      <c r="AR12" s="0" t="n">
        <v>35.5</v>
      </c>
      <c r="AS12" s="0" t="n">
        <v>34.5</v>
      </c>
      <c r="AT12" s="0" t="n">
        <v>38.5</v>
      </c>
      <c r="AU12" s="0" t="n">
        <v>39.5</v>
      </c>
      <c r="AV12" s="0" t="n">
        <v>37.5</v>
      </c>
      <c r="AW12" s="0" t="n">
        <v>35.75</v>
      </c>
      <c r="AX12" s="0" t="n">
        <v>34</v>
      </c>
      <c r="AY12" s="0" t="n">
        <v>34.75</v>
      </c>
      <c r="AZ12" s="0" t="n">
        <v>43.25</v>
      </c>
      <c r="BA12" s="0" t="n">
        <v>49.25</v>
      </c>
      <c r="BB12" s="0" t="n">
        <v>51.75</v>
      </c>
      <c r="BC12" s="0" t="n">
        <v>42.75</v>
      </c>
      <c r="BD12" s="0" t="n">
        <v>37</v>
      </c>
      <c r="BE12" s="0" t="n">
        <v>36.75</v>
      </c>
      <c r="BF12" s="0" t="n">
        <v>40.75</v>
      </c>
      <c r="BG12" s="0" t="n">
        <v>40.25</v>
      </c>
      <c r="BH12" s="0" t="n">
        <v>38.25</v>
      </c>
      <c r="BI12" s="0" t="n">
        <v>36.75</v>
      </c>
      <c r="BJ12" s="0" t="n">
        <v>35.5</v>
      </c>
      <c r="BK12" s="0" t="n">
        <v>36</v>
      </c>
      <c r="BL12" s="0" t="n">
        <v>43.5</v>
      </c>
      <c r="BM12" s="0" t="n">
        <v>47.25</v>
      </c>
      <c r="BN12" s="0" t="n">
        <v>48.75</v>
      </c>
      <c r="BO12" s="0" t="n">
        <v>41.25</v>
      </c>
      <c r="BP12" s="0" t="n">
        <v>38.5</v>
      </c>
      <c r="BQ12" s="0" t="n">
        <v>38</v>
      </c>
      <c r="BR12" s="0" t="n">
        <v>42</v>
      </c>
      <c r="BS12" s="0" t="n">
        <v>40.75</v>
      </c>
      <c r="BT12" s="0" t="n">
        <v>38.84</v>
      </c>
      <c r="BU12" s="0" t="n">
        <v>37.72</v>
      </c>
      <c r="BV12" s="0" t="n">
        <v>36.7</v>
      </c>
      <c r="BW12" s="0" t="n">
        <v>37.2</v>
      </c>
      <c r="BX12" s="0" t="n">
        <v>43.85</v>
      </c>
      <c r="BY12" s="0" t="n">
        <v>45.7</v>
      </c>
      <c r="BZ12" s="0" t="n">
        <v>46.25</v>
      </c>
      <c r="CA12" s="0" t="n">
        <v>40.16</v>
      </c>
      <c r="CB12" s="0" t="n">
        <v>39.68</v>
      </c>
      <c r="CC12" s="0" t="n">
        <v>39.13</v>
      </c>
      <c r="CD12" s="0" t="n">
        <v>43.03</v>
      </c>
      <c r="CE12" s="0" t="n">
        <v>41.15</v>
      </c>
      <c r="CF12" s="0" t="n">
        <v>39.28</v>
      </c>
      <c r="CG12" s="0" t="n">
        <v>38.37</v>
      </c>
      <c r="CH12" s="0" t="n">
        <v>37.47</v>
      </c>
      <c r="CI12" s="0" t="n">
        <v>37.97</v>
      </c>
      <c r="CJ12" s="0" t="n">
        <v>44.15</v>
      </c>
      <c r="CK12" s="0" t="n">
        <v>44.96</v>
      </c>
      <c r="CL12" s="0" t="n">
        <v>44.99</v>
      </c>
      <c r="CM12" s="0" t="n">
        <v>39.67</v>
      </c>
      <c r="CN12" s="0" t="n">
        <v>40.44</v>
      </c>
      <c r="CO12" s="0" t="n">
        <v>39.86</v>
      </c>
      <c r="CP12" s="0" t="n">
        <v>43.71</v>
      </c>
      <c r="CQ12" s="0" t="n">
        <v>41.38</v>
      </c>
      <c r="CR12" s="0" t="n">
        <v>39.51</v>
      </c>
      <c r="CS12" s="0" t="n">
        <v>38.58</v>
      </c>
      <c r="CT12" s="0" t="n">
        <v>37.67</v>
      </c>
      <c r="CU12" s="0" t="n">
        <v>38.17</v>
      </c>
      <c r="CV12" s="0" t="n">
        <v>44.42</v>
      </c>
      <c r="CW12" s="0" t="n">
        <v>45.29</v>
      </c>
      <c r="CX12" s="0" t="n">
        <v>45.35</v>
      </c>
      <c r="CY12" s="0" t="n">
        <v>39.96</v>
      </c>
      <c r="CZ12" s="0" t="n">
        <v>40.66</v>
      </c>
      <c r="DA12" s="0" t="n">
        <v>40.08</v>
      </c>
      <c r="DB12" s="0" t="n">
        <v>43.95</v>
      </c>
      <c r="DC12" s="0" t="n">
        <v>41.62</v>
      </c>
      <c r="DD12" s="0" t="n">
        <v>39.73</v>
      </c>
      <c r="DE12" s="0" t="n">
        <v>38.8</v>
      </c>
      <c r="DF12" s="0" t="n">
        <v>37.87</v>
      </c>
      <c r="DG12" s="0" t="n">
        <v>38.38</v>
      </c>
      <c r="DH12" s="0" t="n">
        <v>44.69</v>
      </c>
      <c r="DI12" s="0" t="n">
        <v>45.62</v>
      </c>
      <c r="DJ12" s="0" t="n">
        <v>45.72</v>
      </c>
      <c r="DK12" s="0" t="n">
        <v>40.26</v>
      </c>
      <c r="DL12" s="0" t="n">
        <v>40.88</v>
      </c>
      <c r="DM12" s="0" t="n">
        <v>40.29</v>
      </c>
      <c r="DN12" s="0" t="n">
        <v>44.19</v>
      </c>
      <c r="DO12" s="0" t="n">
        <v>41.85</v>
      </c>
      <c r="DP12" s="0" t="n">
        <v>39.96</v>
      </c>
      <c r="DQ12" s="0" t="n">
        <v>39.01</v>
      </c>
      <c r="DR12" s="0" t="n">
        <v>38.06</v>
      </c>
      <c r="DS12" s="0" t="n">
        <v>38.58</v>
      </c>
      <c r="DT12" s="0" t="n">
        <v>44.95</v>
      </c>
      <c r="DU12" s="0" t="n">
        <v>45.95</v>
      </c>
      <c r="DV12" s="0" t="n">
        <v>46.08</v>
      </c>
      <c r="DW12" s="0" t="n">
        <v>40.56</v>
      </c>
      <c r="DX12" s="0" t="n">
        <v>41.09</v>
      </c>
      <c r="DY12" s="0" t="n">
        <v>40.5</v>
      </c>
      <c r="DZ12" s="0" t="n">
        <v>44.43</v>
      </c>
      <c r="EA12" s="0" t="n">
        <v>42.08</v>
      </c>
      <c r="EB12" s="0" t="n">
        <v>40.18</v>
      </c>
      <c r="EC12" s="0" t="n">
        <v>39.22</v>
      </c>
      <c r="ED12" s="0" t="n">
        <v>38.26</v>
      </c>
      <c r="EE12" s="0" t="n">
        <v>38.79</v>
      </c>
      <c r="EF12" s="0" t="n">
        <v>45.22</v>
      </c>
      <c r="EG12" s="0" t="n">
        <v>46.28</v>
      </c>
      <c r="EH12" s="0" t="n">
        <v>46.44</v>
      </c>
      <c r="EI12" s="0" t="n">
        <v>40.85</v>
      </c>
      <c r="EJ12" s="0" t="n">
        <v>41.31</v>
      </c>
      <c r="EK12" s="0" t="n">
        <v>40.71</v>
      </c>
      <c r="EL12" s="0" t="n">
        <v>44.67</v>
      </c>
      <c r="EM12" s="0" t="n">
        <v>42.31</v>
      </c>
      <c r="EN12" s="0" t="n">
        <v>40.41</v>
      </c>
      <c r="EO12" s="0" t="n">
        <v>39.43</v>
      </c>
      <c r="EP12" s="0" t="n">
        <v>38.46</v>
      </c>
      <c r="EQ12" s="0" t="n">
        <v>38.99</v>
      </c>
      <c r="ER12" s="0" t="n">
        <v>45.49</v>
      </c>
      <c r="ES12" s="0" t="n">
        <v>46.61</v>
      </c>
      <c r="ET12" s="0" t="n">
        <v>46.81</v>
      </c>
      <c r="EU12" s="0" t="n">
        <v>41.15</v>
      </c>
      <c r="EV12" s="0" t="n">
        <v>41.53</v>
      </c>
      <c r="EW12" s="0" t="n">
        <v>40.92</v>
      </c>
      <c r="EX12" s="0" t="n">
        <v>44.91</v>
      </c>
      <c r="EY12" s="0" t="n">
        <v>42.55</v>
      </c>
      <c r="EZ12" s="0" t="n">
        <v>40.64</v>
      </c>
      <c r="FA12" s="0" t="n">
        <v>39.64</v>
      </c>
      <c r="FB12" s="0" t="n">
        <v>38.66</v>
      </c>
      <c r="FC12" s="0" t="n">
        <v>39.2</v>
      </c>
      <c r="FD12" s="0" t="n">
        <v>45.76</v>
      </c>
      <c r="FE12" s="0" t="n">
        <v>46.94</v>
      </c>
      <c r="FF12" s="0" t="n">
        <v>47.17</v>
      </c>
      <c r="FG12" s="0" t="n">
        <v>41.44</v>
      </c>
      <c r="FH12" s="0" t="n">
        <v>41.75</v>
      </c>
      <c r="FI12" s="0" t="n">
        <v>41.13</v>
      </c>
      <c r="FJ12" s="0" t="n">
        <v>45.15</v>
      </c>
      <c r="FK12" s="0" t="n">
        <v>42.78</v>
      </c>
      <c r="FL12" s="0" t="n">
        <v>40.86</v>
      </c>
      <c r="FM12" s="0" t="n">
        <v>39.85</v>
      </c>
      <c r="FN12" s="0" t="n">
        <v>38.85</v>
      </c>
      <c r="FO12" s="0" t="n">
        <v>39.4</v>
      </c>
      <c r="FP12" s="0" t="n">
        <v>46.02</v>
      </c>
      <c r="FQ12" s="0" t="n">
        <v>47.27</v>
      </c>
      <c r="FR12" s="0" t="n">
        <v>47.54</v>
      </c>
      <c r="FS12" s="0" t="n">
        <v>41.74</v>
      </c>
      <c r="FT12" s="0" t="n">
        <v>41.97</v>
      </c>
      <c r="FU12" s="0" t="n">
        <v>41.35</v>
      </c>
      <c r="FV12" s="0" t="n">
        <v>45.39</v>
      </c>
      <c r="FW12" s="0" t="n">
        <v>43.01</v>
      </c>
      <c r="FX12" s="0" t="n">
        <v>41.09</v>
      </c>
      <c r="FY12" s="0" t="n">
        <v>40.07</v>
      </c>
      <c r="FZ12" s="0" t="n">
        <v>39.05</v>
      </c>
      <c r="GA12" s="0" t="n">
        <v>39.61</v>
      </c>
      <c r="GB12" s="0" t="n">
        <v>46.29</v>
      </c>
      <c r="GC12" s="0" t="n">
        <v>47.6</v>
      </c>
      <c r="GD12" s="0" t="n">
        <v>47.9</v>
      </c>
      <c r="GE12" s="0" t="n">
        <v>42.03</v>
      </c>
      <c r="GF12" s="0" t="n">
        <v>42.19</v>
      </c>
      <c r="GG12" s="0" t="n">
        <v>41.56</v>
      </c>
      <c r="GH12" s="0" t="n">
        <v>45.62</v>
      </c>
      <c r="GI12" s="0" t="n">
        <v>43.24</v>
      </c>
      <c r="GJ12" s="0" t="n">
        <v>41.31</v>
      </c>
      <c r="GK12" s="0" t="n">
        <v>40.28</v>
      </c>
      <c r="GL12" s="0" t="n">
        <v>39.25</v>
      </c>
      <c r="GM12" s="0" t="n">
        <v>39.81</v>
      </c>
      <c r="GN12" s="0" t="n">
        <v>46.56</v>
      </c>
      <c r="GO12" s="0" t="n">
        <v>47.93</v>
      </c>
      <c r="GP12" s="0" t="n">
        <v>48.27</v>
      </c>
      <c r="GQ12" s="0" t="n">
        <v>42.33</v>
      </c>
      <c r="GR12" s="0" t="n">
        <v>42.41</v>
      </c>
      <c r="GS12" s="0" t="n">
        <v>41.77</v>
      </c>
      <c r="GT12" s="0" t="n">
        <v>45.86</v>
      </c>
      <c r="GU12" s="0" t="n">
        <v>43.48</v>
      </c>
      <c r="GV12" s="0" t="n">
        <v>41.54</v>
      </c>
      <c r="GW12" s="0" t="n">
        <v>40.49</v>
      </c>
      <c r="GX12" s="0" t="n">
        <v>39.45</v>
      </c>
      <c r="GY12" s="0" t="n">
        <v>40.01</v>
      </c>
      <c r="GZ12" s="0" t="n">
        <v>46.83</v>
      </c>
      <c r="HA12" s="0" t="n">
        <v>48.26</v>
      </c>
      <c r="HB12" s="0" t="n">
        <v>48.63</v>
      </c>
      <c r="HC12" s="0" t="n">
        <v>42.62</v>
      </c>
      <c r="HD12" s="0" t="n">
        <v>42.63</v>
      </c>
      <c r="HE12" s="0" t="n">
        <v>41.98</v>
      </c>
      <c r="HF12" s="0" t="n">
        <v>46.1</v>
      </c>
      <c r="HG12" s="0" t="n">
        <v>43.71</v>
      </c>
      <c r="HH12" s="0" t="n">
        <v>41.76</v>
      </c>
      <c r="HI12" s="0" t="n">
        <v>40.7</v>
      </c>
      <c r="HJ12" s="0" t="n">
        <v>39.65</v>
      </c>
      <c r="HK12" s="0" t="n">
        <v>40.22</v>
      </c>
      <c r="HL12" s="0" t="n">
        <v>47.09</v>
      </c>
      <c r="HM12" s="0" t="n">
        <v>48.59</v>
      </c>
      <c r="HN12" s="0" t="n">
        <v>49</v>
      </c>
    </row>
    <row r="13" customFormat="false" ht="10.5" hidden="false" customHeight="false" outlineLevel="0" collapsed="false">
      <c r="A13" s="403" t="s">
        <v>4</v>
      </c>
      <c r="B13" s="404" t="s">
        <v>196</v>
      </c>
      <c r="C13" s="404"/>
      <c r="D13" s="404"/>
      <c r="E13" s="404"/>
      <c r="F13" s="404"/>
      <c r="S13" s="0" t="n">
        <v>20.48</v>
      </c>
      <c r="T13" s="0" t="n">
        <v>18.239</v>
      </c>
      <c r="U13" s="0" t="n">
        <v>21.608</v>
      </c>
      <c r="V13" s="0" t="n">
        <v>23.581</v>
      </c>
      <c r="W13" s="0" t="n">
        <v>25.863</v>
      </c>
      <c r="X13" s="0" t="n">
        <v>25.179</v>
      </c>
      <c r="Y13" s="0" t="n">
        <v>24.722</v>
      </c>
      <c r="Z13" s="0" t="n">
        <v>23.833</v>
      </c>
      <c r="AA13" s="0" t="n">
        <v>25.411</v>
      </c>
      <c r="AB13" s="0" t="n">
        <v>24.854</v>
      </c>
      <c r="AC13" s="0" t="n">
        <v>29.629</v>
      </c>
      <c r="AD13" s="0" t="n">
        <v>30</v>
      </c>
      <c r="AE13" s="0" t="n">
        <v>25.95</v>
      </c>
      <c r="AF13" s="0" t="n">
        <v>24.629</v>
      </c>
      <c r="AG13" s="0" t="n">
        <v>26.042</v>
      </c>
      <c r="AH13" s="0" t="n">
        <v>26.782</v>
      </c>
      <c r="AI13" s="0" t="n">
        <v>24.653</v>
      </c>
      <c r="AJ13" s="0" t="n">
        <v>23.679</v>
      </c>
      <c r="AK13" s="0" t="n">
        <v>24.056</v>
      </c>
      <c r="AL13" s="0" t="n">
        <v>23.267</v>
      </c>
      <c r="AM13" s="0" t="n">
        <v>25.621</v>
      </c>
      <c r="AN13" s="0" t="n">
        <v>26.042</v>
      </c>
      <c r="AO13" s="0" t="n">
        <v>27.637</v>
      </c>
      <c r="AP13" s="0" t="n">
        <v>26.669</v>
      </c>
      <c r="AQ13" s="0" t="n">
        <v>23.958</v>
      </c>
      <c r="AR13" s="0" t="n">
        <v>23.952</v>
      </c>
      <c r="AS13" s="0" t="n">
        <v>25.35</v>
      </c>
      <c r="AT13" s="0" t="n">
        <v>25.734</v>
      </c>
      <c r="AU13" s="0" t="n">
        <v>25.36</v>
      </c>
      <c r="AV13" s="0" t="n">
        <v>23.116</v>
      </c>
      <c r="AW13" s="0" t="n">
        <v>22.834</v>
      </c>
      <c r="AX13" s="0" t="n">
        <v>24.423</v>
      </c>
      <c r="AY13" s="0" t="n">
        <v>24.449</v>
      </c>
      <c r="AZ13" s="0" t="n">
        <v>23.523</v>
      </c>
      <c r="BA13" s="0" t="n">
        <v>23.995</v>
      </c>
      <c r="BB13" s="0" t="n">
        <v>25.042</v>
      </c>
      <c r="BC13" s="0" t="n">
        <v>24.847</v>
      </c>
      <c r="BD13" s="0" t="n">
        <v>21.997</v>
      </c>
      <c r="BE13" s="0" t="n">
        <v>26.346</v>
      </c>
      <c r="BF13" s="0" t="n">
        <v>26.38</v>
      </c>
      <c r="BG13" s="0" t="n">
        <v>24.934</v>
      </c>
      <c r="BH13" s="0" t="n">
        <v>23.303</v>
      </c>
      <c r="BI13" s="0" t="n">
        <v>22.766</v>
      </c>
      <c r="BJ13" s="0" t="n">
        <v>24.25</v>
      </c>
      <c r="BK13" s="0" t="n">
        <v>24.225</v>
      </c>
      <c r="BL13" s="0" t="n">
        <v>23.6</v>
      </c>
      <c r="BM13" s="0" t="n">
        <v>24.081</v>
      </c>
      <c r="BN13" s="0" t="n">
        <v>25.791</v>
      </c>
      <c r="BO13" s="0" t="n">
        <v>25.488</v>
      </c>
      <c r="BP13" s="0" t="n">
        <v>21.766</v>
      </c>
      <c r="BQ13" s="0" t="n">
        <v>26.168</v>
      </c>
      <c r="BR13" s="0" t="n">
        <v>26.209</v>
      </c>
      <c r="BS13" s="0" t="n">
        <v>24.768</v>
      </c>
      <c r="BT13" s="0" t="n">
        <v>23.16</v>
      </c>
      <c r="BU13" s="0" t="n">
        <v>22.563</v>
      </c>
      <c r="BV13" s="0" t="n">
        <v>23.796</v>
      </c>
      <c r="BW13" s="0" t="n">
        <v>24.047</v>
      </c>
      <c r="BX13" s="0" t="n">
        <v>23.513</v>
      </c>
      <c r="BY13" s="0" t="n">
        <v>24.511</v>
      </c>
      <c r="BZ13" s="0" t="n">
        <v>26.258</v>
      </c>
      <c r="CA13" s="0" t="n">
        <v>25.815</v>
      </c>
      <c r="CB13" s="0" t="n">
        <v>21.464</v>
      </c>
      <c r="CC13" s="0" t="n">
        <v>25.857</v>
      </c>
      <c r="CD13" s="0" t="n">
        <v>25.614</v>
      </c>
      <c r="CE13" s="0" t="n">
        <v>25.202</v>
      </c>
      <c r="CF13" s="0" t="n">
        <v>23.304</v>
      </c>
      <c r="CG13" s="0" t="n">
        <v>22.669</v>
      </c>
      <c r="CH13" s="0" t="n">
        <v>23.851</v>
      </c>
      <c r="CI13" s="0" t="n">
        <v>24.106</v>
      </c>
      <c r="CJ13" s="0" t="n">
        <v>23.696</v>
      </c>
      <c r="CK13" s="0" t="n">
        <v>24.974</v>
      </c>
      <c r="CL13" s="0" t="n">
        <v>26.733</v>
      </c>
      <c r="CM13" s="0" t="n">
        <v>25.455</v>
      </c>
      <c r="CN13" s="0" t="n">
        <v>21.943</v>
      </c>
      <c r="CO13" s="0" t="n">
        <v>25.921</v>
      </c>
      <c r="CP13" s="0" t="n">
        <v>25.674</v>
      </c>
      <c r="CQ13" s="0" t="n">
        <v>25.369</v>
      </c>
      <c r="CR13" s="0" t="n">
        <v>23.403</v>
      </c>
      <c r="CS13" s="0" t="n">
        <v>22.408</v>
      </c>
      <c r="CT13" s="0" t="n">
        <v>24.132</v>
      </c>
      <c r="CU13" s="0" t="n">
        <v>24.16</v>
      </c>
      <c r="CV13" s="0" t="n">
        <v>23.227</v>
      </c>
      <c r="CW13" s="0" t="n">
        <v>25.48</v>
      </c>
      <c r="CX13" s="0" t="n">
        <v>27.317</v>
      </c>
      <c r="CY13" s="0" t="n">
        <v>26.211</v>
      </c>
      <c r="CZ13" s="0" t="n">
        <v>22.009</v>
      </c>
      <c r="DA13" s="0" t="n">
        <v>25.706</v>
      </c>
      <c r="DB13" s="0" t="n">
        <v>26.068</v>
      </c>
      <c r="DC13" s="0" t="n">
        <v>25.542</v>
      </c>
      <c r="DD13" s="0" t="n">
        <v>23.531</v>
      </c>
      <c r="DE13" s="0" t="n">
        <v>22.583</v>
      </c>
      <c r="DF13" s="0" t="n">
        <v>24.299</v>
      </c>
      <c r="DG13" s="0" t="n">
        <v>24.081</v>
      </c>
      <c r="DH13" s="0" t="n">
        <v>23.933</v>
      </c>
      <c r="DI13" s="0" t="n">
        <v>25.711</v>
      </c>
      <c r="DJ13" s="0" t="n">
        <v>27.559</v>
      </c>
      <c r="DK13" s="0" t="n">
        <v>26.422</v>
      </c>
      <c r="DL13" s="0" t="n">
        <v>22.183</v>
      </c>
      <c r="DM13" s="0" t="n">
        <v>25.862</v>
      </c>
      <c r="DN13" s="0" t="n">
        <v>26.237</v>
      </c>
      <c r="DO13" s="0" t="n">
        <v>25.483</v>
      </c>
      <c r="DP13" s="0" t="n">
        <v>23.78</v>
      </c>
      <c r="DQ13" s="0" t="n">
        <v>23.166</v>
      </c>
      <c r="DR13" s="0" t="n">
        <v>24.539</v>
      </c>
      <c r="DS13" s="0" t="n">
        <v>24.308</v>
      </c>
      <c r="DT13" s="0" t="n">
        <v>24.183</v>
      </c>
      <c r="DU13" s="0" t="n">
        <v>25.997</v>
      </c>
      <c r="DV13" s="0" t="n">
        <v>27.866</v>
      </c>
      <c r="DW13" s="0" t="n">
        <v>26.701</v>
      </c>
      <c r="DX13" s="0" t="n">
        <v>21.969</v>
      </c>
      <c r="DY13" s="0" t="n">
        <v>26.326</v>
      </c>
      <c r="DZ13" s="0" t="n">
        <v>26.467</v>
      </c>
      <c r="EA13" s="0" t="n">
        <v>25.728</v>
      </c>
      <c r="EB13" s="0" t="n">
        <v>24.024</v>
      </c>
      <c r="EC13" s="0" t="n">
        <v>23.41</v>
      </c>
      <c r="ED13" s="0" t="n">
        <v>24.77</v>
      </c>
      <c r="EE13" s="0" t="n">
        <v>24.535</v>
      </c>
      <c r="EF13" s="0" t="n">
        <v>24.432</v>
      </c>
      <c r="EG13" s="0" t="n">
        <v>25.865</v>
      </c>
      <c r="EH13" s="0" t="n">
        <v>27.653</v>
      </c>
      <c r="EI13" s="0" t="n">
        <v>26.964</v>
      </c>
      <c r="EJ13" s="0" t="n">
        <v>22.201</v>
      </c>
      <c r="EK13" s="0" t="n">
        <v>26.561</v>
      </c>
      <c r="EL13" s="0" t="n">
        <v>26.699</v>
      </c>
      <c r="EM13" s="0" t="n">
        <v>25.979</v>
      </c>
      <c r="EN13" s="0" t="n">
        <v>24.322</v>
      </c>
      <c r="EO13" s="0" t="n">
        <v>23.644</v>
      </c>
      <c r="EP13" s="0" t="n">
        <v>24.757</v>
      </c>
      <c r="EQ13" s="0" t="n">
        <v>25.033</v>
      </c>
      <c r="ER13" s="0" t="n">
        <v>24.67</v>
      </c>
      <c r="ES13" s="0" t="n">
        <v>26.157</v>
      </c>
      <c r="ET13" s="0" t="n">
        <v>27.934</v>
      </c>
      <c r="EU13" s="0" t="n">
        <v>26.499</v>
      </c>
      <c r="EV13" s="0" t="n">
        <v>22.888</v>
      </c>
      <c r="EW13" s="0" t="n">
        <v>26.796</v>
      </c>
      <c r="EX13" s="0" t="n">
        <v>26.54</v>
      </c>
      <c r="EY13" s="0" t="n">
        <v>26.535</v>
      </c>
      <c r="EZ13" s="0" t="n">
        <v>24.527</v>
      </c>
      <c r="FA13" s="0" t="n">
        <v>23.556</v>
      </c>
      <c r="FB13" s="0" t="n">
        <v>25.274</v>
      </c>
      <c r="FC13" s="0" t="n">
        <v>25.293</v>
      </c>
      <c r="FD13" s="0" t="n">
        <v>24.386</v>
      </c>
      <c r="FE13" s="0" t="n">
        <v>26.791</v>
      </c>
      <c r="FF13" s="0" t="n">
        <v>28.167</v>
      </c>
      <c r="FG13" s="0" t="n">
        <v>26.686</v>
      </c>
      <c r="FH13" s="0" t="n">
        <v>23.148</v>
      </c>
      <c r="FI13" s="0" t="n">
        <v>27.055</v>
      </c>
      <c r="FJ13" s="0" t="n">
        <v>26.801</v>
      </c>
      <c r="FK13" s="0" t="n">
        <v>26.788</v>
      </c>
      <c r="FL13" s="0" t="n">
        <v>24.785</v>
      </c>
      <c r="FM13" s="0" t="n">
        <v>23.814</v>
      </c>
      <c r="FN13" s="0" t="n">
        <v>25.528</v>
      </c>
      <c r="FO13" s="0" t="n">
        <v>25.554</v>
      </c>
      <c r="FP13" s="0" t="n">
        <v>24.633</v>
      </c>
      <c r="FQ13" s="0" t="n">
        <v>27.022</v>
      </c>
      <c r="FR13" s="0" t="n">
        <v>28.907</v>
      </c>
      <c r="FS13" s="0" t="n">
        <v>27.62</v>
      </c>
      <c r="FT13" s="0" t="n">
        <v>23.398</v>
      </c>
      <c r="FU13" s="0" t="n">
        <v>27.069</v>
      </c>
      <c r="FV13" s="0" t="n">
        <v>27.441</v>
      </c>
      <c r="FW13" s="0" t="n">
        <v>26.739</v>
      </c>
      <c r="FX13" s="0" t="n">
        <v>24.653</v>
      </c>
      <c r="FY13" s="0" t="n">
        <v>24.072</v>
      </c>
      <c r="FZ13" s="0" t="n">
        <v>25.54</v>
      </c>
      <c r="GA13" s="0" t="n">
        <v>25.557</v>
      </c>
      <c r="GB13" s="0" t="n">
        <v>25.414</v>
      </c>
      <c r="GC13" s="0" t="n">
        <v>27.253</v>
      </c>
      <c r="GD13" s="0" t="n">
        <v>29.131</v>
      </c>
      <c r="GE13" s="0" t="n">
        <v>27.812</v>
      </c>
      <c r="GF13" s="0" t="n">
        <v>23.207</v>
      </c>
      <c r="GG13" s="0" t="n">
        <v>27.096</v>
      </c>
      <c r="GH13" s="0" t="n">
        <v>27.698</v>
      </c>
      <c r="GI13" s="0" t="n">
        <v>26.694</v>
      </c>
      <c r="GJ13" s="0" t="n">
        <v>24.982</v>
      </c>
      <c r="GK13" s="0" t="n">
        <v>24.33</v>
      </c>
      <c r="GL13" s="0" t="n">
        <v>26.052</v>
      </c>
      <c r="GM13" s="0" t="n">
        <v>25.817</v>
      </c>
      <c r="GN13" s="0" t="n">
        <v>25.666</v>
      </c>
      <c r="GO13" s="0" t="n">
        <v>27.059</v>
      </c>
      <c r="GP13" s="0" t="n">
        <v>28.851</v>
      </c>
      <c r="GQ13" s="0" t="n">
        <v>31.961</v>
      </c>
      <c r="GR13" s="0" t="n">
        <v>23.012</v>
      </c>
      <c r="GS13" s="0" t="n">
        <v>27.593</v>
      </c>
      <c r="GT13" s="0" t="n">
        <v>27.95</v>
      </c>
      <c r="GU13" s="0" t="n">
        <v>26.95</v>
      </c>
      <c r="GV13" s="0" t="n">
        <v>25.17</v>
      </c>
      <c r="GW13" s="0" t="n">
        <v>24.927</v>
      </c>
      <c r="GX13" s="0" t="n">
        <v>25.82</v>
      </c>
      <c r="GY13" s="0" t="n">
        <v>26.333</v>
      </c>
      <c r="GZ13" s="0" t="n">
        <v>25.916</v>
      </c>
      <c r="HA13" s="0" t="n">
        <v>27.292</v>
      </c>
      <c r="HB13" s="0" t="n">
        <v>29.073</v>
      </c>
      <c r="HC13" s="0" t="n">
        <v>32.199</v>
      </c>
      <c r="HD13" s="0" t="n">
        <v>23.268</v>
      </c>
      <c r="HE13" s="0" t="n">
        <v>27.859</v>
      </c>
      <c r="HF13" s="0" t="n">
        <v>27.817</v>
      </c>
      <c r="HG13" s="0" t="n">
        <v>27.499</v>
      </c>
      <c r="HH13" s="0" t="n">
        <v>25.426</v>
      </c>
      <c r="HI13" s="0" t="n">
        <v>24.847</v>
      </c>
      <c r="HJ13" s="0" t="n">
        <v>26.323</v>
      </c>
      <c r="HK13" s="0" t="n">
        <v>26.592</v>
      </c>
      <c r="HL13" s="0" t="n">
        <v>26.159</v>
      </c>
      <c r="HM13" s="0" t="n">
        <v>27.516</v>
      </c>
      <c r="HN13" s="0" t="n">
        <v>29.304</v>
      </c>
    </row>
    <row r="14" customFormat="false" ht="10.5" hidden="false" customHeight="false" outlineLevel="0" collapsed="false">
      <c r="A14" s="403" t="s">
        <v>0</v>
      </c>
      <c r="B14" s="404" t="s">
        <v>194</v>
      </c>
      <c r="C14" s="404"/>
      <c r="D14" s="404"/>
      <c r="E14" s="404"/>
      <c r="F14" s="404"/>
      <c r="S14" s="0" t="n">
        <v>24.85</v>
      </c>
      <c r="T14" s="0" t="n">
        <v>27</v>
      </c>
      <c r="U14" s="0" t="n">
        <v>26</v>
      </c>
      <c r="V14" s="0" t="n">
        <v>30.5</v>
      </c>
      <c r="W14" s="0" t="n">
        <v>30.25</v>
      </c>
      <c r="X14" s="0" t="n">
        <v>29.5</v>
      </c>
      <c r="Y14" s="0" t="n">
        <v>29.5</v>
      </c>
      <c r="Z14" s="0" t="n">
        <v>30.5</v>
      </c>
      <c r="AA14" s="0" t="n">
        <v>32.5</v>
      </c>
      <c r="AB14" s="0" t="n">
        <v>41.5</v>
      </c>
      <c r="AC14" s="0" t="n">
        <v>51</v>
      </c>
      <c r="AD14" s="0" t="n">
        <v>57</v>
      </c>
      <c r="AE14" s="0" t="n">
        <v>45</v>
      </c>
      <c r="AF14" s="0" t="n">
        <v>33.5</v>
      </c>
      <c r="AG14" s="0" t="n">
        <v>31</v>
      </c>
      <c r="AH14" s="0" t="n">
        <v>32.5</v>
      </c>
      <c r="AI14" s="0" t="n">
        <v>33.75</v>
      </c>
      <c r="AJ14" s="0" t="n">
        <v>33.25</v>
      </c>
      <c r="AK14" s="0" t="n">
        <v>33.25</v>
      </c>
      <c r="AL14" s="0" t="n">
        <v>32.75</v>
      </c>
      <c r="AM14" s="0" t="n">
        <v>32.75</v>
      </c>
      <c r="AN14" s="0" t="n">
        <v>37.25</v>
      </c>
      <c r="AO14" s="0" t="n">
        <v>51</v>
      </c>
      <c r="AP14" s="0" t="n">
        <v>56</v>
      </c>
      <c r="AQ14" s="0" t="n">
        <v>44.5</v>
      </c>
      <c r="AR14" s="0" t="n">
        <v>33.75</v>
      </c>
      <c r="AS14" s="0" t="n">
        <v>32.25</v>
      </c>
      <c r="AT14" s="0" t="n">
        <v>32.25</v>
      </c>
      <c r="AU14" s="0" t="n">
        <v>34.43</v>
      </c>
      <c r="AV14" s="0" t="n">
        <v>34</v>
      </c>
      <c r="AW14" s="0" t="n">
        <v>34.01</v>
      </c>
      <c r="AX14" s="0" t="n">
        <v>33.58</v>
      </c>
      <c r="AY14" s="0" t="n">
        <v>33.58</v>
      </c>
      <c r="AZ14" s="0" t="n">
        <v>37.42</v>
      </c>
      <c r="BA14" s="0" t="n">
        <v>49.14</v>
      </c>
      <c r="BB14" s="0" t="n">
        <v>53.41</v>
      </c>
      <c r="BC14" s="0" t="n">
        <v>43.61</v>
      </c>
      <c r="BD14" s="0" t="n">
        <v>34.45</v>
      </c>
      <c r="BE14" s="0" t="n">
        <v>33.17</v>
      </c>
      <c r="BF14" s="0" t="n">
        <v>33.17</v>
      </c>
      <c r="BG14" s="0" t="n">
        <v>35.17</v>
      </c>
      <c r="BH14" s="0" t="n">
        <v>34.8</v>
      </c>
      <c r="BI14" s="0" t="n">
        <v>34.81</v>
      </c>
      <c r="BJ14" s="0" t="n">
        <v>34.44</v>
      </c>
      <c r="BK14" s="0" t="n">
        <v>34.45</v>
      </c>
      <c r="BL14" s="0" t="n">
        <v>37.73</v>
      </c>
      <c r="BM14" s="0" t="n">
        <v>47.76</v>
      </c>
      <c r="BN14" s="0" t="n">
        <v>51.41</v>
      </c>
      <c r="BO14" s="0" t="n">
        <v>43.03</v>
      </c>
      <c r="BP14" s="0" t="n">
        <v>35.19</v>
      </c>
      <c r="BQ14" s="0" t="n">
        <v>34.1</v>
      </c>
      <c r="BR14" s="0" t="n">
        <v>34.1</v>
      </c>
      <c r="BS14" s="0" t="n">
        <v>35.83</v>
      </c>
      <c r="BT14" s="0" t="n">
        <v>35.53</v>
      </c>
      <c r="BU14" s="0" t="n">
        <v>35.53</v>
      </c>
      <c r="BV14" s="0" t="n">
        <v>35.22</v>
      </c>
      <c r="BW14" s="0" t="n">
        <v>35.22</v>
      </c>
      <c r="BX14" s="0" t="n">
        <v>38.03</v>
      </c>
      <c r="BY14" s="0" t="n">
        <v>46.61</v>
      </c>
      <c r="BZ14" s="0" t="n">
        <v>49.74</v>
      </c>
      <c r="CA14" s="0" t="n">
        <v>42.56</v>
      </c>
      <c r="CB14" s="0" t="n">
        <v>35.86</v>
      </c>
      <c r="CC14" s="0" t="n">
        <v>34.92</v>
      </c>
      <c r="CD14" s="0" t="n">
        <v>34.93</v>
      </c>
      <c r="CE14" s="0" t="n">
        <v>36.32</v>
      </c>
      <c r="CF14" s="0" t="n">
        <v>36.04</v>
      </c>
      <c r="CG14" s="0" t="n">
        <v>36.04</v>
      </c>
      <c r="CH14" s="0" t="n">
        <v>35.76</v>
      </c>
      <c r="CI14" s="0" t="n">
        <v>35.76</v>
      </c>
      <c r="CJ14" s="0" t="n">
        <v>38.31</v>
      </c>
      <c r="CK14" s="0" t="n">
        <v>46.08</v>
      </c>
      <c r="CL14" s="0" t="n">
        <v>48.91</v>
      </c>
      <c r="CM14" s="0" t="n">
        <v>42.42</v>
      </c>
      <c r="CN14" s="0" t="n">
        <v>36.34</v>
      </c>
      <c r="CO14" s="0" t="n">
        <v>35.5</v>
      </c>
      <c r="CP14" s="0" t="n">
        <v>35.5</v>
      </c>
      <c r="CQ14" s="0" t="n">
        <v>36.73</v>
      </c>
      <c r="CR14" s="0" t="n">
        <v>36.48</v>
      </c>
      <c r="CS14" s="0" t="n">
        <v>36.48</v>
      </c>
      <c r="CT14" s="0" t="n">
        <v>36.22</v>
      </c>
      <c r="CU14" s="0" t="n">
        <v>36.22</v>
      </c>
      <c r="CV14" s="0" t="n">
        <v>38.58</v>
      </c>
      <c r="CW14" s="0" t="n">
        <v>45.78</v>
      </c>
      <c r="CX14" s="0" t="n">
        <v>48.4</v>
      </c>
      <c r="CY14" s="0" t="n">
        <v>42.38</v>
      </c>
      <c r="CZ14" s="0" t="n">
        <v>36.76</v>
      </c>
      <c r="DA14" s="0" t="n">
        <v>35.98</v>
      </c>
      <c r="DB14" s="0" t="n">
        <v>35.98</v>
      </c>
      <c r="DC14" s="0" t="n">
        <v>37.14</v>
      </c>
      <c r="DD14" s="0" t="n">
        <v>36.9</v>
      </c>
      <c r="DE14" s="0" t="n">
        <v>36.9</v>
      </c>
      <c r="DF14" s="0" t="n">
        <v>36.66</v>
      </c>
      <c r="DG14" s="0" t="n">
        <v>36.66</v>
      </c>
      <c r="DH14" s="0" t="n">
        <v>38.85</v>
      </c>
      <c r="DI14" s="0" t="n">
        <v>45.51</v>
      </c>
      <c r="DJ14" s="0" t="n">
        <v>47.94</v>
      </c>
      <c r="DK14" s="0" t="n">
        <v>42.37</v>
      </c>
      <c r="DL14" s="0" t="n">
        <v>37.16</v>
      </c>
      <c r="DM14" s="0" t="n">
        <v>36.44</v>
      </c>
      <c r="DN14" s="0" t="n">
        <v>36.44</v>
      </c>
      <c r="DO14" s="0" t="n">
        <v>37.53</v>
      </c>
      <c r="DP14" s="0" t="n">
        <v>37.31</v>
      </c>
      <c r="DQ14" s="0" t="n">
        <v>37.31</v>
      </c>
      <c r="DR14" s="0" t="n">
        <v>37.09</v>
      </c>
      <c r="DS14" s="0" t="n">
        <v>37.09</v>
      </c>
      <c r="DT14" s="0" t="n">
        <v>39.11</v>
      </c>
      <c r="DU14" s="0" t="n">
        <v>45.29</v>
      </c>
      <c r="DV14" s="0" t="n">
        <v>47.53</v>
      </c>
      <c r="DW14" s="0" t="n">
        <v>42.38</v>
      </c>
      <c r="DX14" s="0" t="n">
        <v>37.56</v>
      </c>
      <c r="DY14" s="0" t="n">
        <v>36.88</v>
      </c>
      <c r="DZ14" s="0" t="n">
        <v>36.89</v>
      </c>
      <c r="EA14" s="0" t="n">
        <v>37.91</v>
      </c>
      <c r="EB14" s="0" t="n">
        <v>37.71</v>
      </c>
      <c r="EC14" s="0" t="n">
        <v>37.71</v>
      </c>
      <c r="ED14" s="0" t="n">
        <v>37.51</v>
      </c>
      <c r="EE14" s="0" t="n">
        <v>37.51</v>
      </c>
      <c r="EF14" s="0" t="n">
        <v>39.38</v>
      </c>
      <c r="EG14" s="0" t="n">
        <v>45.1</v>
      </c>
      <c r="EH14" s="0" t="n">
        <v>47.18</v>
      </c>
      <c r="EI14" s="0" t="n">
        <v>42.4</v>
      </c>
      <c r="EJ14" s="0" t="n">
        <v>37.94</v>
      </c>
      <c r="EK14" s="0" t="n">
        <v>37.32</v>
      </c>
      <c r="EL14" s="0" t="n">
        <v>37.32</v>
      </c>
      <c r="EM14" s="0" t="n">
        <v>38.28</v>
      </c>
      <c r="EN14" s="0" t="n">
        <v>38.1</v>
      </c>
      <c r="EO14" s="0" t="n">
        <v>38.1</v>
      </c>
      <c r="EP14" s="0" t="n">
        <v>37.91</v>
      </c>
      <c r="EQ14" s="0" t="n">
        <v>37.91</v>
      </c>
      <c r="ER14" s="0" t="n">
        <v>39.65</v>
      </c>
      <c r="ES14" s="0" t="n">
        <v>44.94</v>
      </c>
      <c r="ET14" s="0" t="n">
        <v>46.86</v>
      </c>
      <c r="EU14" s="0" t="n">
        <v>42.44</v>
      </c>
      <c r="EV14" s="0" t="n">
        <v>38.31</v>
      </c>
      <c r="EW14" s="0" t="n">
        <v>37.74</v>
      </c>
      <c r="EX14" s="0" t="n">
        <v>37.74</v>
      </c>
      <c r="EY14" s="0" t="n">
        <v>38.53</v>
      </c>
      <c r="EZ14" s="0" t="n">
        <v>38.33</v>
      </c>
      <c r="FA14" s="0" t="n">
        <v>38.34</v>
      </c>
      <c r="FB14" s="0" t="n">
        <v>38.15</v>
      </c>
      <c r="FC14" s="0" t="n">
        <v>38.15</v>
      </c>
      <c r="FD14" s="0" t="n">
        <v>39.89</v>
      </c>
      <c r="FE14" s="0" t="n">
        <v>45.22</v>
      </c>
      <c r="FF14" s="0" t="n">
        <v>47.16</v>
      </c>
      <c r="FG14" s="0" t="n">
        <v>42.71</v>
      </c>
      <c r="FH14" s="0" t="n">
        <v>38.55</v>
      </c>
      <c r="FI14" s="0" t="n">
        <v>37.97</v>
      </c>
      <c r="FJ14" s="0" t="n">
        <v>37.98</v>
      </c>
      <c r="FK14" s="0" t="n">
        <v>38.77</v>
      </c>
      <c r="FL14" s="0" t="n">
        <v>38.57</v>
      </c>
      <c r="FM14" s="0" t="n">
        <v>38.58</v>
      </c>
      <c r="FN14" s="0" t="n">
        <v>38.38</v>
      </c>
      <c r="FO14" s="0" t="n">
        <v>38.39</v>
      </c>
      <c r="FP14" s="0" t="n">
        <v>40.14</v>
      </c>
      <c r="FQ14" s="0" t="n">
        <v>45.5</v>
      </c>
      <c r="FR14" s="0" t="n">
        <v>47.45</v>
      </c>
      <c r="FS14" s="0" t="n">
        <v>42.98</v>
      </c>
      <c r="FT14" s="0" t="n">
        <v>38.79</v>
      </c>
      <c r="FU14" s="0" t="n">
        <v>38.21</v>
      </c>
      <c r="FV14" s="0" t="n">
        <v>38.21</v>
      </c>
      <c r="FW14" s="0" t="n">
        <v>39.01</v>
      </c>
      <c r="FX14" s="0" t="n">
        <v>38.81</v>
      </c>
      <c r="FY14" s="0" t="n">
        <v>38.82</v>
      </c>
      <c r="FZ14" s="0" t="n">
        <v>38.62</v>
      </c>
      <c r="GA14" s="0" t="n">
        <v>38.63</v>
      </c>
      <c r="GB14" s="0" t="n">
        <v>40.39</v>
      </c>
      <c r="GC14" s="0" t="n">
        <v>45.78</v>
      </c>
      <c r="GD14" s="0" t="n">
        <v>47.74</v>
      </c>
      <c r="GE14" s="0" t="n">
        <v>43.24</v>
      </c>
      <c r="GF14" s="0" t="n">
        <v>39.03</v>
      </c>
      <c r="GG14" s="0" t="n">
        <v>38.45</v>
      </c>
      <c r="GH14" s="0" t="n">
        <v>38.45</v>
      </c>
      <c r="GI14" s="0" t="n">
        <v>39.25</v>
      </c>
      <c r="GJ14" s="0" t="n">
        <v>39.05</v>
      </c>
      <c r="GK14" s="0" t="n">
        <v>39.06</v>
      </c>
      <c r="GL14" s="0" t="n">
        <v>38.86</v>
      </c>
      <c r="GM14" s="0" t="n">
        <v>38.86</v>
      </c>
      <c r="GN14" s="0" t="n">
        <v>40.64</v>
      </c>
      <c r="GO14" s="0" t="n">
        <v>46.06</v>
      </c>
      <c r="GP14" s="0" t="n">
        <v>48.04</v>
      </c>
      <c r="GQ14" s="0" t="n">
        <v>43.51</v>
      </c>
      <c r="GR14" s="0" t="n">
        <v>39.27</v>
      </c>
      <c r="GS14" s="0" t="n">
        <v>38.68</v>
      </c>
      <c r="GT14" s="0" t="n">
        <v>38.69</v>
      </c>
      <c r="GU14" s="0" t="n">
        <v>39.49</v>
      </c>
      <c r="GV14" s="0" t="n">
        <v>39.29</v>
      </c>
      <c r="GW14" s="0" t="n">
        <v>39.29</v>
      </c>
      <c r="GX14" s="0" t="n">
        <v>39.1</v>
      </c>
      <c r="GY14" s="0" t="n">
        <v>39.1</v>
      </c>
      <c r="GZ14" s="0" t="n">
        <v>40.89</v>
      </c>
      <c r="HA14" s="0" t="n">
        <v>46.35</v>
      </c>
      <c r="HB14" s="0" t="n">
        <v>48.33</v>
      </c>
      <c r="HC14" s="0" t="n">
        <v>43.77</v>
      </c>
      <c r="HD14" s="0" t="n">
        <v>39.51</v>
      </c>
      <c r="HE14" s="0" t="n">
        <v>38.92</v>
      </c>
      <c r="HF14" s="0" t="n">
        <v>38.92</v>
      </c>
      <c r="HG14" s="0" t="n">
        <v>39.73</v>
      </c>
      <c r="HH14" s="0" t="n">
        <v>39.53</v>
      </c>
      <c r="HI14" s="0" t="n">
        <v>39.53</v>
      </c>
      <c r="HJ14" s="0" t="n">
        <v>39.34</v>
      </c>
      <c r="HK14" s="0" t="n">
        <v>39.34</v>
      </c>
      <c r="HL14" s="0" t="n">
        <v>41.14</v>
      </c>
      <c r="HM14" s="0" t="n">
        <v>46.63</v>
      </c>
      <c r="HN14" s="0" t="n">
        <v>48.63</v>
      </c>
    </row>
    <row r="15" customFormat="false" ht="10.5" hidden="false" customHeight="false" outlineLevel="0" collapsed="false">
      <c r="A15" s="406" t="s">
        <v>0</v>
      </c>
      <c r="B15" s="407" t="s">
        <v>196</v>
      </c>
      <c r="C15" s="407"/>
      <c r="D15" s="407"/>
      <c r="E15" s="407"/>
      <c r="F15" s="407"/>
      <c r="G15" s="408"/>
      <c r="H15" s="408"/>
      <c r="I15" s="408"/>
      <c r="J15" s="408"/>
      <c r="K15" s="408"/>
      <c r="L15" s="408"/>
      <c r="M15" s="408"/>
      <c r="N15" s="408"/>
      <c r="O15" s="408"/>
      <c r="P15" s="408"/>
      <c r="Q15" s="408"/>
      <c r="R15" s="408"/>
      <c r="S15" s="408" t="n">
        <v>20.3</v>
      </c>
      <c r="T15" s="408" t="n">
        <v>16.669</v>
      </c>
      <c r="U15" s="408" t="n">
        <v>17.834</v>
      </c>
      <c r="V15" s="408" t="n">
        <v>20.274</v>
      </c>
      <c r="W15" s="408" t="n">
        <v>22.109</v>
      </c>
      <c r="X15" s="408" t="n">
        <v>21.964</v>
      </c>
      <c r="Y15" s="408" t="n">
        <v>21.96</v>
      </c>
      <c r="Z15" s="408" t="n">
        <v>21.767</v>
      </c>
      <c r="AA15" s="408" t="n">
        <v>21.234</v>
      </c>
      <c r="AB15" s="408" t="n">
        <v>21.625</v>
      </c>
      <c r="AC15" s="408" t="n">
        <v>27.339</v>
      </c>
      <c r="AD15" s="408" t="n">
        <v>28.597</v>
      </c>
      <c r="AE15" s="408" t="n">
        <v>23.6</v>
      </c>
      <c r="AF15" s="408" t="n">
        <v>24.339</v>
      </c>
      <c r="AG15" s="408" t="n">
        <v>22.25</v>
      </c>
      <c r="AH15" s="408" t="n">
        <v>21.774</v>
      </c>
      <c r="AI15" s="408" t="n">
        <v>20.931</v>
      </c>
      <c r="AJ15" s="408" t="n">
        <v>21.161</v>
      </c>
      <c r="AK15" s="408" t="n">
        <v>20.391</v>
      </c>
      <c r="AL15" s="408" t="n">
        <v>20.05</v>
      </c>
      <c r="AM15" s="408" t="n">
        <v>19.851</v>
      </c>
      <c r="AN15" s="408" t="n">
        <v>20.688</v>
      </c>
      <c r="AO15" s="408" t="n">
        <v>25.355</v>
      </c>
      <c r="AP15" s="408" t="n">
        <v>29.435</v>
      </c>
      <c r="AQ15" s="408" t="n">
        <v>27.542</v>
      </c>
      <c r="AR15" s="408" t="n">
        <v>23.661</v>
      </c>
      <c r="AS15" s="408" t="n">
        <v>19.725</v>
      </c>
      <c r="AT15" s="408" t="n">
        <v>20.633</v>
      </c>
      <c r="AU15" s="408" t="n">
        <v>21.217</v>
      </c>
      <c r="AV15" s="408" t="n">
        <v>21.25</v>
      </c>
      <c r="AW15" s="408" t="n">
        <v>21.007</v>
      </c>
      <c r="AX15" s="408" t="n">
        <v>20.543</v>
      </c>
      <c r="AY15" s="408" t="n">
        <v>20.101</v>
      </c>
      <c r="AZ15" s="408" t="n">
        <v>21.333</v>
      </c>
      <c r="BA15" s="408" t="n">
        <v>24.707</v>
      </c>
      <c r="BB15" s="408" t="n">
        <v>28.012</v>
      </c>
      <c r="BC15" s="408" t="n">
        <v>26.537</v>
      </c>
      <c r="BD15" s="408" t="n">
        <v>23.381</v>
      </c>
      <c r="BE15" s="408" t="n">
        <v>20.401</v>
      </c>
      <c r="BF15" s="408" t="n">
        <v>20.979</v>
      </c>
      <c r="BG15" s="408" t="n">
        <v>20.985</v>
      </c>
      <c r="BH15" s="408" t="n">
        <v>21.459</v>
      </c>
      <c r="BI15" s="408" t="n">
        <v>21.091</v>
      </c>
      <c r="BJ15" s="408" t="n">
        <v>20.662</v>
      </c>
      <c r="BK15" s="408" t="n">
        <v>20.168</v>
      </c>
      <c r="BL15" s="408" t="n">
        <v>21.41</v>
      </c>
      <c r="BM15" s="408" t="n">
        <v>23.988</v>
      </c>
      <c r="BN15" s="408" t="n">
        <v>28.094</v>
      </c>
      <c r="BO15" s="408" t="n">
        <v>26.122</v>
      </c>
      <c r="BP15" s="408" t="n">
        <v>23.189</v>
      </c>
      <c r="BQ15" s="408" t="n">
        <v>20.475</v>
      </c>
      <c r="BR15" s="408" t="n">
        <v>21.005</v>
      </c>
      <c r="BS15" s="408" t="n">
        <v>20.988</v>
      </c>
      <c r="BT15" s="408" t="n">
        <v>21.482</v>
      </c>
      <c r="BU15" s="408" t="n">
        <v>21.178</v>
      </c>
      <c r="BV15" s="408" t="n">
        <v>20.488</v>
      </c>
      <c r="BW15" s="408" t="n">
        <v>20.536</v>
      </c>
      <c r="BX15" s="408" t="n">
        <v>21.477</v>
      </c>
      <c r="BY15" s="408" t="n">
        <v>23.85</v>
      </c>
      <c r="BZ15" s="408" t="n">
        <v>27.612</v>
      </c>
      <c r="CA15" s="408" t="n">
        <v>25.733</v>
      </c>
      <c r="CB15" s="408" t="n">
        <v>23.013</v>
      </c>
      <c r="CC15" s="408" t="n">
        <v>20.563</v>
      </c>
      <c r="CD15" s="408" t="n">
        <v>20.791</v>
      </c>
      <c r="CE15" s="408" t="n">
        <v>21.302</v>
      </c>
      <c r="CF15" s="408" t="n">
        <v>21.527</v>
      </c>
      <c r="CG15" s="408" t="n">
        <v>21.281</v>
      </c>
      <c r="CH15" s="408" t="n">
        <v>20.607</v>
      </c>
      <c r="CI15" s="408" t="n">
        <v>20.657</v>
      </c>
      <c r="CJ15" s="408" t="n">
        <v>21.535</v>
      </c>
      <c r="CK15" s="408" t="n">
        <v>23.574</v>
      </c>
      <c r="CL15" s="408" t="n">
        <v>27.055</v>
      </c>
      <c r="CM15" s="408" t="n">
        <v>24.99</v>
      </c>
      <c r="CN15" s="408" t="n">
        <v>23.097</v>
      </c>
      <c r="CO15" s="408" t="n">
        <v>20.672</v>
      </c>
      <c r="CP15" s="408" t="n">
        <v>20.848</v>
      </c>
      <c r="CQ15" s="408" t="n">
        <v>21.321</v>
      </c>
      <c r="CR15" s="408" t="n">
        <v>21.593</v>
      </c>
      <c r="CS15" s="408" t="n">
        <v>21.025</v>
      </c>
      <c r="CT15" s="408" t="n">
        <v>20.99</v>
      </c>
      <c r="CU15" s="408" t="n">
        <v>20.717</v>
      </c>
      <c r="CV15" s="408" t="n">
        <v>21.182</v>
      </c>
      <c r="CW15" s="408" t="n">
        <v>23.867</v>
      </c>
      <c r="CX15" s="408" t="n">
        <v>26.143</v>
      </c>
      <c r="CY15" s="408" t="n">
        <v>24.992</v>
      </c>
      <c r="CZ15" s="408" t="n">
        <v>23.003</v>
      </c>
      <c r="DA15" s="408" t="n">
        <v>20.412</v>
      </c>
      <c r="DB15" s="408" t="n">
        <v>21.146</v>
      </c>
      <c r="DC15" s="408" t="n">
        <v>21.341</v>
      </c>
      <c r="DD15" s="408" t="n">
        <v>21.574</v>
      </c>
      <c r="DE15" s="408" t="n">
        <v>21.055</v>
      </c>
      <c r="DF15" s="408" t="n">
        <v>21.067</v>
      </c>
      <c r="DG15" s="408" t="n">
        <v>20.455</v>
      </c>
      <c r="DH15" s="408" t="n">
        <v>21.591</v>
      </c>
      <c r="DI15" s="408" t="n">
        <v>23.668</v>
      </c>
      <c r="DJ15" s="408" t="n">
        <v>25.751</v>
      </c>
      <c r="DK15" s="408" t="n">
        <v>24.701</v>
      </c>
      <c r="DL15" s="408" t="n">
        <v>22.926</v>
      </c>
      <c r="DM15" s="408" t="n">
        <v>20.456</v>
      </c>
      <c r="DN15" s="408" t="n">
        <v>21.167</v>
      </c>
      <c r="DO15" s="408" t="n">
        <v>21.007</v>
      </c>
      <c r="DP15" s="408" t="n">
        <v>21.576</v>
      </c>
      <c r="DQ15" s="408" t="n">
        <v>21.425</v>
      </c>
      <c r="DR15" s="408" t="n">
        <v>21.133</v>
      </c>
      <c r="DS15" s="408" t="n">
        <v>20.497</v>
      </c>
      <c r="DT15" s="408" t="n">
        <v>21.603</v>
      </c>
      <c r="DU15" s="408" t="n">
        <v>23.47</v>
      </c>
      <c r="DV15" s="408" t="n">
        <v>25.388</v>
      </c>
      <c r="DW15" s="408" t="n">
        <v>24.418</v>
      </c>
      <c r="DX15" s="408" t="n">
        <v>22.562</v>
      </c>
      <c r="DY15" s="408" t="n">
        <v>20.833</v>
      </c>
      <c r="DZ15" s="408" t="n">
        <v>21.19</v>
      </c>
      <c r="EA15" s="408" t="n">
        <v>20.966</v>
      </c>
      <c r="EB15" s="408" t="n">
        <v>21.555</v>
      </c>
      <c r="EC15" s="408" t="n">
        <v>21.435</v>
      </c>
      <c r="ED15" s="408" t="n">
        <v>21.15</v>
      </c>
      <c r="EE15" s="408" t="n">
        <v>20.486</v>
      </c>
      <c r="EF15" s="408" t="n">
        <v>21.599</v>
      </c>
      <c r="EG15" s="408" t="n">
        <v>22.832</v>
      </c>
      <c r="EH15" s="408" t="n">
        <v>25.654</v>
      </c>
      <c r="EI15" s="408" t="n">
        <v>24.227</v>
      </c>
      <c r="EJ15" s="408" t="n">
        <v>22.47</v>
      </c>
      <c r="EK15" s="408" t="n">
        <v>20.83</v>
      </c>
      <c r="EL15" s="408" t="n">
        <v>21.179</v>
      </c>
      <c r="EM15" s="408" t="n">
        <v>20.928</v>
      </c>
      <c r="EN15" s="408" t="n">
        <v>21.59</v>
      </c>
      <c r="EO15" s="408" t="n">
        <v>21.435</v>
      </c>
      <c r="EP15" s="408" t="n">
        <v>20.776</v>
      </c>
      <c r="EQ15" s="408" t="n">
        <v>20.838</v>
      </c>
      <c r="ER15" s="408" t="n">
        <v>21.596</v>
      </c>
      <c r="ES15" s="408" t="n">
        <v>22.712</v>
      </c>
      <c r="ET15" s="408" t="n">
        <v>25.426</v>
      </c>
      <c r="EU15" s="408" t="n">
        <v>23.64</v>
      </c>
      <c r="EV15" s="408" t="n">
        <v>22.691</v>
      </c>
      <c r="EW15" s="408" t="n">
        <v>20.818</v>
      </c>
      <c r="EX15" s="408" t="n">
        <v>20.808</v>
      </c>
      <c r="EY15" s="408" t="n">
        <v>21.296</v>
      </c>
      <c r="EZ15" s="408" t="n">
        <v>21.551</v>
      </c>
      <c r="FA15" s="408" t="n">
        <v>21.091</v>
      </c>
      <c r="FB15" s="408" t="n">
        <v>21.199</v>
      </c>
      <c r="FC15" s="408" t="n">
        <v>20.872</v>
      </c>
      <c r="FD15" s="408" t="n">
        <v>21.147</v>
      </c>
      <c r="FE15" s="408" t="n">
        <v>22.997</v>
      </c>
      <c r="FF15" s="408" t="n">
        <v>25.104</v>
      </c>
      <c r="FG15" s="408" t="n">
        <v>23.391</v>
      </c>
      <c r="FH15" s="408" t="n">
        <v>22.632</v>
      </c>
      <c r="FI15" s="408" t="n">
        <v>20.854</v>
      </c>
      <c r="FJ15" s="408" t="n">
        <v>20.821</v>
      </c>
      <c r="FK15" s="408" t="n">
        <v>21.278</v>
      </c>
      <c r="FL15" s="408" t="n">
        <v>21.538</v>
      </c>
      <c r="FM15" s="408" t="n">
        <v>21.072</v>
      </c>
      <c r="FN15" s="408" t="n">
        <v>21.217</v>
      </c>
      <c r="FO15" s="408" t="n">
        <v>20.88</v>
      </c>
      <c r="FP15" s="408" t="n">
        <v>21.112</v>
      </c>
      <c r="FQ15" s="408" t="n">
        <v>22.837</v>
      </c>
      <c r="FR15" s="408" t="n">
        <v>24.336</v>
      </c>
      <c r="FS15" s="408" t="n">
        <v>23.628</v>
      </c>
      <c r="FT15" s="408" t="n">
        <v>22.585</v>
      </c>
      <c r="FU15" s="408" t="n">
        <v>20.471</v>
      </c>
      <c r="FV15" s="408" t="n">
        <v>21.162</v>
      </c>
      <c r="FW15" s="408" t="n">
        <v>20.869</v>
      </c>
      <c r="FX15" s="408" t="n">
        <v>21.104</v>
      </c>
      <c r="FY15" s="408" t="n">
        <v>21.067</v>
      </c>
      <c r="FZ15" s="408" t="n">
        <v>20.812</v>
      </c>
      <c r="GA15" s="408" t="n">
        <v>20.48</v>
      </c>
      <c r="GB15" s="408" t="n">
        <v>21.549</v>
      </c>
      <c r="GC15" s="408" t="n">
        <v>22.676</v>
      </c>
      <c r="GD15" s="408" t="n">
        <v>24.094</v>
      </c>
      <c r="GE15" s="408" t="n">
        <v>23.457</v>
      </c>
      <c r="GF15" s="408" t="n">
        <v>22.193</v>
      </c>
      <c r="GG15" s="408" t="n">
        <v>20.056</v>
      </c>
      <c r="GH15" s="408" t="n">
        <v>21.157</v>
      </c>
      <c r="GI15" s="408" t="n">
        <v>20.427</v>
      </c>
      <c r="GJ15" s="408" t="n">
        <v>21.141</v>
      </c>
      <c r="GK15" s="408" t="n">
        <v>21.049</v>
      </c>
      <c r="GL15" s="408" t="n">
        <v>21.222</v>
      </c>
      <c r="GM15" s="408" t="n">
        <v>20.469</v>
      </c>
      <c r="GN15" s="408" t="n">
        <v>21.512</v>
      </c>
      <c r="GO15" s="408" t="n">
        <v>21.943</v>
      </c>
      <c r="GP15" s="408" t="n">
        <v>24.456</v>
      </c>
      <c r="GQ15" s="408" t="n">
        <v>23.296</v>
      </c>
      <c r="GR15" s="408" t="n">
        <v>21.778</v>
      </c>
      <c r="GS15" s="408" t="n">
        <v>20.442</v>
      </c>
      <c r="GT15" s="408" t="n">
        <v>21.138</v>
      </c>
      <c r="GU15" s="408" t="n">
        <v>20.345</v>
      </c>
      <c r="GV15" s="408" t="n">
        <v>21.002</v>
      </c>
      <c r="GW15" s="408" t="n">
        <v>21.406</v>
      </c>
      <c r="GX15" s="408" t="n">
        <v>20.316</v>
      </c>
      <c r="GY15" s="408" t="n">
        <v>20.814</v>
      </c>
      <c r="GZ15" s="408" t="n">
        <v>21.462</v>
      </c>
      <c r="HA15" s="408" t="n">
        <v>21.859</v>
      </c>
      <c r="HB15" s="408" t="n">
        <v>24.4</v>
      </c>
      <c r="HC15" s="408" t="n">
        <v>23.231</v>
      </c>
      <c r="HD15" s="408" t="n">
        <v>21.709</v>
      </c>
      <c r="HE15" s="408" t="n">
        <v>20.37</v>
      </c>
      <c r="HF15" s="408" t="n">
        <v>20.687</v>
      </c>
      <c r="HG15" s="408" t="n">
        <v>20.688</v>
      </c>
      <c r="HH15" s="408" t="n">
        <v>20.938</v>
      </c>
      <c r="HI15" s="408" t="n">
        <v>20.935</v>
      </c>
      <c r="HJ15" s="408" t="n">
        <v>20.685</v>
      </c>
      <c r="HK15" s="408" t="n">
        <v>20.756</v>
      </c>
      <c r="HL15" s="408" t="n">
        <v>21.412</v>
      </c>
      <c r="HM15" s="408" t="n">
        <v>21.778</v>
      </c>
      <c r="HN15" s="408" t="n">
        <v>24.342</v>
      </c>
    </row>
    <row r="16" customFormat="false" ht="10.5" hidden="false" customHeight="false" outlineLevel="0" collapsed="false">
      <c r="A16" s="403" t="s">
        <v>197</v>
      </c>
      <c r="B16" s="404" t="s">
        <v>194</v>
      </c>
      <c r="C16" s="404"/>
      <c r="D16" s="404"/>
      <c r="E16" s="404"/>
      <c r="F16" s="404"/>
      <c r="S16" s="0" t="n">
        <v>28.85</v>
      </c>
      <c r="T16" s="0" t="n">
        <v>28</v>
      </c>
      <c r="U16" s="0" t="n">
        <v>28</v>
      </c>
      <c r="V16" s="0" t="n">
        <v>32.5</v>
      </c>
      <c r="W16" s="0" t="n">
        <v>31.75</v>
      </c>
      <c r="X16" s="0" t="n">
        <v>30.75</v>
      </c>
      <c r="Y16" s="0" t="n">
        <v>30.75</v>
      </c>
      <c r="Z16" s="0" t="n">
        <v>32.5</v>
      </c>
      <c r="AA16" s="0" t="n">
        <v>35.5</v>
      </c>
      <c r="AB16" s="0" t="n">
        <v>46.5</v>
      </c>
      <c r="AC16" s="0" t="n">
        <v>58</v>
      </c>
      <c r="AD16" s="0" t="n">
        <v>67</v>
      </c>
      <c r="AE16" s="0" t="n">
        <v>52</v>
      </c>
      <c r="AF16" s="0" t="n">
        <v>36</v>
      </c>
      <c r="AG16" s="0" t="n">
        <v>33</v>
      </c>
      <c r="AH16" s="0" t="n">
        <v>34.5</v>
      </c>
      <c r="AI16" s="0" t="n">
        <v>35.75</v>
      </c>
      <c r="AJ16" s="0" t="n">
        <v>35.25</v>
      </c>
      <c r="AK16" s="0" t="n">
        <v>35.25</v>
      </c>
      <c r="AL16" s="0" t="n">
        <v>34.75</v>
      </c>
      <c r="AM16" s="0" t="n">
        <v>34.75</v>
      </c>
      <c r="AN16" s="0" t="n">
        <v>41.75</v>
      </c>
      <c r="AO16" s="0" t="n">
        <v>57</v>
      </c>
      <c r="AP16" s="0" t="n">
        <v>64</v>
      </c>
      <c r="AQ16" s="0" t="n">
        <v>50.5</v>
      </c>
      <c r="AR16" s="0" t="n">
        <v>36</v>
      </c>
      <c r="AS16" s="0" t="n">
        <v>34</v>
      </c>
      <c r="AT16" s="0" t="n">
        <v>33.75</v>
      </c>
      <c r="AU16" s="0" t="n">
        <v>36.63</v>
      </c>
      <c r="AV16" s="0" t="n">
        <v>36.2</v>
      </c>
      <c r="AW16" s="0" t="n">
        <v>36.21</v>
      </c>
      <c r="AX16" s="0" t="n">
        <v>35.78</v>
      </c>
      <c r="AY16" s="0" t="n">
        <v>35.78</v>
      </c>
      <c r="AZ16" s="0" t="n">
        <v>41.75</v>
      </c>
      <c r="BA16" s="0" t="n">
        <v>54.74</v>
      </c>
      <c r="BB16" s="0" t="n">
        <v>60.71</v>
      </c>
      <c r="BC16" s="0" t="n">
        <v>49.21</v>
      </c>
      <c r="BD16" s="0" t="n">
        <v>36.86</v>
      </c>
      <c r="BE16" s="0" t="n">
        <v>35.15</v>
      </c>
      <c r="BF16" s="0" t="n">
        <v>34.94</v>
      </c>
      <c r="BG16" s="0" t="n">
        <v>37.49</v>
      </c>
      <c r="BH16" s="0" t="n">
        <v>37.12</v>
      </c>
      <c r="BI16" s="0" t="n">
        <v>37.13</v>
      </c>
      <c r="BJ16" s="0" t="n">
        <v>36.76</v>
      </c>
      <c r="BK16" s="0" t="n">
        <v>36.77</v>
      </c>
      <c r="BL16" s="0" t="n">
        <v>41.86</v>
      </c>
      <c r="BM16" s="0" t="n">
        <v>52.96</v>
      </c>
      <c r="BN16" s="0" t="n">
        <v>58.05</v>
      </c>
      <c r="BO16" s="0" t="n">
        <v>48.23</v>
      </c>
      <c r="BP16" s="0" t="n">
        <v>37.69</v>
      </c>
      <c r="BQ16" s="0" t="n">
        <v>36.24</v>
      </c>
      <c r="BR16" s="0" t="n">
        <v>36.06</v>
      </c>
      <c r="BS16" s="0" t="n">
        <v>38.25</v>
      </c>
      <c r="BT16" s="0" t="n">
        <v>37.95</v>
      </c>
      <c r="BU16" s="0" t="n">
        <v>37.95</v>
      </c>
      <c r="BV16" s="0" t="n">
        <v>37.64</v>
      </c>
      <c r="BW16" s="0" t="n">
        <v>37.64</v>
      </c>
      <c r="BX16" s="0" t="n">
        <v>41.99</v>
      </c>
      <c r="BY16" s="0" t="n">
        <v>51.47</v>
      </c>
      <c r="BZ16" s="0" t="n">
        <v>55.82</v>
      </c>
      <c r="CA16" s="0" t="n">
        <v>47.42</v>
      </c>
      <c r="CB16" s="0" t="n">
        <v>38.43</v>
      </c>
      <c r="CC16" s="0" t="n">
        <v>37.18</v>
      </c>
      <c r="CD16" s="0" t="n">
        <v>37.04</v>
      </c>
      <c r="CE16" s="0" t="n">
        <v>38.77</v>
      </c>
      <c r="CF16" s="0" t="n">
        <v>38.49</v>
      </c>
      <c r="CG16" s="0" t="n">
        <v>38.49</v>
      </c>
      <c r="CH16" s="0" t="n">
        <v>38.22</v>
      </c>
      <c r="CI16" s="0" t="n">
        <v>38.21</v>
      </c>
      <c r="CJ16" s="0" t="n">
        <v>42.15</v>
      </c>
      <c r="CK16" s="0" t="n">
        <v>50.72</v>
      </c>
      <c r="CL16" s="0" t="n">
        <v>54.65</v>
      </c>
      <c r="CM16" s="0" t="n">
        <v>47.06</v>
      </c>
      <c r="CN16" s="0" t="n">
        <v>38.92</v>
      </c>
      <c r="CO16" s="0" t="n">
        <v>37.81</v>
      </c>
      <c r="CP16" s="0" t="n">
        <v>37.67</v>
      </c>
      <c r="CQ16" s="0" t="n">
        <v>39.19</v>
      </c>
      <c r="CR16" s="0" t="n">
        <v>38.94</v>
      </c>
      <c r="CS16" s="0" t="n">
        <v>38.94</v>
      </c>
      <c r="CT16" s="0" t="n">
        <v>38.69</v>
      </c>
      <c r="CU16" s="0" t="n">
        <v>38.69</v>
      </c>
      <c r="CV16" s="0" t="n">
        <v>42.32</v>
      </c>
      <c r="CW16" s="0" t="n">
        <v>50.25</v>
      </c>
      <c r="CX16" s="0" t="n">
        <v>53.88</v>
      </c>
      <c r="CY16" s="0" t="n">
        <v>46.85</v>
      </c>
      <c r="CZ16" s="0" t="n">
        <v>39.34</v>
      </c>
      <c r="DA16" s="0" t="n">
        <v>38.31</v>
      </c>
      <c r="DB16" s="0" t="n">
        <v>38.18</v>
      </c>
      <c r="DC16" s="0" t="n">
        <v>39.61</v>
      </c>
      <c r="DD16" s="0" t="n">
        <v>39.37</v>
      </c>
      <c r="DE16" s="0" t="n">
        <v>39.37</v>
      </c>
      <c r="DF16" s="0" t="n">
        <v>39.13</v>
      </c>
      <c r="DG16" s="0" t="n">
        <v>39.13</v>
      </c>
      <c r="DH16" s="0" t="n">
        <v>42.5</v>
      </c>
      <c r="DI16" s="0" t="n">
        <v>49.81</v>
      </c>
      <c r="DJ16" s="0" t="n">
        <v>53.17</v>
      </c>
      <c r="DK16" s="0" t="n">
        <v>46.68</v>
      </c>
      <c r="DL16" s="0" t="n">
        <v>39.73</v>
      </c>
      <c r="DM16" s="0" t="n">
        <v>38.78</v>
      </c>
      <c r="DN16" s="0" t="n">
        <v>38.66</v>
      </c>
      <c r="DO16" s="0" t="n">
        <v>39.95</v>
      </c>
      <c r="DP16" s="0" t="n">
        <v>39.73</v>
      </c>
      <c r="DQ16" s="0" t="n">
        <v>39.74</v>
      </c>
      <c r="DR16" s="0" t="n">
        <v>39.52</v>
      </c>
      <c r="DS16" s="0" t="n">
        <v>39.52</v>
      </c>
      <c r="DT16" s="0" t="n">
        <v>42.61</v>
      </c>
      <c r="DU16" s="0" t="n">
        <v>49.38</v>
      </c>
      <c r="DV16" s="0" t="n">
        <v>52.47</v>
      </c>
      <c r="DW16" s="0" t="n">
        <v>46.48</v>
      </c>
      <c r="DX16" s="0" t="n">
        <v>40.08</v>
      </c>
      <c r="DY16" s="0" t="n">
        <v>39.19</v>
      </c>
      <c r="DZ16" s="0" t="n">
        <v>39.09</v>
      </c>
      <c r="EA16" s="0" t="n">
        <v>40.28</v>
      </c>
      <c r="EB16" s="0" t="n">
        <v>40.08</v>
      </c>
      <c r="EC16" s="0" t="n">
        <v>40.09</v>
      </c>
      <c r="ED16" s="0" t="n">
        <v>39.89</v>
      </c>
      <c r="EE16" s="0" t="n">
        <v>39.89</v>
      </c>
      <c r="EF16" s="0" t="n">
        <v>42.74</v>
      </c>
      <c r="EG16" s="0" t="n">
        <v>48.99</v>
      </c>
      <c r="EH16" s="0" t="n">
        <v>51.85</v>
      </c>
      <c r="EI16" s="0" t="n">
        <v>46.3</v>
      </c>
      <c r="EJ16" s="0" t="n">
        <v>40.4</v>
      </c>
      <c r="EK16" s="0" t="n">
        <v>39.59</v>
      </c>
      <c r="EL16" s="0" t="n">
        <v>39.48</v>
      </c>
      <c r="EM16" s="0" t="n">
        <v>40.6</v>
      </c>
      <c r="EN16" s="0" t="n">
        <v>40.42</v>
      </c>
      <c r="EO16" s="0" t="n">
        <v>40.42</v>
      </c>
      <c r="EP16" s="0" t="n">
        <v>40.23</v>
      </c>
      <c r="EQ16" s="0" t="n">
        <v>40.23</v>
      </c>
      <c r="ER16" s="0" t="n">
        <v>42.88</v>
      </c>
      <c r="ES16" s="0" t="n">
        <v>48.64</v>
      </c>
      <c r="ET16" s="0" t="n">
        <v>51.27</v>
      </c>
      <c r="EU16" s="0" t="n">
        <v>46.15</v>
      </c>
      <c r="EV16" s="0" t="n">
        <v>40.7</v>
      </c>
      <c r="EW16" s="0" t="n">
        <v>39.96</v>
      </c>
      <c r="EX16" s="0" t="n">
        <v>39.86</v>
      </c>
      <c r="EY16" s="0" t="n">
        <v>40.75</v>
      </c>
      <c r="EZ16" s="0" t="n">
        <v>40.55</v>
      </c>
      <c r="FA16" s="0" t="n">
        <v>40.57</v>
      </c>
      <c r="FB16" s="0" t="n">
        <v>40.38</v>
      </c>
      <c r="FC16" s="0" t="n">
        <v>40.38</v>
      </c>
      <c r="FD16" s="0" t="n">
        <v>43.02</v>
      </c>
      <c r="FE16" s="0" t="n">
        <v>48.81</v>
      </c>
      <c r="FF16" s="0" t="n">
        <v>51.46</v>
      </c>
      <c r="FG16" s="0" t="n">
        <v>46.31</v>
      </c>
      <c r="FH16" s="0" t="n">
        <v>40.85</v>
      </c>
      <c r="FI16" s="0" t="n">
        <v>40.1</v>
      </c>
      <c r="FJ16" s="0" t="n">
        <v>40.01</v>
      </c>
      <c r="FK16" s="0" t="n">
        <v>40.89</v>
      </c>
      <c r="FL16" s="0" t="n">
        <v>40.7</v>
      </c>
      <c r="FM16" s="0" t="n">
        <v>40.71</v>
      </c>
      <c r="FN16" s="0" t="n">
        <v>40.52</v>
      </c>
      <c r="FO16" s="0" t="n">
        <v>40.52</v>
      </c>
      <c r="FP16" s="0" t="n">
        <v>43.17</v>
      </c>
      <c r="FQ16" s="0" t="n">
        <v>48.97</v>
      </c>
      <c r="FR16" s="0" t="n">
        <v>51.63</v>
      </c>
      <c r="FS16" s="0" t="n">
        <v>46.47</v>
      </c>
      <c r="FT16" s="0" t="n">
        <v>40.99</v>
      </c>
      <c r="FU16" s="0" t="n">
        <v>40.24</v>
      </c>
      <c r="FV16" s="0" t="n">
        <v>40.14</v>
      </c>
      <c r="FW16" s="0" t="n">
        <v>40.99</v>
      </c>
      <c r="FX16" s="0" t="n">
        <v>40.79</v>
      </c>
      <c r="FY16" s="0" t="n">
        <v>40.81</v>
      </c>
      <c r="FZ16" s="0" t="n">
        <v>40.61</v>
      </c>
      <c r="GA16" s="0" t="n">
        <v>40.62</v>
      </c>
      <c r="GB16" s="0" t="n">
        <v>43.28</v>
      </c>
      <c r="GC16" s="0" t="n">
        <v>49.09</v>
      </c>
      <c r="GD16" s="0" t="n">
        <v>51.74</v>
      </c>
      <c r="GE16" s="0" t="n">
        <v>46.57</v>
      </c>
      <c r="GF16" s="0" t="n">
        <v>41.08</v>
      </c>
      <c r="GG16" s="0" t="n">
        <v>40.34</v>
      </c>
      <c r="GH16" s="0" t="n">
        <v>40.24</v>
      </c>
      <c r="GI16" s="0" t="n">
        <v>41.09</v>
      </c>
      <c r="GJ16" s="0" t="n">
        <v>40.89</v>
      </c>
      <c r="GK16" s="0" t="n">
        <v>40.91</v>
      </c>
      <c r="GL16" s="0" t="n">
        <v>40.71</v>
      </c>
      <c r="GM16" s="0" t="n">
        <v>40.71</v>
      </c>
      <c r="GN16" s="0" t="n">
        <v>43.38</v>
      </c>
      <c r="GO16" s="0" t="n">
        <v>49.2</v>
      </c>
      <c r="GP16" s="0" t="n">
        <v>51.87</v>
      </c>
      <c r="GQ16" s="0" t="n">
        <v>46.67</v>
      </c>
      <c r="GR16" s="0" t="n">
        <v>41.18</v>
      </c>
      <c r="GS16" s="0" t="n">
        <v>40.42</v>
      </c>
      <c r="GT16" s="0" t="n">
        <v>40.34</v>
      </c>
      <c r="GU16" s="0" t="n">
        <v>41.18</v>
      </c>
      <c r="GV16" s="0" t="n">
        <v>40.99</v>
      </c>
      <c r="GW16" s="0" t="n">
        <v>41</v>
      </c>
      <c r="GX16" s="0" t="n">
        <v>40.81</v>
      </c>
      <c r="GY16" s="0" t="n">
        <v>40.81</v>
      </c>
      <c r="GZ16" s="0" t="n">
        <v>43.48</v>
      </c>
      <c r="HA16" s="0" t="n">
        <v>49.32</v>
      </c>
      <c r="HB16" s="0" t="n">
        <v>51.98</v>
      </c>
      <c r="HC16" s="0" t="n">
        <v>46.77</v>
      </c>
      <c r="HD16" s="0" t="n">
        <v>41.27</v>
      </c>
      <c r="HE16" s="0" t="n">
        <v>40.52</v>
      </c>
      <c r="HF16" s="0" t="n">
        <v>40.42</v>
      </c>
      <c r="HG16" s="0" t="n">
        <v>41.28</v>
      </c>
      <c r="HH16" s="0" t="n">
        <v>41.08</v>
      </c>
      <c r="HI16" s="0" t="n">
        <v>41.09</v>
      </c>
      <c r="HJ16" s="0" t="n">
        <v>40.91</v>
      </c>
      <c r="HK16" s="0" t="n">
        <v>40.91</v>
      </c>
      <c r="HL16" s="0" t="n">
        <v>43.58</v>
      </c>
      <c r="HM16" s="0" t="n">
        <v>49.43</v>
      </c>
      <c r="HN16" s="0" t="n">
        <v>52.1</v>
      </c>
    </row>
    <row r="17" customFormat="false" ht="10.5" hidden="false" customHeight="false" outlineLevel="0" collapsed="false">
      <c r="A17" s="403" t="s">
        <v>197</v>
      </c>
      <c r="B17" s="404" t="s">
        <v>196</v>
      </c>
      <c r="C17" s="404"/>
      <c r="D17" s="404"/>
      <c r="E17" s="404"/>
      <c r="F17" s="404"/>
      <c r="S17" s="0" t="n">
        <v>22.3</v>
      </c>
      <c r="T17" s="0" t="n">
        <v>17.169</v>
      </c>
      <c r="U17" s="0" t="n">
        <v>18.834</v>
      </c>
      <c r="V17" s="0" t="n">
        <v>21.274</v>
      </c>
      <c r="W17" s="0" t="n">
        <v>22.859</v>
      </c>
      <c r="X17" s="0" t="n">
        <v>22.594</v>
      </c>
      <c r="Y17" s="0" t="n">
        <v>22.59</v>
      </c>
      <c r="Z17" s="0" t="n">
        <v>22.767</v>
      </c>
      <c r="AA17" s="0" t="n">
        <v>22.734</v>
      </c>
      <c r="AB17" s="0" t="n">
        <v>24.125</v>
      </c>
      <c r="AC17" s="0" t="n">
        <v>30.839</v>
      </c>
      <c r="AD17" s="0" t="n">
        <v>33.597</v>
      </c>
      <c r="AE17" s="0" t="n">
        <v>27.1</v>
      </c>
      <c r="AF17" s="0" t="n">
        <v>25.589</v>
      </c>
      <c r="AG17" s="0" t="n">
        <v>23.25</v>
      </c>
      <c r="AH17" s="0" t="n">
        <v>22.774</v>
      </c>
      <c r="AI17" s="0" t="n">
        <v>21.931</v>
      </c>
      <c r="AJ17" s="0" t="n">
        <v>22.161</v>
      </c>
      <c r="AK17" s="0" t="n">
        <v>21.391</v>
      </c>
      <c r="AL17" s="0" t="n">
        <v>21.05</v>
      </c>
      <c r="AM17" s="0" t="n">
        <v>20.851</v>
      </c>
      <c r="AN17" s="0" t="n">
        <v>22.938</v>
      </c>
      <c r="AO17" s="0" t="n">
        <v>28.355</v>
      </c>
      <c r="AP17" s="0" t="n">
        <v>33.435</v>
      </c>
      <c r="AQ17" s="0" t="n">
        <v>30.542</v>
      </c>
      <c r="AR17" s="0" t="n">
        <v>24.791</v>
      </c>
      <c r="AS17" s="0" t="n">
        <v>20.605</v>
      </c>
      <c r="AT17" s="0" t="n">
        <v>21.383</v>
      </c>
      <c r="AU17" s="0" t="n">
        <v>22.317</v>
      </c>
      <c r="AV17" s="0" t="n">
        <v>22.35</v>
      </c>
      <c r="AW17" s="0" t="n">
        <v>22.107</v>
      </c>
      <c r="AX17" s="0" t="n">
        <v>21.643</v>
      </c>
      <c r="AY17" s="0" t="n">
        <v>21.201</v>
      </c>
      <c r="AZ17" s="0" t="n">
        <v>23.493</v>
      </c>
      <c r="BA17" s="0" t="n">
        <v>27.507</v>
      </c>
      <c r="BB17" s="0" t="n">
        <v>31.662</v>
      </c>
      <c r="BC17" s="0" t="n">
        <v>29.337</v>
      </c>
      <c r="BD17" s="0" t="n">
        <v>24.581</v>
      </c>
      <c r="BE17" s="0" t="n">
        <v>21.391</v>
      </c>
      <c r="BF17" s="0" t="n">
        <v>21.869</v>
      </c>
      <c r="BG17" s="0" t="n">
        <v>22.145</v>
      </c>
      <c r="BH17" s="0" t="n">
        <v>22.619</v>
      </c>
      <c r="BI17" s="0" t="n">
        <v>22.251</v>
      </c>
      <c r="BJ17" s="0" t="n">
        <v>21.822</v>
      </c>
      <c r="BK17" s="0" t="n">
        <v>21.328</v>
      </c>
      <c r="BL17" s="0" t="n">
        <v>23.48</v>
      </c>
      <c r="BM17" s="0" t="n">
        <v>26.588</v>
      </c>
      <c r="BN17" s="0" t="n">
        <v>31.414</v>
      </c>
      <c r="BO17" s="0" t="n">
        <v>28.722</v>
      </c>
      <c r="BP17" s="0" t="n">
        <v>24.439</v>
      </c>
      <c r="BQ17" s="0" t="n">
        <v>21.545</v>
      </c>
      <c r="BR17" s="0" t="n">
        <v>21.985</v>
      </c>
      <c r="BS17" s="0" t="n">
        <v>22.198</v>
      </c>
      <c r="BT17" s="0" t="n">
        <v>22.692</v>
      </c>
      <c r="BU17" s="0" t="n">
        <v>22.388</v>
      </c>
      <c r="BV17" s="0" t="n">
        <v>21.698</v>
      </c>
      <c r="BW17" s="0" t="n">
        <v>21.746</v>
      </c>
      <c r="BX17" s="0" t="n">
        <v>23.457</v>
      </c>
      <c r="BY17" s="0" t="n">
        <v>26.28</v>
      </c>
      <c r="BZ17" s="0" t="n">
        <v>30.652</v>
      </c>
      <c r="CA17" s="0" t="n">
        <v>28.163</v>
      </c>
      <c r="CB17" s="0" t="n">
        <v>24.293</v>
      </c>
      <c r="CC17" s="0" t="n">
        <v>21.693</v>
      </c>
      <c r="CD17" s="0" t="n">
        <v>21.841</v>
      </c>
      <c r="CE17" s="0" t="n">
        <v>22.532</v>
      </c>
      <c r="CF17" s="0" t="n">
        <v>22.757</v>
      </c>
      <c r="CG17" s="0" t="n">
        <v>22.511</v>
      </c>
      <c r="CH17" s="0" t="n">
        <v>21.837</v>
      </c>
      <c r="CI17" s="0" t="n">
        <v>21.887</v>
      </c>
      <c r="CJ17" s="0" t="n">
        <v>23.455</v>
      </c>
      <c r="CK17" s="0" t="n">
        <v>25.894</v>
      </c>
      <c r="CL17" s="0" t="n">
        <v>29.925</v>
      </c>
      <c r="CM17" s="0" t="n">
        <v>27.31</v>
      </c>
      <c r="CN17" s="0" t="n">
        <v>24.387</v>
      </c>
      <c r="CO17" s="0" t="n">
        <v>21.832</v>
      </c>
      <c r="CP17" s="0" t="n">
        <v>21.928</v>
      </c>
      <c r="CQ17" s="0" t="n">
        <v>22.551</v>
      </c>
      <c r="CR17" s="0" t="n">
        <v>22.823</v>
      </c>
      <c r="CS17" s="0" t="n">
        <v>22.255</v>
      </c>
      <c r="CT17" s="0" t="n">
        <v>22.22</v>
      </c>
      <c r="CU17" s="0" t="n">
        <v>21.947</v>
      </c>
      <c r="CV17" s="0" t="n">
        <v>23.052</v>
      </c>
      <c r="CW17" s="0" t="n">
        <v>26.097</v>
      </c>
      <c r="CX17" s="0" t="n">
        <v>28.883</v>
      </c>
      <c r="CY17" s="0" t="n">
        <v>27.232</v>
      </c>
      <c r="CZ17" s="0" t="n">
        <v>24.293</v>
      </c>
      <c r="DA17" s="0" t="n">
        <v>21.582</v>
      </c>
      <c r="DB17" s="0" t="n">
        <v>22.246</v>
      </c>
      <c r="DC17" s="0" t="n">
        <v>22.571</v>
      </c>
      <c r="DD17" s="0" t="n">
        <v>22.804</v>
      </c>
      <c r="DE17" s="0" t="n">
        <v>22.295</v>
      </c>
      <c r="DF17" s="0" t="n">
        <v>22.307</v>
      </c>
      <c r="DG17" s="0" t="n">
        <v>21.695</v>
      </c>
      <c r="DH17" s="0" t="n">
        <v>23.411</v>
      </c>
      <c r="DI17" s="0" t="n">
        <v>25.818</v>
      </c>
      <c r="DJ17" s="0" t="n">
        <v>28.371</v>
      </c>
      <c r="DK17" s="0" t="n">
        <v>26.861</v>
      </c>
      <c r="DL17" s="0" t="n">
        <v>24.216</v>
      </c>
      <c r="DM17" s="0" t="n">
        <v>21.626</v>
      </c>
      <c r="DN17" s="0" t="n">
        <v>22.277</v>
      </c>
      <c r="DO17" s="0" t="n">
        <v>22.217</v>
      </c>
      <c r="DP17" s="0" t="n">
        <v>22.786</v>
      </c>
      <c r="DQ17" s="0" t="n">
        <v>22.635</v>
      </c>
      <c r="DR17" s="0" t="n">
        <v>22.343</v>
      </c>
      <c r="DS17" s="0" t="n">
        <v>21.707</v>
      </c>
      <c r="DT17" s="0" t="n">
        <v>23.353</v>
      </c>
      <c r="DU17" s="0" t="n">
        <v>25.52</v>
      </c>
      <c r="DV17" s="0" t="n">
        <v>27.858</v>
      </c>
      <c r="DW17" s="0" t="n">
        <v>26.468</v>
      </c>
      <c r="DX17" s="0" t="n">
        <v>23.822</v>
      </c>
      <c r="DY17" s="0" t="n">
        <v>21.983</v>
      </c>
      <c r="DZ17" s="0" t="n">
        <v>22.29</v>
      </c>
      <c r="EA17" s="0" t="n">
        <v>22.156</v>
      </c>
      <c r="EB17" s="0" t="n">
        <v>22.745</v>
      </c>
      <c r="EC17" s="0" t="n">
        <v>22.625</v>
      </c>
      <c r="ED17" s="0" t="n">
        <v>22.34</v>
      </c>
      <c r="EE17" s="0" t="n">
        <v>21.676</v>
      </c>
      <c r="EF17" s="0" t="n">
        <v>23.279</v>
      </c>
      <c r="EG17" s="0" t="n">
        <v>24.782</v>
      </c>
      <c r="EH17" s="0" t="n">
        <v>27.994</v>
      </c>
      <c r="EI17" s="0" t="n">
        <v>26.177</v>
      </c>
      <c r="EJ17" s="0" t="n">
        <v>23.7</v>
      </c>
      <c r="EK17" s="0" t="n">
        <v>21.96</v>
      </c>
      <c r="EL17" s="0" t="n">
        <v>22.259</v>
      </c>
      <c r="EM17" s="0" t="n">
        <v>22.088</v>
      </c>
      <c r="EN17" s="0" t="n">
        <v>22.75</v>
      </c>
      <c r="EO17" s="0" t="n">
        <v>22.595</v>
      </c>
      <c r="EP17" s="0" t="n">
        <v>21.936</v>
      </c>
      <c r="EQ17" s="0" t="n">
        <v>21.998</v>
      </c>
      <c r="ER17" s="0" t="n">
        <v>23.206</v>
      </c>
      <c r="ES17" s="0" t="n">
        <v>24.562</v>
      </c>
      <c r="ET17" s="0" t="n">
        <v>27.636</v>
      </c>
      <c r="EU17" s="0" t="n">
        <v>25.5</v>
      </c>
      <c r="EV17" s="0" t="n">
        <v>23.891</v>
      </c>
      <c r="EW17" s="0" t="n">
        <v>21.928</v>
      </c>
      <c r="EX17" s="0" t="n">
        <v>21.868</v>
      </c>
      <c r="EY17" s="0" t="n">
        <v>22.406</v>
      </c>
      <c r="EZ17" s="0" t="n">
        <v>22.661</v>
      </c>
      <c r="FA17" s="0" t="n">
        <v>22.201</v>
      </c>
      <c r="FB17" s="0" t="n">
        <v>22.309</v>
      </c>
      <c r="FC17" s="0" t="n">
        <v>21.982</v>
      </c>
      <c r="FD17" s="0" t="n">
        <v>22.717</v>
      </c>
      <c r="FE17" s="0" t="n">
        <v>24.787</v>
      </c>
      <c r="FF17" s="0" t="n">
        <v>27.254</v>
      </c>
      <c r="FG17" s="0" t="n">
        <v>25.191</v>
      </c>
      <c r="FH17" s="0" t="n">
        <v>23.782</v>
      </c>
      <c r="FI17" s="0" t="n">
        <v>21.914</v>
      </c>
      <c r="FJ17" s="0" t="n">
        <v>21.831</v>
      </c>
      <c r="FK17" s="0" t="n">
        <v>22.338</v>
      </c>
      <c r="FL17" s="0" t="n">
        <v>22.598</v>
      </c>
      <c r="FM17" s="0" t="n">
        <v>22.142</v>
      </c>
      <c r="FN17" s="0" t="n">
        <v>22.287</v>
      </c>
      <c r="FO17" s="0" t="n">
        <v>21.95</v>
      </c>
      <c r="FP17" s="0" t="n">
        <v>22.632</v>
      </c>
      <c r="FQ17" s="0" t="n">
        <v>24.577</v>
      </c>
      <c r="FR17" s="0" t="n">
        <v>26.426</v>
      </c>
      <c r="FS17" s="0" t="n">
        <v>25.378</v>
      </c>
      <c r="FT17" s="0" t="n">
        <v>23.685</v>
      </c>
      <c r="FU17" s="0" t="n">
        <v>21.481</v>
      </c>
      <c r="FV17" s="0" t="n">
        <v>22.122</v>
      </c>
      <c r="FW17" s="0" t="n">
        <v>21.859</v>
      </c>
      <c r="FX17" s="0" t="n">
        <v>22.094</v>
      </c>
      <c r="FY17" s="0" t="n">
        <v>22.067</v>
      </c>
      <c r="FZ17" s="0" t="n">
        <v>21.812</v>
      </c>
      <c r="GA17" s="0" t="n">
        <v>21.48</v>
      </c>
      <c r="GB17" s="0" t="n">
        <v>22.989</v>
      </c>
      <c r="GC17" s="0" t="n">
        <v>24.326</v>
      </c>
      <c r="GD17" s="0" t="n">
        <v>26.094</v>
      </c>
      <c r="GE17" s="0" t="n">
        <v>25.117</v>
      </c>
      <c r="GF17" s="0" t="n">
        <v>23.223</v>
      </c>
      <c r="GG17" s="0" t="n">
        <v>20.996</v>
      </c>
      <c r="GH17" s="0" t="n">
        <v>22.047</v>
      </c>
      <c r="GI17" s="0" t="n">
        <v>21.347</v>
      </c>
      <c r="GJ17" s="0" t="n">
        <v>22.061</v>
      </c>
      <c r="GK17" s="0" t="n">
        <v>21.969</v>
      </c>
      <c r="GL17" s="0" t="n">
        <v>22.152</v>
      </c>
      <c r="GM17" s="0" t="n">
        <v>21.399</v>
      </c>
      <c r="GN17" s="0" t="n">
        <v>22.882</v>
      </c>
      <c r="GO17" s="0" t="n">
        <v>23.513</v>
      </c>
      <c r="GP17" s="0" t="n">
        <v>26.366</v>
      </c>
      <c r="GQ17" s="0" t="n">
        <v>24.876</v>
      </c>
      <c r="GR17" s="0" t="n">
        <v>22.728</v>
      </c>
      <c r="GS17" s="0" t="n">
        <v>21.312</v>
      </c>
      <c r="GT17" s="0" t="n">
        <v>21.958</v>
      </c>
      <c r="GU17" s="0" t="n">
        <v>21.195</v>
      </c>
      <c r="GV17" s="0" t="n">
        <v>21.852</v>
      </c>
      <c r="GW17" s="0" t="n">
        <v>22.256</v>
      </c>
      <c r="GX17" s="0" t="n">
        <v>21.176</v>
      </c>
      <c r="GY17" s="0" t="n">
        <v>21.664</v>
      </c>
      <c r="GZ17" s="0" t="n">
        <v>22.762</v>
      </c>
      <c r="HA17" s="0" t="n">
        <v>23.339</v>
      </c>
      <c r="HB17" s="0" t="n">
        <v>26.23</v>
      </c>
      <c r="HC17" s="0" t="n">
        <v>24.731</v>
      </c>
      <c r="HD17" s="0" t="n">
        <v>22.589</v>
      </c>
      <c r="HE17" s="0" t="n">
        <v>21.17</v>
      </c>
      <c r="HF17" s="0" t="n">
        <v>21.437</v>
      </c>
      <c r="HG17" s="0" t="n">
        <v>21.458</v>
      </c>
      <c r="HH17" s="0" t="n">
        <v>21.718</v>
      </c>
      <c r="HI17" s="0" t="n">
        <v>21.715</v>
      </c>
      <c r="HJ17" s="0" t="n">
        <v>21.465</v>
      </c>
      <c r="HK17" s="0" t="n">
        <v>21.536</v>
      </c>
      <c r="HL17" s="0" t="n">
        <v>22.632</v>
      </c>
      <c r="HM17" s="0" t="n">
        <v>23.178</v>
      </c>
      <c r="HN17" s="0" t="n">
        <v>26.082</v>
      </c>
    </row>
    <row r="18" customFormat="false" ht="12.75" hidden="false" customHeight="false" outlineLevel="0" collapsed="false">
      <c r="B18" s="409"/>
    </row>
    <row r="19" customFormat="false" ht="12.75" hidden="false" customHeight="false" outlineLevel="0" collapsed="false">
      <c r="B19" s="409"/>
    </row>
    <row r="20" customFormat="false" ht="12.75" hidden="false" customHeight="false" outlineLevel="0" collapsed="false">
      <c r="A20" s="66"/>
      <c r="B20" s="410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</row>
    <row r="21" customFormat="false" ht="12.75" hidden="false" customHeight="false" outlineLevel="0" collapsed="false">
      <c r="A21" s="0" t="s">
        <v>2</v>
      </c>
      <c r="B21" s="409" t="s">
        <v>198</v>
      </c>
      <c r="S21" s="0" t="n">
        <v>24</v>
      </c>
      <c r="T21" s="0" t="n">
        <v>23.625</v>
      </c>
      <c r="U21" s="0" t="n">
        <v>20.4375</v>
      </c>
      <c r="V21" s="0" t="n">
        <v>25.875</v>
      </c>
      <c r="W21" s="0" t="n">
        <v>25.5</v>
      </c>
      <c r="X21" s="0" t="n">
        <v>23.25</v>
      </c>
      <c r="Y21" s="0" t="n">
        <v>21</v>
      </c>
      <c r="Z21" s="0" t="n">
        <v>21</v>
      </c>
      <c r="AA21" s="0" t="n">
        <v>20.063</v>
      </c>
      <c r="AB21" s="0" t="n">
        <v>21</v>
      </c>
      <c r="AC21" s="0" t="n">
        <v>30.188</v>
      </c>
      <c r="AD21" s="0" t="n">
        <v>36.938</v>
      </c>
      <c r="AE21" s="0" t="n">
        <v>30</v>
      </c>
      <c r="AF21" s="0" t="n">
        <v>27.188</v>
      </c>
      <c r="AG21" s="0" t="n">
        <v>24.75</v>
      </c>
      <c r="AH21" s="0" t="n">
        <v>26.25</v>
      </c>
      <c r="AI21" s="0" t="n">
        <v>28.125</v>
      </c>
      <c r="AJ21" s="0" t="n">
        <v>26.25</v>
      </c>
      <c r="AK21" s="0" t="n">
        <v>23.25</v>
      </c>
      <c r="AL21" s="0" t="n">
        <v>22.5</v>
      </c>
      <c r="AM21" s="0" t="n">
        <v>18.75</v>
      </c>
      <c r="AN21" s="0" t="n">
        <v>19.688</v>
      </c>
      <c r="AO21" s="0" t="n">
        <v>33.75</v>
      </c>
      <c r="AP21" s="0" t="n">
        <v>39.75</v>
      </c>
      <c r="AQ21" s="0" t="n">
        <v>31.5</v>
      </c>
      <c r="AR21" s="0" t="n">
        <v>27.563</v>
      </c>
      <c r="AS21" s="0" t="n">
        <v>25.6875</v>
      </c>
      <c r="AT21" s="0" t="n">
        <v>27.75</v>
      </c>
      <c r="AU21" s="0" t="n">
        <v>27.525</v>
      </c>
      <c r="AV21" s="0" t="n">
        <v>25.965</v>
      </c>
      <c r="AW21" s="0" t="n">
        <v>23.46</v>
      </c>
      <c r="AX21" s="0" t="n">
        <v>22.838</v>
      </c>
      <c r="AY21" s="0" t="n">
        <v>19.703</v>
      </c>
      <c r="AZ21" s="0" t="n">
        <v>20.49</v>
      </c>
      <c r="BA21" s="0" t="n">
        <v>32.288</v>
      </c>
      <c r="BB21" s="0" t="n">
        <v>37.328</v>
      </c>
      <c r="BC21" s="0" t="n">
        <v>30.42</v>
      </c>
      <c r="BD21" s="0" t="n">
        <v>27.21</v>
      </c>
      <c r="BE21" s="0" t="n">
        <v>25.553</v>
      </c>
      <c r="BF21" s="0" t="n">
        <v>27.293</v>
      </c>
      <c r="BG21" s="0" t="n">
        <v>27.585</v>
      </c>
      <c r="BH21" s="0" t="n">
        <v>26.25</v>
      </c>
      <c r="BI21" s="0" t="n">
        <v>24.105</v>
      </c>
      <c r="BJ21" s="0" t="n">
        <v>23.573</v>
      </c>
      <c r="BK21" s="0" t="n">
        <v>20.888</v>
      </c>
      <c r="BL21" s="0" t="n">
        <v>21.563</v>
      </c>
      <c r="BM21" s="0" t="n">
        <v>31.658</v>
      </c>
      <c r="BN21" s="0" t="n">
        <v>35.978</v>
      </c>
      <c r="BO21" s="0" t="n">
        <v>30.06</v>
      </c>
      <c r="BP21" s="0" t="n">
        <v>27.398</v>
      </c>
      <c r="BQ21" s="0" t="n">
        <v>25.898</v>
      </c>
      <c r="BR21" s="0" t="n">
        <v>27.39</v>
      </c>
      <c r="BS21" s="0" t="n">
        <v>27.698</v>
      </c>
      <c r="BT21" s="0" t="n">
        <v>26.49</v>
      </c>
      <c r="BU21" s="0" t="n">
        <v>24.54</v>
      </c>
      <c r="BV21" s="0" t="n">
        <v>24.06</v>
      </c>
      <c r="BW21" s="0" t="n">
        <v>21.63</v>
      </c>
      <c r="BX21" s="0" t="n">
        <v>22.245</v>
      </c>
      <c r="BY21" s="0" t="n">
        <v>31.395</v>
      </c>
      <c r="BZ21" s="0" t="n">
        <v>35.303</v>
      </c>
      <c r="CA21" s="0" t="n">
        <v>29.948</v>
      </c>
      <c r="CB21" s="0" t="n">
        <v>27.585</v>
      </c>
      <c r="CC21" s="0" t="n">
        <v>26.175</v>
      </c>
      <c r="CD21" s="0" t="n">
        <v>27.525</v>
      </c>
      <c r="CE21" s="0" t="n">
        <v>27.803</v>
      </c>
      <c r="CF21" s="0" t="n">
        <v>26.708</v>
      </c>
      <c r="CG21" s="0" t="n">
        <v>24.953</v>
      </c>
      <c r="CH21" s="0" t="n">
        <v>24.517</v>
      </c>
      <c r="CI21" s="0" t="n">
        <v>22.32</v>
      </c>
      <c r="CJ21" s="0" t="n">
        <v>22.875</v>
      </c>
      <c r="CK21" s="0" t="n">
        <v>31.17</v>
      </c>
      <c r="CL21" s="0" t="n">
        <v>34.718</v>
      </c>
      <c r="CM21" s="0" t="n">
        <v>29.865</v>
      </c>
      <c r="CN21" s="0" t="n">
        <v>27.78</v>
      </c>
      <c r="CO21" s="0" t="n">
        <v>26.453</v>
      </c>
      <c r="CP21" s="0" t="n">
        <v>27.675</v>
      </c>
      <c r="CQ21" s="0" t="n">
        <v>28.14</v>
      </c>
      <c r="CR21" s="0" t="n">
        <v>27.12</v>
      </c>
      <c r="CS21" s="0" t="n">
        <v>25.478</v>
      </c>
      <c r="CT21" s="0" t="n">
        <v>25.073</v>
      </c>
      <c r="CU21" s="0" t="n">
        <v>23.017</v>
      </c>
      <c r="CV21" s="0" t="n">
        <v>23.543</v>
      </c>
      <c r="CW21" s="0" t="n">
        <v>31.283</v>
      </c>
      <c r="CX21" s="0" t="n">
        <v>34.59</v>
      </c>
      <c r="CY21" s="0" t="n">
        <v>30.06</v>
      </c>
      <c r="CZ21" s="0" t="n">
        <v>28.155</v>
      </c>
      <c r="DA21" s="0" t="n">
        <v>26.88</v>
      </c>
      <c r="DB21" s="0" t="n">
        <v>28.02</v>
      </c>
      <c r="DC21" s="0" t="n">
        <v>28.47</v>
      </c>
      <c r="DD21" s="0" t="n">
        <v>27.517</v>
      </c>
      <c r="DE21" s="0" t="n">
        <v>25.995</v>
      </c>
      <c r="DF21" s="0" t="n">
        <v>25.613</v>
      </c>
      <c r="DG21" s="0" t="n">
        <v>23.7</v>
      </c>
      <c r="DH21" s="0" t="n">
        <v>24.188</v>
      </c>
      <c r="DI21" s="0" t="n">
        <v>31.403</v>
      </c>
      <c r="DJ21" s="0" t="n">
        <v>34.493</v>
      </c>
      <c r="DK21" s="0" t="n">
        <v>30.27</v>
      </c>
      <c r="DL21" s="0" t="n">
        <v>28.53</v>
      </c>
      <c r="DM21" s="0" t="n">
        <v>27.3</v>
      </c>
      <c r="DN21" s="0" t="n">
        <v>28.365</v>
      </c>
      <c r="DO21" s="0" t="n">
        <v>28.808</v>
      </c>
      <c r="DP21" s="0" t="n">
        <v>27.923</v>
      </c>
      <c r="DQ21" s="0" t="n">
        <v>26.498</v>
      </c>
      <c r="DR21" s="0" t="n">
        <v>26.145</v>
      </c>
      <c r="DS21" s="0" t="n">
        <v>24.36</v>
      </c>
      <c r="DT21" s="0" t="n">
        <v>24.818</v>
      </c>
      <c r="DU21" s="0" t="n">
        <v>31.545</v>
      </c>
      <c r="DV21" s="0" t="n">
        <v>34.425</v>
      </c>
      <c r="DW21" s="0" t="n">
        <v>30.488</v>
      </c>
      <c r="DX21" s="0" t="n">
        <v>28.905</v>
      </c>
      <c r="DY21" s="0" t="n">
        <v>27.72</v>
      </c>
      <c r="DZ21" s="0" t="n">
        <v>28.718</v>
      </c>
      <c r="EA21" s="0" t="n">
        <v>29.145</v>
      </c>
      <c r="EB21" s="0" t="n">
        <v>28.32</v>
      </c>
      <c r="EC21" s="0" t="n">
        <v>26.993</v>
      </c>
      <c r="ED21" s="0" t="n">
        <v>26.67</v>
      </c>
      <c r="EE21" s="0" t="n">
        <v>25.005</v>
      </c>
      <c r="EF21" s="0" t="n">
        <v>25.433</v>
      </c>
      <c r="EG21" s="0" t="n">
        <v>31.703</v>
      </c>
      <c r="EH21" s="0" t="n">
        <v>34.388</v>
      </c>
      <c r="EI21" s="0" t="n">
        <v>30.713</v>
      </c>
      <c r="EJ21" s="0" t="n">
        <v>29.28</v>
      </c>
      <c r="EK21" s="0" t="n">
        <v>28.14</v>
      </c>
      <c r="EL21" s="0" t="n">
        <v>29.063</v>
      </c>
      <c r="EM21" s="0" t="n">
        <v>29.49</v>
      </c>
      <c r="EN21" s="0" t="n">
        <v>28.718</v>
      </c>
      <c r="EO21" s="0" t="n">
        <v>27.488</v>
      </c>
      <c r="EP21" s="0" t="n">
        <v>27.18</v>
      </c>
      <c r="EQ21" s="0" t="n">
        <v>25.628</v>
      </c>
      <c r="ER21" s="0" t="n">
        <v>26.025</v>
      </c>
      <c r="ES21" s="0" t="n">
        <v>31.875</v>
      </c>
      <c r="ET21" s="0" t="n">
        <v>34.373</v>
      </c>
      <c r="EU21" s="0" t="n">
        <v>30.953</v>
      </c>
      <c r="EV21" s="0" t="n">
        <v>29.655</v>
      </c>
      <c r="EW21" s="0" t="n">
        <v>28.553</v>
      </c>
      <c r="EX21" s="0" t="n">
        <v>29.415</v>
      </c>
      <c r="EY21" s="0" t="n">
        <v>29.873</v>
      </c>
      <c r="EZ21" s="0" t="n">
        <v>29.093</v>
      </c>
      <c r="FA21" s="0" t="n">
        <v>27.84</v>
      </c>
      <c r="FB21" s="0" t="n">
        <v>27.533</v>
      </c>
      <c r="FC21" s="0" t="n">
        <v>25.958</v>
      </c>
      <c r="FD21" s="0" t="n">
        <v>26.363</v>
      </c>
      <c r="FE21" s="0" t="n">
        <v>32.28</v>
      </c>
      <c r="FF21" s="0" t="n">
        <v>34.815</v>
      </c>
      <c r="FG21" s="0" t="n">
        <v>31.35</v>
      </c>
      <c r="FH21" s="0" t="n">
        <v>30.03</v>
      </c>
      <c r="FI21" s="0" t="n">
        <v>28.92</v>
      </c>
      <c r="FJ21" s="0" t="n">
        <v>29.798</v>
      </c>
      <c r="FK21" s="0" t="n">
        <v>30.255</v>
      </c>
      <c r="FL21" s="0" t="n">
        <v>29.46</v>
      </c>
      <c r="FM21" s="0" t="n">
        <v>28.193</v>
      </c>
      <c r="FN21" s="0" t="n">
        <v>27.878</v>
      </c>
      <c r="FO21" s="0" t="n">
        <v>26.295</v>
      </c>
      <c r="FP21" s="0" t="n">
        <v>26.7</v>
      </c>
      <c r="FQ21" s="0" t="n">
        <v>32.693</v>
      </c>
      <c r="FR21" s="0" t="n">
        <v>35.258</v>
      </c>
      <c r="FS21" s="0" t="n">
        <v>31.755</v>
      </c>
      <c r="FT21" s="0" t="n">
        <v>30.405</v>
      </c>
      <c r="FU21" s="0" t="n">
        <v>29.288</v>
      </c>
      <c r="FV21" s="0" t="n">
        <v>30.173</v>
      </c>
      <c r="FW21" s="0" t="n">
        <v>30.63</v>
      </c>
      <c r="FX21" s="0" t="n">
        <v>29.835</v>
      </c>
      <c r="FY21" s="0" t="n">
        <v>28.545</v>
      </c>
      <c r="FZ21" s="0" t="n">
        <v>28.23</v>
      </c>
      <c r="GA21" s="0" t="n">
        <v>26.625</v>
      </c>
      <c r="GB21" s="0" t="n">
        <v>27.03</v>
      </c>
      <c r="GC21" s="0" t="n">
        <v>33.105</v>
      </c>
      <c r="GD21" s="0" t="n">
        <v>35.7</v>
      </c>
      <c r="GE21" s="0" t="n">
        <v>32.153</v>
      </c>
      <c r="GF21" s="0" t="n">
        <v>30.78</v>
      </c>
      <c r="GG21" s="0" t="n">
        <v>29.655</v>
      </c>
      <c r="GH21" s="0" t="n">
        <v>30.555</v>
      </c>
      <c r="GI21" s="0" t="n">
        <v>31.013</v>
      </c>
      <c r="GJ21" s="0" t="n">
        <v>30.203</v>
      </c>
      <c r="GK21" s="0" t="n">
        <v>28.905</v>
      </c>
      <c r="GL21" s="0" t="n">
        <v>28.583</v>
      </c>
      <c r="GM21" s="0" t="n">
        <v>26.955</v>
      </c>
      <c r="GN21" s="0" t="n">
        <v>27.368</v>
      </c>
      <c r="GO21" s="0" t="n">
        <v>33.518</v>
      </c>
      <c r="GP21" s="0" t="n">
        <v>36.143</v>
      </c>
      <c r="GQ21" s="0" t="n">
        <v>32.55</v>
      </c>
      <c r="GR21" s="0" t="n">
        <v>31.155</v>
      </c>
      <c r="GS21" s="0" t="n">
        <v>30.023</v>
      </c>
      <c r="GT21" s="0" t="n">
        <v>30.938</v>
      </c>
      <c r="GU21" s="0" t="n">
        <v>31.395</v>
      </c>
      <c r="GV21" s="0" t="n">
        <v>30.578</v>
      </c>
      <c r="GW21" s="0" t="n">
        <v>29.258</v>
      </c>
      <c r="GX21" s="0" t="n">
        <v>28.935</v>
      </c>
      <c r="GY21" s="0" t="n">
        <v>27.285</v>
      </c>
      <c r="GZ21" s="0" t="n">
        <v>27.705</v>
      </c>
      <c r="HA21" s="0" t="n">
        <v>33.93</v>
      </c>
      <c r="HB21" s="0" t="n">
        <v>36.593</v>
      </c>
      <c r="HC21" s="0" t="n">
        <v>32.948</v>
      </c>
      <c r="HD21" s="0" t="n">
        <v>31.53</v>
      </c>
      <c r="HE21" s="0" t="n">
        <v>30.39</v>
      </c>
      <c r="HF21" s="0" t="n">
        <v>31.313</v>
      </c>
      <c r="HG21" s="0" t="n">
        <v>31.778</v>
      </c>
      <c r="HH21" s="0" t="n">
        <v>30.945</v>
      </c>
      <c r="HI21" s="0" t="n">
        <v>29.61</v>
      </c>
      <c r="HJ21" s="0" t="n">
        <v>29.288</v>
      </c>
      <c r="HK21" s="0" t="n">
        <v>27.615</v>
      </c>
      <c r="HL21" s="0" t="n">
        <v>28.043</v>
      </c>
      <c r="HM21" s="0" t="n">
        <v>34.335</v>
      </c>
      <c r="HN21" s="0" t="n">
        <v>37.035</v>
      </c>
    </row>
    <row r="22" customFormat="false" ht="12.75" hidden="false" customHeight="false" outlineLevel="0" collapsed="false">
      <c r="A22" s="0" t="s">
        <v>1</v>
      </c>
      <c r="B22" s="409" t="s">
        <v>198</v>
      </c>
      <c r="S22" s="0" t="n">
        <v>24</v>
      </c>
      <c r="T22" s="0" t="n">
        <v>23.625</v>
      </c>
      <c r="U22" s="0" t="n">
        <v>21</v>
      </c>
      <c r="V22" s="0" t="n">
        <v>26.0625</v>
      </c>
      <c r="W22" s="0" t="n">
        <v>25.313</v>
      </c>
      <c r="X22" s="0" t="n">
        <v>23.175</v>
      </c>
      <c r="Y22" s="0" t="n">
        <v>21</v>
      </c>
      <c r="Z22" s="0" t="n">
        <v>22.5</v>
      </c>
      <c r="AA22" s="0" t="n">
        <v>21.938</v>
      </c>
      <c r="AB22" s="0" t="n">
        <v>22.875</v>
      </c>
      <c r="AC22" s="0" t="n">
        <v>32.438</v>
      </c>
      <c r="AD22" s="0" t="n">
        <v>38.813</v>
      </c>
      <c r="AE22" s="0" t="n">
        <v>32.625</v>
      </c>
      <c r="AF22" s="0" t="n">
        <v>26.063</v>
      </c>
      <c r="AG22" s="0" t="n">
        <v>24</v>
      </c>
      <c r="AH22" s="0" t="n">
        <v>25.5</v>
      </c>
      <c r="AI22" s="0" t="n">
        <v>27.375</v>
      </c>
      <c r="AJ22" s="0" t="n">
        <v>25.5</v>
      </c>
      <c r="AK22" s="0" t="n">
        <v>23.25</v>
      </c>
      <c r="AL22" s="0" t="n">
        <v>24.75</v>
      </c>
      <c r="AM22" s="0" t="n">
        <v>21.1875</v>
      </c>
      <c r="AN22" s="0" t="n">
        <v>22.125</v>
      </c>
      <c r="AO22" s="0" t="n">
        <v>37.125</v>
      </c>
      <c r="AP22" s="0" t="n">
        <v>42.375</v>
      </c>
      <c r="AQ22" s="0" t="n">
        <v>34.125</v>
      </c>
      <c r="AR22" s="0" t="n">
        <v>27</v>
      </c>
      <c r="AS22" s="0" t="n">
        <v>25.3125</v>
      </c>
      <c r="AT22" s="0" t="n">
        <v>27.375</v>
      </c>
      <c r="AU22" s="0" t="n">
        <v>27.278</v>
      </c>
      <c r="AV22" s="0" t="n">
        <v>25.695</v>
      </c>
      <c r="AW22" s="0" t="n">
        <v>23.805</v>
      </c>
      <c r="AX22" s="0" t="n">
        <v>25.073</v>
      </c>
      <c r="AY22" s="0" t="n">
        <v>22.073</v>
      </c>
      <c r="AZ22" s="0" t="n">
        <v>22.868</v>
      </c>
      <c r="BA22" s="0" t="n">
        <v>35.535</v>
      </c>
      <c r="BB22" s="0" t="n">
        <v>39.975</v>
      </c>
      <c r="BC22" s="0" t="n">
        <v>33.015</v>
      </c>
      <c r="BD22" s="0" t="n">
        <v>27.06</v>
      </c>
      <c r="BE22" s="0" t="n">
        <v>25.575</v>
      </c>
      <c r="BF22" s="0" t="n">
        <v>27.323</v>
      </c>
      <c r="BG22" s="0" t="n">
        <v>27.525</v>
      </c>
      <c r="BH22" s="0" t="n">
        <v>26.183</v>
      </c>
      <c r="BI22" s="0" t="n">
        <v>24.57</v>
      </c>
      <c r="BJ22" s="0" t="n">
        <v>25.658</v>
      </c>
      <c r="BK22" s="0" t="n">
        <v>23.093</v>
      </c>
      <c r="BL22" s="0" t="n">
        <v>23.783</v>
      </c>
      <c r="BM22" s="0" t="n">
        <v>34.628</v>
      </c>
      <c r="BN22" s="0" t="n">
        <v>38.438</v>
      </c>
      <c r="BO22" s="0" t="n">
        <v>32.483</v>
      </c>
      <c r="BP22" s="0" t="n">
        <v>27.443</v>
      </c>
      <c r="BQ22" s="0" t="n">
        <v>26.13</v>
      </c>
      <c r="BR22" s="0" t="n">
        <v>27.63</v>
      </c>
      <c r="BS22" s="0" t="n">
        <v>28.125</v>
      </c>
      <c r="BT22" s="0" t="n">
        <v>26.895</v>
      </c>
      <c r="BU22" s="0" t="n">
        <v>25.41</v>
      </c>
      <c r="BV22" s="0" t="n">
        <v>26.415</v>
      </c>
      <c r="BW22" s="0" t="n">
        <v>24.068</v>
      </c>
      <c r="BX22" s="0" t="n">
        <v>24.698</v>
      </c>
      <c r="BY22" s="0" t="n">
        <v>34.658</v>
      </c>
      <c r="BZ22" s="0" t="n">
        <v>38.16</v>
      </c>
      <c r="CA22" s="0" t="n">
        <v>32.693</v>
      </c>
      <c r="CB22" s="0" t="n">
        <v>28.103</v>
      </c>
      <c r="CC22" s="0" t="n">
        <v>26.865</v>
      </c>
      <c r="CD22" s="0" t="n">
        <v>28.245</v>
      </c>
      <c r="CE22" s="0" t="n">
        <v>28.875</v>
      </c>
      <c r="CF22" s="0" t="n">
        <v>27.735</v>
      </c>
      <c r="CG22" s="0" t="n">
        <v>26.378</v>
      </c>
      <c r="CH22" s="0" t="n">
        <v>27.3</v>
      </c>
      <c r="CI22" s="0" t="n">
        <v>25.133</v>
      </c>
      <c r="CJ22" s="0" t="n">
        <v>25.718</v>
      </c>
      <c r="CK22" s="0" t="n">
        <v>34.905</v>
      </c>
      <c r="CL22" s="0" t="n">
        <v>38.138</v>
      </c>
      <c r="CM22" s="0" t="n">
        <v>33.097</v>
      </c>
      <c r="CN22" s="0" t="n">
        <v>28.89</v>
      </c>
      <c r="CO22" s="0" t="n">
        <v>27.72</v>
      </c>
      <c r="CP22" s="0" t="n">
        <v>28.995</v>
      </c>
      <c r="CQ22" s="0" t="n">
        <v>29.603</v>
      </c>
      <c r="CR22" s="0" t="n">
        <v>28.538</v>
      </c>
      <c r="CS22" s="0" t="n">
        <v>27.255</v>
      </c>
      <c r="CT22" s="0" t="n">
        <v>28.133</v>
      </c>
      <c r="CU22" s="0" t="n">
        <v>26.085</v>
      </c>
      <c r="CV22" s="0" t="n">
        <v>26.64</v>
      </c>
      <c r="CW22" s="0" t="n">
        <v>35.303</v>
      </c>
      <c r="CX22" s="0" t="n">
        <v>38.347</v>
      </c>
      <c r="CY22" s="0" t="n">
        <v>33.6</v>
      </c>
      <c r="CZ22" s="0" t="n">
        <v>29.655</v>
      </c>
      <c r="DA22" s="0" t="n">
        <v>28.538</v>
      </c>
      <c r="DB22" s="0" t="n">
        <v>29.738</v>
      </c>
      <c r="DC22" s="0" t="n">
        <v>30.413</v>
      </c>
      <c r="DD22" s="0" t="n">
        <v>29.408</v>
      </c>
      <c r="DE22" s="0" t="n">
        <v>28.2</v>
      </c>
      <c r="DF22" s="0" t="n">
        <v>29.025</v>
      </c>
      <c r="DG22" s="0" t="n">
        <v>27.098</v>
      </c>
      <c r="DH22" s="0" t="n">
        <v>27.623</v>
      </c>
      <c r="DI22" s="0" t="n">
        <v>35.798</v>
      </c>
      <c r="DJ22" s="0" t="n">
        <v>38.67</v>
      </c>
      <c r="DK22" s="0" t="n">
        <v>34.193</v>
      </c>
      <c r="DL22" s="0" t="n">
        <v>30.495</v>
      </c>
      <c r="DM22" s="0" t="n">
        <v>29.415</v>
      </c>
      <c r="DN22" s="0" t="n">
        <v>30.548</v>
      </c>
      <c r="DO22" s="0" t="n">
        <v>31.223</v>
      </c>
      <c r="DP22" s="0" t="n">
        <v>30.278</v>
      </c>
      <c r="DQ22" s="0" t="n">
        <v>29.138</v>
      </c>
      <c r="DR22" s="0" t="n">
        <v>29.918</v>
      </c>
      <c r="DS22" s="0" t="n">
        <v>28.095</v>
      </c>
      <c r="DT22" s="0" t="n">
        <v>28.59</v>
      </c>
      <c r="DU22" s="0" t="n">
        <v>36.308</v>
      </c>
      <c r="DV22" s="0" t="n">
        <v>39.023</v>
      </c>
      <c r="DW22" s="0" t="n">
        <v>34.793</v>
      </c>
      <c r="DX22" s="0" t="n">
        <v>31.328</v>
      </c>
      <c r="DY22" s="0" t="n">
        <v>30.285</v>
      </c>
      <c r="DZ22" s="0" t="n">
        <v>31.358</v>
      </c>
      <c r="EA22" s="0" t="n">
        <v>32.033</v>
      </c>
      <c r="EB22" s="0" t="n">
        <v>31.14</v>
      </c>
      <c r="EC22" s="0" t="n">
        <v>30.06</v>
      </c>
      <c r="ED22" s="0" t="n">
        <v>30.803</v>
      </c>
      <c r="EE22" s="0" t="n">
        <v>29.085</v>
      </c>
      <c r="EF22" s="0" t="n">
        <v>29.55</v>
      </c>
      <c r="EG22" s="0" t="n">
        <v>36.833</v>
      </c>
      <c r="EH22" s="0" t="n">
        <v>39.39</v>
      </c>
      <c r="EI22" s="0" t="n">
        <v>35.408</v>
      </c>
      <c r="EJ22" s="0" t="n">
        <v>32.16</v>
      </c>
      <c r="EK22" s="0" t="n">
        <v>31.155</v>
      </c>
      <c r="EL22" s="0" t="n">
        <v>32.168</v>
      </c>
      <c r="EM22" s="0" t="n">
        <v>32.88</v>
      </c>
      <c r="EN22" s="0" t="n">
        <v>32.033</v>
      </c>
      <c r="EO22" s="0" t="n">
        <v>31.02</v>
      </c>
      <c r="EP22" s="0" t="n">
        <v>31.718</v>
      </c>
      <c r="EQ22" s="0" t="n">
        <v>30.105</v>
      </c>
      <c r="ER22" s="0" t="n">
        <v>30.54</v>
      </c>
      <c r="ES22" s="0" t="n">
        <v>37.41</v>
      </c>
      <c r="ET22" s="0" t="n">
        <v>39.825</v>
      </c>
      <c r="EU22" s="0" t="n">
        <v>36.068</v>
      </c>
      <c r="EV22" s="0" t="n">
        <v>33.023</v>
      </c>
      <c r="EW22" s="0" t="n">
        <v>32.055</v>
      </c>
      <c r="EX22" s="0" t="n">
        <v>33.015</v>
      </c>
      <c r="EY22" s="0" t="n">
        <v>33.698</v>
      </c>
      <c r="EZ22" s="0" t="n">
        <v>32.828</v>
      </c>
      <c r="FA22" s="0" t="n">
        <v>31.793</v>
      </c>
      <c r="FB22" s="0" t="n">
        <v>32.505</v>
      </c>
      <c r="FC22" s="0" t="n">
        <v>30.848</v>
      </c>
      <c r="FD22" s="0" t="n">
        <v>31.298</v>
      </c>
      <c r="FE22" s="0" t="n">
        <v>38.333</v>
      </c>
      <c r="FF22" s="0" t="n">
        <v>40.808</v>
      </c>
      <c r="FG22" s="0" t="n">
        <v>36.96</v>
      </c>
      <c r="FH22" s="0" t="n">
        <v>33.833</v>
      </c>
      <c r="FI22" s="0" t="n">
        <v>32.85</v>
      </c>
      <c r="FJ22" s="0" t="n">
        <v>33.833</v>
      </c>
      <c r="FK22" s="0" t="n">
        <v>34.508</v>
      </c>
      <c r="FL22" s="0" t="n">
        <v>33.623</v>
      </c>
      <c r="FM22" s="0" t="n">
        <v>32.558</v>
      </c>
      <c r="FN22" s="0" t="n">
        <v>33.293</v>
      </c>
      <c r="FO22" s="0" t="n">
        <v>31.598</v>
      </c>
      <c r="FP22" s="0" t="n">
        <v>32.055</v>
      </c>
      <c r="FQ22" s="0" t="n">
        <v>39.263</v>
      </c>
      <c r="FR22" s="0" t="n">
        <v>41.798</v>
      </c>
      <c r="FS22" s="0" t="n">
        <v>37.853</v>
      </c>
      <c r="FT22" s="0" t="n">
        <v>34.635</v>
      </c>
      <c r="FU22" s="0" t="n">
        <v>33.645</v>
      </c>
      <c r="FV22" s="0" t="n">
        <v>34.65</v>
      </c>
      <c r="FW22" s="0" t="n">
        <v>35.325</v>
      </c>
      <c r="FX22" s="0" t="n">
        <v>34.418</v>
      </c>
      <c r="FY22" s="0" t="n">
        <v>33.33</v>
      </c>
      <c r="FZ22" s="0" t="n">
        <v>34.08</v>
      </c>
      <c r="GA22" s="0" t="n">
        <v>32.34</v>
      </c>
      <c r="GB22" s="0" t="n">
        <v>32.813</v>
      </c>
      <c r="GC22" s="0" t="n">
        <v>40.193</v>
      </c>
      <c r="GD22" s="0" t="n">
        <v>42.78</v>
      </c>
      <c r="GE22" s="0" t="n">
        <v>38.745</v>
      </c>
      <c r="GF22" s="0" t="n">
        <v>35.445</v>
      </c>
      <c r="GG22" s="0" t="n">
        <v>34.44</v>
      </c>
      <c r="GH22" s="0" t="n">
        <v>35.468</v>
      </c>
      <c r="GI22" s="0" t="n">
        <v>36.143</v>
      </c>
      <c r="GJ22" s="0" t="n">
        <v>35.22</v>
      </c>
      <c r="GK22" s="0" t="n">
        <v>34.103</v>
      </c>
      <c r="GL22" s="0" t="n">
        <v>34.868</v>
      </c>
      <c r="GM22" s="0" t="n">
        <v>33.09</v>
      </c>
      <c r="GN22" s="0" t="n">
        <v>33.57</v>
      </c>
      <c r="GO22" s="0" t="n">
        <v>41.115</v>
      </c>
      <c r="GP22" s="0" t="n">
        <v>43.77</v>
      </c>
      <c r="GQ22" s="0" t="n">
        <v>39.638</v>
      </c>
      <c r="GR22" s="0" t="n">
        <v>36.255</v>
      </c>
      <c r="GS22" s="0" t="n">
        <v>35.235</v>
      </c>
      <c r="GT22" s="0" t="n">
        <v>36.285</v>
      </c>
      <c r="GU22" s="0" t="n">
        <v>36.96</v>
      </c>
      <c r="GV22" s="0" t="n">
        <v>36.015</v>
      </c>
      <c r="GW22" s="0" t="n">
        <v>34.868</v>
      </c>
      <c r="GX22" s="0" t="n">
        <v>35.655</v>
      </c>
      <c r="GY22" s="0" t="n">
        <v>33.833</v>
      </c>
      <c r="GZ22" s="0" t="n">
        <v>34.328</v>
      </c>
      <c r="HA22" s="0" t="n">
        <v>42.045</v>
      </c>
      <c r="HB22" s="0" t="n">
        <v>44.753</v>
      </c>
      <c r="HC22" s="0" t="n">
        <v>40.53</v>
      </c>
      <c r="HD22" s="0" t="n">
        <v>37.065</v>
      </c>
      <c r="HE22" s="0" t="n">
        <v>36.023</v>
      </c>
      <c r="HF22" s="0" t="n">
        <v>37.103</v>
      </c>
      <c r="HG22" s="0" t="n">
        <v>37.778</v>
      </c>
      <c r="HH22" s="0" t="n">
        <v>36.81</v>
      </c>
      <c r="HI22" s="0" t="n">
        <v>35.64</v>
      </c>
      <c r="HJ22" s="0" t="n">
        <v>36.443</v>
      </c>
      <c r="HK22" s="0" t="n">
        <v>34.583</v>
      </c>
      <c r="HL22" s="0" t="n">
        <v>35.085</v>
      </c>
      <c r="HM22" s="0" t="n">
        <v>42.968</v>
      </c>
      <c r="HN22" s="0" t="n">
        <v>45.743</v>
      </c>
    </row>
    <row r="23" customFormat="false" ht="12.75" hidden="false" customHeight="false" outlineLevel="0" collapsed="false">
      <c r="A23" s="0" t="s">
        <v>3</v>
      </c>
      <c r="B23" s="409" t="s">
        <v>198</v>
      </c>
      <c r="S23" s="0" t="n">
        <v>17.03</v>
      </c>
      <c r="T23" s="0" t="n">
        <v>19.57</v>
      </c>
      <c r="U23" s="0" t="n">
        <v>20.438</v>
      </c>
      <c r="V23" s="0" t="n">
        <v>26.4375</v>
      </c>
      <c r="W23" s="0" t="n">
        <v>26.625</v>
      </c>
      <c r="X23" s="0" t="n">
        <v>25.688</v>
      </c>
      <c r="Y23" s="0" t="n">
        <v>23.625</v>
      </c>
      <c r="Z23" s="0" t="n">
        <v>22.688</v>
      </c>
      <c r="AA23" s="0" t="n">
        <v>22.688</v>
      </c>
      <c r="AB23" s="0" t="n">
        <v>27.75</v>
      </c>
      <c r="AC23" s="0" t="n">
        <v>33.1875</v>
      </c>
      <c r="AD23" s="0" t="n">
        <v>38.4375</v>
      </c>
      <c r="AE23" s="0" t="n">
        <v>32.4375</v>
      </c>
      <c r="AF23" s="0" t="n">
        <v>27.75</v>
      </c>
      <c r="AG23" s="0" t="n">
        <v>26.063</v>
      </c>
      <c r="AH23" s="0" t="n">
        <v>27.75</v>
      </c>
      <c r="AI23" s="0" t="n">
        <v>28.875</v>
      </c>
      <c r="AJ23" s="0" t="n">
        <v>28.125</v>
      </c>
      <c r="AK23" s="0" t="n">
        <v>26.625</v>
      </c>
      <c r="AL23" s="0" t="n">
        <v>24.375</v>
      </c>
      <c r="AM23" s="0" t="n">
        <v>25.125</v>
      </c>
      <c r="AN23" s="0" t="n">
        <v>28.125</v>
      </c>
      <c r="AO23" s="0" t="n">
        <v>34.875</v>
      </c>
      <c r="AP23" s="0" t="n">
        <v>41.625</v>
      </c>
      <c r="AQ23" s="0" t="n">
        <v>37.875</v>
      </c>
      <c r="AR23" s="0" t="n">
        <v>27.375</v>
      </c>
      <c r="AS23" s="0" t="n">
        <v>26.625</v>
      </c>
      <c r="AT23" s="0" t="n">
        <v>28.125</v>
      </c>
      <c r="AU23" s="0" t="n">
        <v>29.0925</v>
      </c>
      <c r="AV23" s="0" t="n">
        <v>28.695</v>
      </c>
      <c r="AW23" s="0" t="n">
        <v>27.5475</v>
      </c>
      <c r="AX23" s="0" t="n">
        <v>26.2575</v>
      </c>
      <c r="AY23" s="0" t="n">
        <v>27.5025</v>
      </c>
      <c r="AZ23" s="0" t="n">
        <v>30.8625</v>
      </c>
      <c r="BA23" s="0" t="n">
        <v>32.4225</v>
      </c>
      <c r="BB23" s="0" t="n">
        <v>37.995</v>
      </c>
      <c r="BC23" s="0" t="n">
        <v>34.935</v>
      </c>
      <c r="BD23" s="0" t="n">
        <v>28.71</v>
      </c>
      <c r="BE23" s="0" t="n">
        <v>27.375</v>
      </c>
      <c r="BF23" s="0" t="n">
        <v>28.62</v>
      </c>
      <c r="BG23" s="0" t="n">
        <v>29.25</v>
      </c>
      <c r="BH23" s="0" t="n">
        <v>29.0625</v>
      </c>
      <c r="BI23" s="0" t="n">
        <v>28.125</v>
      </c>
      <c r="BJ23" s="0" t="n">
        <v>27.375</v>
      </c>
      <c r="BK23" s="0" t="n">
        <v>28.5</v>
      </c>
      <c r="BL23" s="0" t="n">
        <v>31.6875</v>
      </c>
      <c r="BM23" s="0" t="n">
        <v>31.3125</v>
      </c>
      <c r="BN23" s="0" t="n">
        <v>36</v>
      </c>
      <c r="BO23" s="0" t="n">
        <v>33.375</v>
      </c>
      <c r="BP23" s="0" t="n">
        <v>30</v>
      </c>
      <c r="BQ23" s="0" t="n">
        <v>28.313</v>
      </c>
      <c r="BR23" s="0" t="n">
        <v>29.25</v>
      </c>
      <c r="BS23" s="0" t="n">
        <v>29.4075</v>
      </c>
      <c r="BT23" s="0" t="n">
        <v>29.4</v>
      </c>
      <c r="BU23" s="0" t="n">
        <v>28.65</v>
      </c>
      <c r="BV23" s="0" t="n">
        <v>28.41</v>
      </c>
      <c r="BW23" s="0" t="n">
        <v>29.3925</v>
      </c>
      <c r="BX23" s="0" t="n">
        <v>32.3475</v>
      </c>
      <c r="BY23" s="0" t="n">
        <v>30.3525</v>
      </c>
      <c r="BZ23" s="0" t="n">
        <v>34.3725</v>
      </c>
      <c r="CA23" s="0" t="n">
        <v>32.1225</v>
      </c>
      <c r="CB23" s="0" t="n">
        <v>31.102</v>
      </c>
      <c r="CC23" s="0" t="n">
        <v>29.085</v>
      </c>
      <c r="CD23" s="0" t="n">
        <v>29.8725</v>
      </c>
      <c r="CE23" s="0" t="n">
        <v>29.58</v>
      </c>
      <c r="CF23" s="0" t="n">
        <v>29.67</v>
      </c>
      <c r="CG23" s="0" t="n">
        <v>29.0175</v>
      </c>
      <c r="CH23" s="0" t="n">
        <v>29.0625</v>
      </c>
      <c r="CI23" s="0" t="n">
        <v>29.9625</v>
      </c>
      <c r="CJ23" s="0" t="n">
        <v>32.7975</v>
      </c>
      <c r="CK23" s="0" t="n">
        <v>29.9025</v>
      </c>
      <c r="CL23" s="0" t="n">
        <v>33.5625</v>
      </c>
      <c r="CM23" s="0" t="n">
        <v>31.5075</v>
      </c>
      <c r="CN23" s="0" t="n">
        <v>31.793</v>
      </c>
      <c r="CO23" s="0" t="n">
        <v>29.595</v>
      </c>
      <c r="CP23" s="0" t="n">
        <v>30.3</v>
      </c>
      <c r="CQ23" s="0" t="n">
        <v>29.7525</v>
      </c>
      <c r="CR23" s="0" t="n">
        <v>29.9175</v>
      </c>
      <c r="CS23" s="0" t="n">
        <v>29.3325</v>
      </c>
      <c r="CT23" s="0" t="n">
        <v>29.58</v>
      </c>
      <c r="CU23" s="0" t="n">
        <v>30.42</v>
      </c>
      <c r="CV23" s="0" t="n">
        <v>33.1725</v>
      </c>
      <c r="CW23" s="0" t="n">
        <v>29.6475</v>
      </c>
      <c r="CX23" s="0" t="n">
        <v>33.045</v>
      </c>
      <c r="CY23" s="0" t="n">
        <v>31.1325</v>
      </c>
      <c r="CZ23" s="0" t="n">
        <v>32.34</v>
      </c>
      <c r="DA23" s="0" t="n">
        <v>30.008</v>
      </c>
      <c r="DB23" s="0" t="n">
        <v>30.6525</v>
      </c>
      <c r="DC23" s="0" t="n">
        <v>29.9325</v>
      </c>
      <c r="DD23" s="0" t="n">
        <v>30.165</v>
      </c>
      <c r="DE23" s="0" t="n">
        <v>29.6475</v>
      </c>
      <c r="DF23" s="0" t="n">
        <v>30.075</v>
      </c>
      <c r="DG23" s="0" t="n">
        <v>30.8625</v>
      </c>
      <c r="DH23" s="0" t="n">
        <v>33.5325</v>
      </c>
      <c r="DI23" s="0" t="n">
        <v>29.4225</v>
      </c>
      <c r="DJ23" s="0" t="n">
        <v>32.5725</v>
      </c>
      <c r="DK23" s="0" t="n">
        <v>30.8025</v>
      </c>
      <c r="DL23" s="0" t="n">
        <v>32.858</v>
      </c>
      <c r="DM23" s="0" t="n">
        <v>30.405</v>
      </c>
      <c r="DN23" s="0" t="n">
        <v>30.9975</v>
      </c>
      <c r="DO23" s="0" t="n">
        <v>30.2925</v>
      </c>
      <c r="DP23" s="0" t="n">
        <v>30.585</v>
      </c>
      <c r="DQ23" s="0" t="n">
        <v>30.135</v>
      </c>
      <c r="DR23" s="0" t="n">
        <v>30.735</v>
      </c>
      <c r="DS23" s="0" t="n">
        <v>31.47</v>
      </c>
      <c r="DT23" s="0" t="n">
        <v>34.065</v>
      </c>
      <c r="DU23" s="0" t="n">
        <v>29.4075</v>
      </c>
      <c r="DV23" s="0" t="n">
        <v>32.34</v>
      </c>
      <c r="DW23" s="0" t="n">
        <v>30.69</v>
      </c>
      <c r="DX23" s="0" t="n">
        <v>33.54</v>
      </c>
      <c r="DY23" s="0" t="n">
        <v>30.975</v>
      </c>
      <c r="DZ23" s="0" t="n">
        <v>31.515</v>
      </c>
      <c r="EA23" s="0" t="n">
        <v>30.66</v>
      </c>
      <c r="EB23" s="0" t="n">
        <v>31.0125</v>
      </c>
      <c r="EC23" s="0" t="n">
        <v>30.6075</v>
      </c>
      <c r="ED23" s="0" t="n">
        <v>31.3725</v>
      </c>
      <c r="EE23" s="0" t="n">
        <v>32.07</v>
      </c>
      <c r="EF23" s="0" t="n">
        <v>34.59</v>
      </c>
      <c r="EG23" s="0" t="n">
        <v>29.4225</v>
      </c>
      <c r="EH23" s="0" t="n">
        <v>32.145</v>
      </c>
      <c r="EI23" s="0" t="n">
        <v>30.6075</v>
      </c>
      <c r="EJ23" s="0" t="n">
        <v>34.2</v>
      </c>
      <c r="EK23" s="0" t="n">
        <v>31.53</v>
      </c>
      <c r="EL23" s="0" t="n">
        <v>32.025</v>
      </c>
      <c r="EM23" s="0" t="n">
        <v>31.0275</v>
      </c>
      <c r="EN23" s="0" t="n">
        <v>31.4325</v>
      </c>
      <c r="EO23" s="0" t="n">
        <v>31.0875</v>
      </c>
      <c r="EP23" s="0" t="n">
        <v>31.995</v>
      </c>
      <c r="EQ23" s="0" t="n">
        <v>32.6475</v>
      </c>
      <c r="ER23" s="0" t="n">
        <v>35.1075</v>
      </c>
      <c r="ES23" s="0" t="n">
        <v>29.46</v>
      </c>
      <c r="ET23" s="0" t="n">
        <v>31.9875</v>
      </c>
      <c r="EU23" s="0" t="n">
        <v>30.555</v>
      </c>
      <c r="EV23" s="0" t="n">
        <v>34.845</v>
      </c>
      <c r="EW23" s="0" t="n">
        <v>32.078</v>
      </c>
      <c r="EX23" s="0" t="n">
        <v>32.5275</v>
      </c>
      <c r="EY23" s="0" t="n">
        <v>31.4025</v>
      </c>
      <c r="EZ23" s="0" t="n">
        <v>31.8</v>
      </c>
      <c r="FA23" s="0" t="n">
        <v>31.4475</v>
      </c>
      <c r="FB23" s="0" t="n">
        <v>32.3325</v>
      </c>
      <c r="FC23" s="0" t="n">
        <v>32.9925</v>
      </c>
      <c r="FD23" s="0" t="n">
        <v>35.46</v>
      </c>
      <c r="FE23" s="0" t="n">
        <v>29.8875</v>
      </c>
      <c r="FF23" s="0" t="n">
        <v>32.4375</v>
      </c>
      <c r="FG23" s="0" t="n">
        <v>30.99</v>
      </c>
      <c r="FH23" s="0" t="n">
        <v>35.182</v>
      </c>
      <c r="FI23" s="0" t="n">
        <v>32.43</v>
      </c>
      <c r="FJ23" s="0" t="n">
        <v>32.8875</v>
      </c>
      <c r="FK23" s="0" t="n">
        <v>31.7775</v>
      </c>
      <c r="FL23" s="0" t="n">
        <v>32.1675</v>
      </c>
      <c r="FM23" s="0" t="n">
        <v>31.8075</v>
      </c>
      <c r="FN23" s="0" t="n">
        <v>32.6775</v>
      </c>
      <c r="FO23" s="0" t="n">
        <v>33.3375</v>
      </c>
      <c r="FP23" s="0" t="n">
        <v>35.82</v>
      </c>
      <c r="FQ23" s="0" t="n">
        <v>30.3075</v>
      </c>
      <c r="FR23" s="0" t="n">
        <v>32.8875</v>
      </c>
      <c r="FS23" s="0" t="n">
        <v>31.4325</v>
      </c>
      <c r="FT23" s="0" t="n">
        <v>35.52</v>
      </c>
      <c r="FU23" s="0" t="n">
        <v>32.782</v>
      </c>
      <c r="FV23" s="0" t="n">
        <v>33.2475</v>
      </c>
      <c r="FW23" s="0" t="n">
        <v>32.1525</v>
      </c>
      <c r="FX23" s="0" t="n">
        <v>32.535</v>
      </c>
      <c r="FY23" s="0" t="n">
        <v>32.1675</v>
      </c>
      <c r="FZ23" s="0" t="n">
        <v>33.015</v>
      </c>
      <c r="GA23" s="0" t="n">
        <v>33.6825</v>
      </c>
      <c r="GB23" s="0" t="n">
        <v>36.1725</v>
      </c>
      <c r="GC23" s="0" t="n">
        <v>30.735</v>
      </c>
      <c r="GD23" s="0" t="n">
        <v>33.345</v>
      </c>
      <c r="GE23" s="0" t="n">
        <v>31.8675</v>
      </c>
      <c r="GF23" s="0" t="n">
        <v>35.858</v>
      </c>
      <c r="GG23" s="0" t="n">
        <v>33.127</v>
      </c>
      <c r="GH23" s="0" t="n">
        <v>33.6</v>
      </c>
      <c r="GI23" s="0" t="n">
        <v>32.5275</v>
      </c>
      <c r="GJ23" s="0" t="n">
        <v>32.9025</v>
      </c>
      <c r="GK23" s="0" t="n">
        <v>32.5275</v>
      </c>
      <c r="GL23" s="0" t="n">
        <v>33.3525</v>
      </c>
      <c r="GM23" s="0" t="n">
        <v>34.0275</v>
      </c>
      <c r="GN23" s="0" t="n">
        <v>36.525</v>
      </c>
      <c r="GO23" s="0" t="n">
        <v>31.155</v>
      </c>
      <c r="GP23" s="0" t="n">
        <v>33.795</v>
      </c>
      <c r="GQ23" s="0" t="n">
        <v>32.3025</v>
      </c>
      <c r="GR23" s="0" t="n">
        <v>36.195</v>
      </c>
      <c r="GS23" s="0" t="n">
        <v>33.48</v>
      </c>
      <c r="GT23" s="0" t="n">
        <v>33.96</v>
      </c>
      <c r="GU23" s="0" t="n">
        <v>32.9025</v>
      </c>
      <c r="GV23" s="0" t="n">
        <v>33.27</v>
      </c>
      <c r="GW23" s="0" t="n">
        <v>32.8875</v>
      </c>
      <c r="GX23" s="0" t="n">
        <v>33.69</v>
      </c>
      <c r="GY23" s="0" t="n">
        <v>34.3725</v>
      </c>
      <c r="GZ23" s="0" t="n">
        <v>36.885</v>
      </c>
      <c r="HA23" s="0" t="n">
        <v>31.575</v>
      </c>
      <c r="HB23" s="0" t="n">
        <v>34.245</v>
      </c>
      <c r="HC23" s="0" t="n">
        <v>32.7375</v>
      </c>
      <c r="HD23" s="0" t="n">
        <v>36.525</v>
      </c>
      <c r="HE23" s="0" t="n">
        <v>33.833</v>
      </c>
      <c r="HF23" s="0" t="n">
        <v>34.3125</v>
      </c>
      <c r="HG23" s="0" t="n">
        <v>33.285</v>
      </c>
      <c r="HH23" s="0" t="n">
        <v>33.645</v>
      </c>
      <c r="HI23" s="0" t="n">
        <v>33.2475</v>
      </c>
      <c r="HJ23" s="0" t="n">
        <v>34.035</v>
      </c>
      <c r="HK23" s="0" t="n">
        <v>34.7175</v>
      </c>
      <c r="HL23" s="0" t="n">
        <v>37.2375</v>
      </c>
      <c r="HM23" s="0" t="n">
        <v>32.0025</v>
      </c>
      <c r="HN23" s="0" t="n">
        <v>34.695</v>
      </c>
    </row>
    <row r="24" customFormat="false" ht="12.75" hidden="false" customHeight="false" outlineLevel="0" collapsed="false">
      <c r="A24" s="0" t="s">
        <v>6</v>
      </c>
      <c r="B24" s="409" t="s">
        <v>198</v>
      </c>
      <c r="S24" s="0" t="n">
        <v>24</v>
      </c>
      <c r="T24" s="0" t="n">
        <v>27.1875</v>
      </c>
      <c r="U24" s="0" t="n">
        <v>20.175</v>
      </c>
      <c r="V24" s="0" t="n">
        <v>24.188</v>
      </c>
      <c r="W24" s="0" t="n">
        <v>24.375</v>
      </c>
      <c r="X24" s="0" t="n">
        <v>24.375</v>
      </c>
      <c r="Y24" s="0" t="n">
        <v>23.625</v>
      </c>
      <c r="Z24" s="0" t="n">
        <v>22.688</v>
      </c>
      <c r="AA24" s="0" t="n">
        <v>22.688</v>
      </c>
      <c r="AB24" s="0" t="n">
        <v>27.75</v>
      </c>
      <c r="AC24" s="0" t="n">
        <v>33.188</v>
      </c>
      <c r="AD24" s="0" t="n">
        <v>38.438</v>
      </c>
      <c r="AE24" s="0" t="n">
        <v>29.625</v>
      </c>
      <c r="AF24" s="0" t="n">
        <v>26.438</v>
      </c>
      <c r="AG24" s="0" t="n">
        <v>25.875</v>
      </c>
      <c r="AH24" s="0" t="n">
        <v>27.563</v>
      </c>
      <c r="AI24" s="0" t="n">
        <v>20.625</v>
      </c>
      <c r="AJ24" s="0" t="n">
        <v>19.875</v>
      </c>
      <c r="AK24" s="0" t="n">
        <v>18.375</v>
      </c>
      <c r="AL24" s="0" t="n">
        <v>16.875</v>
      </c>
      <c r="AM24" s="0" t="n">
        <v>17.625</v>
      </c>
      <c r="AN24" s="0" t="n">
        <v>20.625</v>
      </c>
      <c r="AO24" s="0" t="n">
        <v>27.375</v>
      </c>
      <c r="AP24" s="0" t="n">
        <v>34.125</v>
      </c>
      <c r="AQ24" s="0" t="n">
        <v>26.625</v>
      </c>
      <c r="AR24" s="0" t="n">
        <v>19.125</v>
      </c>
      <c r="AS24" s="0" t="n">
        <v>18.375</v>
      </c>
      <c r="AT24" s="0" t="n">
        <v>20.625</v>
      </c>
      <c r="AU24" s="0" t="n">
        <v>13.875</v>
      </c>
      <c r="AV24" s="0" t="n">
        <v>15.563</v>
      </c>
      <c r="AW24" s="0" t="n">
        <v>13.688</v>
      </c>
      <c r="AX24" s="0" t="n">
        <v>18.938</v>
      </c>
      <c r="AY24" s="0" t="n">
        <v>18.938</v>
      </c>
      <c r="AZ24" s="0" t="n">
        <v>23.438</v>
      </c>
      <c r="BA24" s="0" t="n">
        <v>26.438</v>
      </c>
      <c r="BB24" s="0" t="n">
        <v>33.188</v>
      </c>
      <c r="BC24" s="0" t="n">
        <v>21</v>
      </c>
      <c r="BD24" s="0" t="n">
        <v>21.188</v>
      </c>
      <c r="BE24" s="0" t="n">
        <v>18.563</v>
      </c>
      <c r="BF24" s="0" t="n">
        <v>21</v>
      </c>
      <c r="BG24" s="0" t="n">
        <v>13.875</v>
      </c>
      <c r="BH24" s="0" t="n">
        <v>15.563</v>
      </c>
      <c r="BI24" s="0" t="n">
        <v>13.688</v>
      </c>
      <c r="BJ24" s="0" t="n">
        <v>18.188</v>
      </c>
      <c r="BK24" s="0" t="n">
        <v>18.188</v>
      </c>
      <c r="BL24" s="0" t="n">
        <v>21.938</v>
      </c>
      <c r="BM24" s="0" t="n">
        <v>19.688</v>
      </c>
      <c r="BN24" s="0" t="n">
        <v>26.438</v>
      </c>
      <c r="BO24" s="0" t="n">
        <v>16.5</v>
      </c>
      <c r="BP24" s="0" t="n">
        <v>18.938</v>
      </c>
      <c r="BQ24" s="0" t="n">
        <v>16.688</v>
      </c>
      <c r="BR24" s="0" t="n">
        <v>19.125</v>
      </c>
      <c r="BS24" s="0" t="n">
        <v>14.063</v>
      </c>
      <c r="BT24" s="0" t="n">
        <v>15.75</v>
      </c>
      <c r="BU24" s="0" t="n">
        <v>13.875</v>
      </c>
      <c r="BV24" s="0" t="n">
        <v>18.375</v>
      </c>
      <c r="BW24" s="0" t="n">
        <v>18.375</v>
      </c>
      <c r="BX24" s="0" t="n">
        <v>22.125</v>
      </c>
      <c r="BY24" s="0" t="n">
        <v>19.875</v>
      </c>
      <c r="BZ24" s="0" t="n">
        <v>26.625</v>
      </c>
      <c r="CA24" s="0" t="n">
        <v>16.688</v>
      </c>
      <c r="CB24" s="0" t="n">
        <v>19.125</v>
      </c>
      <c r="CC24" s="0" t="n">
        <v>16.875</v>
      </c>
      <c r="CD24" s="0" t="n">
        <v>19.313</v>
      </c>
      <c r="CE24" s="0" t="n">
        <v>21.075</v>
      </c>
      <c r="CF24" s="0" t="n">
        <v>22.762</v>
      </c>
      <c r="CG24" s="0" t="n">
        <v>20.887</v>
      </c>
      <c r="CH24" s="0" t="n">
        <v>25.387</v>
      </c>
      <c r="CI24" s="0" t="n">
        <v>25.387</v>
      </c>
      <c r="CJ24" s="0" t="n">
        <v>29.887</v>
      </c>
      <c r="CK24" s="0" t="n">
        <v>35.138</v>
      </c>
      <c r="CL24" s="0" t="n">
        <v>41.888</v>
      </c>
      <c r="CM24" s="0" t="n">
        <v>28.95</v>
      </c>
      <c r="CN24" s="0" t="n">
        <v>28.387</v>
      </c>
      <c r="CO24" s="0" t="n">
        <v>26.137</v>
      </c>
      <c r="CP24" s="0" t="n">
        <v>28.575</v>
      </c>
      <c r="CQ24" s="0" t="n">
        <v>21.337</v>
      </c>
      <c r="CR24" s="0" t="n">
        <v>23.025</v>
      </c>
      <c r="CS24" s="0" t="n">
        <v>21.15</v>
      </c>
      <c r="CT24" s="0" t="n">
        <v>25.65</v>
      </c>
      <c r="CU24" s="0" t="n">
        <v>25.65</v>
      </c>
      <c r="CV24" s="0" t="n">
        <v>30.15</v>
      </c>
      <c r="CW24" s="0" t="n">
        <v>35.4</v>
      </c>
      <c r="CX24" s="0" t="n">
        <v>42.15</v>
      </c>
      <c r="CY24" s="0" t="n">
        <v>29.212</v>
      </c>
      <c r="CZ24" s="0" t="n">
        <v>28.65</v>
      </c>
      <c r="DA24" s="0" t="n">
        <v>26.4</v>
      </c>
      <c r="DB24" s="0" t="n">
        <v>28.837</v>
      </c>
      <c r="DC24" s="0" t="n">
        <v>21.712</v>
      </c>
      <c r="DD24" s="0" t="n">
        <v>23.4</v>
      </c>
      <c r="DE24" s="0" t="n">
        <v>21.525</v>
      </c>
      <c r="DF24" s="0" t="n">
        <v>26.063</v>
      </c>
      <c r="DG24" s="0" t="n">
        <v>26.063</v>
      </c>
      <c r="DH24" s="0" t="n">
        <v>30.563</v>
      </c>
      <c r="DI24" s="0" t="n">
        <v>35.813</v>
      </c>
      <c r="DJ24" s="0" t="n">
        <v>42.563</v>
      </c>
      <c r="DK24" s="0" t="n">
        <v>29.587</v>
      </c>
      <c r="DL24" s="0" t="n">
        <v>29.063</v>
      </c>
      <c r="DM24" s="0" t="n">
        <v>26.813</v>
      </c>
      <c r="DN24" s="0" t="n">
        <v>29.212</v>
      </c>
      <c r="DO24" s="0" t="n">
        <v>22.087</v>
      </c>
      <c r="DP24" s="0" t="n">
        <v>23.775</v>
      </c>
      <c r="DQ24" s="0" t="n">
        <v>21.9</v>
      </c>
      <c r="DR24" s="0" t="n">
        <v>26.625</v>
      </c>
      <c r="DS24" s="0" t="n">
        <v>26.625</v>
      </c>
      <c r="DT24" s="0" t="n">
        <v>31.125</v>
      </c>
      <c r="DU24" s="0" t="n">
        <v>36.375</v>
      </c>
      <c r="DV24" s="0" t="n">
        <v>43.125</v>
      </c>
      <c r="DW24" s="0" t="n">
        <v>29.962</v>
      </c>
      <c r="DX24" s="0" t="n">
        <v>29.625</v>
      </c>
      <c r="DY24" s="0" t="n">
        <v>27.375</v>
      </c>
      <c r="DZ24" s="0" t="n">
        <v>29.587</v>
      </c>
      <c r="EA24" s="0" t="n">
        <v>22.462</v>
      </c>
      <c r="EB24" s="0" t="n">
        <v>24.15</v>
      </c>
      <c r="EC24" s="0" t="n">
        <v>22.275</v>
      </c>
      <c r="ED24" s="0" t="n">
        <v>27</v>
      </c>
      <c r="EE24" s="0" t="n">
        <v>27</v>
      </c>
      <c r="EF24" s="0" t="n">
        <v>31.5</v>
      </c>
      <c r="EG24" s="0" t="n">
        <v>36.75</v>
      </c>
      <c r="EH24" s="0" t="n">
        <v>43.5</v>
      </c>
      <c r="EI24" s="0" t="n">
        <v>30.337</v>
      </c>
      <c r="EJ24" s="0" t="n">
        <v>30</v>
      </c>
      <c r="EK24" s="0" t="n">
        <v>27.75</v>
      </c>
      <c r="EL24" s="0" t="n">
        <v>29.962</v>
      </c>
      <c r="EM24" s="0" t="n">
        <v>22.65</v>
      </c>
      <c r="EN24" s="0" t="n">
        <v>24.337</v>
      </c>
      <c r="EO24" s="0" t="n">
        <v>22.462</v>
      </c>
      <c r="EP24" s="0" t="n">
        <v>27.188</v>
      </c>
      <c r="EQ24" s="0" t="n">
        <v>27.188</v>
      </c>
      <c r="ER24" s="0" t="n">
        <v>31.688</v>
      </c>
      <c r="ES24" s="0" t="n">
        <v>36.938</v>
      </c>
      <c r="ET24" s="0" t="n">
        <v>43.688</v>
      </c>
      <c r="EU24" s="0" t="n">
        <v>30.525</v>
      </c>
      <c r="EV24" s="0" t="n">
        <v>30.188</v>
      </c>
      <c r="EW24" s="0" t="n">
        <v>27.938</v>
      </c>
      <c r="EX24" s="0" t="n">
        <v>30.15</v>
      </c>
      <c r="EY24" s="0" t="n">
        <v>23.212</v>
      </c>
      <c r="EZ24" s="0" t="n">
        <v>24.9</v>
      </c>
      <c r="FA24" s="0" t="n">
        <v>23.025</v>
      </c>
      <c r="FB24" s="0" t="n">
        <v>27.75</v>
      </c>
      <c r="FC24" s="0" t="n">
        <v>27.75</v>
      </c>
      <c r="FD24" s="0" t="n">
        <v>32.25</v>
      </c>
      <c r="FE24" s="0" t="n">
        <v>37.5</v>
      </c>
      <c r="FF24" s="0" t="n">
        <v>44.25</v>
      </c>
      <c r="FG24" s="0" t="n">
        <v>30.712</v>
      </c>
      <c r="FH24" s="0" t="n">
        <v>30.75</v>
      </c>
      <c r="FI24" s="0" t="n">
        <v>28.5</v>
      </c>
      <c r="FJ24" s="0" t="n">
        <v>30.337</v>
      </c>
      <c r="FK24" s="0" t="n">
        <v>23.775</v>
      </c>
      <c r="FL24" s="0" t="n">
        <v>25.462</v>
      </c>
      <c r="FM24" s="0" t="n">
        <v>23.587</v>
      </c>
      <c r="FN24" s="0" t="n">
        <v>28.313</v>
      </c>
      <c r="FO24" s="0" t="n">
        <v>28.313</v>
      </c>
      <c r="FP24" s="0" t="n">
        <v>32.813</v>
      </c>
      <c r="FQ24" s="0" t="n">
        <v>38.063</v>
      </c>
      <c r="FR24" s="0" t="n">
        <v>44.775</v>
      </c>
      <c r="FS24" s="0" t="n">
        <v>30.9</v>
      </c>
      <c r="FT24" s="0" t="n">
        <v>31.313</v>
      </c>
      <c r="FU24" s="0" t="n">
        <v>29.063</v>
      </c>
      <c r="FV24" s="0" t="n">
        <v>30.525</v>
      </c>
      <c r="FW24" s="0" t="n">
        <v>24.337</v>
      </c>
      <c r="FX24" s="0" t="n">
        <v>26.025</v>
      </c>
      <c r="FY24" s="0" t="n">
        <v>24.15</v>
      </c>
      <c r="FZ24" s="0" t="n">
        <v>28.875</v>
      </c>
      <c r="GA24" s="0" t="n">
        <v>28.875</v>
      </c>
      <c r="GB24" s="0" t="n">
        <v>33.375</v>
      </c>
      <c r="GC24" s="0" t="n">
        <v>38.625</v>
      </c>
      <c r="GD24" s="0" t="n">
        <v>44.962</v>
      </c>
      <c r="GE24" s="0" t="n">
        <v>31.087</v>
      </c>
      <c r="GF24" s="0" t="n">
        <v>31.875</v>
      </c>
      <c r="GG24" s="0" t="n">
        <v>29.625</v>
      </c>
      <c r="GH24" s="0" t="n">
        <v>30.712</v>
      </c>
      <c r="GI24" s="0" t="n">
        <v>24.375</v>
      </c>
      <c r="GJ24" s="0" t="n">
        <v>26.063</v>
      </c>
      <c r="GK24" s="0" t="n">
        <v>24.188</v>
      </c>
      <c r="GL24" s="0" t="n">
        <v>28.913</v>
      </c>
      <c r="GM24" s="0" t="n">
        <v>28.913</v>
      </c>
      <c r="GN24" s="0" t="n">
        <v>33.413</v>
      </c>
      <c r="GO24" s="0" t="n">
        <v>38.663</v>
      </c>
      <c r="GP24" s="0" t="n">
        <v>45.15</v>
      </c>
      <c r="GQ24" s="0" t="n">
        <v>31.275</v>
      </c>
      <c r="GR24" s="0" t="n">
        <v>31.913</v>
      </c>
      <c r="GS24" s="0" t="n">
        <v>29.663</v>
      </c>
      <c r="GT24" s="0" t="n">
        <v>30.9</v>
      </c>
      <c r="GU24" s="0" t="n">
        <v>24.413</v>
      </c>
      <c r="GV24" s="0" t="n">
        <v>26.1</v>
      </c>
      <c r="GW24" s="0" t="n">
        <v>24.225</v>
      </c>
      <c r="GX24" s="0" t="n">
        <v>28.95</v>
      </c>
      <c r="GY24" s="0" t="n">
        <v>28.95</v>
      </c>
      <c r="GZ24" s="0" t="n">
        <v>33.45</v>
      </c>
      <c r="HA24" s="0" t="n">
        <v>38.7</v>
      </c>
      <c r="HB24" s="0" t="n">
        <v>45.337</v>
      </c>
      <c r="HC24" s="0" t="n">
        <v>31.462</v>
      </c>
      <c r="HD24" s="0" t="n">
        <v>31.95</v>
      </c>
      <c r="HE24" s="0" t="n">
        <v>29.7</v>
      </c>
      <c r="HF24" s="0" t="n">
        <v>31.087</v>
      </c>
      <c r="HG24" s="0" t="n">
        <v>24.45</v>
      </c>
      <c r="HH24" s="0" t="n">
        <v>26.137</v>
      </c>
      <c r="HI24" s="0" t="n">
        <v>24.262</v>
      </c>
      <c r="HJ24" s="0" t="n">
        <v>28.988</v>
      </c>
      <c r="HK24" s="0" t="n">
        <v>28.988</v>
      </c>
      <c r="HL24" s="0" t="n">
        <v>33.487</v>
      </c>
      <c r="HM24" s="0" t="n">
        <v>38.737</v>
      </c>
      <c r="HN24" s="0" t="n">
        <v>45.487</v>
      </c>
    </row>
    <row r="25" customFormat="false" ht="12.75" hidden="false" customHeight="false" outlineLevel="0" collapsed="false">
      <c r="A25" s="0" t="s">
        <v>4</v>
      </c>
      <c r="B25" s="409" t="s">
        <v>198</v>
      </c>
      <c r="S25" s="0" t="n">
        <v>17.06</v>
      </c>
      <c r="T25" s="0" t="n">
        <v>19.51</v>
      </c>
      <c r="U25" s="0" t="n">
        <v>20.175</v>
      </c>
      <c r="V25" s="0" t="n">
        <v>24.188</v>
      </c>
      <c r="W25" s="0" t="n">
        <v>24.375</v>
      </c>
      <c r="X25" s="0" t="n">
        <v>24.375</v>
      </c>
      <c r="Y25" s="0" t="n">
        <v>23.8125</v>
      </c>
      <c r="Z25" s="0" t="n">
        <v>23.438</v>
      </c>
      <c r="AA25" s="0" t="n">
        <v>24.75</v>
      </c>
      <c r="AB25" s="0" t="n">
        <v>29.438</v>
      </c>
      <c r="AC25" s="0" t="n">
        <v>35.25</v>
      </c>
      <c r="AD25" s="0" t="n">
        <v>39.75</v>
      </c>
      <c r="AE25" s="0" t="n">
        <v>29.625</v>
      </c>
      <c r="AF25" s="0" t="n">
        <v>26.438</v>
      </c>
      <c r="AG25" s="0" t="n">
        <v>25.875</v>
      </c>
      <c r="AH25" s="0" t="n">
        <v>27.5625</v>
      </c>
      <c r="AI25" s="0" t="n">
        <v>28.125</v>
      </c>
      <c r="AJ25" s="0" t="n">
        <v>27.375</v>
      </c>
      <c r="AK25" s="0" t="n">
        <v>25.875</v>
      </c>
      <c r="AL25" s="0" t="n">
        <v>24.375</v>
      </c>
      <c r="AM25" s="0" t="n">
        <v>25.125</v>
      </c>
      <c r="AN25" s="0" t="n">
        <v>31.875</v>
      </c>
      <c r="AO25" s="0" t="n">
        <v>39.375</v>
      </c>
      <c r="AP25" s="0" t="n">
        <v>42.375</v>
      </c>
      <c r="AQ25" s="0" t="n">
        <v>34.125</v>
      </c>
      <c r="AR25" s="0" t="n">
        <v>26.625</v>
      </c>
      <c r="AS25" s="0" t="n">
        <v>25.875</v>
      </c>
      <c r="AT25" s="0" t="n">
        <v>28.875</v>
      </c>
      <c r="AU25" s="0" t="n">
        <v>29.625</v>
      </c>
      <c r="AV25" s="0" t="n">
        <v>28.125</v>
      </c>
      <c r="AW25" s="0" t="n">
        <v>26.8125</v>
      </c>
      <c r="AX25" s="0" t="n">
        <v>25.5</v>
      </c>
      <c r="AY25" s="0" t="n">
        <v>26.0625</v>
      </c>
      <c r="AZ25" s="0" t="n">
        <v>32.4375</v>
      </c>
      <c r="BA25" s="0" t="n">
        <v>36.9375</v>
      </c>
      <c r="BB25" s="0" t="n">
        <v>38.8125</v>
      </c>
      <c r="BC25" s="0" t="n">
        <v>32.0625</v>
      </c>
      <c r="BD25" s="0" t="n">
        <v>27.75</v>
      </c>
      <c r="BE25" s="0" t="n">
        <v>27.5625</v>
      </c>
      <c r="BF25" s="0" t="n">
        <v>30.5625</v>
      </c>
      <c r="BG25" s="0" t="n">
        <v>30.188</v>
      </c>
      <c r="BH25" s="0" t="n">
        <v>28.6875</v>
      </c>
      <c r="BI25" s="0" t="n">
        <v>27.5625</v>
      </c>
      <c r="BJ25" s="0" t="n">
        <v>26.625</v>
      </c>
      <c r="BK25" s="0" t="n">
        <v>27</v>
      </c>
      <c r="BL25" s="0" t="n">
        <v>32.625</v>
      </c>
      <c r="BM25" s="0" t="n">
        <v>35.4375</v>
      </c>
      <c r="BN25" s="0" t="n">
        <v>36.5625</v>
      </c>
      <c r="BO25" s="0" t="n">
        <v>30.9375</v>
      </c>
      <c r="BP25" s="0" t="n">
        <v>28.875</v>
      </c>
      <c r="BQ25" s="0" t="n">
        <v>28.5</v>
      </c>
      <c r="BR25" s="0" t="n">
        <v>31.5</v>
      </c>
      <c r="BS25" s="0" t="n">
        <v>30.563</v>
      </c>
      <c r="BT25" s="0" t="n">
        <v>29.13</v>
      </c>
      <c r="BU25" s="0" t="n">
        <v>28.29</v>
      </c>
      <c r="BV25" s="0" t="n">
        <v>27.525</v>
      </c>
      <c r="BW25" s="0" t="n">
        <v>27.9</v>
      </c>
      <c r="BX25" s="0" t="n">
        <v>32.8875</v>
      </c>
      <c r="BY25" s="0" t="n">
        <v>34.275</v>
      </c>
      <c r="BZ25" s="0" t="n">
        <v>34.6875</v>
      </c>
      <c r="CA25" s="0" t="n">
        <v>30.12</v>
      </c>
      <c r="CB25" s="0" t="n">
        <v>29.76</v>
      </c>
      <c r="CC25" s="0" t="n">
        <v>29.3475</v>
      </c>
      <c r="CD25" s="0" t="n">
        <v>32.2725</v>
      </c>
      <c r="CE25" s="0" t="n">
        <v>30.863</v>
      </c>
      <c r="CF25" s="0" t="n">
        <v>29.46</v>
      </c>
      <c r="CG25" s="0" t="n">
        <v>28.7775</v>
      </c>
      <c r="CH25" s="0" t="n">
        <v>28.1025</v>
      </c>
      <c r="CI25" s="0" t="n">
        <v>28.4775</v>
      </c>
      <c r="CJ25" s="0" t="n">
        <v>33.1125</v>
      </c>
      <c r="CK25" s="0" t="n">
        <v>33.72</v>
      </c>
      <c r="CL25" s="0" t="n">
        <v>33.7425</v>
      </c>
      <c r="CM25" s="0" t="n">
        <v>29.7525</v>
      </c>
      <c r="CN25" s="0" t="n">
        <v>30.33</v>
      </c>
      <c r="CO25" s="0" t="n">
        <v>29.895</v>
      </c>
      <c r="CP25" s="0" t="n">
        <v>32.7825</v>
      </c>
      <c r="CQ25" s="0" t="n">
        <v>31.035</v>
      </c>
      <c r="CR25" s="0" t="n">
        <v>29.6325</v>
      </c>
      <c r="CS25" s="0" t="n">
        <v>28.935</v>
      </c>
      <c r="CT25" s="0" t="n">
        <v>28.2525</v>
      </c>
      <c r="CU25" s="0" t="n">
        <v>28.6275</v>
      </c>
      <c r="CV25" s="0" t="n">
        <v>33.315</v>
      </c>
      <c r="CW25" s="0" t="n">
        <v>33.9675</v>
      </c>
      <c r="CX25" s="0" t="n">
        <v>34.0125</v>
      </c>
      <c r="CY25" s="0" t="n">
        <v>29.97</v>
      </c>
      <c r="CZ25" s="0" t="n">
        <v>30.495</v>
      </c>
      <c r="DA25" s="0" t="n">
        <v>30.06</v>
      </c>
      <c r="DB25" s="0" t="n">
        <v>32.9625</v>
      </c>
      <c r="DC25" s="0" t="n">
        <v>31.215</v>
      </c>
      <c r="DD25" s="0" t="n">
        <v>29.7975</v>
      </c>
      <c r="DE25" s="0" t="n">
        <v>29.1</v>
      </c>
      <c r="DF25" s="0" t="n">
        <v>28.4025</v>
      </c>
      <c r="DG25" s="0" t="n">
        <v>28.785</v>
      </c>
      <c r="DH25" s="0" t="n">
        <v>33.5175</v>
      </c>
      <c r="DI25" s="0" t="n">
        <v>34.215</v>
      </c>
      <c r="DJ25" s="0" t="n">
        <v>34.29</v>
      </c>
      <c r="DK25" s="0" t="n">
        <v>30.195</v>
      </c>
      <c r="DL25" s="0" t="n">
        <v>30.66</v>
      </c>
      <c r="DM25" s="0" t="n">
        <v>30.2175</v>
      </c>
      <c r="DN25" s="0" t="n">
        <v>33.1425</v>
      </c>
      <c r="DO25" s="0" t="n">
        <v>31.387</v>
      </c>
      <c r="DP25" s="0" t="n">
        <v>29.97</v>
      </c>
      <c r="DQ25" s="0" t="n">
        <v>29.2575</v>
      </c>
      <c r="DR25" s="0" t="n">
        <v>28.545</v>
      </c>
      <c r="DS25" s="0" t="n">
        <v>28.935</v>
      </c>
      <c r="DT25" s="0" t="n">
        <v>33.7125</v>
      </c>
      <c r="DU25" s="0" t="n">
        <v>34.4625</v>
      </c>
      <c r="DV25" s="0" t="n">
        <v>34.56</v>
      </c>
      <c r="DW25" s="0" t="n">
        <v>30.42</v>
      </c>
      <c r="DX25" s="0" t="n">
        <v>30.817</v>
      </c>
      <c r="DY25" s="0" t="n">
        <v>30.375</v>
      </c>
      <c r="DZ25" s="0" t="n">
        <v>33.3225</v>
      </c>
      <c r="EA25" s="0" t="n">
        <v>31.56</v>
      </c>
      <c r="EB25" s="0" t="n">
        <v>30.135</v>
      </c>
      <c r="EC25" s="0" t="n">
        <v>29.415</v>
      </c>
      <c r="ED25" s="0" t="n">
        <v>28.695</v>
      </c>
      <c r="EE25" s="0" t="n">
        <v>29.0925</v>
      </c>
      <c r="EF25" s="0" t="n">
        <v>33.915</v>
      </c>
      <c r="EG25" s="0" t="n">
        <v>34.71</v>
      </c>
      <c r="EH25" s="0" t="n">
        <v>34.83</v>
      </c>
      <c r="EI25" s="0" t="n">
        <v>30.6375</v>
      </c>
      <c r="EJ25" s="0" t="n">
        <v>30.983</v>
      </c>
      <c r="EK25" s="0" t="n">
        <v>30.5325</v>
      </c>
      <c r="EL25" s="0" t="n">
        <v>33.5025</v>
      </c>
      <c r="EM25" s="0" t="n">
        <v>31.733</v>
      </c>
      <c r="EN25" s="0" t="n">
        <v>30.3075</v>
      </c>
      <c r="EO25" s="0" t="n">
        <v>29.5725</v>
      </c>
      <c r="EP25" s="0" t="n">
        <v>28.845</v>
      </c>
      <c r="EQ25" s="0" t="n">
        <v>29.2425</v>
      </c>
      <c r="ER25" s="0" t="n">
        <v>34.1175</v>
      </c>
      <c r="ES25" s="0" t="n">
        <v>34.9575</v>
      </c>
      <c r="ET25" s="0" t="n">
        <v>35.1075</v>
      </c>
      <c r="EU25" s="0" t="n">
        <v>30.8625</v>
      </c>
      <c r="EV25" s="0" t="n">
        <v>31.148</v>
      </c>
      <c r="EW25" s="0" t="n">
        <v>30.69</v>
      </c>
      <c r="EX25" s="0" t="n">
        <v>33.6825</v>
      </c>
      <c r="EY25" s="0" t="n">
        <v>31.913</v>
      </c>
      <c r="EZ25" s="0" t="n">
        <v>30.48</v>
      </c>
      <c r="FA25" s="0" t="n">
        <v>29.73</v>
      </c>
      <c r="FB25" s="0" t="n">
        <v>28.995</v>
      </c>
      <c r="FC25" s="0" t="n">
        <v>29.4</v>
      </c>
      <c r="FD25" s="0" t="n">
        <v>34.32</v>
      </c>
      <c r="FE25" s="0" t="n">
        <v>35.205</v>
      </c>
      <c r="FF25" s="0" t="n">
        <v>35.3775</v>
      </c>
      <c r="FG25" s="0" t="n">
        <v>31.08</v>
      </c>
      <c r="FH25" s="0" t="n">
        <v>31.313</v>
      </c>
      <c r="FI25" s="0" t="n">
        <v>30.8475</v>
      </c>
      <c r="FJ25" s="0" t="n">
        <v>33.8625</v>
      </c>
      <c r="FK25" s="0" t="n">
        <v>32.085</v>
      </c>
      <c r="FL25" s="0" t="n">
        <v>30.645</v>
      </c>
      <c r="FM25" s="0" t="n">
        <v>29.8875</v>
      </c>
      <c r="FN25" s="0" t="n">
        <v>29.1375</v>
      </c>
      <c r="FO25" s="0" t="n">
        <v>29.55</v>
      </c>
      <c r="FP25" s="0" t="n">
        <v>34.515</v>
      </c>
      <c r="FQ25" s="0" t="n">
        <v>35.4525</v>
      </c>
      <c r="FR25" s="0" t="n">
        <v>35.655</v>
      </c>
      <c r="FS25" s="0" t="n">
        <v>31.305</v>
      </c>
      <c r="FT25" s="0" t="n">
        <v>31.477</v>
      </c>
      <c r="FU25" s="0" t="n">
        <v>31.0125</v>
      </c>
      <c r="FV25" s="0" t="n">
        <v>34.0425</v>
      </c>
      <c r="FW25" s="0" t="n">
        <v>32.258</v>
      </c>
      <c r="FX25" s="0" t="n">
        <v>30.8175</v>
      </c>
      <c r="FY25" s="0" t="n">
        <v>30.0525</v>
      </c>
      <c r="FZ25" s="0" t="n">
        <v>29.2875</v>
      </c>
      <c r="GA25" s="0" t="n">
        <v>29.7075</v>
      </c>
      <c r="GB25" s="0" t="n">
        <v>34.7175</v>
      </c>
      <c r="GC25" s="0" t="n">
        <v>35.7</v>
      </c>
      <c r="GD25" s="0" t="n">
        <v>35.925</v>
      </c>
      <c r="GE25" s="0" t="n">
        <v>31.5225</v>
      </c>
      <c r="GF25" s="0" t="n">
        <v>31.642</v>
      </c>
      <c r="GG25" s="0" t="n">
        <v>31.17</v>
      </c>
      <c r="GH25" s="0" t="n">
        <v>34.215</v>
      </c>
      <c r="GI25" s="0" t="n">
        <v>32.43</v>
      </c>
      <c r="GJ25" s="0" t="n">
        <v>30.9825</v>
      </c>
      <c r="GK25" s="0" t="n">
        <v>30.21</v>
      </c>
      <c r="GL25" s="0" t="n">
        <v>29.4375</v>
      </c>
      <c r="GM25" s="0" t="n">
        <v>29.8575</v>
      </c>
      <c r="GN25" s="0" t="n">
        <v>34.92</v>
      </c>
      <c r="GO25" s="0" t="n">
        <v>35.9475</v>
      </c>
      <c r="GP25" s="0" t="n">
        <v>36.2025</v>
      </c>
      <c r="GQ25" s="0" t="n">
        <v>31.7475</v>
      </c>
      <c r="GR25" s="0" t="n">
        <v>31.808</v>
      </c>
      <c r="GS25" s="0" t="n">
        <v>31.3275</v>
      </c>
      <c r="GT25" s="0" t="n">
        <v>34.395</v>
      </c>
      <c r="GU25" s="0" t="n">
        <v>32.61</v>
      </c>
      <c r="GV25" s="0" t="n">
        <v>31.155</v>
      </c>
      <c r="GW25" s="0" t="n">
        <v>30.3675</v>
      </c>
      <c r="GX25" s="0" t="n">
        <v>29.5875</v>
      </c>
      <c r="GY25" s="0" t="n">
        <v>30.0075</v>
      </c>
      <c r="GZ25" s="0" t="n">
        <v>35.1225</v>
      </c>
      <c r="HA25" s="0" t="n">
        <v>36.195</v>
      </c>
      <c r="HB25" s="0" t="n">
        <v>36.4725</v>
      </c>
      <c r="HC25" s="0" t="n">
        <v>31.965</v>
      </c>
      <c r="HD25" s="0" t="n">
        <v>31.973</v>
      </c>
      <c r="HE25" s="0" t="n">
        <v>31.485</v>
      </c>
      <c r="HF25" s="0" t="n">
        <v>34.575</v>
      </c>
      <c r="HG25" s="0" t="n">
        <v>32.782</v>
      </c>
      <c r="HH25" s="0" t="n">
        <v>31.32</v>
      </c>
      <c r="HI25" s="0" t="n">
        <v>30.525</v>
      </c>
      <c r="HJ25" s="0" t="n">
        <v>29.7375</v>
      </c>
      <c r="HK25" s="0" t="n">
        <v>30.165</v>
      </c>
      <c r="HL25" s="0" t="n">
        <v>35.3175</v>
      </c>
      <c r="HM25" s="0" t="n">
        <v>36.4425</v>
      </c>
      <c r="HN25" s="0" t="n">
        <v>36.75</v>
      </c>
    </row>
    <row r="26" customFormat="false" ht="12.75" hidden="false" customHeight="false" outlineLevel="0" collapsed="false">
      <c r="A26" s="0" t="s">
        <v>0</v>
      </c>
      <c r="B26" s="409" t="s">
        <v>198</v>
      </c>
      <c r="S26" s="0" t="n">
        <v>19.5</v>
      </c>
      <c r="T26" s="0" t="n">
        <v>20.25</v>
      </c>
      <c r="U26" s="0" t="n">
        <v>19.5</v>
      </c>
      <c r="V26" s="0" t="n">
        <v>22.875</v>
      </c>
      <c r="W26" s="0" t="n">
        <v>22.6875</v>
      </c>
      <c r="X26" s="0" t="n">
        <v>22.125</v>
      </c>
      <c r="Y26" s="0" t="n">
        <v>22.125</v>
      </c>
      <c r="Z26" s="0" t="n">
        <v>22.875</v>
      </c>
      <c r="AA26" s="0" t="n">
        <v>24.375</v>
      </c>
      <c r="AB26" s="0" t="n">
        <v>31.125</v>
      </c>
      <c r="AC26" s="0" t="n">
        <v>38.25</v>
      </c>
      <c r="AD26" s="0" t="n">
        <v>42.75</v>
      </c>
      <c r="AE26" s="0" t="n">
        <v>33.75</v>
      </c>
      <c r="AF26" s="0" t="n">
        <v>25.125</v>
      </c>
      <c r="AG26" s="0" t="n">
        <v>23.25</v>
      </c>
      <c r="AH26" s="0" t="n">
        <v>24.375</v>
      </c>
      <c r="AI26" s="0" t="n">
        <v>25.3125</v>
      </c>
      <c r="AJ26" s="0" t="n">
        <v>24.9375</v>
      </c>
      <c r="AK26" s="0" t="n">
        <v>24.9375</v>
      </c>
      <c r="AL26" s="0" t="n">
        <v>24.5625</v>
      </c>
      <c r="AM26" s="0" t="n">
        <v>24.5625</v>
      </c>
      <c r="AN26" s="0" t="n">
        <v>27.9375</v>
      </c>
      <c r="AO26" s="0" t="n">
        <v>38.25</v>
      </c>
      <c r="AP26" s="0" t="n">
        <v>42</v>
      </c>
      <c r="AQ26" s="0" t="n">
        <v>33.375</v>
      </c>
      <c r="AR26" s="0" t="n">
        <v>25.313</v>
      </c>
      <c r="AS26" s="0" t="n">
        <v>24.1875</v>
      </c>
      <c r="AT26" s="0" t="n">
        <v>24.1875</v>
      </c>
      <c r="AU26" s="0" t="n">
        <v>25.8225</v>
      </c>
      <c r="AV26" s="0" t="n">
        <v>25.5</v>
      </c>
      <c r="AW26" s="0" t="n">
        <v>25.5075</v>
      </c>
      <c r="AX26" s="0" t="n">
        <v>25.185</v>
      </c>
      <c r="AY26" s="0" t="n">
        <v>25.185</v>
      </c>
      <c r="AZ26" s="0" t="n">
        <v>28.065</v>
      </c>
      <c r="BA26" s="0" t="n">
        <v>36.855</v>
      </c>
      <c r="BB26" s="0" t="n">
        <v>40.0575</v>
      </c>
      <c r="BC26" s="0" t="n">
        <v>32.7075</v>
      </c>
      <c r="BD26" s="0" t="n">
        <v>25.838</v>
      </c>
      <c r="BE26" s="0" t="n">
        <v>24.8775</v>
      </c>
      <c r="BF26" s="0" t="n">
        <v>24.8775</v>
      </c>
      <c r="BG26" s="0" t="n">
        <v>26.3775</v>
      </c>
      <c r="BH26" s="0" t="n">
        <v>26.1</v>
      </c>
      <c r="BI26" s="0" t="n">
        <v>26.1075</v>
      </c>
      <c r="BJ26" s="0" t="n">
        <v>25.83</v>
      </c>
      <c r="BK26" s="0" t="n">
        <v>25.8375</v>
      </c>
      <c r="BL26" s="0" t="n">
        <v>28.2975</v>
      </c>
      <c r="BM26" s="0" t="n">
        <v>35.82</v>
      </c>
      <c r="BN26" s="0" t="n">
        <v>38.5575</v>
      </c>
      <c r="BO26" s="0" t="n">
        <v>32.2725</v>
      </c>
      <c r="BP26" s="0" t="n">
        <v>26.392</v>
      </c>
      <c r="BQ26" s="0" t="n">
        <v>25.575</v>
      </c>
      <c r="BR26" s="0" t="n">
        <v>25.575</v>
      </c>
      <c r="BS26" s="0" t="n">
        <v>26.8725</v>
      </c>
      <c r="BT26" s="0" t="n">
        <v>26.6475</v>
      </c>
      <c r="BU26" s="0" t="n">
        <v>26.6475</v>
      </c>
      <c r="BV26" s="0" t="n">
        <v>26.415</v>
      </c>
      <c r="BW26" s="0" t="n">
        <v>26.415</v>
      </c>
      <c r="BX26" s="0" t="n">
        <v>28.5225</v>
      </c>
      <c r="BY26" s="0" t="n">
        <v>34.9575</v>
      </c>
      <c r="BZ26" s="0" t="n">
        <v>37.305</v>
      </c>
      <c r="CA26" s="0" t="n">
        <v>31.92</v>
      </c>
      <c r="CB26" s="0" t="n">
        <v>26.895</v>
      </c>
      <c r="CC26" s="0" t="n">
        <v>26.19</v>
      </c>
      <c r="CD26" s="0" t="n">
        <v>26.1975</v>
      </c>
      <c r="CE26" s="0" t="n">
        <v>27.24</v>
      </c>
      <c r="CF26" s="0" t="n">
        <v>27.03</v>
      </c>
      <c r="CG26" s="0" t="n">
        <v>27.03</v>
      </c>
      <c r="CH26" s="0" t="n">
        <v>26.82</v>
      </c>
      <c r="CI26" s="0" t="n">
        <v>26.82</v>
      </c>
      <c r="CJ26" s="0" t="n">
        <v>28.7325</v>
      </c>
      <c r="CK26" s="0" t="n">
        <v>34.56</v>
      </c>
      <c r="CL26" s="0" t="n">
        <v>36.6825</v>
      </c>
      <c r="CM26" s="0" t="n">
        <v>31.815</v>
      </c>
      <c r="CN26" s="0" t="n">
        <v>27.255</v>
      </c>
      <c r="CO26" s="0" t="n">
        <v>26.625</v>
      </c>
      <c r="CP26" s="0" t="n">
        <v>26.625</v>
      </c>
      <c r="CQ26" s="0" t="n">
        <v>27.5475</v>
      </c>
      <c r="CR26" s="0" t="n">
        <v>27.36</v>
      </c>
      <c r="CS26" s="0" t="n">
        <v>27.36</v>
      </c>
      <c r="CT26" s="0" t="n">
        <v>27.165</v>
      </c>
      <c r="CU26" s="0" t="n">
        <v>27.165</v>
      </c>
      <c r="CV26" s="0" t="n">
        <v>28.935</v>
      </c>
      <c r="CW26" s="0" t="n">
        <v>34.335</v>
      </c>
      <c r="CX26" s="0" t="n">
        <v>36.3</v>
      </c>
      <c r="CY26" s="0" t="n">
        <v>31.785</v>
      </c>
      <c r="CZ26" s="0" t="n">
        <v>27.57</v>
      </c>
      <c r="DA26" s="0" t="n">
        <v>26.985</v>
      </c>
      <c r="DB26" s="0" t="n">
        <v>26.985</v>
      </c>
      <c r="DC26" s="0" t="n">
        <v>27.855</v>
      </c>
      <c r="DD26" s="0" t="n">
        <v>27.675</v>
      </c>
      <c r="DE26" s="0" t="n">
        <v>27.675</v>
      </c>
      <c r="DF26" s="0" t="n">
        <v>27.495</v>
      </c>
      <c r="DG26" s="0" t="n">
        <v>27.495</v>
      </c>
      <c r="DH26" s="0" t="n">
        <v>29.1375</v>
      </c>
      <c r="DI26" s="0" t="n">
        <v>34.1325</v>
      </c>
      <c r="DJ26" s="0" t="n">
        <v>35.955</v>
      </c>
      <c r="DK26" s="0" t="n">
        <v>31.7775</v>
      </c>
      <c r="DL26" s="0" t="n">
        <v>27.87</v>
      </c>
      <c r="DM26" s="0" t="n">
        <v>27.33</v>
      </c>
      <c r="DN26" s="0" t="n">
        <v>27.33</v>
      </c>
      <c r="DO26" s="0" t="n">
        <v>28.1475</v>
      </c>
      <c r="DP26" s="0" t="n">
        <v>27.9825</v>
      </c>
      <c r="DQ26" s="0" t="n">
        <v>27.9825</v>
      </c>
      <c r="DR26" s="0" t="n">
        <v>27.8175</v>
      </c>
      <c r="DS26" s="0" t="n">
        <v>27.8175</v>
      </c>
      <c r="DT26" s="0" t="n">
        <v>29.3325</v>
      </c>
      <c r="DU26" s="0" t="n">
        <v>33.9675</v>
      </c>
      <c r="DV26" s="0" t="n">
        <v>35.6475</v>
      </c>
      <c r="DW26" s="0" t="n">
        <v>31.785</v>
      </c>
      <c r="DX26" s="0" t="n">
        <v>28.17</v>
      </c>
      <c r="DY26" s="0" t="n">
        <v>27.66</v>
      </c>
      <c r="DZ26" s="0" t="n">
        <v>27.6675</v>
      </c>
      <c r="EA26" s="0" t="n">
        <v>28.4325</v>
      </c>
      <c r="EB26" s="0" t="n">
        <v>28.2825</v>
      </c>
      <c r="EC26" s="0" t="n">
        <v>28.2825</v>
      </c>
      <c r="ED26" s="0" t="n">
        <v>28.1325</v>
      </c>
      <c r="EE26" s="0" t="n">
        <v>28.1325</v>
      </c>
      <c r="EF26" s="0" t="n">
        <v>29.535</v>
      </c>
      <c r="EG26" s="0" t="n">
        <v>33.825</v>
      </c>
      <c r="EH26" s="0" t="n">
        <v>35.385</v>
      </c>
      <c r="EI26" s="0" t="n">
        <v>31.8</v>
      </c>
      <c r="EJ26" s="0" t="n">
        <v>28.455</v>
      </c>
      <c r="EK26" s="0" t="n">
        <v>27.99</v>
      </c>
      <c r="EL26" s="0" t="n">
        <v>27.99</v>
      </c>
      <c r="EM26" s="0" t="n">
        <v>28.71</v>
      </c>
      <c r="EN26" s="0" t="n">
        <v>28.575</v>
      </c>
      <c r="EO26" s="0" t="n">
        <v>28.575</v>
      </c>
      <c r="EP26" s="0" t="n">
        <v>28.4325</v>
      </c>
      <c r="EQ26" s="0" t="n">
        <v>28.4325</v>
      </c>
      <c r="ER26" s="0" t="n">
        <v>29.7375</v>
      </c>
      <c r="ES26" s="0" t="n">
        <v>33.705</v>
      </c>
      <c r="ET26" s="0" t="n">
        <v>35.145</v>
      </c>
      <c r="EU26" s="0" t="n">
        <v>31.83</v>
      </c>
      <c r="EV26" s="0" t="n">
        <v>28.733</v>
      </c>
      <c r="EW26" s="0" t="n">
        <v>28.305</v>
      </c>
      <c r="EX26" s="0" t="n">
        <v>28.305</v>
      </c>
      <c r="EY26" s="0" t="n">
        <v>28.8975</v>
      </c>
      <c r="EZ26" s="0" t="n">
        <v>28.7475</v>
      </c>
      <c r="FA26" s="0" t="n">
        <v>28.755</v>
      </c>
      <c r="FB26" s="0" t="n">
        <v>28.6125</v>
      </c>
      <c r="FC26" s="0" t="n">
        <v>28.6125</v>
      </c>
      <c r="FD26" s="0" t="n">
        <v>29.9175</v>
      </c>
      <c r="FE26" s="0" t="n">
        <v>33.915</v>
      </c>
      <c r="FF26" s="0" t="n">
        <v>35.37</v>
      </c>
      <c r="FG26" s="0" t="n">
        <v>32.0325</v>
      </c>
      <c r="FH26" s="0" t="n">
        <v>28.913</v>
      </c>
      <c r="FI26" s="0" t="n">
        <v>28.4775</v>
      </c>
      <c r="FJ26" s="0" t="n">
        <v>28.485</v>
      </c>
      <c r="FK26" s="0" t="n">
        <v>29.0775</v>
      </c>
      <c r="FL26" s="0" t="n">
        <v>28.9275</v>
      </c>
      <c r="FM26" s="0" t="n">
        <v>28.935</v>
      </c>
      <c r="FN26" s="0" t="n">
        <v>28.785</v>
      </c>
      <c r="FO26" s="0" t="n">
        <v>28.7925</v>
      </c>
      <c r="FP26" s="0" t="n">
        <v>30.105</v>
      </c>
      <c r="FQ26" s="0" t="n">
        <v>34.125</v>
      </c>
      <c r="FR26" s="0" t="n">
        <v>35.5875</v>
      </c>
      <c r="FS26" s="0" t="n">
        <v>32.235</v>
      </c>
      <c r="FT26" s="0" t="n">
        <v>29.093</v>
      </c>
      <c r="FU26" s="0" t="n">
        <v>28.6575</v>
      </c>
      <c r="FV26" s="0" t="n">
        <v>28.6575</v>
      </c>
      <c r="FW26" s="0" t="n">
        <v>29.2575</v>
      </c>
      <c r="FX26" s="0" t="n">
        <v>29.1075</v>
      </c>
      <c r="FY26" s="0" t="n">
        <v>29.115</v>
      </c>
      <c r="FZ26" s="0" t="n">
        <v>28.965</v>
      </c>
      <c r="GA26" s="0" t="n">
        <v>28.9725</v>
      </c>
      <c r="GB26" s="0" t="n">
        <v>30.2925</v>
      </c>
      <c r="GC26" s="0" t="n">
        <v>34.335</v>
      </c>
      <c r="GD26" s="0" t="n">
        <v>35.805</v>
      </c>
      <c r="GE26" s="0" t="n">
        <v>32.43</v>
      </c>
      <c r="GF26" s="0" t="n">
        <v>29.273</v>
      </c>
      <c r="GG26" s="0" t="n">
        <v>28.8375</v>
      </c>
      <c r="GH26" s="0" t="n">
        <v>28.8375</v>
      </c>
      <c r="GI26" s="0" t="n">
        <v>29.4375</v>
      </c>
      <c r="GJ26" s="0" t="n">
        <v>29.2875</v>
      </c>
      <c r="GK26" s="0" t="n">
        <v>29.295</v>
      </c>
      <c r="GL26" s="0" t="n">
        <v>29.145</v>
      </c>
      <c r="GM26" s="0" t="n">
        <v>29.145</v>
      </c>
      <c r="GN26" s="0" t="n">
        <v>30.48</v>
      </c>
      <c r="GO26" s="0" t="n">
        <v>34.545</v>
      </c>
      <c r="GP26" s="0" t="n">
        <v>36.03</v>
      </c>
      <c r="GQ26" s="0" t="n">
        <v>32.6325</v>
      </c>
      <c r="GR26" s="0" t="n">
        <v>29.453</v>
      </c>
      <c r="GS26" s="0" t="n">
        <v>29.01</v>
      </c>
      <c r="GT26" s="0" t="n">
        <v>29.0175</v>
      </c>
      <c r="GU26" s="0" t="n">
        <v>29.6175</v>
      </c>
      <c r="GV26" s="0" t="n">
        <v>29.4675</v>
      </c>
      <c r="GW26" s="0" t="n">
        <v>29.4675</v>
      </c>
      <c r="GX26" s="0" t="n">
        <v>29.325</v>
      </c>
      <c r="GY26" s="0" t="n">
        <v>29.325</v>
      </c>
      <c r="GZ26" s="0" t="n">
        <v>30.6675</v>
      </c>
      <c r="HA26" s="0" t="n">
        <v>34.7625</v>
      </c>
      <c r="HB26" s="0" t="n">
        <v>36.2475</v>
      </c>
      <c r="HC26" s="0" t="n">
        <v>32.8275</v>
      </c>
      <c r="HD26" s="0" t="n">
        <v>29.633</v>
      </c>
      <c r="HE26" s="0" t="n">
        <v>29.19</v>
      </c>
      <c r="HF26" s="0" t="n">
        <v>29.19</v>
      </c>
      <c r="HG26" s="0" t="n">
        <v>29.7975</v>
      </c>
      <c r="HH26" s="0" t="n">
        <v>29.6475</v>
      </c>
      <c r="HI26" s="0" t="n">
        <v>29.6475</v>
      </c>
      <c r="HJ26" s="0" t="n">
        <v>29.505</v>
      </c>
      <c r="HK26" s="0" t="n">
        <v>29.505</v>
      </c>
      <c r="HL26" s="0" t="n">
        <v>30.855</v>
      </c>
      <c r="HM26" s="0" t="n">
        <v>34.9725</v>
      </c>
      <c r="HN26" s="0" t="n">
        <v>36.4725</v>
      </c>
    </row>
    <row r="27" customFormat="false" ht="12.75" hidden="false" customHeight="false" outlineLevel="0" collapsed="false">
      <c r="A27" s="0" t="s">
        <v>197</v>
      </c>
      <c r="B27" s="409" t="s">
        <v>198</v>
      </c>
      <c r="S27" s="0" t="n">
        <v>19.5</v>
      </c>
      <c r="T27" s="0" t="n">
        <v>20.25</v>
      </c>
      <c r="U27" s="0" t="n">
        <v>19.5</v>
      </c>
      <c r="V27" s="0" t="n">
        <v>22.875</v>
      </c>
      <c r="W27" s="0" t="n">
        <v>22.6875</v>
      </c>
      <c r="X27" s="0" t="n">
        <v>22.125</v>
      </c>
      <c r="Y27" s="0" t="n">
        <v>22.125</v>
      </c>
      <c r="Z27" s="0" t="n">
        <v>22.875</v>
      </c>
      <c r="AA27" s="0" t="n">
        <v>24.375</v>
      </c>
      <c r="AB27" s="0" t="n">
        <v>31.125</v>
      </c>
      <c r="AC27" s="0" t="n">
        <v>38.25</v>
      </c>
      <c r="AD27" s="0" t="n">
        <v>42.75</v>
      </c>
      <c r="AE27" s="0" t="n">
        <v>33.75</v>
      </c>
      <c r="AF27" s="0" t="n">
        <v>25.125</v>
      </c>
      <c r="AG27" s="0" t="n">
        <v>23.25</v>
      </c>
      <c r="AH27" s="0" t="n">
        <v>24.375</v>
      </c>
      <c r="AI27" s="0" t="n">
        <v>25.3125</v>
      </c>
      <c r="AJ27" s="0" t="n">
        <v>24.9375</v>
      </c>
      <c r="AK27" s="0" t="n">
        <v>24.9375</v>
      </c>
      <c r="AL27" s="0" t="n">
        <v>24.5625</v>
      </c>
      <c r="AM27" s="0" t="n">
        <v>24.5625</v>
      </c>
      <c r="AN27" s="0" t="n">
        <v>27.9375</v>
      </c>
      <c r="AO27" s="0" t="n">
        <v>38.25</v>
      </c>
      <c r="AP27" s="0" t="n">
        <v>42</v>
      </c>
      <c r="AQ27" s="0" t="n">
        <v>33.375</v>
      </c>
      <c r="AR27" s="0" t="n">
        <v>25.313</v>
      </c>
      <c r="AS27" s="0" t="n">
        <v>24.1875</v>
      </c>
      <c r="AT27" s="0" t="n">
        <v>24.1875</v>
      </c>
      <c r="AU27" s="0" t="n">
        <v>25.8225</v>
      </c>
      <c r="AV27" s="0" t="n">
        <v>25.5</v>
      </c>
      <c r="AW27" s="0" t="n">
        <v>25.5075</v>
      </c>
      <c r="AX27" s="0" t="n">
        <v>25.185</v>
      </c>
      <c r="AY27" s="0" t="n">
        <v>25.185</v>
      </c>
      <c r="AZ27" s="0" t="n">
        <v>28.065</v>
      </c>
      <c r="BA27" s="0" t="n">
        <v>36.855</v>
      </c>
      <c r="BB27" s="0" t="n">
        <v>40.0575</v>
      </c>
      <c r="BC27" s="0" t="n">
        <v>32.7075</v>
      </c>
      <c r="BD27" s="0" t="n">
        <v>25.838</v>
      </c>
      <c r="BE27" s="0" t="n">
        <v>24.8775</v>
      </c>
      <c r="BF27" s="0" t="n">
        <v>24.8775</v>
      </c>
      <c r="BG27" s="0" t="n">
        <v>26.3775</v>
      </c>
      <c r="BH27" s="0" t="n">
        <v>26.1</v>
      </c>
      <c r="BI27" s="0" t="n">
        <v>26.1075</v>
      </c>
      <c r="BJ27" s="0" t="n">
        <v>25.83</v>
      </c>
      <c r="BK27" s="0" t="n">
        <v>25.8375</v>
      </c>
      <c r="BL27" s="0" t="n">
        <v>28.2975</v>
      </c>
      <c r="BM27" s="0" t="n">
        <v>35.82</v>
      </c>
      <c r="BN27" s="0" t="n">
        <v>38.5575</v>
      </c>
      <c r="BO27" s="0" t="n">
        <v>32.2725</v>
      </c>
      <c r="BP27" s="0" t="n">
        <v>26.392</v>
      </c>
      <c r="BQ27" s="0" t="n">
        <v>25.575</v>
      </c>
      <c r="BR27" s="0" t="n">
        <v>25.575</v>
      </c>
      <c r="BS27" s="0" t="n">
        <v>26.8725</v>
      </c>
      <c r="BT27" s="0" t="n">
        <v>26.6475</v>
      </c>
      <c r="BU27" s="0" t="n">
        <v>26.6475</v>
      </c>
      <c r="BV27" s="0" t="n">
        <v>26.415</v>
      </c>
      <c r="BW27" s="0" t="n">
        <v>26.415</v>
      </c>
      <c r="BX27" s="0" t="n">
        <v>28.5225</v>
      </c>
      <c r="BY27" s="0" t="n">
        <v>34.9575</v>
      </c>
      <c r="BZ27" s="0" t="n">
        <v>37.305</v>
      </c>
      <c r="CA27" s="0" t="n">
        <v>31.92</v>
      </c>
      <c r="CB27" s="0" t="n">
        <v>26.895</v>
      </c>
      <c r="CC27" s="0" t="n">
        <v>26.19</v>
      </c>
      <c r="CD27" s="0" t="n">
        <v>26.1975</v>
      </c>
      <c r="CE27" s="0" t="n">
        <v>27.24</v>
      </c>
      <c r="CF27" s="0" t="n">
        <v>27.03</v>
      </c>
      <c r="CG27" s="0" t="n">
        <v>27.03</v>
      </c>
      <c r="CH27" s="0" t="n">
        <v>26.82</v>
      </c>
      <c r="CI27" s="0" t="n">
        <v>26.82</v>
      </c>
      <c r="CJ27" s="0" t="n">
        <v>28.7325</v>
      </c>
      <c r="CK27" s="0" t="n">
        <v>34.56</v>
      </c>
      <c r="CL27" s="0" t="n">
        <v>36.6825</v>
      </c>
      <c r="CM27" s="0" t="n">
        <v>31.815</v>
      </c>
      <c r="CN27" s="0" t="n">
        <v>27.255</v>
      </c>
      <c r="CO27" s="0" t="n">
        <v>26.625</v>
      </c>
      <c r="CP27" s="0" t="n">
        <v>26.625</v>
      </c>
      <c r="CQ27" s="0" t="n">
        <v>27.5475</v>
      </c>
      <c r="CR27" s="0" t="n">
        <v>27.36</v>
      </c>
      <c r="CS27" s="0" t="n">
        <v>27.36</v>
      </c>
      <c r="CT27" s="0" t="n">
        <v>27.165</v>
      </c>
      <c r="CU27" s="0" t="n">
        <v>27.165</v>
      </c>
      <c r="CV27" s="0" t="n">
        <v>28.935</v>
      </c>
      <c r="CW27" s="0" t="n">
        <v>34.335</v>
      </c>
      <c r="CX27" s="0" t="n">
        <v>36.3</v>
      </c>
      <c r="CY27" s="0" t="n">
        <v>31.785</v>
      </c>
      <c r="CZ27" s="0" t="n">
        <v>27.57</v>
      </c>
      <c r="DA27" s="0" t="n">
        <v>26.985</v>
      </c>
      <c r="DB27" s="0" t="n">
        <v>26.985</v>
      </c>
      <c r="DC27" s="0" t="n">
        <v>27.855</v>
      </c>
      <c r="DD27" s="0" t="n">
        <v>27.675</v>
      </c>
      <c r="DE27" s="0" t="n">
        <v>27.675</v>
      </c>
      <c r="DF27" s="0" t="n">
        <v>27.495</v>
      </c>
      <c r="DG27" s="0" t="n">
        <v>27.495</v>
      </c>
      <c r="DH27" s="0" t="n">
        <v>29.1375</v>
      </c>
      <c r="DI27" s="0" t="n">
        <v>34.1325</v>
      </c>
      <c r="DJ27" s="0" t="n">
        <v>35.955</v>
      </c>
      <c r="DK27" s="0" t="n">
        <v>31.7775</v>
      </c>
      <c r="DL27" s="0" t="n">
        <v>27.87</v>
      </c>
      <c r="DM27" s="0" t="n">
        <v>27.33</v>
      </c>
      <c r="DN27" s="0" t="n">
        <v>27.33</v>
      </c>
      <c r="DO27" s="0" t="n">
        <v>28.1475</v>
      </c>
      <c r="DP27" s="0" t="n">
        <v>27.9825</v>
      </c>
      <c r="DQ27" s="0" t="n">
        <v>27.9825</v>
      </c>
      <c r="DR27" s="0" t="n">
        <v>27.8175</v>
      </c>
      <c r="DS27" s="0" t="n">
        <v>27.8175</v>
      </c>
      <c r="DT27" s="0" t="n">
        <v>29.3325</v>
      </c>
      <c r="DU27" s="0" t="n">
        <v>33.9675</v>
      </c>
      <c r="DV27" s="0" t="n">
        <v>35.6475</v>
      </c>
      <c r="DW27" s="0" t="n">
        <v>31.785</v>
      </c>
      <c r="DX27" s="0" t="n">
        <v>28.17</v>
      </c>
      <c r="DY27" s="0" t="n">
        <v>27.66</v>
      </c>
      <c r="DZ27" s="0" t="n">
        <v>27.6675</v>
      </c>
      <c r="EA27" s="0" t="n">
        <v>28.4325</v>
      </c>
      <c r="EB27" s="0" t="n">
        <v>28.2825</v>
      </c>
      <c r="EC27" s="0" t="n">
        <v>28.2825</v>
      </c>
      <c r="ED27" s="0" t="n">
        <v>28.1325</v>
      </c>
      <c r="EE27" s="0" t="n">
        <v>28.1325</v>
      </c>
      <c r="EF27" s="0" t="n">
        <v>29.535</v>
      </c>
      <c r="EG27" s="0" t="n">
        <v>33.825</v>
      </c>
      <c r="EH27" s="0" t="n">
        <v>35.385</v>
      </c>
      <c r="EI27" s="0" t="n">
        <v>31.8</v>
      </c>
      <c r="EJ27" s="0" t="n">
        <v>28.455</v>
      </c>
      <c r="EK27" s="0" t="n">
        <v>27.99</v>
      </c>
      <c r="EL27" s="0" t="n">
        <v>27.99</v>
      </c>
      <c r="EM27" s="0" t="n">
        <v>28.71</v>
      </c>
      <c r="EN27" s="0" t="n">
        <v>28.575</v>
      </c>
      <c r="EO27" s="0" t="n">
        <v>28.575</v>
      </c>
      <c r="EP27" s="0" t="n">
        <v>28.4325</v>
      </c>
      <c r="EQ27" s="0" t="n">
        <v>28.4325</v>
      </c>
      <c r="ER27" s="0" t="n">
        <v>29.7375</v>
      </c>
      <c r="ES27" s="0" t="n">
        <v>33.705</v>
      </c>
      <c r="ET27" s="0" t="n">
        <v>35.145</v>
      </c>
      <c r="EU27" s="0" t="n">
        <v>31.83</v>
      </c>
      <c r="EV27" s="0" t="n">
        <v>28.733</v>
      </c>
      <c r="EW27" s="0" t="n">
        <v>28.305</v>
      </c>
      <c r="EX27" s="0" t="n">
        <v>28.305</v>
      </c>
      <c r="EY27" s="0" t="n">
        <v>28.8975</v>
      </c>
      <c r="EZ27" s="0" t="n">
        <v>28.7475</v>
      </c>
      <c r="FA27" s="0" t="n">
        <v>28.755</v>
      </c>
      <c r="FB27" s="0" t="n">
        <v>28.6125</v>
      </c>
      <c r="FC27" s="0" t="n">
        <v>28.6125</v>
      </c>
      <c r="FD27" s="0" t="n">
        <v>29.9175</v>
      </c>
      <c r="FE27" s="0" t="n">
        <v>33.915</v>
      </c>
      <c r="FF27" s="0" t="n">
        <v>35.37</v>
      </c>
      <c r="FG27" s="0" t="n">
        <v>32.0325</v>
      </c>
      <c r="FH27" s="0" t="n">
        <v>28.913</v>
      </c>
      <c r="FI27" s="0" t="n">
        <v>28.4775</v>
      </c>
      <c r="FJ27" s="0" t="n">
        <v>28.485</v>
      </c>
      <c r="FK27" s="0" t="n">
        <v>29.0775</v>
      </c>
      <c r="FL27" s="0" t="n">
        <v>28.9275</v>
      </c>
      <c r="FM27" s="0" t="n">
        <v>28.935</v>
      </c>
      <c r="FN27" s="0" t="n">
        <v>28.785</v>
      </c>
      <c r="FO27" s="0" t="n">
        <v>28.7925</v>
      </c>
      <c r="FP27" s="0" t="n">
        <v>30.105</v>
      </c>
      <c r="FQ27" s="0" t="n">
        <v>34.125</v>
      </c>
      <c r="FR27" s="0" t="n">
        <v>35.5875</v>
      </c>
      <c r="FS27" s="0" t="n">
        <v>32.235</v>
      </c>
      <c r="FT27" s="0" t="n">
        <v>29.093</v>
      </c>
      <c r="FU27" s="0" t="n">
        <v>28.6575</v>
      </c>
      <c r="FV27" s="0" t="n">
        <v>28.6575</v>
      </c>
      <c r="FW27" s="0" t="n">
        <v>29.2575</v>
      </c>
      <c r="FX27" s="0" t="n">
        <v>29.1075</v>
      </c>
      <c r="FY27" s="0" t="n">
        <v>29.115</v>
      </c>
      <c r="FZ27" s="0" t="n">
        <v>28.965</v>
      </c>
      <c r="GA27" s="0" t="n">
        <v>28.9725</v>
      </c>
      <c r="GB27" s="0" t="n">
        <v>30.2925</v>
      </c>
      <c r="GC27" s="0" t="n">
        <v>34.335</v>
      </c>
      <c r="GD27" s="0" t="n">
        <v>35.805</v>
      </c>
      <c r="GE27" s="0" t="n">
        <v>32.43</v>
      </c>
      <c r="GF27" s="0" t="n">
        <v>29.273</v>
      </c>
      <c r="GG27" s="0" t="n">
        <v>28.8375</v>
      </c>
      <c r="GH27" s="0" t="n">
        <v>28.8375</v>
      </c>
      <c r="GI27" s="0" t="n">
        <v>29.4375</v>
      </c>
      <c r="GJ27" s="0" t="n">
        <v>29.2875</v>
      </c>
      <c r="GK27" s="0" t="n">
        <v>29.295</v>
      </c>
      <c r="GL27" s="0" t="n">
        <v>29.145</v>
      </c>
      <c r="GM27" s="0" t="n">
        <v>29.145</v>
      </c>
      <c r="GN27" s="0" t="n">
        <v>30.48</v>
      </c>
      <c r="GO27" s="0" t="n">
        <v>34.545</v>
      </c>
      <c r="GP27" s="0" t="n">
        <v>36.03</v>
      </c>
      <c r="GQ27" s="0" t="n">
        <v>32.6325</v>
      </c>
      <c r="GR27" s="0" t="n">
        <v>29.453</v>
      </c>
      <c r="GS27" s="0" t="n">
        <v>29.01</v>
      </c>
      <c r="GT27" s="0" t="n">
        <v>29.0175</v>
      </c>
      <c r="GU27" s="0" t="n">
        <v>29.6175</v>
      </c>
      <c r="GV27" s="0" t="n">
        <v>29.4675</v>
      </c>
      <c r="GW27" s="0" t="n">
        <v>29.4675</v>
      </c>
      <c r="GX27" s="0" t="n">
        <v>29.325</v>
      </c>
      <c r="GY27" s="0" t="n">
        <v>29.325</v>
      </c>
      <c r="GZ27" s="0" t="n">
        <v>30.6675</v>
      </c>
      <c r="HA27" s="0" t="n">
        <v>34.7625</v>
      </c>
      <c r="HB27" s="0" t="n">
        <v>36.2475</v>
      </c>
      <c r="HC27" s="0" t="n">
        <v>32.8275</v>
      </c>
      <c r="HD27" s="0" t="n">
        <v>29.633</v>
      </c>
      <c r="HE27" s="0" t="n">
        <v>29.19</v>
      </c>
      <c r="HF27" s="0" t="n">
        <v>29.19</v>
      </c>
      <c r="HG27" s="0" t="n">
        <v>29.7975</v>
      </c>
      <c r="HH27" s="0" t="n">
        <v>29.6475</v>
      </c>
      <c r="HI27" s="0" t="n">
        <v>29.6475</v>
      </c>
      <c r="HJ27" s="0" t="n">
        <v>29.505</v>
      </c>
      <c r="HK27" s="0" t="n">
        <v>29.505</v>
      </c>
      <c r="HL27" s="0" t="n">
        <v>30.855</v>
      </c>
      <c r="HM27" s="0" t="n">
        <v>34.9725</v>
      </c>
      <c r="HN27" s="0" t="n">
        <v>36.4725</v>
      </c>
    </row>
    <row r="28" customFormat="false" ht="12.75" hidden="false" customHeight="false" outlineLevel="0" collapsed="false">
      <c r="B28" s="409"/>
    </row>
    <row r="29" customFormat="false" ht="12.75" hidden="false" customHeight="false" outlineLevel="0" collapsed="false">
      <c r="B29" s="409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09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09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09"/>
    </row>
    <row r="33" customFormat="false" ht="12.75" hidden="false" customHeight="false" outlineLevel="0" collapsed="false">
      <c r="B33" s="409"/>
    </row>
    <row r="34" customFormat="false" ht="12.75" hidden="false" customHeight="false" outlineLevel="0" collapsed="false">
      <c r="B34" s="409"/>
      <c r="Q34" s="0" t="s">
        <v>199</v>
      </c>
      <c r="R34" s="0" t="n">
        <f aca="false">R31-R15</f>
        <v>35.032</v>
      </c>
      <c r="S34" s="0" t="n">
        <f aca="false">S31-S15</f>
        <v>14.65</v>
      </c>
      <c r="T34" s="0" t="n">
        <f aca="false">T31-T15</f>
        <v>19.234</v>
      </c>
      <c r="U34" s="0" t="n">
        <f aca="false">U31-U15</f>
        <v>14.583</v>
      </c>
      <c r="V34" s="0" t="n">
        <f aca="false">V31-V15</f>
        <v>11.968</v>
      </c>
      <c r="W34" s="0" t="n">
        <f aca="false">W31-W15</f>
        <v>10.343</v>
      </c>
      <c r="X34" s="0" t="n">
        <f aca="false">X31-X15</f>
        <v>8.893</v>
      </c>
      <c r="Y34" s="0" t="n">
        <f aca="false">Y31-Y15</f>
        <v>6.959</v>
      </c>
      <c r="Z34" s="0" t="n">
        <f aca="false">Z31-Z15</f>
        <v>7.166</v>
      </c>
      <c r="AA34" s="0" t="n">
        <f aca="false">AA31-AA15</f>
        <v>7.685</v>
      </c>
      <c r="AB34" s="0" t="n">
        <f aca="false">AB31-AB15</f>
        <v>23.292</v>
      </c>
      <c r="AC34" s="0" t="n">
        <f aca="false">AC31-AC15</f>
        <v>25.097</v>
      </c>
      <c r="AD34" s="0" t="n">
        <f aca="false">AD31-AD15</f>
        <v>45.919</v>
      </c>
      <c r="AE34" s="0" t="n">
        <f aca="false">AE31-AE15</f>
        <v>22.1</v>
      </c>
      <c r="AF34" s="0" t="n">
        <f aca="false">AF31-AF15</f>
        <v>15.145</v>
      </c>
      <c r="AG34" s="0" t="n">
        <f aca="false">AG31-AG15</f>
        <v>4.5</v>
      </c>
      <c r="AH34" s="0" t="n">
        <f aca="false">AH31-AH15</f>
        <v>4.935</v>
      </c>
      <c r="AI34" s="0" t="n">
        <f aca="false">AI31-AI15</f>
        <v>5.828</v>
      </c>
      <c r="AJ34" s="0" t="n">
        <f aca="false">AJ31-AJ15</f>
        <v>7.124</v>
      </c>
      <c r="AK34" s="0" t="n">
        <f aca="false">AK31-AK15</f>
        <v>4.932</v>
      </c>
      <c r="AL34" s="0" t="n">
        <f aca="false">AL31-AL15</f>
        <v>5.617</v>
      </c>
      <c r="AM34" s="0" t="n">
        <f aca="false">AM31-AM15</f>
        <v>5.956</v>
      </c>
      <c r="AN34" s="0" t="n">
        <f aca="false">AN31-AN15</f>
        <v>16.229</v>
      </c>
      <c r="AO34" s="0" t="n">
        <f aca="false">AO31-AO15</f>
        <v>14.468</v>
      </c>
      <c r="AP34" s="0" t="n">
        <f aca="false">AP31-AP15</f>
        <v>26.733</v>
      </c>
      <c r="AQ34" s="0" t="n">
        <f aca="false">AQ31-AQ15</f>
        <v>9.458</v>
      </c>
      <c r="AR34" s="0" t="n">
        <f aca="false">AR31-AR15</f>
        <v>12.727</v>
      </c>
      <c r="AS34" s="0" t="n">
        <f aca="false">AS31-AS15</f>
        <v>6.775</v>
      </c>
      <c r="AT34" s="0" t="n">
        <f aca="false">AT31-AT15</f>
        <v>5.528</v>
      </c>
      <c r="AU34" s="0" t="n">
        <f aca="false">AU31-AU15</f>
        <v>3.261</v>
      </c>
      <c r="AV34" s="0" t="n">
        <f aca="false">AV31-AV15</f>
        <v>4.926</v>
      </c>
      <c r="AW34" s="0" t="n">
        <f aca="false">AW31-AW15</f>
        <v>3.146</v>
      </c>
      <c r="AX34" s="0" t="n">
        <f aca="false">AX31-AX15</f>
        <v>4.092</v>
      </c>
      <c r="AY34" s="0" t="n">
        <f aca="false">AY31-AY15</f>
        <v>4.934</v>
      </c>
      <c r="AZ34" s="0" t="n">
        <f aca="false">AZ31-AZ15</f>
        <v>11.792</v>
      </c>
      <c r="BA34" s="0" t="n">
        <f aca="false">BA31-BA15</f>
        <v>10.982</v>
      </c>
      <c r="BB34" s="0" t="n">
        <f aca="false">BB31-BB15</f>
        <v>20.208</v>
      </c>
      <c r="BC34" s="0" t="n">
        <f aca="false">BC31-BC15</f>
        <v>7.288</v>
      </c>
      <c r="BD34" s="0" t="n">
        <f aca="false">BD31-BD15</f>
        <v>10.823</v>
      </c>
      <c r="BE34" s="0" t="n">
        <f aca="false">BE31-BE15</f>
        <v>5.784</v>
      </c>
      <c r="BF34" s="0" t="n">
        <f aca="false">BF31-BF15</f>
        <v>5.19</v>
      </c>
      <c r="BG34" s="0" t="n">
        <f aca="false">BG31-BG15</f>
        <v>4.057</v>
      </c>
      <c r="BH34" s="0" t="n">
        <f aca="false">BH31-BH15</f>
        <v>5.319</v>
      </c>
      <c r="BI34" s="0" t="n">
        <f aca="false">BI31-BI15</f>
        <v>3.834</v>
      </c>
      <c r="BJ34" s="0" t="n">
        <f aca="false">BJ31-BJ15</f>
        <v>4.683</v>
      </c>
      <c r="BK34" s="0" t="n">
        <f aca="false">BK31-BK15</f>
        <v>5.517</v>
      </c>
      <c r="BL34" s="0" t="n">
        <f aca="false">BL31-BL15</f>
        <v>11.724</v>
      </c>
      <c r="BM34" s="0" t="n">
        <f aca="false">BM31-BM15</f>
        <v>11.451</v>
      </c>
      <c r="BN34" s="0" t="n">
        <f aca="false">BN31-BN15</f>
        <v>19.123</v>
      </c>
      <c r="BO34" s="0" t="n">
        <f aca="false">BO31-BO15</f>
        <v>7.747</v>
      </c>
      <c r="BP34" s="0" t="n">
        <f aca="false">BP31-BP15</f>
        <v>10.761</v>
      </c>
      <c r="BQ34" s="0" t="n">
        <f aca="false">BQ31-BQ15</f>
        <v>6.18</v>
      </c>
      <c r="BR34" s="0" t="n">
        <f aca="false">BR31-BR15</f>
        <v>5.665</v>
      </c>
      <c r="BS34" s="0" t="n">
        <f aca="false">BS31-BS15</f>
        <v>4.68</v>
      </c>
      <c r="BT34" s="0" t="n">
        <f aca="false">BT31-BT15</f>
        <v>5.882</v>
      </c>
      <c r="BU34" s="0" t="n">
        <f aca="false">BU31-BU15</f>
        <v>4.475</v>
      </c>
      <c r="BV34" s="0" t="n">
        <f aca="false">BV31-BV15</f>
        <v>5.622</v>
      </c>
      <c r="BW34" s="0" t="n">
        <f aca="false">BW31-BW15</f>
        <v>5.705</v>
      </c>
      <c r="BX34" s="0" t="n">
        <f aca="false">BX31-BX15</f>
        <v>11.686</v>
      </c>
      <c r="BY34" s="0" t="n">
        <f aca="false">BY31-BY15</f>
        <v>11.687</v>
      </c>
      <c r="BZ34" s="0" t="n">
        <f aca="false">BZ31-BZ15</f>
        <v>18.512</v>
      </c>
      <c r="CA34" s="0" t="n">
        <f aca="false">CA31-CA15</f>
        <v>8.172</v>
      </c>
      <c r="CB34" s="0" t="n">
        <f aca="false">CB31-CB15</f>
        <v>10.73</v>
      </c>
      <c r="CC34" s="0" t="n">
        <f aca="false">CC31-CC15</f>
        <v>6.571</v>
      </c>
      <c r="CD34" s="0" t="n">
        <f aca="false">CD31-CD15</f>
        <v>6.396</v>
      </c>
      <c r="CE34" s="0" t="n">
        <f aca="false">CE31-CE15</f>
        <v>5.091</v>
      </c>
      <c r="CF34" s="0" t="n">
        <f aca="false">CF31-CF15</f>
        <v>6.444</v>
      </c>
      <c r="CG34" s="0" t="n">
        <f aca="false">CG31-CG15</f>
        <v>5.133</v>
      </c>
      <c r="CH34" s="0" t="n">
        <f aca="false">CH31-CH15</f>
        <v>6.236</v>
      </c>
      <c r="CI34" s="0" t="n">
        <f aca="false">CI31-CI15</f>
        <v>6.304</v>
      </c>
      <c r="CJ34" s="0" t="n">
        <f aca="false">CJ31-CJ15</f>
        <v>11.709</v>
      </c>
      <c r="CK34" s="0" t="n">
        <f aca="false">CK31-CK15</f>
        <v>11.854</v>
      </c>
      <c r="CL34" s="0" t="n">
        <f aca="false">CL31-CL15</f>
        <v>17.861</v>
      </c>
      <c r="CM34" s="0" t="n">
        <f aca="false">CM31-CM15</f>
        <v>8.65500000000001</v>
      </c>
      <c r="CN34" s="0" t="n">
        <f aca="false">CN31-CN15</f>
        <v>10.21</v>
      </c>
      <c r="CO34" s="0" t="n">
        <f aca="false">CO31-CO15</f>
        <v>6.999</v>
      </c>
      <c r="CP34" s="0" t="n">
        <f aca="false">CP31-CP15</f>
        <v>6.877</v>
      </c>
      <c r="CQ34" s="0" t="n">
        <f aca="false">CQ31-CQ15</f>
        <v>5.599</v>
      </c>
      <c r="CR34" s="0" t="n">
        <f aca="false">CR31-CR15</f>
        <v>6.886</v>
      </c>
      <c r="CS34" s="0" t="n">
        <f aca="false">CS31-CS15</f>
        <v>6.036</v>
      </c>
      <c r="CT34" s="0" t="n">
        <f aca="false">CT31-CT15</f>
        <v>6.363</v>
      </c>
      <c r="CU34" s="0" t="n">
        <f aca="false">CU31-CU15</f>
        <v>6.834</v>
      </c>
      <c r="CV34" s="0" t="n">
        <f aca="false">CV31-CV15</f>
        <v>12.419</v>
      </c>
      <c r="CW34" s="0" t="n">
        <f aca="false">CW31-CW15</f>
        <v>11.703</v>
      </c>
      <c r="CX34" s="0" t="n">
        <f aca="false">CX31-CX15</f>
        <v>17.945</v>
      </c>
      <c r="CY34" s="0" t="n">
        <f aca="false">CY31-CY15</f>
        <v>8.829</v>
      </c>
      <c r="CZ34" s="0" t="n">
        <f aca="false">CZ31-CZ15</f>
        <v>10.353</v>
      </c>
      <c r="DA34" s="0" t="n">
        <f aca="false">DA31-DA15</f>
        <v>7.768</v>
      </c>
      <c r="DB34" s="0" t="n">
        <f aca="false">DB31-DB15</f>
        <v>7.002</v>
      </c>
      <c r="DC34" s="0" t="n">
        <f aca="false">DC31-DC15</f>
        <v>6.094</v>
      </c>
      <c r="DD34" s="0" t="n">
        <f aca="false">DD31-DD15</f>
        <v>7.399</v>
      </c>
      <c r="DE34" s="0" t="n">
        <f aca="false">DE31-DE15</f>
        <v>6.61</v>
      </c>
      <c r="DF34" s="0" t="n">
        <f aca="false">DF31-DF15</f>
        <v>6.858</v>
      </c>
      <c r="DG34" s="0" t="n">
        <f aca="false">DG31-DG15</f>
        <v>7.761</v>
      </c>
      <c r="DH34" s="0" t="n">
        <f aca="false">DH31-DH15</f>
        <v>11.927</v>
      </c>
      <c r="DI34" s="0" t="n">
        <f aca="false">DI31-DI15</f>
        <v>11.897</v>
      </c>
      <c r="DJ34" s="0" t="n">
        <f aca="false">DJ31-DJ15</f>
        <v>17.638</v>
      </c>
      <c r="DK34" s="0" t="n">
        <f aca="false">DK31-DK15</f>
        <v>9.153</v>
      </c>
      <c r="DL34" s="0" t="n">
        <f aca="false">DL31-DL15</f>
        <v>10.482</v>
      </c>
      <c r="DM34" s="0" t="n">
        <f aca="false">DM31-DM15</f>
        <v>8.169</v>
      </c>
      <c r="DN34" s="0" t="n">
        <f aca="false">DN31-DN15</f>
        <v>7.42</v>
      </c>
      <c r="DO34" s="0" t="n">
        <f aca="false">DO31-DO15</f>
        <v>6.873</v>
      </c>
      <c r="DP34" s="0" t="n">
        <f aca="false">DP31-DP15</f>
        <v>7.864</v>
      </c>
      <c r="DQ34" s="0" t="n">
        <f aca="false">DQ31-DQ15</f>
        <v>6.77</v>
      </c>
      <c r="DR34" s="0" t="n">
        <f aca="false">DR31-DR15</f>
        <v>7.346</v>
      </c>
      <c r="DS34" s="0" t="n">
        <f aca="false">DS31-DS15</f>
        <v>8.263</v>
      </c>
      <c r="DT34" s="0" t="n">
        <f aca="false">DT31-DT15</f>
        <v>12.058</v>
      </c>
      <c r="DU34" s="0" t="n">
        <f aca="false">DU31-DU15</f>
        <v>12.102</v>
      </c>
      <c r="DV34" s="0" t="n">
        <f aca="false">DV31-DV15</f>
        <v>17.376</v>
      </c>
      <c r="DW34" s="0" t="n">
        <f aca="false">DW31-DW15</f>
        <v>9.487</v>
      </c>
      <c r="DX34" s="0" t="n">
        <f aca="false">DX31-DX15</f>
        <v>11.21</v>
      </c>
      <c r="DY34" s="0" t="n">
        <f aca="false">DY31-DY15</f>
        <v>8.168</v>
      </c>
      <c r="DZ34" s="0" t="n">
        <f aca="false">DZ31-DZ15</f>
        <v>7.828</v>
      </c>
      <c r="EA34" s="0" t="n">
        <f aca="false">EA31-EA15</f>
        <v>7.32</v>
      </c>
      <c r="EB34" s="0" t="n">
        <f aca="false">EB31-EB15</f>
        <v>8.28</v>
      </c>
      <c r="EC34" s="0" t="n">
        <f aca="false">EC31-EC15</f>
        <v>7.218</v>
      </c>
      <c r="ED34" s="0" t="n">
        <f aca="false">ED31-ED15</f>
        <v>7.76</v>
      </c>
      <c r="EE34" s="0" t="n">
        <f aca="false">EE31-EE15</f>
        <v>8.704</v>
      </c>
      <c r="EF34" s="0" t="n">
        <f aca="false">EF31-EF15</f>
        <v>12.248</v>
      </c>
      <c r="EG34" s="0" t="n">
        <f aca="false">EG31-EG15</f>
        <v>12.811</v>
      </c>
      <c r="EH34" s="0" t="n">
        <f aca="false">EH31-EH15</f>
        <v>16.883</v>
      </c>
      <c r="EI34" s="0" t="n">
        <f aca="false">EI31-EI15</f>
        <v>9.835</v>
      </c>
      <c r="EJ34" s="0" t="n">
        <f aca="false">EJ31-EJ15</f>
        <v>11.411</v>
      </c>
      <c r="EK34" s="0" t="n">
        <f aca="false">EK31-EK15</f>
        <v>8.52</v>
      </c>
      <c r="EL34" s="0" t="n">
        <f aca="false">EL31-EL15</f>
        <v>8.196</v>
      </c>
      <c r="EM34" s="0" t="n">
        <f aca="false">EM31-EM15</f>
        <v>7.769</v>
      </c>
      <c r="EN34" s="0" t="n">
        <f aca="false">EN31-EN15</f>
        <v>8.636</v>
      </c>
      <c r="EO34" s="0" t="n">
        <f aca="false">EO31-EO15</f>
        <v>7.666</v>
      </c>
      <c r="EP34" s="0" t="n">
        <f aca="false">EP31-EP15</f>
        <v>8.661</v>
      </c>
      <c r="EQ34" s="0" t="n">
        <f aca="false">EQ31-EQ15</f>
        <v>8.686</v>
      </c>
      <c r="ER34" s="0" t="n">
        <f aca="false">ER31-ER15</f>
        <v>12.436</v>
      </c>
      <c r="ES34" s="0" t="n">
        <f aca="false">ES31-ES15</f>
        <v>13.105</v>
      </c>
      <c r="ET34" s="0" t="n">
        <f aca="false">ET31-ET15</f>
        <v>16.856</v>
      </c>
      <c r="EU34" s="0" t="n">
        <f aca="false">EU31-EU15</f>
        <v>10.503</v>
      </c>
      <c r="EV34" s="0" t="n">
        <f aca="false">EV31-EV15</f>
        <v>11.04</v>
      </c>
      <c r="EW34" s="0" t="n">
        <f aca="false">EW31-EW15</f>
        <v>8.9</v>
      </c>
      <c r="EX34" s="0" t="n">
        <f aca="false">EX31-EX15</f>
        <v>8.97</v>
      </c>
      <c r="EY34" s="0" t="n">
        <f aca="false">EY31-EY15</f>
        <v>7.873</v>
      </c>
      <c r="EZ34" s="0" t="n">
        <f aca="false">EZ31-EZ15</f>
        <v>9.107</v>
      </c>
      <c r="FA34" s="0" t="n">
        <f aca="false">FA31-FA15</f>
        <v>8.556</v>
      </c>
      <c r="FB34" s="0" t="n">
        <f aca="false">FB31-FB15</f>
        <v>8.636</v>
      </c>
      <c r="FC34" s="0" t="n">
        <f aca="false">FC31-FC15</f>
        <v>9.153</v>
      </c>
      <c r="FD34" s="0" t="n">
        <f aca="false">FD31-FD15</f>
        <v>13.297</v>
      </c>
      <c r="FE34" s="0" t="n">
        <f aca="false">FE31-FE15</f>
        <v>12.875</v>
      </c>
      <c r="FF34" s="0" t="n">
        <f aca="false">FF31-FF15</f>
        <v>16.764</v>
      </c>
      <c r="FG34" s="0" t="n">
        <f aca="false">FG31-FG15</f>
        <v>10.777</v>
      </c>
      <c r="FH34" s="0" t="n">
        <f aca="false">FH31-FH15</f>
        <v>11.281</v>
      </c>
      <c r="FI34" s="0" t="n">
        <f aca="false">FI31-FI15</f>
        <v>9.273</v>
      </c>
      <c r="FJ34" s="0" t="n">
        <f aca="false">FJ31-FJ15</f>
        <v>9.376</v>
      </c>
      <c r="FK34" s="0" t="n">
        <f aca="false">FK31-FK15</f>
        <v>8.256</v>
      </c>
      <c r="FL34" s="0" t="n">
        <f aca="false">FL31-FL15</f>
        <v>9.467</v>
      </c>
      <c r="FM34" s="0" t="n">
        <f aca="false">FM31-FM15</f>
        <v>8.995</v>
      </c>
      <c r="FN34" s="0" t="n">
        <f aca="false">FN31-FN15</f>
        <v>9.018</v>
      </c>
      <c r="FO34" s="0" t="n">
        <f aca="false">FO31-FO15</f>
        <v>9.555</v>
      </c>
      <c r="FP34" s="0" t="n">
        <f aca="false">FP31-FP15</f>
        <v>13.579</v>
      </c>
      <c r="FQ34" s="0" t="n">
        <f aca="false">FQ31-FQ15</f>
        <v>13.134</v>
      </c>
      <c r="FR34" s="0" t="n">
        <f aca="false">FR31-FR15</f>
        <v>17.309</v>
      </c>
      <c r="FS34" s="0" t="n">
        <f aca="false">FS31-FS15</f>
        <v>10.756</v>
      </c>
      <c r="FT34" s="0" t="n">
        <f aca="false">FT31-FT15</f>
        <v>11.548</v>
      </c>
      <c r="FU34" s="0" t="n">
        <f aca="false">FU31-FU15</f>
        <v>10.09</v>
      </c>
      <c r="FV34" s="0" t="n">
        <f aca="false">FV31-FV15</f>
        <v>9.335</v>
      </c>
      <c r="FW34" s="0" t="n">
        <f aca="false">FW31-FW15</f>
        <v>9.023</v>
      </c>
      <c r="FX34" s="0" t="n">
        <f aca="false">FX31-FX15</f>
        <v>10.35</v>
      </c>
      <c r="FY34" s="0" t="n">
        <f aca="false">FY31-FY15</f>
        <v>9.408</v>
      </c>
      <c r="FZ34" s="0" t="n">
        <f aca="false">FZ31-FZ15</f>
        <v>9.951</v>
      </c>
      <c r="GA34" s="0" t="n">
        <f aca="false">GA31-GA15</f>
        <v>10.491</v>
      </c>
      <c r="GB34" s="0" t="n">
        <f aca="false">GB31-GB15</f>
        <v>13.16</v>
      </c>
      <c r="GC34" s="0" t="n">
        <f aca="false">GC31-GC15</f>
        <v>13.394</v>
      </c>
      <c r="GD34" s="0" t="n">
        <f aca="false">GD31-GD15</f>
        <v>17.407</v>
      </c>
      <c r="GE34" s="0" t="n">
        <f aca="false">GE31-GE15</f>
        <v>11.057</v>
      </c>
      <c r="GF34" s="0" t="n">
        <f aca="false">GF31-GF15</f>
        <v>12.43</v>
      </c>
      <c r="GG34" s="0" t="n">
        <f aca="false">GG31-GG15</f>
        <v>10.972</v>
      </c>
      <c r="GH34" s="0" t="n">
        <f aca="false">GH31-GH15</f>
        <v>9.695</v>
      </c>
      <c r="GI34" s="0" t="n">
        <f aca="false">GI31-GI15</f>
        <v>-20.427</v>
      </c>
      <c r="GJ34" s="0" t="n">
        <f aca="false">GJ31-GJ15</f>
        <v>-21.141</v>
      </c>
      <c r="GK34" s="0" t="n">
        <f aca="false">GK31-GK15</f>
        <v>-21.049</v>
      </c>
      <c r="GL34" s="0" t="n">
        <f aca="false">GL31-GL15</f>
        <v>-21.222</v>
      </c>
      <c r="GM34" s="0" t="n">
        <f aca="false">GM31-GM15</f>
        <v>-20.469</v>
      </c>
      <c r="GN34" s="0" t="n">
        <f aca="false">GN31-GN15</f>
        <v>-21.512</v>
      </c>
      <c r="GO34" s="0" t="n">
        <f aca="false">GO31-GO15</f>
        <v>-21.943</v>
      </c>
      <c r="GP34" s="0" t="n">
        <f aca="false">GP31-GP15</f>
        <v>-24.456</v>
      </c>
      <c r="GQ34" s="0" t="n">
        <f aca="false">GQ31-GQ15</f>
        <v>-23.296</v>
      </c>
      <c r="GR34" s="0" t="n">
        <f aca="false">GR31-GR15</f>
        <v>-21.778</v>
      </c>
      <c r="GS34" s="0" t="n">
        <f aca="false">GS31-GS15</f>
        <v>-20.442</v>
      </c>
      <c r="GT34" s="0" t="n">
        <f aca="false">GT31-GT15</f>
        <v>-21.138</v>
      </c>
      <c r="GU34" s="0" t="n">
        <f aca="false">GU31-GU15</f>
        <v>-20.345</v>
      </c>
      <c r="GV34" s="0" t="n">
        <f aca="false">GV31-GV15</f>
        <v>-21.002</v>
      </c>
      <c r="GW34" s="0" t="n">
        <f aca="false">GW31-GW15</f>
        <v>-21.406</v>
      </c>
      <c r="GX34" s="0" t="n">
        <f aca="false">GX31-GX15</f>
        <v>-20.316</v>
      </c>
      <c r="GY34" s="0" t="n">
        <f aca="false">GY31-GY15</f>
        <v>-20.814</v>
      </c>
      <c r="GZ34" s="0" t="n">
        <f aca="false">GZ31-GZ15</f>
        <v>-21.462</v>
      </c>
      <c r="HA34" s="0" t="n">
        <f aca="false">HA31-HA15</f>
        <v>-21.859</v>
      </c>
      <c r="HB34" s="0" t="n">
        <f aca="false">HB31-HB15</f>
        <v>-24.4</v>
      </c>
      <c r="HC34" s="0" t="n">
        <f aca="false">HC31-HC15</f>
        <v>-23.231</v>
      </c>
      <c r="HD34" s="0" t="n">
        <f aca="false">HD31-HD15</f>
        <v>-21.709</v>
      </c>
      <c r="HE34" s="0" t="n">
        <f aca="false">HE31-HE15</f>
        <v>-20.37</v>
      </c>
      <c r="HF34" s="0" t="n">
        <f aca="false">HF31-HF15</f>
        <v>-20.687</v>
      </c>
      <c r="HG34" s="0" t="n">
        <f aca="false">HG31-HG15</f>
        <v>-20.688</v>
      </c>
      <c r="HH34" s="0" t="n">
        <f aca="false">HH31-HH15</f>
        <v>-20.938</v>
      </c>
      <c r="HI34" s="0" t="n">
        <f aca="false">HI31-HI15</f>
        <v>-20.935</v>
      </c>
      <c r="HJ34" s="0" t="n">
        <f aca="false">HJ31-HJ15</f>
        <v>-20.685</v>
      </c>
      <c r="HK34" s="0" t="n">
        <f aca="false">HK31-HK15</f>
        <v>-20.756</v>
      </c>
      <c r="HL34" s="0" t="n">
        <f aca="false">HL31-HL15</f>
        <v>-21.412</v>
      </c>
      <c r="HM34" s="0" t="n">
        <f aca="false">HM31-HM15</f>
        <v>-21.778</v>
      </c>
      <c r="HN34" s="0" t="n">
        <f aca="false">HN31-HN15</f>
        <v>-24.342</v>
      </c>
      <c r="HO34" s="0" t="n">
        <f aca="false">HO31-HO15</f>
        <v>0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09"/>
      <c r="Q35" s="0" t="s">
        <v>200</v>
      </c>
      <c r="R35" s="0" t="n">
        <f aca="false">R29-R26</f>
        <v>59.25</v>
      </c>
      <c r="S35" s="0" t="n">
        <f aca="false">S29-S26</f>
        <v>29.625</v>
      </c>
      <c r="T35" s="0" t="n">
        <f aca="false">T29-T26</f>
        <v>21</v>
      </c>
      <c r="U35" s="0" t="n">
        <f aca="false">U29-U26</f>
        <v>17.25</v>
      </c>
      <c r="V35" s="0" t="n">
        <f aca="false">V29-V26</f>
        <v>13.875</v>
      </c>
      <c r="W35" s="0" t="n">
        <f aca="false">W29-W26</f>
        <v>14.0625</v>
      </c>
      <c r="X35" s="0" t="n">
        <f aca="false">X29-X26</f>
        <v>9.375</v>
      </c>
      <c r="Y35" s="0" t="n">
        <f aca="false">Y29-Y26</f>
        <v>7.125</v>
      </c>
      <c r="Z35" s="0" t="n">
        <f aca="false">Z29-Z26</f>
        <v>6.375</v>
      </c>
      <c r="AA35" s="0" t="n">
        <f aca="false">AA29-AA26</f>
        <v>4.875</v>
      </c>
      <c r="AB35" s="0" t="n">
        <f aca="false">AB29-AB26</f>
        <v>10.125</v>
      </c>
      <c r="AC35" s="0" t="n">
        <f aca="false">AC29-AC26</f>
        <v>16.5</v>
      </c>
      <c r="AD35" s="0" t="n">
        <f aca="false">AD29-AD26</f>
        <v>21</v>
      </c>
      <c r="AE35" s="0" t="n">
        <f aca="false">AE29-AE26</f>
        <v>16.5</v>
      </c>
      <c r="AF35" s="0" t="n">
        <f aca="false">AF29-AF26</f>
        <v>7.125</v>
      </c>
      <c r="AG35" s="0" t="n">
        <f aca="false">AG29-AG26</f>
        <v>4.5</v>
      </c>
      <c r="AH35" s="0" t="n">
        <f aca="false">AH29-AH26</f>
        <v>3.375</v>
      </c>
      <c r="AI35" s="0" t="n">
        <f aca="false">AI29-AI26</f>
        <v>2.4375</v>
      </c>
      <c r="AJ35" s="0" t="n">
        <f aca="false">AJ29-AJ26</f>
        <v>2.0625</v>
      </c>
      <c r="AK35" s="0" t="n">
        <f aca="false">AK29-AK26</f>
        <v>-0.9375</v>
      </c>
      <c r="AL35" s="0" t="n">
        <f aca="false">AL29-AL26</f>
        <v>-2.0625</v>
      </c>
      <c r="AM35" s="0" t="n">
        <f aca="false">AM29-AM26</f>
        <v>-2.0625</v>
      </c>
      <c r="AN35" s="0" t="n">
        <f aca="false">AN29-AN26</f>
        <v>1.3125</v>
      </c>
      <c r="AO35" s="0" t="n">
        <f aca="false">AO29-AO26</f>
        <v>10.5</v>
      </c>
      <c r="AP35" s="0" t="n">
        <f aca="false">AP29-AP26</f>
        <v>14.25</v>
      </c>
      <c r="AQ35" s="0" t="n">
        <f aca="false">AQ29-AQ26</f>
        <v>11.625</v>
      </c>
      <c r="AR35" s="0" t="n">
        <f aca="false">AR29-AR26</f>
        <v>-0.563000000000002</v>
      </c>
      <c r="AS35" s="0" t="n">
        <f aca="false">AS29-AS26</f>
        <v>0.5625</v>
      </c>
      <c r="AT35" s="0" t="n">
        <f aca="false">AT29-AT26</f>
        <v>1.3125</v>
      </c>
      <c r="AU35" s="0" t="n">
        <f aca="false">AU29-AU26</f>
        <v>0.510499999999997</v>
      </c>
      <c r="AV35" s="0" t="n">
        <f aca="false">AV29-AV26</f>
        <v>0.263000000000002</v>
      </c>
      <c r="AW35" s="0" t="n">
        <f aca="false">AW29-AW26</f>
        <v>-2.0995</v>
      </c>
      <c r="AX35" s="0" t="n">
        <f aca="false">AX29-AX26</f>
        <v>-2.947</v>
      </c>
      <c r="AY35" s="0" t="n">
        <f aca="false">AY29-AY26</f>
        <v>-2.925</v>
      </c>
      <c r="AZ35" s="0" t="n">
        <f aca="false">AZ29-AZ26</f>
        <v>-0.427</v>
      </c>
      <c r="BA35" s="0" t="n">
        <f aca="false">BA29-BA26</f>
        <v>6.3</v>
      </c>
      <c r="BB35" s="0" t="n">
        <f aca="false">BB29-BB26</f>
        <v>9.0975</v>
      </c>
      <c r="BC35" s="0" t="n">
        <f aca="false">BC29-BC26</f>
        <v>7.53749999999999</v>
      </c>
      <c r="BD35" s="0" t="n">
        <f aca="false">BD29-BD26</f>
        <v>-1.696</v>
      </c>
      <c r="BE35" s="0" t="n">
        <f aca="false">BE29-BE26</f>
        <v>-0.712500000000002</v>
      </c>
      <c r="BF35" s="0" t="n">
        <f aca="false">BF29-BF26</f>
        <v>-0.0975000000000001</v>
      </c>
      <c r="BG35" s="0" t="n">
        <f aca="false">BG29-BG26</f>
        <v>0.592499999999998</v>
      </c>
      <c r="BH35" s="0" t="n">
        <f aca="false">BH29-BH26</f>
        <v>0.375</v>
      </c>
      <c r="BI35" s="0" t="n">
        <f aca="false">BI29-BI26</f>
        <v>-1.6425</v>
      </c>
      <c r="BJ35" s="0" t="n">
        <f aca="false">BJ29-BJ26</f>
        <v>-2.362</v>
      </c>
      <c r="BK35" s="0" t="n">
        <f aca="false">BK29-BK26</f>
        <v>-2.3545</v>
      </c>
      <c r="BL35" s="0" t="n">
        <f aca="false">BL29-BL26</f>
        <v>-0.217500000000001</v>
      </c>
      <c r="BM35" s="0" t="n">
        <f aca="false">BM29-BM26</f>
        <v>5.535</v>
      </c>
      <c r="BN35" s="0" t="n">
        <f aca="false">BN29-BN26</f>
        <v>7.93550000000001</v>
      </c>
      <c r="BO35" s="0" t="n">
        <f aca="false">BO29-BO26</f>
        <v>6.6005</v>
      </c>
      <c r="BP35" s="0" t="n">
        <f aca="false">BP29-BP26</f>
        <v>-1.297</v>
      </c>
      <c r="BQ35" s="0" t="n">
        <f aca="false">BQ29-BQ26</f>
        <v>-0.457000000000001</v>
      </c>
      <c r="BR35" s="0" t="n">
        <f aca="false">BR29-BR26</f>
        <v>0.0670000000000002</v>
      </c>
      <c r="BS35" s="0" t="n">
        <f aca="false">BS29-BS26</f>
        <v>0.6675</v>
      </c>
      <c r="BT35" s="0" t="n">
        <f aca="false">BT29-BT26</f>
        <v>0.4725</v>
      </c>
      <c r="BU35" s="0" t="n">
        <f aca="false">BU29-BU26</f>
        <v>-1.2525</v>
      </c>
      <c r="BV35" s="0" t="n">
        <f aca="false">BV29-BV26</f>
        <v>-1.867</v>
      </c>
      <c r="BW35" s="0" t="n">
        <f aca="false">BW29-BW26</f>
        <v>-1.86</v>
      </c>
      <c r="BX35" s="0" t="n">
        <f aca="false">BX29-BX26</f>
        <v>-0.0295000000000023</v>
      </c>
      <c r="BY35" s="0" t="n">
        <f aca="false">BY29-BY26</f>
        <v>4.8895</v>
      </c>
      <c r="BZ35" s="0" t="n">
        <f aca="false">BZ29-BZ26</f>
        <v>6.938</v>
      </c>
      <c r="CA35" s="0" t="n">
        <f aca="false">CA29-CA26</f>
        <v>5.805</v>
      </c>
      <c r="CB35" s="0" t="n">
        <f aca="false">CB29-CB26</f>
        <v>-0.951999999999998</v>
      </c>
      <c r="CC35" s="0" t="n">
        <f aca="false">CC29-CC26</f>
        <v>-0.232000000000003</v>
      </c>
      <c r="CD35" s="0" t="n">
        <f aca="false">CD29-CD26</f>
        <v>0.2105</v>
      </c>
      <c r="CE35" s="0" t="n">
        <f aca="false">CE29-CE26</f>
        <v>0.698</v>
      </c>
      <c r="CF35" s="0" t="n">
        <f aca="false">CF29-CF26</f>
        <v>0.532999999999998</v>
      </c>
      <c r="CG35" s="0" t="n">
        <f aca="false">CG29-CG26</f>
        <v>-1.027</v>
      </c>
      <c r="CH35" s="0" t="n">
        <f aca="false">CH29-CH26</f>
        <v>-1.59</v>
      </c>
      <c r="CI35" s="0" t="n">
        <f aca="false">CI29-CI26</f>
        <v>-1.582</v>
      </c>
      <c r="CJ35" s="0" t="n">
        <f aca="false">CJ29-CJ26</f>
        <v>0.0754999999999981</v>
      </c>
      <c r="CK35" s="0" t="n">
        <f aca="false">CK29-CK26</f>
        <v>4.53</v>
      </c>
      <c r="CL35" s="0" t="n">
        <f aca="false">CL29-CL26</f>
        <v>6.3905</v>
      </c>
      <c r="CM35" s="0" t="n">
        <f aca="false">CM29-CM26</f>
        <v>5.348</v>
      </c>
      <c r="CN35" s="0" t="n">
        <f aca="false">CN29-CN26</f>
        <v>-0.756999999999998</v>
      </c>
      <c r="CO35" s="0" t="n">
        <f aca="false">CO29-CO26</f>
        <v>-0.120000000000001</v>
      </c>
      <c r="CP35" s="0" t="n">
        <f aca="false">CP29-CP26</f>
        <v>0.292999999999999</v>
      </c>
      <c r="CQ35" s="0" t="n">
        <f aca="false">CQ29-CQ26</f>
        <v>0.727499999999999</v>
      </c>
      <c r="CR35" s="0" t="n">
        <f aca="false">CR29-CR26</f>
        <v>0.57</v>
      </c>
      <c r="CS35" s="0" t="n">
        <f aca="false">CS29-CS26</f>
        <v>-0.876999999999999</v>
      </c>
      <c r="CT35" s="0" t="n">
        <f aca="false">CT29-CT26</f>
        <v>-1.395</v>
      </c>
      <c r="CU35" s="0" t="n">
        <f aca="false">CU29-CU26</f>
        <v>-1.38</v>
      </c>
      <c r="CV35" s="0" t="n">
        <f aca="false">CV29-CV26</f>
        <v>0.143000000000001</v>
      </c>
      <c r="CW35" s="0" t="n">
        <f aca="false">CW29-CW26</f>
        <v>4.268</v>
      </c>
      <c r="CX35" s="0" t="n">
        <f aca="false">CX29-CX26</f>
        <v>5.985</v>
      </c>
      <c r="CY35" s="0" t="n">
        <f aca="false">CY29-CY26</f>
        <v>5.033</v>
      </c>
      <c r="CZ35" s="0" t="n">
        <f aca="false">CZ29-CZ26</f>
        <v>-0.629999999999999</v>
      </c>
      <c r="DA35" s="0" t="n">
        <f aca="false">DA29-DA26</f>
        <v>-0.0300000000000011</v>
      </c>
      <c r="DB35" s="0" t="n">
        <f aca="false">DB29-DB26</f>
        <v>0.353000000000002</v>
      </c>
      <c r="DC35" s="0" t="n">
        <f aca="false">DC29-DC26</f>
        <v>0.75</v>
      </c>
      <c r="DD35" s="0" t="n">
        <f aca="false">DD29-DD26</f>
        <v>0.608000000000001</v>
      </c>
      <c r="DE35" s="0" t="n">
        <f aca="false">DE29-DE26</f>
        <v>-0.727</v>
      </c>
      <c r="DF35" s="0" t="n">
        <f aca="false">DF29-DF26</f>
        <v>-1.207</v>
      </c>
      <c r="DG35" s="0" t="n">
        <f aca="false">DG29-DG26</f>
        <v>-1.2</v>
      </c>
      <c r="DH35" s="0" t="n">
        <f aca="false">DH29-DH26</f>
        <v>0.2105</v>
      </c>
      <c r="DI35" s="0" t="n">
        <f aca="false">DI29-DI26</f>
        <v>4.0355</v>
      </c>
      <c r="DJ35" s="0" t="n">
        <f aca="false">DJ29-DJ26</f>
        <v>5.625</v>
      </c>
      <c r="DK35" s="0" t="n">
        <f aca="false">DK29-DK26</f>
        <v>4.7405</v>
      </c>
      <c r="DL35" s="0" t="n">
        <f aca="false">DL29-DL26</f>
        <v>-0.495000000000001</v>
      </c>
      <c r="DM35" s="0" t="n">
        <f aca="false">DM29-DM26</f>
        <v>0.0530000000000008</v>
      </c>
      <c r="DN35" s="0" t="n">
        <f aca="false">DN29-DN26</f>
        <v>0.405000000000001</v>
      </c>
      <c r="DO35" s="0" t="n">
        <f aca="false">DO29-DO26</f>
        <v>0.772500000000001</v>
      </c>
      <c r="DP35" s="0" t="n">
        <f aca="false">DP29-DP26</f>
        <v>0.645499999999998</v>
      </c>
      <c r="DQ35" s="0" t="n">
        <f aca="false">DQ29-DQ26</f>
        <v>-0.592500000000001</v>
      </c>
      <c r="DR35" s="0" t="n">
        <f aca="false">DR29-DR26</f>
        <v>-1.0425</v>
      </c>
      <c r="DS35" s="0" t="n">
        <f aca="false">DS29-DS26</f>
        <v>-1.0275</v>
      </c>
      <c r="DT35" s="0" t="n">
        <f aca="false">DT29-DT26</f>
        <v>0.285499999999999</v>
      </c>
      <c r="DU35" s="0" t="n">
        <f aca="false">DU29-DU26</f>
        <v>3.8105</v>
      </c>
      <c r="DV35" s="0" t="n">
        <f aca="false">DV29-DV26</f>
        <v>5.2875</v>
      </c>
      <c r="DW35" s="0" t="n">
        <f aca="false">DW29-DW26</f>
        <v>4.463</v>
      </c>
      <c r="DX35" s="0" t="n">
        <f aca="false">DX29-DX26</f>
        <v>-0.390000000000001</v>
      </c>
      <c r="DY35" s="0" t="n">
        <f aca="false">DY29-DY26</f>
        <v>0.135000000000002</v>
      </c>
      <c r="DZ35" s="0" t="n">
        <f aca="false">DZ29-DZ26</f>
        <v>0.4575</v>
      </c>
      <c r="EA35" s="0" t="n">
        <f aca="false">EA29-EA26</f>
        <v>0.802499999999998</v>
      </c>
      <c r="EB35" s="0" t="n">
        <f aca="false">EB29-EB26</f>
        <v>0.6755</v>
      </c>
      <c r="EC35" s="0" t="n">
        <f aca="false">EC29-EC26</f>
        <v>-0.4725</v>
      </c>
      <c r="ED35" s="0" t="n">
        <f aca="false">ED29-ED26</f>
        <v>-0.884499999999999</v>
      </c>
      <c r="EE35" s="0" t="n">
        <f aca="false">EE29-EE26</f>
        <v>-0.877500000000001</v>
      </c>
      <c r="EF35" s="0" t="n">
        <f aca="false">EF29-EF26</f>
        <v>0.338000000000001</v>
      </c>
      <c r="EG35" s="0" t="n">
        <f aca="false">EG29-EG26</f>
        <v>3.59999999999999</v>
      </c>
      <c r="EH35" s="0" t="n">
        <f aca="false">EH29-EH26</f>
        <v>4.965</v>
      </c>
      <c r="EI35" s="0" t="n">
        <f aca="false">EI29-EI26</f>
        <v>4.215</v>
      </c>
      <c r="EJ35" s="0" t="n">
        <f aca="false">EJ29-EJ26</f>
        <v>-0.276999999999997</v>
      </c>
      <c r="EK35" s="0" t="n">
        <f aca="false">EK29-EK26</f>
        <v>0.203000000000003</v>
      </c>
      <c r="EL35" s="0" t="n">
        <f aca="false">EL29-EL26</f>
        <v>0.503</v>
      </c>
      <c r="EM35" s="0" t="n">
        <f aca="false">EM29-EM26</f>
        <v>0.824999999999999</v>
      </c>
      <c r="EN35" s="0" t="n">
        <f aca="false">EN29-EN26</f>
        <v>0.698</v>
      </c>
      <c r="EO35" s="0" t="n">
        <f aca="false">EO29-EO26</f>
        <v>-0.359999999999999</v>
      </c>
      <c r="EP35" s="0" t="n">
        <f aca="false">EP29-EP26</f>
        <v>-0.7425</v>
      </c>
      <c r="EQ35" s="0" t="n">
        <f aca="false">EQ29-EQ26</f>
        <v>-0.727500000000003</v>
      </c>
      <c r="ER35" s="0" t="n">
        <f aca="false">ER29-ER26</f>
        <v>0.390499999999999</v>
      </c>
      <c r="ES35" s="0" t="n">
        <f aca="false">ES29-ES26</f>
        <v>3.413</v>
      </c>
      <c r="ET35" s="0" t="n">
        <f aca="false">ET29-ET26</f>
        <v>4.68</v>
      </c>
      <c r="EU35" s="0" t="n">
        <f aca="false">EU29-EU26</f>
        <v>3.983</v>
      </c>
      <c r="EV35" s="0" t="n">
        <f aca="false">EV29-EV26</f>
        <v>-0.173000000000002</v>
      </c>
      <c r="EW35" s="0" t="n">
        <f aca="false">EW29-EW26</f>
        <v>0.263000000000002</v>
      </c>
      <c r="EX35" s="0" t="n">
        <f aca="false">EX29-EX26</f>
        <v>0.548000000000002</v>
      </c>
      <c r="EY35" s="0" t="n">
        <f aca="false">EY29-EY26</f>
        <v>0.810499999999998</v>
      </c>
      <c r="EZ35" s="0" t="n">
        <f aca="false">EZ29-EZ26</f>
        <v>0.705500000000001</v>
      </c>
      <c r="FA35" s="0" t="n">
        <f aca="false">FA29-FA26</f>
        <v>-0.366999999999997</v>
      </c>
      <c r="FB35" s="0" t="n">
        <f aca="false">FB29-FB26</f>
        <v>-0.749500000000001</v>
      </c>
      <c r="FC35" s="0" t="n">
        <f aca="false">FC29-FC26</f>
        <v>-0.7425</v>
      </c>
      <c r="FD35" s="0" t="n">
        <f aca="false">FD29-FD26</f>
        <v>0.390499999999999</v>
      </c>
      <c r="FE35" s="0" t="n">
        <f aca="false">FE29-FE26</f>
        <v>3.428</v>
      </c>
      <c r="FF35" s="0" t="n">
        <f aca="false">FF29-FF26</f>
        <v>4.695</v>
      </c>
      <c r="FG35" s="0" t="n">
        <f aca="false">FG29-FG26</f>
        <v>3.9975</v>
      </c>
      <c r="FH35" s="0" t="n">
        <f aca="false">FH29-FH26</f>
        <v>-0.18</v>
      </c>
      <c r="FI35" s="0" t="n">
        <f aca="false">FI29-FI26</f>
        <v>0.262499999999999</v>
      </c>
      <c r="FJ35" s="0" t="n">
        <f aca="false">FJ29-FJ26</f>
        <v>0.539999999999999</v>
      </c>
      <c r="FK35" s="0" t="n">
        <f aca="false">FK29-FK26</f>
        <v>0.810500000000001</v>
      </c>
      <c r="FL35" s="0" t="n">
        <f aca="false">FL29-FL26</f>
        <v>0.705500000000001</v>
      </c>
      <c r="FM35" s="0" t="n">
        <f aca="false">FM29-FM26</f>
        <v>-0.375</v>
      </c>
      <c r="FN35" s="0" t="n">
        <f aca="false">FN29-FN26</f>
        <v>-0.757000000000001</v>
      </c>
      <c r="FO35" s="0" t="n">
        <f aca="false">FO29-FO26</f>
        <v>-0.7575</v>
      </c>
      <c r="FP35" s="0" t="n">
        <f aca="false">FP29-FP26</f>
        <v>0.382999999999999</v>
      </c>
      <c r="FQ35" s="0" t="n">
        <f aca="false">FQ29-FQ26</f>
        <v>3.443</v>
      </c>
      <c r="FR35" s="0" t="n">
        <f aca="false">FR29-FR26</f>
        <v>4.7175</v>
      </c>
      <c r="FS35" s="0" t="n">
        <f aca="false">FS29-FS26</f>
        <v>4.013</v>
      </c>
      <c r="FT35" s="0" t="n">
        <f aca="false">FT29-FT26</f>
        <v>-0.187999999999999</v>
      </c>
      <c r="FU35" s="0" t="n">
        <f aca="false">FU29-FU26</f>
        <v>0.255500000000001</v>
      </c>
      <c r="FV35" s="0" t="n">
        <f aca="false">FV29-FV26</f>
        <v>0.540500000000002</v>
      </c>
      <c r="FW35" s="0" t="n">
        <f aca="false">FW29-FW26</f>
        <v>0.810500000000001</v>
      </c>
      <c r="FX35" s="0" t="n">
        <f aca="false">FX29-FX26</f>
        <v>0.697499999999998</v>
      </c>
      <c r="FY35" s="0" t="n">
        <f aca="false">FY29-FY26</f>
        <v>-0.381999999999998</v>
      </c>
      <c r="FZ35" s="0" t="n">
        <f aca="false">FZ29-FZ26</f>
        <v>-0.771999999999999</v>
      </c>
      <c r="GA35" s="0" t="n">
        <f aca="false">GA29-GA26</f>
        <v>-0.764500000000002</v>
      </c>
      <c r="GB35" s="0" t="n">
        <f aca="false">GB29-GB26</f>
        <v>0.3825</v>
      </c>
      <c r="GC35" s="0" t="n">
        <f aca="false">GC29-GC26</f>
        <v>3.458</v>
      </c>
      <c r="GD35" s="0" t="n">
        <f aca="false">GD29-GD26</f>
        <v>4.74</v>
      </c>
      <c r="GE35" s="0" t="n">
        <f aca="false">GE29-GE26</f>
        <v>4.028</v>
      </c>
      <c r="GF35" s="0" t="n">
        <f aca="false">GF29-GF26</f>
        <v>-0.195</v>
      </c>
      <c r="GG35" s="0" t="n">
        <f aca="false">GG29-GG26</f>
        <v>0.247500000000002</v>
      </c>
      <c r="GH35" s="0" t="n">
        <f aca="false">GH29-GH26</f>
        <v>0.532500000000002</v>
      </c>
      <c r="GI35" s="0" t="n">
        <f aca="false">GI29-GI26</f>
        <v>0.810500000000001</v>
      </c>
      <c r="GJ35" s="0" t="n">
        <f aca="false">GJ29-GJ26</f>
        <v>-29.2875</v>
      </c>
      <c r="GK35" s="0" t="n">
        <f aca="false">GK29-GK26</f>
        <v>-29.295</v>
      </c>
      <c r="GL35" s="0" t="n">
        <f aca="false">GL29-GL26</f>
        <v>-29.145</v>
      </c>
      <c r="GM35" s="0" t="n">
        <f aca="false">GM29-GM26</f>
        <v>-29.145</v>
      </c>
      <c r="GN35" s="0" t="n">
        <f aca="false">GN29-GN26</f>
        <v>-30.48</v>
      </c>
      <c r="GO35" s="0" t="n">
        <f aca="false">GO29-GO26</f>
        <v>-34.545</v>
      </c>
      <c r="GP35" s="0" t="n">
        <f aca="false">GP29-GP26</f>
        <v>-36.03</v>
      </c>
      <c r="GQ35" s="0" t="n">
        <f aca="false">GQ29-GQ26</f>
        <v>-32.6325</v>
      </c>
      <c r="GR35" s="0" t="n">
        <f aca="false">GR29-GR26</f>
        <v>-29.453</v>
      </c>
      <c r="GS35" s="0" t="n">
        <f aca="false">GS29-GS26</f>
        <v>-29.01</v>
      </c>
      <c r="GT35" s="0" t="n">
        <f aca="false">GT29-GT26</f>
        <v>-29.0175</v>
      </c>
      <c r="GU35" s="0" t="n">
        <f aca="false">GU29-GU26</f>
        <v>-29.6175</v>
      </c>
      <c r="GV35" s="0" t="n">
        <f aca="false">GV29-GV26</f>
        <v>-29.4675</v>
      </c>
      <c r="GW35" s="0" t="n">
        <f aca="false">GW29-GW26</f>
        <v>-29.4675</v>
      </c>
      <c r="GX35" s="0" t="n">
        <f aca="false">GX29-GX26</f>
        <v>-29.325</v>
      </c>
      <c r="GY35" s="0" t="n">
        <f aca="false">GY29-GY26</f>
        <v>-29.325</v>
      </c>
      <c r="GZ35" s="0" t="n">
        <f aca="false">GZ29-GZ26</f>
        <v>-30.6675</v>
      </c>
      <c r="HA35" s="0" t="n">
        <f aca="false">HA29-HA26</f>
        <v>-34.7625</v>
      </c>
      <c r="HB35" s="0" t="n">
        <f aca="false">HB29-HB26</f>
        <v>-36.2475</v>
      </c>
      <c r="HC35" s="0" t="n">
        <f aca="false">HC29-HC26</f>
        <v>-32.8275</v>
      </c>
      <c r="HD35" s="0" t="n">
        <f aca="false">HD29-HD26</f>
        <v>-29.633</v>
      </c>
      <c r="HE35" s="0" t="n">
        <f aca="false">HE29-HE26</f>
        <v>-29.19</v>
      </c>
      <c r="HF35" s="0" t="n">
        <f aca="false">HF29-HF26</f>
        <v>-29.19</v>
      </c>
      <c r="HG35" s="0" t="n">
        <f aca="false">HG29-HG26</f>
        <v>-29.7975</v>
      </c>
      <c r="HH35" s="0" t="n">
        <f aca="false">HH29-HH26</f>
        <v>-29.6475</v>
      </c>
      <c r="HI35" s="0" t="n">
        <f aca="false">HI29-HI26</f>
        <v>-29.6475</v>
      </c>
      <c r="HJ35" s="0" t="n">
        <f aca="false">HJ29-HJ26</f>
        <v>-29.505</v>
      </c>
      <c r="HK35" s="0" t="n">
        <f aca="false">HK29-HK26</f>
        <v>-29.505</v>
      </c>
      <c r="HL35" s="0" t="n">
        <f aca="false">HL29-HL26</f>
        <v>-30.855</v>
      </c>
      <c r="HM35" s="0" t="n">
        <f aca="false">HM29-HM26</f>
        <v>-34.9725</v>
      </c>
      <c r="HN35" s="0" t="n">
        <f aca="false">HN29-HN26</f>
        <v>-36.4725</v>
      </c>
      <c r="HO35" s="0" t="n">
        <f aca="false">HO29-HO26</f>
        <v>0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09"/>
    </row>
    <row r="37" customFormat="false" ht="12.75" hidden="false" customHeight="false" outlineLevel="0" collapsed="false">
      <c r="B37" s="409"/>
    </row>
    <row r="38" customFormat="false" ht="12.75" hidden="false" customHeight="false" outlineLevel="0" collapsed="false">
      <c r="B38" s="409"/>
    </row>
    <row r="39" customFormat="false" ht="12.75" hidden="false" customHeight="false" outlineLevel="0" collapsed="false">
      <c r="B39" s="409"/>
    </row>
    <row r="40" customFormat="false" ht="12.75" hidden="false" customHeight="false" outlineLevel="0" collapsed="false">
      <c r="B40" s="409"/>
    </row>
    <row r="41" customFormat="false" ht="12.75" hidden="false" customHeight="false" outlineLevel="0" collapsed="false">
      <c r="B41" s="409"/>
    </row>
    <row r="42" customFormat="false" ht="12.75" hidden="false" customHeight="false" outlineLevel="0" collapsed="false">
      <c r="B42" s="409"/>
    </row>
    <row r="43" customFormat="false" ht="12.75" hidden="false" customHeight="false" outlineLevel="0" collapsed="false">
      <c r="B43" s="409"/>
    </row>
    <row r="44" customFormat="false" ht="12.75" hidden="false" customHeight="false" outlineLevel="0" collapsed="false">
      <c r="B44" s="409"/>
    </row>
    <row r="45" customFormat="false" ht="12.75" hidden="false" customHeight="false" outlineLevel="0" collapsed="false">
      <c r="B45" s="409"/>
    </row>
    <row r="46" customFormat="false" ht="12.75" hidden="false" customHeight="false" outlineLevel="0" collapsed="false">
      <c r="B46" s="409"/>
    </row>
    <row r="47" customFormat="false" ht="12.75" hidden="false" customHeight="false" outlineLevel="0" collapsed="false">
      <c r="B47" s="409"/>
    </row>
    <row r="48" customFormat="false" ht="12.75" hidden="false" customHeight="false" outlineLevel="0" collapsed="false">
      <c r="B48" s="409"/>
    </row>
    <row r="49" customFormat="false" ht="12.75" hidden="false" customHeight="false" outlineLevel="0" collapsed="false">
      <c r="B49" s="409"/>
    </row>
    <row r="50" customFormat="false" ht="12.75" hidden="false" customHeight="false" outlineLevel="0" collapsed="false">
      <c r="B50" s="409"/>
    </row>
    <row r="51" customFormat="false" ht="12.75" hidden="false" customHeight="false" outlineLevel="0" collapsed="false">
      <c r="B51" s="409"/>
    </row>
    <row r="52" customFormat="false" ht="12.75" hidden="false" customHeight="false" outlineLevel="0" collapsed="false">
      <c r="B52" s="409"/>
    </row>
    <row r="53" customFormat="false" ht="12.75" hidden="false" customHeight="false" outlineLevel="0" collapsed="false">
      <c r="B53" s="409"/>
    </row>
    <row r="54" customFormat="false" ht="12.75" hidden="false" customHeight="false" outlineLevel="0" collapsed="false">
      <c r="B54" s="409"/>
    </row>
    <row r="55" customFormat="false" ht="12.75" hidden="false" customHeight="false" outlineLevel="0" collapsed="false">
      <c r="B55" s="409"/>
    </row>
    <row r="56" customFormat="false" ht="12.75" hidden="false" customHeight="false" outlineLevel="0" collapsed="false">
      <c r="B56" s="409"/>
    </row>
    <row r="57" customFormat="false" ht="12.75" hidden="false" customHeight="false" outlineLevel="0" collapsed="false">
      <c r="B57" s="409"/>
    </row>
    <row r="58" customFormat="false" ht="12.75" hidden="false" customHeight="false" outlineLevel="0" collapsed="false">
      <c r="B58" s="409"/>
    </row>
    <row r="59" customFormat="false" ht="12.75" hidden="false" customHeight="false" outlineLevel="0" collapsed="false">
      <c r="B59" s="409"/>
    </row>
    <row r="60" customFormat="false" ht="12.75" hidden="false" customHeight="false" outlineLevel="0" collapsed="false">
      <c r="B60" s="409"/>
    </row>
    <row r="61" customFormat="false" ht="12.75" hidden="false" customHeight="false" outlineLevel="0" collapsed="false">
      <c r="B61" s="409"/>
    </row>
    <row r="62" customFormat="false" ht="12.75" hidden="false" customHeight="false" outlineLevel="0" collapsed="false">
      <c r="B62" s="409"/>
    </row>
    <row r="63" customFormat="false" ht="12.75" hidden="false" customHeight="false" outlineLevel="0" collapsed="false">
      <c r="B63" s="409"/>
    </row>
    <row r="64" customFormat="false" ht="12.75" hidden="false" customHeight="false" outlineLevel="0" collapsed="false">
      <c r="B64" s="409"/>
    </row>
    <row r="65" customFormat="false" ht="12.75" hidden="false" customHeight="false" outlineLevel="0" collapsed="false">
      <c r="B65" s="409"/>
    </row>
    <row r="66" customFormat="false" ht="12.75" hidden="false" customHeight="false" outlineLevel="0" collapsed="false">
      <c r="B66" s="409"/>
    </row>
    <row r="67" customFormat="false" ht="12.75" hidden="false" customHeight="false" outlineLevel="0" collapsed="false">
      <c r="B67" s="409"/>
    </row>
    <row r="68" customFormat="false" ht="12.75" hidden="false" customHeight="false" outlineLevel="0" collapsed="false">
      <c r="B68" s="409"/>
    </row>
    <row r="69" customFormat="false" ht="12.75" hidden="false" customHeight="false" outlineLevel="0" collapsed="false">
      <c r="B69" s="409"/>
    </row>
    <row r="70" customFormat="false" ht="12.75" hidden="false" customHeight="false" outlineLevel="0" collapsed="false">
      <c r="B70" s="409"/>
    </row>
    <row r="71" customFormat="false" ht="12.75" hidden="false" customHeight="false" outlineLevel="0" collapsed="false">
      <c r="B71" s="409"/>
    </row>
    <row r="72" customFormat="false" ht="12.75" hidden="false" customHeight="false" outlineLevel="0" collapsed="false">
      <c r="B72" s="409"/>
    </row>
    <row r="73" customFormat="false" ht="12.75" hidden="false" customHeight="false" outlineLevel="0" collapsed="false">
      <c r="B73" s="409"/>
    </row>
    <row r="74" customFormat="false" ht="12.75" hidden="false" customHeight="false" outlineLevel="0" collapsed="false">
      <c r="B74" s="409"/>
    </row>
    <row r="75" customFormat="false" ht="12.75" hidden="false" customHeight="false" outlineLevel="0" collapsed="false">
      <c r="B75" s="409"/>
    </row>
    <row r="76" customFormat="false" ht="12.75" hidden="false" customHeight="false" outlineLevel="0" collapsed="false">
      <c r="B76" s="409"/>
    </row>
    <row r="77" customFormat="false" ht="12.75" hidden="false" customHeight="false" outlineLevel="0" collapsed="false">
      <c r="B77" s="409"/>
    </row>
    <row r="78" customFormat="false" ht="12.75" hidden="false" customHeight="false" outlineLevel="0" collapsed="false">
      <c r="B78" s="409"/>
    </row>
    <row r="79" customFormat="false" ht="12.75" hidden="false" customHeight="false" outlineLevel="0" collapsed="false">
      <c r="B79" s="409"/>
    </row>
    <row r="80" customFormat="false" ht="12.75" hidden="false" customHeight="false" outlineLevel="0" collapsed="false">
      <c r="B80" s="409"/>
    </row>
    <row r="81" customFormat="false" ht="12.75" hidden="false" customHeight="false" outlineLevel="0" collapsed="false">
      <c r="B81" s="409"/>
    </row>
    <row r="82" customFormat="false" ht="12.75" hidden="false" customHeight="false" outlineLevel="0" collapsed="false">
      <c r="B82" s="409"/>
    </row>
    <row r="83" customFormat="false" ht="12.75" hidden="false" customHeight="false" outlineLevel="0" collapsed="false">
      <c r="B83" s="409"/>
    </row>
    <row r="84" customFormat="false" ht="12.75" hidden="false" customHeight="false" outlineLevel="0" collapsed="false">
      <c r="B84" s="409"/>
    </row>
    <row r="85" customFormat="false" ht="12.75" hidden="false" customHeight="false" outlineLevel="0" collapsed="false">
      <c r="B85" s="409"/>
    </row>
    <row r="86" customFormat="false" ht="12.75" hidden="false" customHeight="false" outlineLevel="0" collapsed="false">
      <c r="B86" s="409"/>
    </row>
    <row r="87" customFormat="false" ht="12.75" hidden="false" customHeight="false" outlineLevel="0" collapsed="false">
      <c r="B87" s="409"/>
    </row>
    <row r="88" customFormat="false" ht="12.75" hidden="false" customHeight="false" outlineLevel="0" collapsed="false">
      <c r="B88" s="409"/>
    </row>
    <row r="89" customFormat="false" ht="12.75" hidden="false" customHeight="false" outlineLevel="0" collapsed="false">
      <c r="B89" s="409"/>
    </row>
    <row r="90" customFormat="false" ht="12.75" hidden="false" customHeight="false" outlineLevel="0" collapsed="false">
      <c r="B90" s="409"/>
    </row>
    <row r="91" customFormat="false" ht="12.75" hidden="false" customHeight="false" outlineLevel="0" collapsed="false">
      <c r="B91" s="409"/>
    </row>
    <row r="92" customFormat="false" ht="12.75" hidden="false" customHeight="false" outlineLevel="0" collapsed="false">
      <c r="B92" s="409"/>
    </row>
    <row r="93" customFormat="false" ht="12.75" hidden="false" customHeight="false" outlineLevel="0" collapsed="false">
      <c r="B93" s="409"/>
    </row>
    <row r="94" customFormat="false" ht="12.75" hidden="false" customHeight="false" outlineLevel="0" collapsed="false">
      <c r="B94" s="409"/>
    </row>
    <row r="95" customFormat="false" ht="12.75" hidden="false" customHeight="false" outlineLevel="0" collapsed="false">
      <c r="B95" s="409"/>
    </row>
    <row r="96" customFormat="false" ht="12.75" hidden="false" customHeight="false" outlineLevel="0" collapsed="false">
      <c r="B96" s="409"/>
    </row>
    <row r="97" customFormat="false" ht="12.75" hidden="false" customHeight="false" outlineLevel="0" collapsed="false">
      <c r="B97" s="409"/>
    </row>
    <row r="98" customFormat="false" ht="12.75" hidden="false" customHeight="false" outlineLevel="0" collapsed="false">
      <c r="B98" s="409"/>
    </row>
    <row r="99" customFormat="false" ht="12.75" hidden="false" customHeight="false" outlineLevel="0" collapsed="false">
      <c r="B99" s="409"/>
    </row>
    <row r="100" customFormat="false" ht="12.75" hidden="false" customHeight="false" outlineLevel="0" collapsed="false">
      <c r="B100" s="409"/>
    </row>
    <row r="101" customFormat="false" ht="12.75" hidden="false" customHeight="false" outlineLevel="0" collapsed="false">
      <c r="B101" s="409"/>
    </row>
    <row r="102" customFormat="false" ht="12.75" hidden="false" customHeight="false" outlineLevel="0" collapsed="false">
      <c r="B102" s="409"/>
    </row>
    <row r="103" customFormat="false" ht="12.75" hidden="false" customHeight="false" outlineLevel="0" collapsed="false">
      <c r="B103" s="409"/>
    </row>
    <row r="104" customFormat="false" ht="12.75" hidden="false" customHeight="false" outlineLevel="0" collapsed="false">
      <c r="B104" s="409"/>
    </row>
    <row r="105" customFormat="false" ht="12.75" hidden="false" customHeight="false" outlineLevel="0" collapsed="false">
      <c r="B105" s="409"/>
    </row>
    <row r="106" customFormat="false" ht="12.75" hidden="false" customHeight="false" outlineLevel="0" collapsed="false">
      <c r="B106" s="409"/>
    </row>
    <row r="107" customFormat="false" ht="12.75" hidden="false" customHeight="false" outlineLevel="0" collapsed="false">
      <c r="B107" s="409"/>
    </row>
    <row r="108" customFormat="false" ht="12.75" hidden="false" customHeight="false" outlineLevel="0" collapsed="false">
      <c r="B108" s="409"/>
    </row>
    <row r="109" customFormat="false" ht="12.75" hidden="false" customHeight="false" outlineLevel="0" collapsed="false">
      <c r="B109" s="409"/>
    </row>
    <row r="110" customFormat="false" ht="12.75" hidden="false" customHeight="false" outlineLevel="0" collapsed="false">
      <c r="B110" s="409"/>
    </row>
    <row r="111" customFormat="false" ht="12.75" hidden="false" customHeight="false" outlineLevel="0" collapsed="false">
      <c r="B111" s="409"/>
    </row>
    <row r="112" customFormat="false" ht="12.75" hidden="false" customHeight="false" outlineLevel="0" collapsed="false">
      <c r="B112" s="409"/>
    </row>
    <row r="113" customFormat="false" ht="12.75" hidden="false" customHeight="false" outlineLevel="0" collapsed="false">
      <c r="B113" s="409"/>
    </row>
    <row r="114" customFormat="false" ht="12.75" hidden="false" customHeight="false" outlineLevel="0" collapsed="false">
      <c r="B114" s="409"/>
    </row>
    <row r="115" customFormat="false" ht="12.75" hidden="false" customHeight="false" outlineLevel="0" collapsed="false">
      <c r="B115" s="409"/>
    </row>
    <row r="116" customFormat="false" ht="12.75" hidden="false" customHeight="false" outlineLevel="0" collapsed="false">
      <c r="B116" s="409"/>
    </row>
    <row r="117" customFormat="false" ht="12.75" hidden="false" customHeight="false" outlineLevel="0" collapsed="false">
      <c r="B117" s="409"/>
    </row>
    <row r="118" customFormat="false" ht="12.75" hidden="false" customHeight="false" outlineLevel="0" collapsed="false">
      <c r="B118" s="409"/>
    </row>
    <row r="119" customFormat="false" ht="12.75" hidden="false" customHeight="false" outlineLevel="0" collapsed="false">
      <c r="B119" s="409"/>
    </row>
    <row r="120" customFormat="false" ht="12.75" hidden="false" customHeight="false" outlineLevel="0" collapsed="false">
      <c r="B120" s="409"/>
    </row>
    <row r="121" customFormat="false" ht="12.75" hidden="false" customHeight="false" outlineLevel="0" collapsed="false">
      <c r="B121" s="409"/>
    </row>
    <row r="122" customFormat="false" ht="12.75" hidden="false" customHeight="false" outlineLevel="0" collapsed="false">
      <c r="B122" s="409"/>
    </row>
    <row r="123" customFormat="false" ht="12.75" hidden="false" customHeight="false" outlineLevel="0" collapsed="false">
      <c r="B123" s="409"/>
    </row>
    <row r="124" customFormat="false" ht="12.75" hidden="false" customHeight="false" outlineLevel="0" collapsed="false">
      <c r="B124" s="409"/>
    </row>
    <row r="125" customFormat="false" ht="12.75" hidden="false" customHeight="false" outlineLevel="0" collapsed="false">
      <c r="B125" s="409"/>
    </row>
    <row r="126" customFormat="false" ht="12.75" hidden="false" customHeight="false" outlineLevel="0" collapsed="false">
      <c r="B126" s="409"/>
    </row>
    <row r="127" customFormat="false" ht="12.75" hidden="false" customHeight="false" outlineLevel="0" collapsed="false">
      <c r="B127" s="409"/>
    </row>
    <row r="128" customFormat="false" ht="12.75" hidden="false" customHeight="false" outlineLevel="0" collapsed="false">
      <c r="B128" s="409"/>
    </row>
    <row r="129" customFormat="false" ht="12.75" hidden="false" customHeight="false" outlineLevel="0" collapsed="false">
      <c r="B129" s="409"/>
    </row>
    <row r="130" customFormat="false" ht="12.75" hidden="false" customHeight="false" outlineLevel="0" collapsed="false">
      <c r="B130" s="409"/>
    </row>
    <row r="131" customFormat="false" ht="12.75" hidden="false" customHeight="false" outlineLevel="0" collapsed="false">
      <c r="B131" s="409"/>
    </row>
    <row r="132" customFormat="false" ht="12.75" hidden="false" customHeight="false" outlineLevel="0" collapsed="false">
      <c r="B132" s="409"/>
    </row>
    <row r="133" customFormat="false" ht="12.75" hidden="false" customHeight="false" outlineLevel="0" collapsed="false">
      <c r="B133" s="409"/>
    </row>
    <row r="134" customFormat="false" ht="12.75" hidden="false" customHeight="false" outlineLevel="0" collapsed="false">
      <c r="B134" s="409"/>
    </row>
    <row r="135" customFormat="false" ht="12.75" hidden="false" customHeight="false" outlineLevel="0" collapsed="false">
      <c r="B135" s="409"/>
    </row>
    <row r="136" customFormat="false" ht="12.75" hidden="false" customHeight="false" outlineLevel="0" collapsed="false">
      <c r="B136" s="409"/>
    </row>
    <row r="137" customFormat="false" ht="12.75" hidden="false" customHeight="false" outlineLevel="0" collapsed="false">
      <c r="B137" s="409"/>
    </row>
    <row r="138" customFormat="false" ht="12.75" hidden="false" customHeight="false" outlineLevel="0" collapsed="false">
      <c r="B138" s="409"/>
    </row>
    <row r="139" customFormat="false" ht="12.75" hidden="false" customHeight="false" outlineLevel="0" collapsed="false">
      <c r="B139" s="409"/>
    </row>
    <row r="140" customFormat="false" ht="12.75" hidden="false" customHeight="false" outlineLevel="0" collapsed="false">
      <c r="B140" s="409"/>
    </row>
    <row r="141" customFormat="false" ht="12.75" hidden="false" customHeight="false" outlineLevel="0" collapsed="false">
      <c r="B141" s="409"/>
    </row>
    <row r="142" customFormat="false" ht="12.75" hidden="false" customHeight="false" outlineLevel="0" collapsed="false">
      <c r="B142" s="409"/>
    </row>
    <row r="143" customFormat="false" ht="12.75" hidden="false" customHeight="false" outlineLevel="0" collapsed="false">
      <c r="B143" s="409"/>
    </row>
    <row r="144" customFormat="false" ht="12.75" hidden="false" customHeight="false" outlineLevel="0" collapsed="false">
      <c r="B144" s="409"/>
    </row>
    <row r="145" customFormat="false" ht="12.75" hidden="false" customHeight="false" outlineLevel="0" collapsed="false">
      <c r="B145" s="409"/>
    </row>
    <row r="146" customFormat="false" ht="12.75" hidden="false" customHeight="false" outlineLevel="0" collapsed="false">
      <c r="B146" s="409"/>
    </row>
    <row r="147" customFormat="false" ht="12.75" hidden="false" customHeight="false" outlineLevel="0" collapsed="false">
      <c r="B147" s="409"/>
    </row>
    <row r="148" customFormat="false" ht="12.75" hidden="false" customHeight="false" outlineLevel="0" collapsed="false">
      <c r="B148" s="409"/>
    </row>
    <row r="149" customFormat="false" ht="12.75" hidden="false" customHeight="false" outlineLevel="0" collapsed="false">
      <c r="B149" s="409"/>
    </row>
    <row r="150" customFormat="false" ht="12.75" hidden="false" customHeight="false" outlineLevel="0" collapsed="false">
      <c r="B150" s="409"/>
    </row>
    <row r="151" customFormat="false" ht="12.75" hidden="false" customHeight="false" outlineLevel="0" collapsed="false">
      <c r="B151" s="409"/>
    </row>
    <row r="152" customFormat="false" ht="12.75" hidden="false" customHeight="false" outlineLevel="0" collapsed="false">
      <c r="B152" s="409"/>
    </row>
    <row r="153" customFormat="false" ht="12.75" hidden="false" customHeight="false" outlineLevel="0" collapsed="false">
      <c r="B153" s="409"/>
    </row>
    <row r="154" customFormat="false" ht="12.75" hidden="false" customHeight="false" outlineLevel="0" collapsed="false">
      <c r="B154" s="409"/>
    </row>
    <row r="155" customFormat="false" ht="12.75" hidden="false" customHeight="false" outlineLevel="0" collapsed="false">
      <c r="B155" s="409"/>
    </row>
    <row r="156" customFormat="false" ht="12.75" hidden="false" customHeight="false" outlineLevel="0" collapsed="false">
      <c r="B156" s="409"/>
    </row>
    <row r="157" customFormat="false" ht="12.75" hidden="false" customHeight="false" outlineLevel="0" collapsed="false">
      <c r="B157" s="409"/>
    </row>
    <row r="158" customFormat="false" ht="12.75" hidden="false" customHeight="false" outlineLevel="0" collapsed="false">
      <c r="B158" s="409"/>
    </row>
    <row r="159" customFormat="false" ht="12.75" hidden="false" customHeight="false" outlineLevel="0" collapsed="false">
      <c r="B159" s="409"/>
    </row>
    <row r="160" customFormat="false" ht="12.75" hidden="false" customHeight="false" outlineLevel="0" collapsed="false">
      <c r="B160" s="409"/>
    </row>
    <row r="161" customFormat="false" ht="12.75" hidden="false" customHeight="false" outlineLevel="0" collapsed="false">
      <c r="B161" s="409"/>
    </row>
    <row r="162" customFormat="false" ht="12.75" hidden="false" customHeight="false" outlineLevel="0" collapsed="false">
      <c r="B162" s="409"/>
    </row>
    <row r="163" customFormat="false" ht="12.75" hidden="false" customHeight="false" outlineLevel="0" collapsed="false">
      <c r="B163" s="409"/>
    </row>
    <row r="164" customFormat="false" ht="12.75" hidden="false" customHeight="false" outlineLevel="0" collapsed="false">
      <c r="B164" s="409"/>
    </row>
    <row r="165" customFormat="false" ht="12.75" hidden="false" customHeight="false" outlineLevel="0" collapsed="false">
      <c r="B165" s="409"/>
    </row>
    <row r="166" customFormat="false" ht="12.75" hidden="false" customHeight="false" outlineLevel="0" collapsed="false">
      <c r="B166" s="409"/>
    </row>
    <row r="167" customFormat="false" ht="12.75" hidden="false" customHeight="false" outlineLevel="0" collapsed="false">
      <c r="B167" s="409"/>
    </row>
    <row r="168" customFormat="false" ht="12.75" hidden="false" customHeight="false" outlineLevel="0" collapsed="false">
      <c r="B168" s="409"/>
    </row>
    <row r="169" customFormat="false" ht="12.75" hidden="false" customHeight="false" outlineLevel="0" collapsed="false">
      <c r="B169" s="409"/>
    </row>
    <row r="170" customFormat="false" ht="12.75" hidden="false" customHeight="false" outlineLevel="0" collapsed="false">
      <c r="B170" s="409"/>
    </row>
    <row r="171" customFormat="false" ht="12.75" hidden="false" customHeight="false" outlineLevel="0" collapsed="false">
      <c r="B171" s="409"/>
    </row>
    <row r="172" customFormat="false" ht="12.75" hidden="false" customHeight="false" outlineLevel="0" collapsed="false">
      <c r="B172" s="409"/>
    </row>
    <row r="173" customFormat="false" ht="12.75" hidden="false" customHeight="false" outlineLevel="0" collapsed="false">
      <c r="B173" s="409"/>
    </row>
    <row r="174" customFormat="false" ht="12.75" hidden="false" customHeight="false" outlineLevel="0" collapsed="false">
      <c r="B174" s="409"/>
    </row>
    <row r="175" customFormat="false" ht="12.75" hidden="false" customHeight="false" outlineLevel="0" collapsed="false">
      <c r="B175" s="409"/>
    </row>
    <row r="176" customFormat="false" ht="12.75" hidden="false" customHeight="false" outlineLevel="0" collapsed="false">
      <c r="B176" s="409"/>
    </row>
    <row r="177" customFormat="false" ht="12.75" hidden="false" customHeight="false" outlineLevel="0" collapsed="false">
      <c r="B177" s="409"/>
    </row>
    <row r="178" customFormat="false" ht="12.75" hidden="false" customHeight="false" outlineLevel="0" collapsed="false">
      <c r="B178" s="409"/>
    </row>
    <row r="179" customFormat="false" ht="12.75" hidden="false" customHeight="false" outlineLevel="0" collapsed="false">
      <c r="B179" s="409"/>
    </row>
    <row r="180" customFormat="false" ht="12.75" hidden="false" customHeight="false" outlineLevel="0" collapsed="false">
      <c r="B180" s="409"/>
    </row>
    <row r="181" customFormat="false" ht="12.75" hidden="false" customHeight="false" outlineLevel="0" collapsed="false">
      <c r="B181" s="409"/>
    </row>
    <row r="182" customFormat="false" ht="12.75" hidden="false" customHeight="false" outlineLevel="0" collapsed="false">
      <c r="B182" s="409"/>
    </row>
    <row r="183" customFormat="false" ht="12.75" hidden="false" customHeight="false" outlineLevel="0" collapsed="false">
      <c r="B183" s="409"/>
    </row>
    <row r="184" customFormat="false" ht="12.75" hidden="false" customHeight="false" outlineLevel="0" collapsed="false">
      <c r="B184" s="409"/>
    </row>
    <row r="185" customFormat="false" ht="12.75" hidden="false" customHeight="false" outlineLevel="0" collapsed="false">
      <c r="B185" s="409"/>
    </row>
    <row r="186" customFormat="false" ht="12.75" hidden="false" customHeight="false" outlineLevel="0" collapsed="false">
      <c r="B186" s="409"/>
    </row>
    <row r="187" customFormat="false" ht="12.75" hidden="false" customHeight="false" outlineLevel="0" collapsed="false">
      <c r="B187" s="409"/>
    </row>
    <row r="188" customFormat="false" ht="12.75" hidden="false" customHeight="false" outlineLevel="0" collapsed="false">
      <c r="B188" s="409"/>
    </row>
    <row r="189" customFormat="false" ht="12.75" hidden="false" customHeight="false" outlineLevel="0" collapsed="false">
      <c r="B189" s="409"/>
    </row>
    <row r="190" customFormat="false" ht="12.75" hidden="false" customHeight="false" outlineLevel="0" collapsed="false">
      <c r="B190" s="409"/>
    </row>
    <row r="191" customFormat="false" ht="12.75" hidden="false" customHeight="false" outlineLevel="0" collapsed="false">
      <c r="B191" s="409"/>
    </row>
    <row r="192" customFormat="false" ht="12.75" hidden="false" customHeight="false" outlineLevel="0" collapsed="false">
      <c r="B192" s="409"/>
    </row>
    <row r="193" customFormat="false" ht="12.75" hidden="false" customHeight="false" outlineLevel="0" collapsed="false">
      <c r="B193" s="409"/>
    </row>
    <row r="194" customFormat="false" ht="12.75" hidden="false" customHeight="false" outlineLevel="0" collapsed="false">
      <c r="B194" s="409"/>
    </row>
    <row r="195" customFormat="false" ht="12.75" hidden="false" customHeight="false" outlineLevel="0" collapsed="false">
      <c r="B195" s="409"/>
    </row>
    <row r="196" customFormat="false" ht="12.75" hidden="false" customHeight="false" outlineLevel="0" collapsed="false">
      <c r="B196" s="409"/>
    </row>
    <row r="197" customFormat="false" ht="12.75" hidden="false" customHeight="false" outlineLevel="0" collapsed="false">
      <c r="B197" s="409"/>
    </row>
    <row r="198" customFormat="false" ht="12.75" hidden="false" customHeight="false" outlineLevel="0" collapsed="false">
      <c r="B198" s="409"/>
    </row>
    <row r="199" customFormat="false" ht="12.75" hidden="false" customHeight="false" outlineLevel="0" collapsed="false">
      <c r="B199" s="409"/>
    </row>
    <row r="200" customFormat="false" ht="12.75" hidden="false" customHeight="false" outlineLevel="0" collapsed="false">
      <c r="B200" s="409"/>
    </row>
    <row r="201" customFormat="false" ht="12.75" hidden="false" customHeight="false" outlineLevel="0" collapsed="false">
      <c r="B201" s="409"/>
    </row>
    <row r="202" customFormat="false" ht="12.75" hidden="false" customHeight="false" outlineLevel="0" collapsed="false">
      <c r="B202" s="409"/>
    </row>
    <row r="203" customFormat="false" ht="12.75" hidden="false" customHeight="false" outlineLevel="0" collapsed="false">
      <c r="B203" s="409"/>
    </row>
    <row r="204" customFormat="false" ht="12.75" hidden="false" customHeight="false" outlineLevel="0" collapsed="false">
      <c r="B204" s="409"/>
    </row>
    <row r="205" customFormat="false" ht="12.75" hidden="false" customHeight="false" outlineLevel="0" collapsed="false">
      <c r="B205" s="409"/>
    </row>
    <row r="206" customFormat="false" ht="12.75" hidden="false" customHeight="false" outlineLevel="0" collapsed="false">
      <c r="B206" s="409"/>
    </row>
    <row r="207" customFormat="false" ht="12.75" hidden="false" customHeight="false" outlineLevel="0" collapsed="false">
      <c r="B207" s="409"/>
    </row>
    <row r="208" customFormat="false" ht="12.75" hidden="false" customHeight="false" outlineLevel="0" collapsed="false">
      <c r="B208" s="409"/>
    </row>
    <row r="209" customFormat="false" ht="12.75" hidden="false" customHeight="false" outlineLevel="0" collapsed="false">
      <c r="B209" s="409"/>
    </row>
    <row r="210" customFormat="false" ht="12.75" hidden="false" customHeight="false" outlineLevel="0" collapsed="false">
      <c r="B210" s="409"/>
    </row>
    <row r="211" customFormat="false" ht="12.75" hidden="false" customHeight="false" outlineLevel="0" collapsed="false">
      <c r="B211" s="409"/>
    </row>
    <row r="212" customFormat="false" ht="12.75" hidden="false" customHeight="false" outlineLevel="0" collapsed="false">
      <c r="B212" s="409"/>
    </row>
    <row r="213" customFormat="false" ht="12.75" hidden="false" customHeight="false" outlineLevel="0" collapsed="false">
      <c r="B213" s="409"/>
    </row>
    <row r="214" customFormat="false" ht="12.75" hidden="false" customHeight="false" outlineLevel="0" collapsed="false">
      <c r="B214" s="409"/>
    </row>
    <row r="215" customFormat="false" ht="12.75" hidden="false" customHeight="false" outlineLevel="0" collapsed="false">
      <c r="B215" s="409"/>
    </row>
    <row r="216" customFormat="false" ht="12.75" hidden="false" customHeight="false" outlineLevel="0" collapsed="false">
      <c r="B216" s="409"/>
    </row>
    <row r="217" customFormat="false" ht="12.75" hidden="false" customHeight="false" outlineLevel="0" collapsed="false">
      <c r="B217" s="409"/>
    </row>
    <row r="218" customFormat="false" ht="12.75" hidden="false" customHeight="false" outlineLevel="0" collapsed="false">
      <c r="B218" s="409"/>
    </row>
    <row r="219" customFormat="false" ht="12.75" hidden="false" customHeight="false" outlineLevel="0" collapsed="false">
      <c r="B219" s="409"/>
    </row>
    <row r="220" customFormat="false" ht="12.75" hidden="false" customHeight="false" outlineLevel="0" collapsed="false">
      <c r="B220" s="409"/>
    </row>
    <row r="221" customFormat="false" ht="12.75" hidden="false" customHeight="false" outlineLevel="0" collapsed="false">
      <c r="B221" s="409"/>
    </row>
    <row r="222" customFormat="false" ht="12.75" hidden="false" customHeight="false" outlineLevel="0" collapsed="false">
      <c r="B222" s="409"/>
    </row>
    <row r="223" customFormat="false" ht="12.75" hidden="false" customHeight="false" outlineLevel="0" collapsed="false">
      <c r="B223" s="409"/>
    </row>
    <row r="224" customFormat="false" ht="12.75" hidden="false" customHeight="false" outlineLevel="0" collapsed="false">
      <c r="B224" s="409"/>
    </row>
    <row r="225" customFormat="false" ht="12.75" hidden="false" customHeight="false" outlineLevel="0" collapsed="false">
      <c r="B225" s="409"/>
    </row>
    <row r="226" customFormat="false" ht="12.75" hidden="false" customHeight="false" outlineLevel="0" collapsed="false">
      <c r="B226" s="409"/>
    </row>
    <row r="227" customFormat="false" ht="12.75" hidden="false" customHeight="false" outlineLevel="0" collapsed="false">
      <c r="B227" s="409"/>
    </row>
    <row r="228" customFormat="false" ht="12.75" hidden="false" customHeight="false" outlineLevel="0" collapsed="false">
      <c r="B228" s="409"/>
    </row>
    <row r="229" customFormat="false" ht="12.75" hidden="false" customHeight="false" outlineLevel="0" collapsed="false">
      <c r="B229" s="409"/>
    </row>
    <row r="230" customFormat="false" ht="12.75" hidden="false" customHeight="false" outlineLevel="0" collapsed="false">
      <c r="B230" s="409"/>
    </row>
    <row r="231" customFormat="false" ht="12.75" hidden="false" customHeight="false" outlineLevel="0" collapsed="false">
      <c r="B231" s="409"/>
    </row>
    <row r="232" customFormat="false" ht="12.75" hidden="false" customHeight="false" outlineLevel="0" collapsed="false">
      <c r="B232" s="409"/>
    </row>
    <row r="233" customFormat="false" ht="12.75" hidden="false" customHeight="false" outlineLevel="0" collapsed="false">
      <c r="B233" s="409"/>
    </row>
    <row r="234" customFormat="false" ht="12.75" hidden="false" customHeight="false" outlineLevel="0" collapsed="false">
      <c r="B234" s="409"/>
    </row>
    <row r="235" customFormat="false" ht="12.75" hidden="false" customHeight="false" outlineLevel="0" collapsed="false">
      <c r="B235" s="409"/>
    </row>
    <row r="236" customFormat="false" ht="12.75" hidden="false" customHeight="false" outlineLevel="0" collapsed="false">
      <c r="B236" s="409"/>
    </row>
    <row r="237" customFormat="false" ht="12.75" hidden="false" customHeight="false" outlineLevel="0" collapsed="false">
      <c r="B237" s="409"/>
    </row>
    <row r="238" customFormat="false" ht="12.75" hidden="false" customHeight="false" outlineLevel="0" collapsed="false">
      <c r="B238" s="409"/>
    </row>
    <row r="239" customFormat="false" ht="12.75" hidden="false" customHeight="false" outlineLevel="0" collapsed="false">
      <c r="B239" s="409"/>
    </row>
    <row r="240" customFormat="false" ht="12.75" hidden="false" customHeight="false" outlineLevel="0" collapsed="false">
      <c r="B240" s="409"/>
    </row>
    <row r="241" customFormat="false" ht="12.75" hidden="false" customHeight="false" outlineLevel="0" collapsed="false">
      <c r="B241" s="409"/>
    </row>
    <row r="242" customFormat="false" ht="12.75" hidden="false" customHeight="false" outlineLevel="0" collapsed="false">
      <c r="B242" s="409"/>
    </row>
    <row r="243" customFormat="false" ht="12.75" hidden="false" customHeight="false" outlineLevel="0" collapsed="false">
      <c r="B243" s="409"/>
    </row>
    <row r="244" customFormat="false" ht="12.75" hidden="false" customHeight="false" outlineLevel="0" collapsed="false">
      <c r="B244" s="409"/>
    </row>
    <row r="245" customFormat="false" ht="12.75" hidden="false" customHeight="false" outlineLevel="0" collapsed="false">
      <c r="B245" s="409"/>
    </row>
    <row r="246" customFormat="false" ht="12.75" hidden="false" customHeight="false" outlineLevel="0" collapsed="false">
      <c r="B246" s="409"/>
    </row>
    <row r="247" customFormat="false" ht="12.75" hidden="false" customHeight="false" outlineLevel="0" collapsed="false">
      <c r="B247" s="409"/>
    </row>
    <row r="248" customFormat="false" ht="12.75" hidden="false" customHeight="false" outlineLevel="0" collapsed="false">
      <c r="B248" s="409"/>
    </row>
    <row r="249" customFormat="false" ht="12.75" hidden="false" customHeight="false" outlineLevel="0" collapsed="false">
      <c r="B249" s="409"/>
    </row>
    <row r="250" customFormat="false" ht="12.75" hidden="false" customHeight="false" outlineLevel="0" collapsed="false">
      <c r="B250" s="409"/>
    </row>
    <row r="251" customFormat="false" ht="12.75" hidden="false" customHeight="false" outlineLevel="0" collapsed="false">
      <c r="B251" s="409"/>
    </row>
    <row r="252" customFormat="false" ht="12.75" hidden="false" customHeight="false" outlineLevel="0" collapsed="false">
      <c r="B252" s="409"/>
    </row>
    <row r="253" customFormat="false" ht="12.75" hidden="false" customHeight="false" outlineLevel="0" collapsed="false">
      <c r="B253" s="409"/>
    </row>
    <row r="254" customFormat="false" ht="12.75" hidden="false" customHeight="false" outlineLevel="0" collapsed="false">
      <c r="B254" s="409"/>
    </row>
    <row r="255" customFormat="false" ht="12.75" hidden="false" customHeight="false" outlineLevel="0" collapsed="false">
      <c r="B255" s="409"/>
    </row>
    <row r="256" customFormat="false" ht="12.75" hidden="false" customHeight="false" outlineLevel="0" collapsed="false">
      <c r="B256" s="409"/>
    </row>
    <row r="257" customFormat="false" ht="12.75" hidden="false" customHeight="false" outlineLevel="0" collapsed="false">
      <c r="B257" s="409"/>
    </row>
    <row r="258" customFormat="false" ht="12.75" hidden="false" customHeight="false" outlineLevel="0" collapsed="false">
      <c r="B258" s="409"/>
    </row>
    <row r="259" customFormat="false" ht="12.75" hidden="false" customHeight="false" outlineLevel="0" collapsed="false">
      <c r="B259" s="409"/>
    </row>
    <row r="260" customFormat="false" ht="12.75" hidden="false" customHeight="false" outlineLevel="0" collapsed="false">
      <c r="B260" s="409"/>
    </row>
    <row r="261" customFormat="false" ht="12.75" hidden="false" customHeight="false" outlineLevel="0" collapsed="false">
      <c r="B261" s="409"/>
    </row>
    <row r="262" customFormat="false" ht="12.75" hidden="false" customHeight="false" outlineLevel="0" collapsed="false">
      <c r="B262" s="409"/>
    </row>
    <row r="263" customFormat="false" ht="12.75" hidden="false" customHeight="false" outlineLevel="0" collapsed="false">
      <c r="B263" s="409"/>
    </row>
    <row r="264" customFormat="false" ht="12.75" hidden="false" customHeight="false" outlineLevel="0" collapsed="false">
      <c r="B264" s="409"/>
    </row>
    <row r="265" customFormat="false" ht="12.75" hidden="false" customHeight="false" outlineLevel="0" collapsed="false">
      <c r="B265" s="409"/>
    </row>
    <row r="266" customFormat="false" ht="12.75" hidden="false" customHeight="false" outlineLevel="0" collapsed="false">
      <c r="B266" s="409"/>
    </row>
    <row r="267" customFormat="false" ht="12.75" hidden="false" customHeight="false" outlineLevel="0" collapsed="false">
      <c r="B267" s="409"/>
    </row>
    <row r="268" customFormat="false" ht="12.75" hidden="false" customHeight="false" outlineLevel="0" collapsed="false">
      <c r="B268" s="409"/>
    </row>
    <row r="269" customFormat="false" ht="12.75" hidden="false" customHeight="false" outlineLevel="0" collapsed="false">
      <c r="B269" s="409"/>
    </row>
    <row r="270" customFormat="false" ht="12.75" hidden="false" customHeight="false" outlineLevel="0" collapsed="false">
      <c r="B270" s="409"/>
    </row>
    <row r="271" customFormat="false" ht="12.75" hidden="false" customHeight="false" outlineLevel="0" collapsed="false">
      <c r="B271" s="409"/>
    </row>
    <row r="272" customFormat="false" ht="12.75" hidden="false" customHeight="false" outlineLevel="0" collapsed="false">
      <c r="B272" s="409"/>
    </row>
    <row r="273" customFormat="false" ht="12.75" hidden="false" customHeight="false" outlineLevel="0" collapsed="false">
      <c r="B273" s="409"/>
    </row>
    <row r="274" customFormat="false" ht="12.75" hidden="false" customHeight="false" outlineLevel="0" collapsed="false">
      <c r="B274" s="409"/>
    </row>
    <row r="275" customFormat="false" ht="12.75" hidden="false" customHeight="false" outlineLevel="0" collapsed="false">
      <c r="B275" s="409"/>
    </row>
    <row r="276" customFormat="false" ht="12.75" hidden="false" customHeight="false" outlineLevel="0" collapsed="false">
      <c r="B276" s="409"/>
    </row>
    <row r="277" customFormat="false" ht="12.75" hidden="false" customHeight="false" outlineLevel="0" collapsed="false">
      <c r="B277" s="409"/>
    </row>
    <row r="278" customFormat="false" ht="12.75" hidden="false" customHeight="false" outlineLevel="0" collapsed="false">
      <c r="B278" s="409"/>
    </row>
    <row r="279" customFormat="false" ht="12.75" hidden="false" customHeight="false" outlineLevel="0" collapsed="false">
      <c r="B279" s="409"/>
    </row>
    <row r="280" customFormat="false" ht="12.75" hidden="false" customHeight="false" outlineLevel="0" collapsed="false">
      <c r="B280" s="409"/>
    </row>
    <row r="281" customFormat="false" ht="12.75" hidden="false" customHeight="false" outlineLevel="0" collapsed="false">
      <c r="B281" s="409"/>
    </row>
    <row r="282" customFormat="false" ht="12.75" hidden="false" customHeight="false" outlineLevel="0" collapsed="false">
      <c r="B282" s="409"/>
    </row>
    <row r="283" customFormat="false" ht="12.75" hidden="false" customHeight="false" outlineLevel="0" collapsed="false">
      <c r="B283" s="409"/>
    </row>
    <row r="284" customFormat="false" ht="12.75" hidden="false" customHeight="false" outlineLevel="0" collapsed="false">
      <c r="B284" s="409"/>
    </row>
    <row r="285" customFormat="false" ht="12.75" hidden="false" customHeight="false" outlineLevel="0" collapsed="false">
      <c r="B285" s="409"/>
    </row>
    <row r="286" customFormat="false" ht="12.75" hidden="false" customHeight="false" outlineLevel="0" collapsed="false">
      <c r="B286" s="409"/>
    </row>
    <row r="287" customFormat="false" ht="12.75" hidden="false" customHeight="false" outlineLevel="0" collapsed="false">
      <c r="B287" s="409"/>
    </row>
    <row r="288" customFormat="false" ht="12.75" hidden="false" customHeight="false" outlineLevel="0" collapsed="false">
      <c r="B288" s="409"/>
    </row>
    <row r="289" customFormat="false" ht="12.75" hidden="false" customHeight="false" outlineLevel="0" collapsed="false">
      <c r="B289" s="409"/>
    </row>
    <row r="290" customFormat="false" ht="12.75" hidden="false" customHeight="false" outlineLevel="0" collapsed="false">
      <c r="B290" s="409"/>
    </row>
    <row r="291" customFormat="false" ht="12.75" hidden="false" customHeight="false" outlineLevel="0" collapsed="false">
      <c r="B291" s="409"/>
    </row>
    <row r="292" customFormat="false" ht="12.75" hidden="false" customHeight="false" outlineLevel="0" collapsed="false">
      <c r="B292" s="409"/>
    </row>
    <row r="293" customFormat="false" ht="12.75" hidden="false" customHeight="false" outlineLevel="0" collapsed="false">
      <c r="B293" s="409"/>
    </row>
    <row r="294" customFormat="false" ht="12.75" hidden="false" customHeight="false" outlineLevel="0" collapsed="false">
      <c r="B294" s="409"/>
    </row>
    <row r="295" customFormat="false" ht="12.75" hidden="false" customHeight="false" outlineLevel="0" collapsed="false">
      <c r="B295" s="409"/>
    </row>
    <row r="296" customFormat="false" ht="12.75" hidden="false" customHeight="false" outlineLevel="0" collapsed="false">
      <c r="B296" s="409"/>
    </row>
    <row r="297" customFormat="false" ht="12.75" hidden="false" customHeight="false" outlineLevel="0" collapsed="false">
      <c r="B297" s="409"/>
    </row>
    <row r="298" customFormat="false" ht="12.75" hidden="false" customHeight="false" outlineLevel="0" collapsed="false">
      <c r="B298" s="409"/>
    </row>
    <row r="299" customFormat="false" ht="12.75" hidden="false" customHeight="false" outlineLevel="0" collapsed="false">
      <c r="B299" s="409"/>
    </row>
    <row r="300" customFormat="false" ht="12.75" hidden="false" customHeight="false" outlineLevel="0" collapsed="false">
      <c r="B300" s="409"/>
    </row>
    <row r="301" customFormat="false" ht="12.75" hidden="false" customHeight="false" outlineLevel="0" collapsed="false">
      <c r="B301" s="409"/>
    </row>
    <row r="302" customFormat="false" ht="12.75" hidden="false" customHeight="false" outlineLevel="0" collapsed="false">
      <c r="B302" s="409"/>
    </row>
    <row r="303" customFormat="false" ht="12.75" hidden="false" customHeight="false" outlineLevel="0" collapsed="false">
      <c r="B303" s="409"/>
    </row>
    <row r="304" customFormat="false" ht="12.75" hidden="false" customHeight="false" outlineLevel="0" collapsed="false">
      <c r="B304" s="409"/>
    </row>
    <row r="305" customFormat="false" ht="12.75" hidden="false" customHeight="false" outlineLevel="0" collapsed="false">
      <c r="B305" s="409"/>
    </row>
    <row r="306" customFormat="false" ht="12.75" hidden="false" customHeight="false" outlineLevel="0" collapsed="false">
      <c r="B306" s="409"/>
    </row>
    <row r="307" customFormat="false" ht="12.75" hidden="false" customHeight="false" outlineLevel="0" collapsed="false">
      <c r="B307" s="409"/>
    </row>
    <row r="308" customFormat="false" ht="12.75" hidden="false" customHeight="false" outlineLevel="0" collapsed="false">
      <c r="B308" s="40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201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11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01"/>
      <c r="B3" s="402"/>
      <c r="C3" s="402" t="n">
        <v>36647</v>
      </c>
      <c r="D3" s="402" t="n">
        <v>36678</v>
      </c>
      <c r="E3" s="402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03" t="s">
        <v>2</v>
      </c>
      <c r="B4" s="404" t="s">
        <v>194</v>
      </c>
      <c r="C4" s="402"/>
      <c r="D4" s="402"/>
      <c r="E4" s="402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03" t="s">
        <v>2</v>
      </c>
      <c r="B5" s="404" t="s">
        <v>196</v>
      </c>
      <c r="C5" s="404"/>
      <c r="D5" s="404"/>
      <c r="E5" s="404"/>
      <c r="F5" s="404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20.0714285714286</v>
      </c>
      <c r="T5" s="0" t="n">
        <f aca="false">(P2!T5+P2!T21*T$2)/(T$2+1)</f>
        <v>18.4996666666667</v>
      </c>
      <c r="U5" s="0" t="n">
        <f aca="false">(P2!U5+P2!U21*U$2)/(U$2+1)</f>
        <v>23.749875</v>
      </c>
      <c r="V5" s="0" t="n">
        <f aca="false">(P2!V5+P2!V21*V$2)/(V$2+1)</f>
        <v>26.9996511627907</v>
      </c>
      <c r="W5" s="0" t="n">
        <f aca="false">(P2!W5+P2!W21*W$2)/(W$2+1)</f>
        <v>26.5003170731707</v>
      </c>
      <c r="X5" s="0" t="n">
        <f aca="false">(P2!X5+P2!X21*X$2)/(X$2+1)</f>
        <v>23.9997777777778</v>
      </c>
      <c r="Y5" s="0" t="n">
        <f aca="false">(P2!Y5+P2!Y21*Y$2)/(Y$2+1)</f>
        <v>21</v>
      </c>
      <c r="Z5" s="0" t="n">
        <f aca="false">(P2!Z5+P2!Z21*Z$2)/(Z$2+1)</f>
        <v>19.0002631578947</v>
      </c>
      <c r="AA5" s="0" t="n">
        <f aca="false">(P2!AA5+P2!AA21*AA$2)/(AA$2+1)</f>
        <v>20.000243902439</v>
      </c>
      <c r="AB5" s="0" t="n">
        <f aca="false">(P2!AB5+P2!AB21*AB$2)/(AB$2+1)</f>
        <v>21</v>
      </c>
      <c r="AC5" s="0" t="n">
        <f aca="false">(P2!AC5+P2!AC21*AC$2)/(AC$2+1)</f>
        <v>29.0001707317073</v>
      </c>
      <c r="AD5" s="0" t="n">
        <f aca="false">(P2!AD5+P2!AD21*AD$2)/(AD$2+1)</f>
        <v>34.0001538461539</v>
      </c>
      <c r="AE5" s="0" t="n">
        <f aca="false">(P2!AE5+P2!AE21*AE$2)/(AE$2+1)</f>
        <v>31.5</v>
      </c>
      <c r="AF5" s="0" t="n">
        <f aca="false">(P2!AF5+P2!AF21*AF$2)/(AF$2+1)</f>
        <v>28.2499487179487</v>
      </c>
      <c r="AG5" s="0" t="n">
        <f aca="false">(P2!AG5+P2!AG21*AG$2)/(AG$2+1)</f>
        <v>24.50025</v>
      </c>
      <c r="AH5" s="0" t="n">
        <f aca="false">(P2!AH5+P2!AH21*AH$2)/(AH$2+1)</f>
        <v>29.0003488372093</v>
      </c>
      <c r="AI5" s="0" t="n">
        <f aca="false">(P2!AI5+P2!AI21*AI$2)/(AI$2+1)</f>
        <v>28.000243902439</v>
      </c>
      <c r="AJ5" s="0" t="n">
        <f aca="false">(P2!AJ5+P2!AJ21*AJ$2)/(AJ$2+1)</f>
        <v>26.9997777777778</v>
      </c>
      <c r="AK5" s="0" t="n">
        <f aca="false">(P2!AK5+P2!AK21*AK$2)/(AK$2+1)</f>
        <v>24.0000487804878</v>
      </c>
      <c r="AL5" s="0" t="n">
        <f aca="false">(P2!AL5+P2!AL21*AL$2)/(AL$2+1)</f>
        <v>22.0002631578947</v>
      </c>
      <c r="AM5" s="0" t="n">
        <f aca="false">(P2!AM5+P2!AM21*AM$2)/(AM$2+1)</f>
        <v>11</v>
      </c>
      <c r="AN5" s="0" t="n">
        <f aca="false">(P2!AN5+P2!AN21*AN$2)/(AN$2+1)</f>
        <v>11</v>
      </c>
      <c r="AO5" s="0" t="n">
        <f aca="false">(P2!AO5+P2!AO21*AO$2)/(AO$2+1)</f>
        <v>32.9999512195122</v>
      </c>
      <c r="AP5" s="0" t="n">
        <f aca="false">(P2!AP5+P2!AP21*AP$2)/(AP$2+1)</f>
        <v>38.9999512195122</v>
      </c>
      <c r="AQ5" s="0" t="n">
        <f aca="false">(P2!AQ5+P2!AQ21*AQ$2)/(AQ$2+1)</f>
        <v>31.5</v>
      </c>
      <c r="AR5" s="0" t="n">
        <f aca="false">(P2!AR5+P2!AR21*AR$2)/(AR$2+1)</f>
        <v>26.2498717948718</v>
      </c>
      <c r="AS5" s="0" t="n">
        <f aca="false">(P2!AS5+P2!AS21*AS$2)/(AS$2+1)</f>
        <v>25</v>
      </c>
      <c r="AT5" s="0" t="n">
        <f aca="false">(P2!AT5+P2!AT21*AT$2)/(AT$2+1)</f>
        <v>30.0001463414634</v>
      </c>
      <c r="AU5" s="0" t="n">
        <f aca="false">(P2!AU5+P2!AU21*AU$2)/(AU$2+1)</f>
        <v>27.1000731707317</v>
      </c>
      <c r="AV5" s="0" t="n">
        <f aca="false">(P2!AV5+P2!AV21*AV$2)/(AV$2+1)</f>
        <v>26.3301025641026</v>
      </c>
      <c r="AW5" s="0" t="n">
        <f aca="false">(P2!AW5+P2!AW21*AW$2)/(AW$2+1)</f>
        <v>23.949641025641</v>
      </c>
      <c r="AX5" s="0" t="n">
        <f aca="false">(P2!AX5+P2!AX21*AX$2)/(AX$2+1)</f>
        <v>22.3698421052632</v>
      </c>
      <c r="AY5" s="0" t="n">
        <f aca="false">(P2!AY5+P2!AY21*AY$2)/(AY$2+1)</f>
        <v>13.4799302325581</v>
      </c>
      <c r="AZ5" s="0" t="n">
        <f aca="false">(P2!AZ5+P2!AZ21*AZ$2)/(AZ$2+1)</f>
        <v>13.5</v>
      </c>
      <c r="BA5" s="0" t="n">
        <f aca="false">(P2!BA5+P2!BA21*BA$2)/(BA$2+1)</f>
        <v>31.4101707317073</v>
      </c>
      <c r="BB5" s="0" t="n">
        <f aca="false">(P2!BB5+P2!BB21*BB$2)/(BB$2+1)</f>
        <v>36.3503658536585</v>
      </c>
      <c r="BC5" s="0" t="n">
        <f aca="false">(P2!BC5+P2!BC21*BC$2)/(BC$2+1)</f>
        <v>30.27975</v>
      </c>
      <c r="BD5" s="0" t="n">
        <f aca="false">(P2!BD5+P2!BD21*BD$2)/(BD$2+1)</f>
        <v>26.0796341463415</v>
      </c>
      <c r="BE5" s="0" t="n">
        <f aca="false">(P2!BE5+P2!BE21*BE$2)/(BE$2+1)</f>
        <v>25.0505</v>
      </c>
      <c r="BF5" s="0" t="n">
        <f aca="false">(P2!BF5+P2!BF21*BF$2)/(BF$2+1)</f>
        <v>29.1900487804878</v>
      </c>
      <c r="BG5" s="0" t="n">
        <f aca="false">(P2!BG5+P2!BG21*BG$2)/(BG$2+1)</f>
        <v>27.1798372093023</v>
      </c>
      <c r="BH5" s="0" t="n">
        <f aca="false">(P2!BH5+P2!BH21*BH$2)/(BH$2+1)</f>
        <v>26.4903333333333</v>
      </c>
      <c r="BI5" s="0" t="n">
        <f aca="false">(P2!BI5+P2!BI21*BI$2)/(BI$2+1)</f>
        <v>24.3196153846154</v>
      </c>
      <c r="BJ5" s="0" t="n">
        <f aca="false">(P2!BJ5+P2!BJ21*BJ$2)/(BJ$2+1)</f>
        <v>22.8901052631579</v>
      </c>
      <c r="BK5" s="0" t="n">
        <f aca="false">(P2!BK5+P2!BK21*BK$2)/(BK$2+1)</f>
        <v>14.8098372093023</v>
      </c>
      <c r="BL5" s="0" t="n">
        <f aca="false">(P2!BL5+P2!BL21*BL$2)/(BL$2+1)</f>
        <v>14.8303684210526</v>
      </c>
      <c r="BM5" s="0" t="n">
        <f aca="false">(P2!BM5+P2!BM21*BM$2)/(BM$2+1)</f>
        <v>31.1100930232558</v>
      </c>
      <c r="BN5" s="0" t="n">
        <f aca="false">(P2!BN5+P2!BN21*BN$2)/(BN$2+1)</f>
        <v>35.6004358974359</v>
      </c>
      <c r="BO5" s="0" t="n">
        <f aca="false">(P2!BO5+P2!BO21*BO$2)/(BO$2+1)</f>
        <v>30.09</v>
      </c>
      <c r="BP5" s="0" t="n">
        <f aca="false">(P2!BP5+P2!BP21*BP$2)/(BP$2+1)</f>
        <v>26.3001463414634</v>
      </c>
      <c r="BQ5" s="0" t="n">
        <f aca="false">(P2!BQ5+P2!BQ21*BQ$2)/(BQ$2+1)</f>
        <v>25.34</v>
      </c>
      <c r="BR5" s="0" t="n">
        <f aca="false">(P2!BR5+P2!BR21*BR$2)/(BR$2+1)</f>
        <v>29.1002926829268</v>
      </c>
      <c r="BS5" s="0" t="n">
        <f aca="false">(P2!BS5+P2!BS21*BS$2)/(BS$2+1)</f>
        <v>27.2798604651163</v>
      </c>
      <c r="BT5" s="0" t="n">
        <f aca="false">(P2!BT5+P2!BT21*BT$2)/(BT$2+1)</f>
        <v>26.6502222222222</v>
      </c>
      <c r="BU5" s="0" t="n">
        <f aca="false">(P2!BU5+P2!BU21*BU$2)/(BU$2+1)</f>
        <v>24.6902307692308</v>
      </c>
      <c r="BV5" s="0" t="n">
        <f aca="false">(P2!BV5+P2!BV21*BV$2)/(BV$2+1)</f>
        <v>23.37975</v>
      </c>
      <c r="BW5" s="0" t="n">
        <f aca="false">(P2!BW5+P2!BW21*BW$2)/(BW$2+1)</f>
        <v>16.05</v>
      </c>
      <c r="BX5" s="0" t="n">
        <f aca="false">(P2!BX5+P2!BX21*BX$2)/(BX$2+1)</f>
        <v>16.0697368421053</v>
      </c>
      <c r="BY5" s="0" t="n">
        <f aca="false">(P2!BY5+P2!BY21*BY$2)/(BY$2+1)</f>
        <v>30.8600697674419</v>
      </c>
      <c r="BZ5" s="0" t="n">
        <f aca="false">(P2!BZ5+P2!BZ21*BZ$2)/(BZ$2+1)</f>
        <v>34.9397435897436</v>
      </c>
      <c r="CA5" s="0" t="n">
        <f aca="false">(P2!CA5+P2!CA21*CA$2)/(CA$2+1)</f>
        <v>29.9405</v>
      </c>
      <c r="CB5" s="0" t="n">
        <f aca="false">(P2!CB5+P2!CB21*CB$2)/(CB$2+1)</f>
        <v>26.5196585365854</v>
      </c>
      <c r="CC5" s="0" t="n">
        <f aca="false">(P2!CC5+P2!CC21*CC$2)/(CC$2+1)</f>
        <v>25.62975</v>
      </c>
      <c r="CD5" s="0" t="n">
        <f aca="false">(P2!CD5+P2!CD21*CD$2)/(CD$2+1)</f>
        <v>29.0497674418605</v>
      </c>
      <c r="CE5" s="0" t="n">
        <f aca="false">(P2!CE5+P2!CE21*CE$2)/(CE$2+1)</f>
        <v>27.3901707317073</v>
      </c>
      <c r="CF5" s="0" t="n">
        <f aca="false">(P2!CF5+P2!CF21*CF$2)/(CF$2+1)</f>
        <v>26.82</v>
      </c>
      <c r="CG5" s="0" t="n">
        <f aca="false">(P2!CG5+P2!CG21*CG$2)/(CG$2+1)</f>
        <v>25.0404358974359</v>
      </c>
      <c r="CH5" s="0" t="n">
        <f aca="false">(P2!CH5+P2!CH21*CH$2)/(CH$2+1)</f>
        <v>23.86</v>
      </c>
      <c r="CI5" s="0" t="n">
        <f aca="false">(P2!CI5+P2!CI21*CI$2)/(CI$2+1)</f>
        <v>17.1898780487805</v>
      </c>
      <c r="CJ5" s="0" t="n">
        <f aca="false">(P2!CJ5+P2!CJ21*CJ$2)/(CJ$2+1)</f>
        <v>17.2097368421053</v>
      </c>
      <c r="CK5" s="0" t="n">
        <f aca="false">(P2!CK5+P2!CK21*CK$2)/(CK$2+1)</f>
        <v>30.6603023255814</v>
      </c>
      <c r="CL5" s="0" t="n">
        <f aca="false">(P2!CL5+P2!CL21*CL$2)/(CL$2+1)</f>
        <v>34.3698461538462</v>
      </c>
      <c r="CM5" s="0" t="n">
        <f aca="false">(P2!CM5+P2!CM21*CM$2)/(CM$2+1)</f>
        <v>29.82</v>
      </c>
      <c r="CN5" s="0" t="n">
        <f aca="false">(P2!CN5+P2!CN21*CN$2)/(CN$2+1)</f>
        <v>26.7403076923077</v>
      </c>
      <c r="CO5" s="0" t="n">
        <f aca="false">(P2!CO5+P2!CO21*CO$2)/(CO$2+1)</f>
        <v>25.91</v>
      </c>
      <c r="CP5" s="0" t="n">
        <f aca="false">(P2!CP5+P2!CP21*CP$2)/(CP$2+1)</f>
        <v>29.0202558139535</v>
      </c>
      <c r="CQ5" s="0" t="n">
        <f aca="false">(P2!CQ5+P2!CQ21*CQ$2)/(CQ$2+1)</f>
        <v>27.550243902439</v>
      </c>
      <c r="CR5" s="0" t="n">
        <f aca="false">(P2!CR5+P2!CR21*CR$2)/(CR$2+1)</f>
        <v>27.0196756756757</v>
      </c>
      <c r="CS5" s="0" t="n">
        <f aca="false">(P2!CS5+P2!CS21*CS$2)/(CS$2+1)</f>
        <v>25.3600487804878</v>
      </c>
      <c r="CT5" s="0" t="n">
        <f aca="false">(P2!CT5+P2!CT21*CT$2)/(CT$2+1)</f>
        <v>24.2598421052632</v>
      </c>
      <c r="CU5" s="0" t="n">
        <f aca="false">(P2!CU5+P2!CU21*CU$2)/(CU$2+1)</f>
        <v>18.0796829268293</v>
      </c>
      <c r="CV5" s="0" t="n">
        <f aca="false">(P2!CV5+P2!CV21*CV$2)/(CV$2+1)</f>
        <v>18.10025</v>
      </c>
      <c r="CW5" s="0" t="n">
        <f aca="false">(P2!CW5+P2!CW21*CW$2)/(CW$2+1)</f>
        <v>30.5904146341463</v>
      </c>
      <c r="CX5" s="0" t="n">
        <f aca="false">(P2!CX5+P2!CX21*CX$2)/(CX$2+1)</f>
        <v>34.0403170731707</v>
      </c>
      <c r="CY5" s="0" t="n">
        <f aca="false">(P2!CY5+P2!CY21*CY$2)/(CY$2+1)</f>
        <v>29.81025</v>
      </c>
      <c r="CZ5" s="0" t="n">
        <f aca="false">(P2!CZ5+P2!CZ21*CZ$2)/(CZ$2+1)</f>
        <v>26.9698461538462</v>
      </c>
      <c r="DA5" s="0" t="n">
        <f aca="false">(P2!DA5+P2!DA21*DA$2)/(DA$2+1)</f>
        <v>26.18</v>
      </c>
      <c r="DB5" s="0" t="n">
        <f aca="false">(P2!DB5+P2!DB21*DB$2)/(DB$2+1)</f>
        <v>29.0702195121951</v>
      </c>
      <c r="DC5" s="0" t="n">
        <f aca="false">(P2!DC5+P2!DC21*DC$2)/(DC$2+1)</f>
        <v>27.7101219512195</v>
      </c>
      <c r="DD5" s="0" t="n">
        <f aca="false">(P2!DD5+P2!DD21*DD$2)/(DD$2+1)</f>
        <v>27.2198888888889</v>
      </c>
      <c r="DE5" s="0" t="n">
        <f aca="false">(P2!DE5+P2!DE21*DE$2)/(DE$2+1)</f>
        <v>25.6797073170732</v>
      </c>
      <c r="DF5" s="0" t="n">
        <f aca="false">(P2!DF5+P2!DF21*DF$2)/(DF$2+1)</f>
        <v>24.6601052631579</v>
      </c>
      <c r="DG5" s="0" t="n">
        <f aca="false">(P2!DG5+P2!DG21*DG$2)/(DG$2+1)</f>
        <v>18.9202325581395</v>
      </c>
      <c r="DH5" s="0" t="n">
        <f aca="false">(P2!DH5+P2!DH21*DH$2)/(DH$2+1)</f>
        <v>18.9403684210526</v>
      </c>
      <c r="DI5" s="0" t="n">
        <f aca="false">(P2!DI5+P2!DI21*DI$2)/(DI$2+1)</f>
        <v>30.5402926829268</v>
      </c>
      <c r="DJ5" s="0" t="n">
        <f aca="false">(P2!DJ5+P2!DJ21*DJ$2)/(DJ$2+1)</f>
        <v>33.7399268292683</v>
      </c>
      <c r="DK5" s="0" t="n">
        <f aca="false">(P2!DK5+P2!DK21*DK$2)/(DK$2+1)</f>
        <v>29.82</v>
      </c>
      <c r="DL5" s="0" t="n">
        <f aca="false">(P2!DL5+P2!DL21*DL$2)/(DL$2+1)</f>
        <v>27.2001794871795</v>
      </c>
      <c r="DM5" s="0" t="n">
        <f aca="false">(P2!DM5+P2!DM21*DM$2)/(DM$2+1)</f>
        <v>26.45</v>
      </c>
      <c r="DN5" s="0" t="n">
        <f aca="false">(P2!DN5+P2!DN21*DN$2)/(DN$2+1)</f>
        <v>29.14</v>
      </c>
      <c r="DO5" s="0" t="n">
        <f aca="false">(P2!DO5+P2!DO21*DO$2)/(DO$2+1)</f>
        <v>27.8700697674419</v>
      </c>
      <c r="DP5" s="0" t="n">
        <f aca="false">(P2!DP5+P2!DP21*DP$2)/(DP$2+1)</f>
        <v>27.4197777777778</v>
      </c>
      <c r="DQ5" s="0" t="n">
        <f aca="false">(P2!DQ5+P2!DQ21*DQ$2)/(DQ$2+1)</f>
        <v>25.9900769230769</v>
      </c>
      <c r="DR5" s="0" t="n">
        <f aca="false">(P2!DR5+P2!DR21*DR$2)/(DR$2+1)</f>
        <v>25.05</v>
      </c>
      <c r="DS5" s="0" t="n">
        <f aca="false">(P2!DS5+P2!DS21*DS$2)/(DS$2+1)</f>
        <v>19.7200930232558</v>
      </c>
      <c r="DT5" s="0" t="n">
        <f aca="false">(P2!DT5+P2!DT21*DT$2)/(DT$2+1)</f>
        <v>19.7401052631579</v>
      </c>
      <c r="DU5" s="0" t="n">
        <f aca="false">(P2!DU5+P2!DU21*DU$2)/(DU$2+1)</f>
        <v>30.5099024390244</v>
      </c>
      <c r="DV5" s="0" t="n">
        <f aca="false">(P2!DV5+P2!DV21*DV$2)/(DV$2+1)</f>
        <v>33.4897073170732</v>
      </c>
      <c r="DW5" s="0" t="n">
        <f aca="false">(P2!DW5+P2!DW21*DW$2)/(DW$2+1)</f>
        <v>29.84975</v>
      </c>
      <c r="DX5" s="0" t="n">
        <f aca="false">(P2!DX5+P2!DX21*DX$2)/(DX$2+1)</f>
        <v>27.4298536585366</v>
      </c>
      <c r="DY5" s="0" t="n">
        <f aca="false">(P2!DY5+P2!DY21*DY$2)/(DY$2+1)</f>
        <v>26.72025</v>
      </c>
      <c r="DZ5" s="0" t="n">
        <f aca="false">(P2!DZ5+P2!DZ21*DZ$2)/(DZ$2+1)</f>
        <v>29.2200487804878</v>
      </c>
      <c r="EA5" s="0" t="n">
        <f aca="false">(P2!EA5+P2!EA21*EA$2)/(EA$2+1)</f>
        <v>28.06</v>
      </c>
      <c r="EB5" s="0" t="n">
        <f aca="false">(P2!EB5+P2!EB21*EB$2)/(EB$2+1)</f>
        <v>27.6402222222222</v>
      </c>
      <c r="EC5" s="0" t="n">
        <f aca="false">(P2!EC5+P2!EC21*EC$2)/(EC$2+1)</f>
        <v>26.28</v>
      </c>
      <c r="ED5" s="0" t="n">
        <f aca="false">(P2!ED5+P2!ED21*ED$2)/(ED$2+1)</f>
        <v>25.3902631578947</v>
      </c>
      <c r="EE5" s="0" t="n">
        <f aca="false">(P2!EE5+P2!EE21*EE$2)/(EE$2+1)</f>
        <v>20.3297674418605</v>
      </c>
      <c r="EF5" s="0" t="n">
        <f aca="false">(P2!EF5+P2!EF21*EF$2)/(EF$2+1)</f>
        <v>20.3503684210526</v>
      </c>
      <c r="EG5" s="0" t="n">
        <f aca="false">(P2!EG5+P2!EG21*EG$2)/(EG$2+1)</f>
        <v>30.5797906976744</v>
      </c>
      <c r="EH5" s="0" t="n">
        <f aca="false">(P2!EH5+P2!EH21*EH$2)/(EH$2+1)</f>
        <v>33.3999743589744</v>
      </c>
      <c r="EI5" s="0" t="n">
        <f aca="false">(P2!EI5+P2!EI21*EI$2)/(EI$2+1)</f>
        <v>29.95025</v>
      </c>
      <c r="EJ5" s="0" t="n">
        <f aca="false">(P2!EJ5+P2!EJ21*EJ$2)/(EJ$2+1)</f>
        <v>27.6702682926829</v>
      </c>
      <c r="EK5" s="0" t="n">
        <f aca="false">(P2!EK5+P2!EK21*EK$2)/(EK$2+1)</f>
        <v>26.99025</v>
      </c>
      <c r="EL5" s="0" t="n">
        <f aca="false">(P2!EL5+P2!EL21*EL$2)/(EL$2+1)</f>
        <v>29.3503170731707</v>
      </c>
      <c r="EM5" s="0" t="n">
        <f aca="false">(P2!EM5+P2!EM21*EM$2)/(EM$2+1)</f>
        <v>28.2600930232558</v>
      </c>
      <c r="EN5" s="0" t="n">
        <f aca="false">(P2!EN5+P2!EN21*EN$2)/(EN$2+1)</f>
        <v>27.8597567567568</v>
      </c>
      <c r="EO5" s="0" t="n">
        <f aca="false">(P2!EO5+P2!EO21*EO$2)/(EO$2+1)</f>
        <v>26.5699230769231</v>
      </c>
      <c r="EP5" s="0" t="n">
        <f aca="false">(P2!EP5+P2!EP21*EP$2)/(EP$2+1)</f>
        <v>25.73025</v>
      </c>
      <c r="EQ5" s="0" t="n">
        <f aca="false">(P2!EQ5+P2!EQ21*EQ$2)/(EQ$2+1)</f>
        <v>20.9303658536585</v>
      </c>
      <c r="ER5" s="0" t="n">
        <f aca="false">(P2!ER5+P2!ER21*ER$2)/(ER$2+1)</f>
        <v>20.9502631578947</v>
      </c>
      <c r="ES5" s="0" t="n">
        <f aca="false">(P2!ES5+P2!ES21*ES$2)/(ES$2+1)</f>
        <v>30.6501395348837</v>
      </c>
      <c r="ET5" s="0" t="n">
        <f aca="false">(P2!ET5+P2!ET21*ET$2)/(ET$2+1)</f>
        <v>33.3301282051282</v>
      </c>
      <c r="EU5" s="0" t="n">
        <f aca="false">(P2!EU5+P2!EU21*EU$2)/(EU$2+1)</f>
        <v>30.0601428571429</v>
      </c>
      <c r="EV5" s="0" t="n">
        <f aca="false">(P2!EV5+P2!EV21*EV$2)/(EV$2+1)</f>
        <v>27.9102564102564</v>
      </c>
      <c r="EW5" s="0" t="n">
        <f aca="false">(P2!EW5+P2!EW21*EW$2)/(EW$2+1)</f>
        <v>27.25025</v>
      </c>
      <c r="EX5" s="0" t="n">
        <f aca="false">(P2!EX5+P2!EX21*EX$2)/(EX$2+1)</f>
        <v>29.5000697674419</v>
      </c>
      <c r="EY5" s="0" t="n">
        <f aca="false">(P2!EY5+P2!EY21*EY$2)/(EY$2+1)</f>
        <v>28.4598536585366</v>
      </c>
      <c r="EZ5" s="0" t="n">
        <f aca="false">(P2!EZ5+P2!EZ21*EZ$2)/(EZ$2+1)</f>
        <v>28.0803333333333</v>
      </c>
      <c r="FA5" s="0" t="n">
        <f aca="false">(P2!FA5+P2!FA21*FA$2)/(FA$2+1)</f>
        <v>26.8600975609756</v>
      </c>
      <c r="FB5" s="0" t="n">
        <f aca="false">(P2!FB5+P2!FB21*FB$2)/(FB$2+1)</f>
        <v>26.0598421052632</v>
      </c>
      <c r="FC5" s="0" t="n">
        <f aca="false">(P2!FC5+P2!FC21*FC$2)/(FC$2+1)</f>
        <v>21.5098780487805</v>
      </c>
      <c r="FD5" s="0" t="n">
        <f aca="false">(P2!FD5+P2!FD21*FD$2)/(FD$2+1)</f>
        <v>21.53</v>
      </c>
      <c r="FE5" s="0" t="n">
        <f aca="false">(P2!FE5+P2!FE21*FE$2)/(FE$2+1)</f>
        <v>30.73</v>
      </c>
      <c r="FF5" s="0" t="n">
        <f aca="false">(P2!FF5+P2!FF21*FF$2)/(FF$2+1)</f>
        <v>33.2801025641026</v>
      </c>
      <c r="FG5" s="0" t="n">
        <f aca="false">(P2!FG5+P2!FG21*FG$2)/(FG$2+1)</f>
        <v>30.17</v>
      </c>
      <c r="FH5" s="0" t="n">
        <f aca="false">(P2!FH5+P2!FH21*FH$2)/(FH$2+1)</f>
        <v>28.1501282051282</v>
      </c>
      <c r="FI5" s="0" t="n">
        <f aca="false">(P2!FI5+P2!FI21*FI$2)/(FI$2+1)</f>
        <v>27.51</v>
      </c>
      <c r="FJ5" s="0" t="n">
        <f aca="false">(P2!FJ5+P2!FJ21*FJ$2)/(FJ$2+1)</f>
        <v>29.6401162790698</v>
      </c>
      <c r="FK5" s="0" t="n">
        <f aca="false">(P2!FK5+P2!FK21*FK$2)/(FK$2+1)</f>
        <v>28.6800487804878</v>
      </c>
      <c r="FL5" s="0" t="n">
        <f aca="false">(P2!FL5+P2!FL21*FL$2)/(FL$2+1)</f>
        <v>28.3096666666667</v>
      </c>
      <c r="FM5" s="0" t="n">
        <f aca="false">(P2!FM5+P2!FM21*FM$2)/(FM$2+1)</f>
        <v>27.1299268292683</v>
      </c>
      <c r="FN5" s="0" t="n">
        <f aca="false">(P2!FN5+P2!FN21*FN$2)/(FN$2+1)</f>
        <v>26.3598421052632</v>
      </c>
      <c r="FO5" s="0" t="n">
        <f aca="false">(P2!FO5+P2!FO21*FO$2)/(FO$2+1)</f>
        <v>21.9497073170732</v>
      </c>
      <c r="FP5" s="0" t="n">
        <f aca="false">(P2!FP5+P2!FP21*FP$2)/(FP$2+1)</f>
        <v>21.96975</v>
      </c>
      <c r="FQ5" s="0" t="n">
        <f aca="false">(P2!FQ5+P2!FQ21*FQ$2)/(FQ$2+1)</f>
        <v>30.8904634146341</v>
      </c>
      <c r="FR5" s="0" t="n">
        <f aca="false">(P2!FR5+P2!FR21*FR$2)/(FR$2+1)</f>
        <v>33.3503658536585</v>
      </c>
      <c r="FS5" s="0" t="n">
        <f aca="false">(P2!FS5+P2!FS21*FS$2)/(FS$2+1)</f>
        <v>30.35025</v>
      </c>
      <c r="FT5" s="0" t="n">
        <f aca="false">(P2!FT5+P2!FT21*FT$2)/(FT$2+1)</f>
        <v>28.39</v>
      </c>
      <c r="FU5" s="0" t="n">
        <f aca="false">(P2!FU5+P2!FU21*FU$2)/(FU$2+1)</f>
        <v>27.7701428571429</v>
      </c>
      <c r="FV5" s="0" t="n">
        <f aca="false">(P2!FV5+P2!FV21*FV$2)/(FV$2+1)</f>
        <v>29.8304878048781</v>
      </c>
      <c r="FW5" s="0" t="n">
        <f aca="false">(P2!FW5+P2!FW21*FW$2)/(FW$2+1)</f>
        <v>28.8997674418605</v>
      </c>
      <c r="FX5" s="0" t="n">
        <f aca="false">(P2!FX5+P2!FX21*FX$2)/(FX$2+1)</f>
        <v>28.5403684210526</v>
      </c>
      <c r="FY5" s="0" t="n">
        <f aca="false">(P2!FY5+P2!FY21*FY$2)/(FY$2+1)</f>
        <v>27.4100975609756</v>
      </c>
      <c r="FZ5" s="0" t="n">
        <f aca="false">(P2!FZ5+P2!FZ21*FZ$2)/(FZ$2+1)</f>
        <v>26.64975</v>
      </c>
      <c r="GA5" s="0" t="n">
        <f aca="false">(P2!GA5+P2!GA21*GA$2)/(GA$2+1)</f>
        <v>22.3902558139535</v>
      </c>
      <c r="GB5" s="0" t="n">
        <f aca="false">(P2!GB5+P2!GB21*GB$2)/(GB$2+1)</f>
        <v>22.41</v>
      </c>
      <c r="GC5" s="0" t="n">
        <f aca="false">(P2!GC5+P2!GC21*GC$2)/(GC$2+1)</f>
        <v>31.0400975609756</v>
      </c>
      <c r="GD5" s="0" t="n">
        <f aca="false">(P2!GD5+P2!GD21*GD$2)/(GD$2+1)</f>
        <v>33.4301951219512</v>
      </c>
      <c r="GE5" s="0" t="n">
        <f aca="false">(P2!GE5+P2!GE21*GE$2)/(GE$2+1)</f>
        <v>30.52025</v>
      </c>
      <c r="GF5" s="0" t="n">
        <f aca="false">(P2!GF5+P2!GF21*GF$2)/(GF$2+1)</f>
        <v>28.640243902439</v>
      </c>
      <c r="GG5" s="0" t="n">
        <f aca="false">(P2!GG5+P2!GG21*GG$2)/(GG$2+1)</f>
        <v>28.02</v>
      </c>
      <c r="GH5" s="0" t="n">
        <f aca="false">(P2!GH5+P2!GH21*GH$2)/(GH$2+1)</f>
        <v>30.0302682926829</v>
      </c>
      <c r="GI5" s="0" t="n">
        <f aca="false">(P2!GI5+P2!GI21*GI$2)/(GI$2+1)</f>
        <v>29.1199333333333</v>
      </c>
      <c r="GJ5" s="0" t="n">
        <f aca="false">(P2!GJ5+P2!GJ21*GJ$2)/(GJ$2+1)</f>
        <v>28.7797692307692</v>
      </c>
      <c r="GK5" s="0" t="n">
        <f aca="false">(P2!GK5+P2!GK21*GK$2)/(GK$2+1)</f>
        <v>27.6801219512195</v>
      </c>
      <c r="GL5" s="0" t="n">
        <f aca="false">(P2!GL5+P2!GL21*GL$2)/(GL$2+1)</f>
        <v>26.9503684210526</v>
      </c>
      <c r="GM5" s="0" t="n">
        <f aca="false">(P2!GM5+P2!GM21*GM$2)/(GM$2+1)</f>
        <v>22.8197441860465</v>
      </c>
      <c r="GN5" s="0" t="n">
        <f aca="false">(P2!GN5+P2!GN21*GN$2)/(GN$2+1)</f>
        <v>22.8403684210526</v>
      </c>
      <c r="GO5" s="0" t="n">
        <f aca="false">(P2!GO5+P2!GO21*GO$2)/(GO$2+1)</f>
        <v>31.2002093023256</v>
      </c>
      <c r="GP5" s="0" t="n">
        <f aca="false">(P2!GP5+P2!GP21*GP$2)/(GP$2+1)</f>
        <v>33.5103846153846</v>
      </c>
      <c r="GQ5" s="0" t="n">
        <f aca="false">(P2!GQ5+P2!GQ21*GQ$2)/(GQ$2+1)</f>
        <v>30.69975</v>
      </c>
      <c r="GR5" s="0" t="n">
        <f aca="false">(P2!GR5+P2!GR21*GR$2)/(GR$2+1)</f>
        <v>28.8797441860465</v>
      </c>
      <c r="GS5" s="0" t="n">
        <f aca="false">(P2!GS5+P2!GS21*GS$2)/(GS$2+1)</f>
        <v>28.2801428571429</v>
      </c>
      <c r="GT5" s="0" t="n">
        <f aca="false">(P2!GT5+P2!GT21*GT$2)/(GT$2+1)</f>
        <v>30.2204634146342</v>
      </c>
      <c r="GU5" s="0" t="n">
        <f aca="false">(P2!GU5+P2!GU21*GU$2)/(GU$2+1)</f>
        <v>29.38</v>
      </c>
      <c r="GV5" s="0" t="n">
        <f aca="false">(P2!GV5+P2!GV21*GV$2)/(GV$2+1)</f>
        <v>29.0298947368421</v>
      </c>
      <c r="GW5" s="0" t="n">
        <f aca="false">(P2!GW5+P2!GW21*GW$2)/(GW$2+1)</f>
        <v>27.9202307692308</v>
      </c>
      <c r="GX5" s="0" t="n">
        <f aca="false">(P2!GX5+P2!GX21*GX$2)/(GX$2+1)</f>
        <v>27.19</v>
      </c>
      <c r="GY5" s="0" t="n">
        <f aca="false">(P2!GY5+P2!GY21*GY$2)/(GY$2+1)</f>
        <v>23.0198536585366</v>
      </c>
      <c r="GZ5" s="0" t="n">
        <f aca="false">(P2!GZ5+P2!GZ21*GZ$2)/(GZ$2+1)</f>
        <v>23.04</v>
      </c>
      <c r="HA5" s="0" t="n">
        <f aca="false">(P2!HA5+P2!HA21*HA$2)/(HA$2+1)</f>
        <v>31.4802790697674</v>
      </c>
      <c r="HB5" s="0" t="n">
        <f aca="false">(P2!HB5+P2!HB21*HB$2)/(HB$2+1)</f>
        <v>33.8101538461538</v>
      </c>
      <c r="HC5" s="0" t="n">
        <f aca="false">(P2!HC5+P2!HC21*HC$2)/(HC$2+1)</f>
        <v>30.97025</v>
      </c>
      <c r="HD5" s="0" t="n">
        <f aca="false">(P2!HD5+P2!HD21*HD$2)/(HD$2+1)</f>
        <v>29.130023255814</v>
      </c>
      <c r="HE5" s="0" t="n">
        <f aca="false">(P2!HE5+P2!HE21*HE$2)/(HE$2+1)</f>
        <v>28.53</v>
      </c>
      <c r="HF5" s="0" t="n">
        <f aca="false">(P2!HF5+P2!HF21*HF$2)/(HF$2+1)</f>
        <v>30.4904186046512</v>
      </c>
      <c r="HG5" s="0" t="n">
        <f aca="false">(P2!HG5+P2!HG21*HG$2)/(HG$2+1)</f>
        <v>29.6404418604651</v>
      </c>
      <c r="HH5" s="0" t="n">
        <f aca="false">(P2!HH5+P2!HH21*HH$2)/(HH$2+1)</f>
        <v>29.2900526315789</v>
      </c>
      <c r="HI5" s="0" t="n">
        <f aca="false">(P2!HI5+P2!HI21*HI$2)/(HI$2+1)</f>
        <v>28.1696341463415</v>
      </c>
      <c r="HJ5" s="0" t="n">
        <f aca="false">(P2!HJ5+P2!HJ21*HJ$2)/(HJ$2+1)</f>
        <v>27.4205</v>
      </c>
      <c r="HK5" s="0" t="n">
        <f aca="false">(P2!HK5+P2!HK21*HK$2)/(HK$2+1)</f>
        <v>23.2198048780488</v>
      </c>
      <c r="HL5" s="0" t="n">
        <f aca="false">(P2!HL5+P2!HL21*HL$2)/(HL$2+1)</f>
        <v>23.2398421052632</v>
      </c>
    </row>
    <row r="6" customFormat="false" ht="10.5" hidden="false" customHeight="false" outlineLevel="0" collapsed="false">
      <c r="A6" s="403" t="s">
        <v>1</v>
      </c>
      <c r="B6" s="404" t="s">
        <v>194</v>
      </c>
      <c r="C6" s="404"/>
      <c r="D6" s="404"/>
      <c r="E6" s="404"/>
      <c r="F6" s="404"/>
    </row>
    <row r="7" customFormat="false" ht="10.5" hidden="false" customHeight="false" outlineLevel="0" collapsed="false">
      <c r="A7" s="403" t="s">
        <v>1</v>
      </c>
      <c r="B7" s="404" t="s">
        <v>196</v>
      </c>
      <c r="C7" s="404"/>
      <c r="D7" s="404"/>
      <c r="E7" s="404"/>
      <c r="F7" s="404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20.9642857142857</v>
      </c>
      <c r="T7" s="0" t="n">
        <f aca="false">(P2!T7+P2!T22*T$2)/(T$2+1)</f>
        <v>18.999641025641</v>
      </c>
      <c r="U7" s="0" t="n">
        <f aca="false">(P2!U7+P2!U22*U$2)/(U$2+1)</f>
        <v>23.75025</v>
      </c>
      <c r="V7" s="0" t="n">
        <f aca="false">(P2!V7+P2!V22*V$2)/(V$2+1)</f>
        <v>27.0000697674419</v>
      </c>
      <c r="W7" s="0" t="n">
        <f aca="false">(P2!W7+P2!W22*W$2)/(W$2+1)</f>
        <v>25.499756097561</v>
      </c>
      <c r="X7" s="0" t="n">
        <f aca="false">(P2!X7+P2!X22*X$2)/(X$2+1)</f>
        <v>23</v>
      </c>
      <c r="Y7" s="0" t="n">
        <f aca="false">(P2!Y7+P2!Y22*Y$2)/(Y$2+1)</f>
        <v>21.4997804878049</v>
      </c>
      <c r="Z7" s="0" t="n">
        <f aca="false">(P2!Z7+P2!Z22*Z$2)/(Z$2+1)</f>
        <v>19.9997368421053</v>
      </c>
      <c r="AA7" s="0" t="n">
        <f aca="false">(P2!AA7+P2!AA22*AA$2)/(AA$2+1)</f>
        <v>21.5002195121951</v>
      </c>
      <c r="AB7" s="0" t="n">
        <f aca="false">(P2!AB7+P2!AB22*AB$2)/(AB$2+1)</f>
        <v>22.5</v>
      </c>
      <c r="AC7" s="0" t="n">
        <f aca="false">(P2!AC7+P2!AC22*AC$2)/(AC$2+1)</f>
        <v>30.5001219512195</v>
      </c>
      <c r="AD7" s="0" t="n">
        <f aca="false">(P2!AD7+P2!AD22*AD$2)/(AD$2+1)</f>
        <v>35.4999743589744</v>
      </c>
      <c r="AE7" s="0" t="n">
        <f aca="false">(P2!AE7+P2!AE22*AE$2)/(AE$2+1)</f>
        <v>33</v>
      </c>
      <c r="AF7" s="0" t="n">
        <f aca="false">(P2!AF7+P2!AF22*AF$2)/(AF$2+1)</f>
        <v>30.2503846153846</v>
      </c>
      <c r="AG7" s="0" t="n">
        <f aca="false">(P2!AG7+P2!AG22*AG$2)/(AG$2+1)</f>
        <v>23.49975</v>
      </c>
      <c r="AH7" s="0" t="n">
        <f aca="false">(P2!AH7+P2!AH22*AH$2)/(AH$2+1)</f>
        <v>28.0001860465116</v>
      </c>
      <c r="AI7" s="0" t="n">
        <f aca="false">(P2!AI7+P2!AI22*AI$2)/(AI$2+1)</f>
        <v>26.9999756097561</v>
      </c>
      <c r="AJ7" s="0" t="n">
        <f aca="false">(P2!AJ7+P2!AJ22*AJ$2)/(AJ$2+1)</f>
        <v>26.0001111111111</v>
      </c>
      <c r="AK7" s="0" t="n">
        <f aca="false">(P2!AK7+P2!AK22*AK$2)/(AK$2+1)</f>
        <v>24.4998292682927</v>
      </c>
      <c r="AL7" s="0" t="n">
        <f aca="false">(P2!AL7+P2!AL22*AL$2)/(AL$2+1)</f>
        <v>23.7497368421053</v>
      </c>
      <c r="AM7" s="0" t="n">
        <f aca="false">(P2!AM7+P2!AM22*AM$2)/(AM$2+1)</f>
        <v>13.9996585365854</v>
      </c>
      <c r="AN7" s="0" t="n">
        <f aca="false">(P2!AN7+P2!AN22*AN$2)/(AN$2+1)</f>
        <v>14.49975</v>
      </c>
      <c r="AO7" s="0" t="n">
        <f aca="false">(P2!AO7+P2!AO22*AO$2)/(AO$2+1)</f>
        <v>34.7500975609756</v>
      </c>
      <c r="AP7" s="0" t="n">
        <f aca="false">(P2!AP7+P2!AP22*AP$2)/(AP$2+1)</f>
        <v>40.7501463414634</v>
      </c>
      <c r="AQ7" s="0" t="n">
        <f aca="false">(P2!AQ7+P2!AQ22*AQ$2)/(AQ$2+1)</f>
        <v>33.24975</v>
      </c>
      <c r="AR7" s="0" t="n">
        <f aca="false">(P2!AR7+P2!AR22*AR$2)/(AR$2+1)</f>
        <v>28.4999230769231</v>
      </c>
      <c r="AS7" s="0" t="n">
        <f aca="false">(P2!AS7+P2!AS22*AS$2)/(AS$2+1)</f>
        <v>26.75</v>
      </c>
      <c r="AT7" s="0" t="n">
        <f aca="false">(P2!AT7+P2!AT22*AT$2)/(AT$2+1)</f>
        <v>31.7497804878049</v>
      </c>
      <c r="AU7" s="0" t="n">
        <f aca="false">(P2!AU7+P2!AU22*AU$2)/(AU$2+1)</f>
        <v>26.5702926829268</v>
      </c>
      <c r="AV7" s="0" t="n">
        <f aca="false">(P2!AV7+P2!AV22*AV$2)/(AV$2+1)</f>
        <v>25.7998461538462</v>
      </c>
      <c r="AW7" s="0" t="n">
        <f aca="false">(P2!AW7+P2!AW22*AW$2)/(AW$2+1)</f>
        <v>24.6300769230769</v>
      </c>
      <c r="AX7" s="0" t="n">
        <f aca="false">(P2!AX7+P2!AX22*AX$2)/(AX$2+1)</f>
        <v>24.0498421052632</v>
      </c>
      <c r="AY7" s="0" t="n">
        <f aca="false">(P2!AY7+P2!AY22*AY$2)/(AY$2+1)</f>
        <v>16.1801162790698</v>
      </c>
      <c r="AZ7" s="0" t="n">
        <f aca="false">(P2!AZ7+P2!AZ22*AZ$2)/(AZ$2+1)</f>
        <v>16.6098421052632</v>
      </c>
      <c r="BA7" s="0" t="n">
        <f aca="false">(P2!BA7+P2!BA22*BA$2)/(BA$2+1)</f>
        <v>33.1101951219512</v>
      </c>
      <c r="BB7" s="0" t="n">
        <f aca="false">(P2!BB7+P2!BB22*BB$2)/(BB$2+1)</f>
        <v>38.0401463414634</v>
      </c>
      <c r="BC7" s="0" t="n">
        <f aca="false">(P2!BC7+P2!BC22*BC$2)/(BC$2+1)</f>
        <v>31.98</v>
      </c>
      <c r="BD7" s="0" t="n">
        <f aca="false">(P2!BD7+P2!BD22*BD$2)/(BD$2+1)</f>
        <v>28.2795853658537</v>
      </c>
      <c r="BE7" s="0" t="n">
        <f aca="false">(P2!BE7+P2!BE22*BE$2)/(BE$2+1)</f>
        <v>26.75025</v>
      </c>
      <c r="BF7" s="0" t="n">
        <f aca="false">(P2!BF7+P2!BF22*BF$2)/(BF$2+1)</f>
        <v>30.8804390243902</v>
      </c>
      <c r="BG7" s="0" t="n">
        <f aca="false">(P2!BG7+P2!BG22*BG$2)/(BG$2+1)</f>
        <v>26.7896511627907</v>
      </c>
      <c r="BH7" s="0" t="n">
        <f aca="false">(P2!BH7+P2!BH22*BH$2)/(BH$2+1)</f>
        <v>26.1098888888889</v>
      </c>
      <c r="BI7" s="0" t="n">
        <f aca="false">(P2!BI7+P2!BI22*BI$2)/(BI$2+1)</f>
        <v>25.0501025641026</v>
      </c>
      <c r="BJ7" s="0" t="n">
        <f aca="false">(P2!BJ7+P2!BJ22*BJ$2)/(BJ$2+1)</f>
        <v>24.5401052631579</v>
      </c>
      <c r="BK7" s="0" t="n">
        <f aca="false">(P2!BK7+P2!BK22*BK$2)/(BK$2+1)</f>
        <v>17.3998139534884</v>
      </c>
      <c r="BL7" s="0" t="n">
        <f aca="false">(P2!BL7+P2!BL22*BL$2)/(BL$2+1)</f>
        <v>17.7901052631579</v>
      </c>
      <c r="BM7" s="0" t="n">
        <f aca="false">(P2!BM7+P2!BM22*BM$2)/(BM$2+1)</f>
        <v>32.7903488372093</v>
      </c>
      <c r="BN7" s="0" t="n">
        <f aca="false">(P2!BN7+P2!BN22*BN$2)/(BN$2+1)</f>
        <v>37.2902051282051</v>
      </c>
      <c r="BO7" s="0" t="n">
        <f aca="false">(P2!BO7+P2!BO22*BO$2)/(BO$2+1)</f>
        <v>31.79</v>
      </c>
      <c r="BP7" s="0" t="n">
        <f aca="false">(P2!BP7+P2!BP22*BP$2)/(BP$2+1)</f>
        <v>28.5000243902439</v>
      </c>
      <c r="BQ7" s="0" t="n">
        <f aca="false">(P2!BQ7+P2!BQ22*BQ$2)/(BQ$2+1)</f>
        <v>27.05025</v>
      </c>
      <c r="BR7" s="0" t="n">
        <f aca="false">(P2!BR7+P2!BR22*BR$2)/(BR$2+1)</f>
        <v>30.8298048780488</v>
      </c>
      <c r="BS7" s="0" t="n">
        <f aca="false">(P2!BS7+P2!BS22*BS$2)/(BS$2+1)</f>
        <v>27.1099302325581</v>
      </c>
      <c r="BT7" s="0" t="n">
        <f aca="false">(P2!BT7+P2!BT22*BT$2)/(BT$2+1)</f>
        <v>26.4998888888889</v>
      </c>
      <c r="BU7" s="0" t="n">
        <f aca="false">(P2!BU7+P2!BU22*BU$2)/(BU$2+1)</f>
        <v>25.5498974358974</v>
      </c>
      <c r="BV7" s="0" t="n">
        <f aca="false">(P2!BV7+P2!BV22*BV$2)/(BV$2+1)</f>
        <v>25.08975</v>
      </c>
      <c r="BW7" s="0" t="n">
        <f aca="false">(P2!BW7+P2!BW22*BW$2)/(BW$2+1)</f>
        <v>18.5900731707317</v>
      </c>
      <c r="BX7" s="0" t="n">
        <f aca="false">(P2!BX7+P2!BX22*BX$2)/(BX$2+1)</f>
        <v>18.9601052631579</v>
      </c>
      <c r="BY7" s="0" t="n">
        <f aca="false">(P2!BY7+P2!BY22*BY$2)/(BY$2+1)</f>
        <v>32.6502093023256</v>
      </c>
      <c r="BZ7" s="0" t="n">
        <f aca="false">(P2!BZ7+P2!BZ22*BZ$2)/(BZ$2+1)</f>
        <v>36.7602307692308</v>
      </c>
      <c r="CA7" s="0" t="n">
        <f aca="false">(P2!CA7+P2!CA22*CA$2)/(CA$2+1)</f>
        <v>31.76</v>
      </c>
      <c r="CB7" s="0" t="n">
        <f aca="false">(P2!CB7+P2!CB22*CB$2)/(CB$2+1)</f>
        <v>28.8401951219512</v>
      </c>
      <c r="CC7" s="0" t="n">
        <f aca="false">(P2!CC7+P2!CC22*CC$2)/(CC$2+1)</f>
        <v>27.45975</v>
      </c>
      <c r="CD7" s="0" t="n">
        <f aca="false">(P2!CD7+P2!CD22*CD$2)/(CD$2+1)</f>
        <v>30.9196511627907</v>
      </c>
      <c r="CE7" s="0" t="n">
        <f aca="false">(P2!CE7+P2!CE22*CE$2)/(CE$2+1)</f>
        <v>27.3703658536585</v>
      </c>
      <c r="CF7" s="0" t="n">
        <f aca="false">(P2!CF7+P2!CF22*CF$2)/(CF$2+1)</f>
        <v>26.8498888888889</v>
      </c>
      <c r="CG7" s="0" t="n">
        <f aca="false">(P2!CG7+P2!CG22*CG$2)/(CG$2+1)</f>
        <v>26.0298461538462</v>
      </c>
      <c r="CH7" s="0" t="n">
        <f aca="false">(P2!CH7+P2!CH22*CH$2)/(CH$2+1)</f>
        <v>25.65</v>
      </c>
      <c r="CI7" s="0" t="n">
        <f aca="false">(P2!CI7+P2!CI22*CI$2)/(CI$2+1)</f>
        <v>19.7601707317073</v>
      </c>
      <c r="CJ7" s="0" t="n">
        <f aca="false">(P2!CJ7+P2!CJ22*CJ$2)/(CJ$2+1)</f>
        <v>20.1301052631579</v>
      </c>
      <c r="CK7" s="0" t="n">
        <f aca="false">(P2!CK7+P2!CK22*CK$2)/(CK$2+1)</f>
        <v>32.6996744186047</v>
      </c>
      <c r="CL7" s="0" t="n">
        <f aca="false">(P2!CL7+P2!CL22*CL$2)/(CL$2+1)</f>
        <v>36.5299743589744</v>
      </c>
      <c r="CM7" s="0" t="n">
        <f aca="false">(P2!CM7+P2!CM22*CM$2)/(CM$2+1)</f>
        <v>31.9898571428571</v>
      </c>
      <c r="CN7" s="0" t="n">
        <f aca="false">(P2!CN7+P2!CN22*CN$2)/(CN$2+1)</f>
        <v>29.4098461538462</v>
      </c>
      <c r="CO7" s="0" t="n">
        <f aca="false">(P2!CO7+P2!CO22*CO$2)/(CO$2+1)</f>
        <v>28.13025</v>
      </c>
      <c r="CP7" s="0" t="n">
        <f aca="false">(P2!CP7+P2!CP22*CP$2)/(CP$2+1)</f>
        <v>31.3596511627907</v>
      </c>
      <c r="CQ7" s="0" t="n">
        <f aca="false">(P2!CQ7+P2!CQ22*CQ$2)/(CQ$2+1)</f>
        <v>28.2798292682927</v>
      </c>
      <c r="CR7" s="0" t="n">
        <f aca="false">(P2!CR7+P2!CR22*CR$2)/(CR$2+1)</f>
        <v>27.8004594594595</v>
      </c>
      <c r="CS7" s="0" t="n">
        <f aca="false">(P2!CS7+P2!CS22*CS$2)/(CS$2+1)</f>
        <v>27.0296829268293</v>
      </c>
      <c r="CT7" s="0" t="n">
        <f aca="false">(P2!CT7+P2!CT22*CT$2)/(CT$2+1)</f>
        <v>26.6898421052632</v>
      </c>
      <c r="CU7" s="0" t="n">
        <f aca="false">(P2!CU7+P2!CU22*CU$2)/(CU$2+1)</f>
        <v>21.0902195121951</v>
      </c>
      <c r="CV7" s="0" t="n">
        <f aca="false">(P2!CV7+P2!CV22*CV$2)/(CV$2+1)</f>
        <v>21.45975</v>
      </c>
      <c r="CW7" s="0" t="n">
        <f aca="false">(P2!CW7+P2!CW22*CW$2)/(CW$2+1)</f>
        <v>33.4301463414634</v>
      </c>
      <c r="CX7" s="0" t="n">
        <f aca="false">(P2!CX7+P2!CX22*CX$2)/(CX$2+1)</f>
        <v>37.0896097560976</v>
      </c>
      <c r="CY7" s="0" t="n">
        <f aca="false">(P2!CY7+P2!CY22*CY$2)/(CY$2+1)</f>
        <v>32.78025</v>
      </c>
      <c r="CZ7" s="0" t="n">
        <f aca="false">(P2!CZ7+P2!CZ22*CZ$2)/(CZ$2+1)</f>
        <v>30.3695897435898</v>
      </c>
      <c r="DA7" s="0" t="n">
        <f aca="false">(P2!DA7+P2!DA22*DA$2)/(DA$2+1)</f>
        <v>29.1301428571429</v>
      </c>
      <c r="DB7" s="0" t="n">
        <f aca="false">(P2!DB7+P2!DB22*DB$2)/(DB$2+1)</f>
        <v>32.2202682926829</v>
      </c>
      <c r="DC7" s="0" t="n">
        <f aca="false">(P2!DC7+P2!DC22*DC$2)/(DC$2+1)</f>
        <v>29.3302682926829</v>
      </c>
      <c r="DD7" s="0" t="n">
        <f aca="false">(P2!DD7+P2!DD22*DD$2)/(DD$2+1)</f>
        <v>28.8798888888889</v>
      </c>
      <c r="DE7" s="0" t="n">
        <f aca="false">(P2!DE7+P2!DE22*DE$2)/(DE$2+1)</f>
        <v>28.1500975609756</v>
      </c>
      <c r="DF7" s="0" t="n">
        <f aca="false">(P2!DF7+P2!DF22*DF$2)/(DF$2+1)</f>
        <v>27.8297368421053</v>
      </c>
      <c r="DG7" s="0" t="n">
        <f aca="false">(P2!DG7+P2!DG22*DG$2)/(DG$2+1)</f>
        <v>22.4999069767442</v>
      </c>
      <c r="DH7" s="0" t="n">
        <f aca="false">(P2!DH7+P2!DH22*DH$2)/(DH$2+1)</f>
        <v>22.8498421052632</v>
      </c>
      <c r="DI7" s="0" t="n">
        <f aca="false">(P2!DI7+P2!DI22*DI$2)/(DI$2+1)</f>
        <v>34.2699268292683</v>
      </c>
      <c r="DJ7" s="0" t="n">
        <f aca="false">(P2!DJ7+P2!DJ22*DJ$2)/(DJ$2+1)</f>
        <v>37.7596585365854</v>
      </c>
      <c r="DK7" s="0" t="n">
        <f aca="false">(P2!DK7+P2!DK22*DK$2)/(DK$2+1)</f>
        <v>33.65</v>
      </c>
      <c r="DL7" s="0" t="n">
        <f aca="false">(P2!DL7+P2!DL22*DL$2)/(DL$2+1)</f>
        <v>31.3995641025641</v>
      </c>
      <c r="DM7" s="0" t="n">
        <f aca="false">(P2!DM7+P2!DM22*DM$2)/(DM$2+1)</f>
        <v>30.18</v>
      </c>
      <c r="DN7" s="0" t="n">
        <f aca="false">(P2!DN7+P2!DN22*DN$2)/(DN$2+1)</f>
        <v>33.1300731707317</v>
      </c>
      <c r="DO7" s="0" t="n">
        <f aca="false">(P2!DO7+P2!DO22*DO$2)/(DO$2+1)</f>
        <v>30.3903255813954</v>
      </c>
      <c r="DP7" s="0" t="n">
        <f aca="false">(P2!DP7+P2!DP22*DP$2)/(DP$2+1)</f>
        <v>29.9598888888889</v>
      </c>
      <c r="DQ7" s="0" t="n">
        <f aca="false">(P2!DQ7+P2!DQ22*DQ$2)/(DQ$2+1)</f>
        <v>29.2699487179487</v>
      </c>
      <c r="DR7" s="0" t="n">
        <f aca="false">(P2!DR7+P2!DR22*DR$2)/(DR$2+1)</f>
        <v>28.9698421052632</v>
      </c>
      <c r="DS7" s="0" t="n">
        <f aca="false">(P2!DS7+P2!DS22*DS$2)/(DS$2+1)</f>
        <v>23.8898139534884</v>
      </c>
      <c r="DT7" s="0" t="n">
        <f aca="false">(P2!DT7+P2!DT22*DT$2)/(DT$2+1)</f>
        <v>24.2297368421053</v>
      </c>
      <c r="DU7" s="0" t="n">
        <f aca="false">(P2!DU7+P2!DU22*DU$2)/(DU$2+1)</f>
        <v>35.1103414634146</v>
      </c>
      <c r="DV7" s="0" t="n">
        <f aca="false">(P2!DV7+P2!DV22*DV$2)/(DV$2+1)</f>
        <v>38.4400487804878</v>
      </c>
      <c r="DW7" s="0" t="n">
        <f aca="false">(P2!DW7+P2!DW22*DW$2)/(DW$2+1)</f>
        <v>34.5305</v>
      </c>
      <c r="DX7" s="0" t="n">
        <f aca="false">(P2!DX7+P2!DX22*DX$2)/(DX$2+1)</f>
        <v>32.4303902439024</v>
      </c>
      <c r="DY7" s="0" t="n">
        <f aca="false">(P2!DY7+P2!DY22*DY$2)/(DY$2+1)</f>
        <v>31.23975</v>
      </c>
      <c r="DZ7" s="0" t="n">
        <f aca="false">(P2!DZ7+P2!DZ22*DZ$2)/(DZ$2+1)</f>
        <v>34.0504634146342</v>
      </c>
      <c r="EA7" s="0" t="n">
        <f aca="false">(P2!EA7+P2!EA22*EA$2)/(EA$2+1)</f>
        <v>31.4403953488372</v>
      </c>
      <c r="EB7" s="0" t="n">
        <f aca="false">(P2!EB7+P2!EB22*EB$2)/(EB$2+1)</f>
        <v>31.0303333333333</v>
      </c>
      <c r="EC7" s="0" t="n">
        <f aca="false">(P2!EC7+P2!EC22*EC$2)/(EC$2+1)</f>
        <v>30.3596666666667</v>
      </c>
      <c r="ED7" s="0" t="n">
        <f aca="false">(P2!ED7+P2!ED22*ED$2)/(ED$2+1)</f>
        <v>30.0703684210526</v>
      </c>
      <c r="EE7" s="0" t="n">
        <f aca="false">(P2!EE7+P2!EE22*EE$2)/(EE$2+1)</f>
        <v>25.1400697674419</v>
      </c>
      <c r="EF7" s="0" t="n">
        <f aca="false">(P2!EF7+P2!EF22*EF$2)/(EF$2+1)</f>
        <v>25.47</v>
      </c>
      <c r="EG7" s="0" t="n">
        <f aca="false">(P2!EG7+P2!EG22*EG$2)/(EG$2+1)</f>
        <v>36.0500697674419</v>
      </c>
      <c r="EH7" s="0" t="n">
        <f aca="false">(P2!EH7+P2!EH22*EH$2)/(EH$2+1)</f>
        <v>39.2803076923077</v>
      </c>
      <c r="EI7" s="0" t="n">
        <f aca="false">(P2!EI7+P2!EI22*EI$2)/(EI$2+1)</f>
        <v>35.4905</v>
      </c>
      <c r="EJ7" s="0" t="n">
        <f aca="false">(P2!EJ7+P2!EJ22*EJ$2)/(EJ$2+1)</f>
        <v>33.4695609756098</v>
      </c>
      <c r="EK7" s="0" t="n">
        <f aca="false">(P2!EK7+P2!EK22*EK$2)/(EK$2+1)</f>
        <v>32.28975</v>
      </c>
      <c r="EL7" s="0" t="n">
        <f aca="false">(P2!EL7+P2!EL22*EL$2)/(EL$2+1)</f>
        <v>35.0298292682927</v>
      </c>
      <c r="EM7" s="0" t="n">
        <f aca="false">(P2!EM7+P2!EM22*EM$2)/(EM$2+1)</f>
        <v>32.489976744186</v>
      </c>
      <c r="EN7" s="0" t="n">
        <f aca="false">(P2!EN7+P2!EN22*EN$2)/(EN$2+1)</f>
        <v>32.1004054054054</v>
      </c>
      <c r="EO7" s="0" t="n">
        <f aca="false">(P2!EO7+P2!EO22*EO$2)/(EO$2+1)</f>
        <v>31.4500256410256</v>
      </c>
      <c r="EP7" s="0" t="n">
        <f aca="false">(P2!EP7+P2!EP22*EP$2)/(EP$2+1)</f>
        <v>31.1705</v>
      </c>
      <c r="EQ7" s="0" t="n">
        <f aca="false">(P2!EQ7+P2!EQ22*EQ$2)/(EQ$2+1)</f>
        <v>26.3797073170732</v>
      </c>
      <c r="ER7" s="0" t="n">
        <f aca="false">(P2!ER7+P2!ER22*ER$2)/(ER$2+1)</f>
        <v>26.7102631578947</v>
      </c>
      <c r="ES7" s="0" t="n">
        <f aca="false">(P2!ES7+P2!ES22*ES$2)/(ES$2+1)</f>
        <v>36.9803255813953</v>
      </c>
      <c r="ET7" s="0" t="n">
        <f aca="false">(P2!ET7+P2!ET22*ET$2)/(ET$2+1)</f>
        <v>40.1198974358974</v>
      </c>
      <c r="EU7" s="0" t="n">
        <f aca="false">(P2!EU7+P2!EU22*EU$2)/(EU$2+1)</f>
        <v>36.4401428571429</v>
      </c>
      <c r="EV7" s="0" t="n">
        <f aca="false">(P2!EV7+P2!EV22*EV$2)/(EV$2+1)</f>
        <v>34.4998717948718</v>
      </c>
      <c r="EW7" s="0" t="n">
        <f aca="false">(P2!EW7+P2!EW22*EW$2)/(EW$2+1)</f>
        <v>33.33975</v>
      </c>
      <c r="EX7" s="0" t="n">
        <f aca="false">(P2!EX7+P2!EX22*EX$2)/(EX$2+1)</f>
        <v>35.9996511627907</v>
      </c>
      <c r="EY7" s="0" t="n">
        <f aca="false">(P2!EY7+P2!EY22*EY$2)/(EY$2+1)</f>
        <v>33.5498048780488</v>
      </c>
      <c r="EZ7" s="0" t="n">
        <f aca="false">(P2!EZ7+P2!EZ22*EZ$2)/(EZ$2+1)</f>
        <v>33.1601111111111</v>
      </c>
      <c r="FA7" s="0" t="n">
        <f aca="false">(P2!FA7+P2!FA22*FA$2)/(FA$2+1)</f>
        <v>32.5400243902439</v>
      </c>
      <c r="FB7" s="0" t="n">
        <f aca="false">(P2!FB7+P2!FB22*FB$2)/(FB$2+1)</f>
        <v>32.2697368421053</v>
      </c>
      <c r="FC7" s="0" t="n">
        <f aca="false">(P2!FC7+P2!FC22*FC$2)/(FC$2+1)</f>
        <v>27.6300487804878</v>
      </c>
      <c r="FD7" s="0" t="n">
        <f aca="false">(P2!FD7+P2!FD22*FD$2)/(FD$2+1)</f>
        <v>27.95</v>
      </c>
      <c r="FE7" s="0" t="n">
        <f aca="false">(P2!FE7+P2!FE22*FE$2)/(FE$2+1)</f>
        <v>37.9103414634146</v>
      </c>
      <c r="FF7" s="0" t="n">
        <f aca="false">(P2!FF7+P2!FF22*FF$2)/(FF$2+1)</f>
        <v>40.9598205128205</v>
      </c>
      <c r="FG7" s="0" t="n">
        <f aca="false">(P2!FG7+P2!FG22*FG$2)/(FG$2+1)</f>
        <v>37.4</v>
      </c>
      <c r="FH7" s="0" t="n">
        <f aca="false">(P2!FH7+P2!FH22*FH$2)/(FH$2+1)</f>
        <v>35.5403846153846</v>
      </c>
      <c r="FI7" s="0" t="n">
        <f aca="false">(P2!FI7+P2!FI22*FI$2)/(FI$2+1)</f>
        <v>34.40025</v>
      </c>
      <c r="FJ7" s="0" t="n">
        <f aca="false">(P2!FJ7+P2!FJ22*FJ$2)/(FJ$2+1)</f>
        <v>36.9798604651163</v>
      </c>
      <c r="FK7" s="0" t="n">
        <f aca="false">(P2!FK7+P2!FK22*FK$2)/(FK$2+1)</f>
        <v>34.600243902439</v>
      </c>
      <c r="FL7" s="0" t="n">
        <f aca="false">(P2!FL7+P2!FL22*FL$2)/(FL$2+1)</f>
        <v>34.2203333333333</v>
      </c>
      <c r="FM7" s="0" t="n">
        <f aca="false">(P2!FM7+P2!FM22*FM$2)/(FM$2+1)</f>
        <v>33.5999024390244</v>
      </c>
      <c r="FN7" s="0" t="n">
        <f aca="false">(P2!FN7+P2!FN22*FN$2)/(FN$2+1)</f>
        <v>33.3301052631579</v>
      </c>
      <c r="FO7" s="0" t="n">
        <f aca="false">(P2!FO7+P2!FO22*FO$2)/(FO$2+1)</f>
        <v>28.7497804878049</v>
      </c>
      <c r="FP7" s="0" t="n">
        <f aca="false">(P2!FP7+P2!FP22*FP$2)/(FP$2+1)</f>
        <v>29.06025</v>
      </c>
      <c r="FQ7" s="0" t="n">
        <f aca="false">(P2!FQ7+P2!FQ22*FQ$2)/(FQ$2+1)</f>
        <v>38.9204878048781</v>
      </c>
      <c r="FR7" s="0" t="n">
        <f aca="false">(P2!FR7+P2!FR22*FR$2)/(FR$2+1)</f>
        <v>41.9401463414634</v>
      </c>
      <c r="FS7" s="0" t="n">
        <f aca="false">(P2!FS7+P2!FS22*FS$2)/(FS$2+1)</f>
        <v>38.41025</v>
      </c>
      <c r="FT7" s="0" t="n">
        <f aca="false">(P2!FT7+P2!FT22*FT$2)/(FT$2+1)</f>
        <v>36.5895897435897</v>
      </c>
      <c r="FU7" s="0" t="n">
        <f aca="false">(P2!FU7+P2!FU22*FU$2)/(FU$2+1)</f>
        <v>35.45</v>
      </c>
      <c r="FV7" s="0" t="n">
        <f aca="false">(P2!FV7+P2!FV22*FV$2)/(FV$2+1)</f>
        <v>38.0002682926829</v>
      </c>
      <c r="FW7" s="0" t="n">
        <f aca="false">(P2!FW7+P2!FW22*FW$2)/(FW$2+1)</f>
        <v>35.6501395348837</v>
      </c>
      <c r="FX7" s="0" t="n">
        <f aca="false">(P2!FX7+P2!FX22*FX$2)/(FX$2+1)</f>
        <v>35.2697894736842</v>
      </c>
      <c r="FY7" s="0" t="n">
        <f aca="false">(P2!FY7+P2!FY22*FY$2)/(FY$2+1)</f>
        <v>34.6599756097561</v>
      </c>
      <c r="FZ7" s="0" t="n">
        <f aca="false">(P2!FZ7+P2!FZ22*FZ$2)/(FZ$2+1)</f>
        <v>34.40025</v>
      </c>
      <c r="GA7" s="0" t="n">
        <f aca="false">(P2!GA7+P2!GA22*GA$2)/(GA$2+1)</f>
        <v>29.8700930232558</v>
      </c>
      <c r="GB7" s="0" t="n">
        <f aca="false">(P2!GB7+P2!GB22*GB$2)/(GB$2+1)</f>
        <v>30.1801052631579</v>
      </c>
      <c r="GC7" s="0" t="n">
        <f aca="false">(P2!GC7+P2!GC22*GC$2)/(GC$2+1)</f>
        <v>39.9298780487805</v>
      </c>
      <c r="GD7" s="0" t="n">
        <f aca="false">(P2!GD7+P2!GD22*GD$2)/(GD$2+1)</f>
        <v>42.9198780487805</v>
      </c>
      <c r="GE7" s="0" t="n">
        <f aca="false">(P2!GE7+P2!GE22*GE$2)/(GE$2+1)</f>
        <v>39.42975</v>
      </c>
      <c r="GF7" s="0" t="n">
        <f aca="false">(P2!GF7+P2!GF22*GF$2)/(GF$2+1)</f>
        <v>37.6301219512195</v>
      </c>
      <c r="GG7" s="0" t="n">
        <f aca="false">(P2!GG7+P2!GG22*GG$2)/(GG$2+1)</f>
        <v>36.4997727272727</v>
      </c>
      <c r="GH7" s="0" t="n">
        <f aca="false">(P2!GH7+P2!GH22*GH$2)/(GH$2+1)</f>
        <v>39.0201463414634</v>
      </c>
      <c r="GI7" s="0" t="n">
        <f aca="false">(P2!GI7+P2!GI22*GI$2)/(GI$2+1)</f>
        <v>36.7003111111111</v>
      </c>
      <c r="GJ7" s="0" t="n">
        <f aca="false">(P2!GJ7+P2!GJ22*GJ$2)/(GJ$2+1)</f>
        <v>36.3301794871795</v>
      </c>
      <c r="GK7" s="0" t="n">
        <f aca="false">(P2!GK7+P2!GK22*GK$2)/(GK$2+1)</f>
        <v>35.7301219512195</v>
      </c>
      <c r="GL7" s="0" t="n">
        <f aca="false">(P2!GL7+P2!GL22*GL$2)/(GL$2+1)</f>
        <v>35.4703684210526</v>
      </c>
      <c r="GM7" s="0" t="n">
        <f aca="false">(P2!GM7+P2!GM22*GM$2)/(GM$2+1)</f>
        <v>30.9899302325581</v>
      </c>
      <c r="GN7" s="0" t="n">
        <f aca="false">(P2!GN7+P2!GN22*GN$2)/(GN$2+1)</f>
        <v>31.3002631578947</v>
      </c>
      <c r="GO7" s="0" t="n">
        <f aca="false">(P2!GO7+P2!GO22*GO$2)/(GO$2+1)</f>
        <v>40.9398139534884</v>
      </c>
      <c r="GP7" s="0" t="n">
        <f aca="false">(P2!GP7+P2!GP22*GP$2)/(GP$2+1)</f>
        <v>43.8900256410256</v>
      </c>
      <c r="GQ7" s="0" t="n">
        <f aca="false">(P2!GQ7+P2!GQ22*GQ$2)/(GQ$2+1)</f>
        <v>40.43975</v>
      </c>
      <c r="GR7" s="0" t="n">
        <f aca="false">(P2!GR7+P2!GR22*GR$2)/(GR$2+1)</f>
        <v>38.6802093023256</v>
      </c>
      <c r="GS7" s="0" t="n">
        <f aca="false">(P2!GS7+P2!GS22*GS$2)/(GS$2+1)</f>
        <v>37.55</v>
      </c>
      <c r="GT7" s="0" t="n">
        <f aca="false">(P2!GT7+P2!GT22*GT$2)/(GT$2+1)</f>
        <v>40.0397804878049</v>
      </c>
      <c r="GU7" s="0" t="n">
        <f aca="false">(P2!GU7+P2!GU22*GU$2)/(GU$2+1)</f>
        <v>37.7501555555556</v>
      </c>
      <c r="GV7" s="0" t="n">
        <f aca="false">(P2!GV7+P2!GV22*GV$2)/(GV$2+1)</f>
        <v>37.3700526315789</v>
      </c>
      <c r="GW7" s="0" t="n">
        <f aca="false">(P2!GW7+P2!GW22*GW$2)/(GW$2+1)</f>
        <v>36.7399230769231</v>
      </c>
      <c r="GX7" s="0" t="n">
        <f aca="false">(P2!GX7+P2!GX22*GX$2)/(GX$2+1)</f>
        <v>36.48</v>
      </c>
      <c r="GY7" s="0" t="n">
        <f aca="false">(P2!GY7+P2!GY22*GY$2)/(GY$2+1)</f>
        <v>31.8701707317073</v>
      </c>
      <c r="GZ7" s="0" t="n">
        <f aca="false">(P2!GZ7+P2!GZ22*GZ$2)/(GZ$2+1)</f>
        <v>32.1901052631579</v>
      </c>
      <c r="HA7" s="0" t="n">
        <f aca="false">(P2!HA7+P2!HA22*HA$2)/(HA$2+1)</f>
        <v>42.0896976744186</v>
      </c>
      <c r="HB7" s="0" t="n">
        <f aca="false">(P2!HB7+P2!HB22*HB$2)/(HB$2+1)</f>
        <v>45.1202307692308</v>
      </c>
      <c r="HC7" s="0" t="n">
        <f aca="false">(P2!HC7+P2!HC22*HC$2)/(HC$2+1)</f>
        <v>41.58</v>
      </c>
      <c r="HD7" s="0" t="n">
        <f aca="false">(P2!HD7+P2!HD22*HD$2)/(HD$2+1)</f>
        <v>39.7396511627907</v>
      </c>
      <c r="HE7" s="0" t="n">
        <f aca="false">(P2!HE7+P2!HE22*HE$2)/(HE$2+1)</f>
        <v>38.6001428571429</v>
      </c>
      <c r="HF7" s="0" t="n">
        <f aca="false">(P2!HF7+P2!HF22*HF$2)/(HF$2+1)</f>
        <v>41.1603953488372</v>
      </c>
      <c r="HG7" s="0" t="n">
        <f aca="false">(P2!HG7+P2!HG22*HG$2)/(HG$2+1)</f>
        <v>38.7901860465116</v>
      </c>
      <c r="HH7" s="0" t="n">
        <f aca="false">(P2!HH7+P2!HH22*HH$2)/(HH$2+1)</f>
        <v>38.4001052631579</v>
      </c>
      <c r="HI7" s="0" t="n">
        <f aca="false">(P2!HI7+P2!HI22*HI$2)/(HI$2+1)</f>
        <v>37.7600975609756</v>
      </c>
      <c r="HJ7" s="0" t="n">
        <f aca="false">(P2!HJ7+P2!HJ22*HJ$2)/(HJ$2+1)</f>
        <v>37.48025</v>
      </c>
      <c r="HK7" s="0" t="n">
        <f aca="false">(P2!HK7+P2!HK22*HK$2)/(HK$2+1)</f>
        <v>32.7403902439024</v>
      </c>
      <c r="HL7" s="0" t="n">
        <f aca="false">(P2!HL7+P2!HL22*HL$2)/(HL$2+1)</f>
        <v>33.0702631578947</v>
      </c>
    </row>
    <row r="8" customFormat="false" ht="10.5" hidden="false" customHeight="false" outlineLevel="0" collapsed="false">
      <c r="A8" s="403" t="s">
        <v>3</v>
      </c>
      <c r="B8" s="404" t="s">
        <v>194</v>
      </c>
      <c r="C8" s="404"/>
      <c r="D8" s="404"/>
      <c r="E8" s="404"/>
      <c r="F8" s="404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03" t="s">
        <v>3</v>
      </c>
      <c r="B9" s="404" t="s">
        <v>196</v>
      </c>
      <c r="C9" s="404"/>
      <c r="D9" s="404"/>
      <c r="E9" s="404"/>
      <c r="F9" s="404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20.2228571428571</v>
      </c>
      <c r="T9" s="0" t="n">
        <f aca="false">(P2!T9+P2!T23*T$2)/(T$2+1)</f>
        <v>20.7996666666667</v>
      </c>
      <c r="U9" s="0" t="n">
        <f aca="false">(P2!U9+P2!U23*U$2)/(U$2+1)</f>
        <v>23.50025</v>
      </c>
      <c r="V9" s="0" t="n">
        <f aca="false">(P2!V9+P2!V23*V$2)/(V$2+1)</f>
        <v>27.2503488372093</v>
      </c>
      <c r="W9" s="0" t="n">
        <f aca="false">(P2!W9+P2!W23*W$2)/(W$2+1)</f>
        <v>27.4998048780488</v>
      </c>
      <c r="X9" s="0" t="n">
        <f aca="false">(P2!X9+P2!X23*X$2)/(X$2+1)</f>
        <v>26.7504444444444</v>
      </c>
      <c r="Y9" s="0" t="n">
        <f aca="false">(P2!Y9+P2!Y23*Y$2)/(Y$2+1)</f>
        <v>25.9999024390244</v>
      </c>
      <c r="Z9" s="0" t="n">
        <f aca="false">(P2!Z9+P2!Z23*Z$2)/(Z$2+1)</f>
        <v>22.9998421052632</v>
      </c>
      <c r="AA9" s="0" t="n">
        <f aca="false">(P2!AA9+P2!AA23*AA$2)/(AA$2+1)</f>
        <v>25.0001463414634</v>
      </c>
      <c r="AB9" s="0" t="n">
        <f aca="false">(P2!AB9+P2!AB23*AB$2)/(AB$2+1)</f>
        <v>27</v>
      </c>
      <c r="AC9" s="0" t="n">
        <f aca="false">(P2!AC9+P2!AC23*AC$2)/(AC$2+1)</f>
        <v>30.9997317073171</v>
      </c>
      <c r="AD9" s="0" t="n">
        <f aca="false">(P2!AD9+P2!AD23*AD$2)/(AD$2+1)</f>
        <v>31.0002820512821</v>
      </c>
      <c r="AE9" s="0" t="n">
        <f aca="false">(P2!AE9+P2!AE23*AE$2)/(AE$2+1)</f>
        <v>30</v>
      </c>
      <c r="AF9" s="0" t="n">
        <f aca="false">(P2!AF9+P2!AF23*AF$2)/(AF$2+1)</f>
        <v>25.9996923076923</v>
      </c>
      <c r="AG9" s="0" t="n">
        <f aca="false">(P2!AG9+P2!AG23*AG$2)/(AG$2+1)</f>
        <v>27.0005</v>
      </c>
      <c r="AH9" s="0" t="n">
        <f aca="false">(P2!AH9+P2!AH23*AH$2)/(AH$2+1)</f>
        <v>28.0001627906977</v>
      </c>
      <c r="AI9" s="0" t="n">
        <f aca="false">(P2!AI9+P2!AI23*AI$2)/(AI$2+1)</f>
        <v>28.0001951219512</v>
      </c>
      <c r="AJ9" s="0" t="n">
        <f aca="false">(P2!AJ9+P2!AJ23*AJ$2)/(AJ$2+1)</f>
        <v>26.0001111111111</v>
      </c>
      <c r="AK9" s="0" t="n">
        <f aca="false">(P2!AK9+P2!AK23*AK$2)/(AK$2+1)</f>
        <v>25.0001463414634</v>
      </c>
      <c r="AL9" s="0" t="n">
        <f aca="false">(P2!AL9+P2!AL23*AL$2)/(AL$2+1)</f>
        <v>22.9997368421053</v>
      </c>
      <c r="AM9" s="0" t="n">
        <f aca="false">(P2!AM9+P2!AM23*AM$2)/(AM$2+1)</f>
        <v>23.9999268292683</v>
      </c>
      <c r="AN9" s="0" t="n">
        <f aca="false">(P2!AN9+P2!AN23*AN$2)/(AN$2+1)</f>
        <v>26.00025</v>
      </c>
      <c r="AO9" s="0" t="n">
        <f aca="false">(P2!AO9+P2!AO23*AO$2)/(AO$2+1)</f>
        <v>29.0001219512195</v>
      </c>
      <c r="AP9" s="0" t="n">
        <f aca="false">(P2!AP9+P2!AP23*AP$2)/(AP$2+1)</f>
        <v>31.0003170731707</v>
      </c>
      <c r="AQ9" s="0" t="n">
        <f aca="false">(P2!AQ9+P2!AQ23*AQ$2)/(AQ$2+1)</f>
        <v>30</v>
      </c>
      <c r="AR9" s="0" t="n">
        <f aca="false">(P2!AR9+P2!AR23*AR$2)/(AR$2+1)</f>
        <v>25.9998717948718</v>
      </c>
      <c r="AS9" s="0" t="n">
        <f aca="false">(P2!AS9+P2!AS23*AS$2)/(AS$2+1)</f>
        <v>27</v>
      </c>
      <c r="AT9" s="0" t="n">
        <f aca="false">(P2!AT9+P2!AT23*AT$2)/(AT$2+1)</f>
        <v>28.000243902439</v>
      </c>
      <c r="AU9" s="0" t="n">
        <f aca="false">(P2!AU9+P2!AU23*AU$2)/(AU$2+1)</f>
        <v>25.4704146341463</v>
      </c>
      <c r="AV9" s="0" t="n">
        <f aca="false">(P2!AV9+P2!AV23*AV$2)/(AV$2+1)</f>
        <v>24.5955897435898</v>
      </c>
      <c r="AW9" s="0" t="n">
        <f aca="false">(P2!AW9+P2!AW23*AW$2)/(AW$2+1)</f>
        <v>24.9184615384615</v>
      </c>
      <c r="AX9" s="0" t="n">
        <f aca="false">(P2!AX9+P2!AX23*AX$2)/(AX$2+1)</f>
        <v>25.4731578947368</v>
      </c>
      <c r="AY9" s="0" t="n">
        <f aca="false">(P2!AY9+P2!AY23*AY$2)/(AY$2+1)</f>
        <v>22.390023255814</v>
      </c>
      <c r="AZ9" s="0" t="n">
        <f aca="false">(P2!AZ9+P2!AZ23*AZ$2)/(AZ$2+1)</f>
        <v>27.7097368421053</v>
      </c>
      <c r="BA9" s="0" t="n">
        <f aca="false">(P2!BA9+P2!BA23*BA$2)/(BA$2+1)</f>
        <v>26.9691463414634</v>
      </c>
      <c r="BB9" s="0" t="n">
        <f aca="false">(P2!BB9+P2!BB23*BB$2)/(BB$2+1)</f>
        <v>31.9681463414634</v>
      </c>
      <c r="BC9" s="0" t="n">
        <f aca="false">(P2!BC9+P2!BC23*BC$2)/(BC$2+1)</f>
        <v>28.467</v>
      </c>
      <c r="BD9" s="0" t="n">
        <f aca="false">(P2!BD9+P2!BD23*BD$2)/(BD$2+1)</f>
        <v>25.5661463414634</v>
      </c>
      <c r="BE9" s="0" t="n">
        <f aca="false">(P2!BE9+P2!BE23*BE$2)/(BE$2+1)</f>
        <v>28.716</v>
      </c>
      <c r="BF9" s="0" t="n">
        <f aca="false">(P2!BF9+P2!BF23*BF$2)/(BF$2+1)</f>
        <v>27.473</v>
      </c>
      <c r="BG9" s="0" t="n">
        <f aca="false">(P2!BG9+P2!BG23*BG$2)/(BG$2+1)</f>
        <v>24.6317209302326</v>
      </c>
      <c r="BH9" s="0" t="n">
        <f aca="false">(P2!BH9+P2!BH23*BH$2)/(BH$2+1)</f>
        <v>25.6406666666667</v>
      </c>
      <c r="BI9" s="0" t="n">
        <f aca="false">(P2!BI9+P2!BI23*BI$2)/(BI$2+1)</f>
        <v>24.8183333333333</v>
      </c>
      <c r="BJ9" s="0" t="n">
        <f aca="false">(P2!BJ9+P2!BJ23*BJ$2)/(BJ$2+1)</f>
        <v>25.8726315789474</v>
      </c>
      <c r="BK9" s="0" t="n">
        <f aca="false">(P2!BK9+P2!BK23*BK$2)/(BK$2+1)</f>
        <v>23.7483488372093</v>
      </c>
      <c r="BL9" s="0" t="n">
        <f aca="false">(P2!BL9+P2!BL23*BL$2)/(BL$2+1)</f>
        <v>27.8597368421053</v>
      </c>
      <c r="BM9" s="0" t="n">
        <f aca="false">(P2!BM9+P2!BM23*BM$2)/(BM$2+1)</f>
        <v>25.8546976744186</v>
      </c>
      <c r="BN9" s="0" t="n">
        <f aca="false">(P2!BN9+P2!BN23*BN$2)/(BN$2+1)</f>
        <v>32.6631282051282</v>
      </c>
      <c r="BO9" s="0" t="n">
        <f aca="false">(P2!BO9+P2!BO23*BO$2)/(BO$2+1)</f>
        <v>28.36725</v>
      </c>
      <c r="BP9" s="0" t="n">
        <f aca="false">(P2!BP9+P2!BP23*BP$2)/(BP$2+1)</f>
        <v>25.4656829268293</v>
      </c>
      <c r="BQ9" s="0" t="n">
        <f aca="false">(P2!BQ9+P2!BQ23*BQ$2)/(BQ$2+1)</f>
        <v>28.61525</v>
      </c>
      <c r="BR9" s="0" t="n">
        <f aca="false">(P2!BR9+P2!BR23*BR$2)/(BR$2+1)</f>
        <v>27.3733658536585</v>
      </c>
      <c r="BS9" s="0" t="n">
        <f aca="false">(P2!BS9+P2!BS23*BS$2)/(BS$2+1)</f>
        <v>25.6460465116279</v>
      </c>
      <c r="BT9" s="0" t="n">
        <f aca="false">(P2!BT9+P2!BT23*BT$2)/(BT$2+1)</f>
        <v>25.6705555555556</v>
      </c>
      <c r="BU9" s="0" t="n">
        <f aca="false">(P2!BU9+P2!BU23*BU$2)/(BU$2+1)</f>
        <v>24.8552820512821</v>
      </c>
      <c r="BV9" s="0" t="n">
        <f aca="false">(P2!BV9+P2!BV23*BV$2)/(BV$2+1)</f>
        <v>25.05375</v>
      </c>
      <c r="BW9" s="0" t="n">
        <f aca="false">(P2!BW9+P2!BW23*BW$2)/(BW$2+1)</f>
        <v>24.6317317073171</v>
      </c>
      <c r="BX9" s="0" t="n">
        <f aca="false">(P2!BX9+P2!BX23*BX$2)/(BX$2+1)</f>
        <v>27.8976315789474</v>
      </c>
      <c r="BY9" s="0" t="n">
        <f aca="false">(P2!BY9+P2!BY23*BY$2)/(BY$2+1)</f>
        <v>25.8895813953488</v>
      </c>
      <c r="BZ9" s="0" t="n">
        <f aca="false">(P2!BZ9+P2!BZ23*BZ$2)/(BZ$2+1)</f>
        <v>32.7012820512821</v>
      </c>
      <c r="CA9" s="0" t="n">
        <f aca="false">(P2!CA9+P2!CA23*CA$2)/(CA$2+1)</f>
        <v>28.404375</v>
      </c>
      <c r="CB9" s="0" t="n">
        <f aca="false">(P2!CB9+P2!CB23*CB$2)/(CB$2+1)</f>
        <v>25.5023414634146</v>
      </c>
      <c r="CC9" s="0" t="n">
        <f aca="false">(P2!CC9+P2!CC23*CC$2)/(CC$2+1)</f>
        <v>28.65075</v>
      </c>
      <c r="CD9" s="0" t="n">
        <f aca="false">(P2!CD9+P2!CD23*CD$2)/(CD$2+1)</f>
        <v>26.0245348837209</v>
      </c>
      <c r="CE9" s="0" t="n">
        <f aca="false">(P2!CE9+P2!CE23*CE$2)/(CE$2+1)</f>
        <v>26.6198780487805</v>
      </c>
      <c r="CF9" s="0" t="n">
        <f aca="false">(P2!CF9+P2!CF23*CF$2)/(CF$2+1)</f>
        <v>25.6621111111111</v>
      </c>
      <c r="CG9" s="0" t="n">
        <f aca="false">(P2!CG9+P2!CG23*CG$2)/(CG$2+1)</f>
        <v>24.8472051282051</v>
      </c>
      <c r="CH9" s="0" t="n">
        <f aca="false">(P2!CH9+P2!CH23*CH$2)/(CH$2+1)</f>
        <v>25.038375</v>
      </c>
      <c r="CI9" s="0" t="n">
        <f aca="false">(P2!CI9+P2!CI23*CI$2)/(CI$2+1)</f>
        <v>24.6180243902439</v>
      </c>
      <c r="CJ9" s="0" t="n">
        <f aca="false">(P2!CJ9+P2!CJ23*CJ$2)/(CJ$2+1)</f>
        <v>27.881052631579</v>
      </c>
      <c r="CK9" s="0" t="n">
        <f aca="false">(P2!CK9+P2!CK23*CK$2)/(CK$2+1)</f>
        <v>25.8757441860465</v>
      </c>
      <c r="CL9" s="0" t="n">
        <f aca="false">(P2!CL9+P2!CL23*CL$2)/(CL$2+1)</f>
        <v>32.6925128205128</v>
      </c>
      <c r="CM9" s="0" t="n">
        <f aca="false">(P2!CM9+P2!CM23*CM$2)/(CM$2+1)</f>
        <v>27.3342857142857</v>
      </c>
      <c r="CN9" s="0" t="n">
        <f aca="false">(P2!CN9+P2!CN23*CN$2)/(CN$2+1)</f>
        <v>26.9212307692308</v>
      </c>
      <c r="CO9" s="0" t="n">
        <f aca="false">(P2!CO9+P2!CO23*CO$2)/(CO$2+1)</f>
        <v>28.6365</v>
      </c>
      <c r="CP9" s="0" t="n">
        <f aca="false">(P2!CP9+P2!CP23*CP$2)/(CP$2+1)</f>
        <v>26.0032558139535</v>
      </c>
      <c r="CQ9" s="0" t="n">
        <f aca="false">(P2!CQ9+P2!CQ23*CQ$2)/(CQ$2+1)</f>
        <v>26.7042926829268</v>
      </c>
      <c r="CR9" s="0" t="n">
        <f aca="false">(P2!CR9+P2!CR23*CR$2)/(CR$2+1)</f>
        <v>25.8986486486486</v>
      </c>
      <c r="CS9" s="0" t="n">
        <f aca="false">(P2!CS9+P2!CS23*CS$2)/(CS$2+1)</f>
        <v>23.954756097561</v>
      </c>
      <c r="CT9" s="0" t="n">
        <f aca="false">(P2!CT9+P2!CT23*CT$2)/(CT$2+1)</f>
        <v>25.9784210526316</v>
      </c>
      <c r="CU9" s="0" t="n">
        <f aca="false">(P2!CU9+P2!CU23*CU$2)/(CU$2+1)</f>
        <v>24.7023902439024</v>
      </c>
      <c r="CV9" s="0" t="n">
        <f aca="false">(P2!CV9+P2!CV23*CV$2)/(CV$2+1)</f>
        <v>26.947125</v>
      </c>
      <c r="CW9" s="0" t="n">
        <f aca="false">(P2!CW9+P2!CW23*CW$2)/(CW$2+1)</f>
        <v>26.9750731707317</v>
      </c>
      <c r="CX9" s="0" t="n">
        <f aca="false">(P2!CX9+P2!CX23*CX$2)/(CX$2+1)</f>
        <v>31.9736097560976</v>
      </c>
      <c r="CY9" s="0" t="n">
        <f aca="false">(P2!CY9+P2!CY23*CY$2)/(CY$2+1)</f>
        <v>28.474125</v>
      </c>
      <c r="CZ9" s="0" t="n">
        <f aca="false">(P2!CZ9+P2!CZ23*CZ$2)/(CZ$2+1)</f>
        <v>27.0048205128205</v>
      </c>
      <c r="DA9" s="0" t="n">
        <f aca="false">(P2!DA9+P2!DA23*DA$2)/(DA$2+1)</f>
        <v>27.4372857142857</v>
      </c>
      <c r="DB9" s="0" t="n">
        <f aca="false">(P2!DB9+P2!DB23*DB$2)/(DB$2+1)</f>
        <v>27.4719756097561</v>
      </c>
      <c r="DC9" s="0" t="n">
        <f aca="false">(P2!DC9+P2!DC23*DC$2)/(DC$2+1)</f>
        <v>26.8926097560976</v>
      </c>
      <c r="DD9" s="0" t="n">
        <f aca="false">(P2!DD9+P2!DD23*DD$2)/(DD$2+1)</f>
        <v>25.9323333333333</v>
      </c>
      <c r="DE9" s="0" t="n">
        <f aca="false">(P2!DE9+P2!DE23*DE$2)/(DE$2+1)</f>
        <v>24.1359268292683</v>
      </c>
      <c r="DF9" s="0" t="n">
        <f aca="false">(P2!DF9+P2!DF23*DF$2)/(DF$2+1)</f>
        <v>26.171052631579</v>
      </c>
      <c r="DG9" s="0" t="n">
        <f aca="false">(P2!DG9+P2!DG23*DG$2)/(DG$2+1)</f>
        <v>24.0320465116279</v>
      </c>
      <c r="DH9" s="0" t="n">
        <f aca="false">(P2!DH9+P2!DH23*DH$2)/(DH$2+1)</f>
        <v>28.1581578947368</v>
      </c>
      <c r="DI9" s="0" t="n">
        <f aca="false">(P2!DI9+P2!DI23*DI$2)/(DI$2+1)</f>
        <v>27.1576097560976</v>
      </c>
      <c r="DJ9" s="0" t="n">
        <f aca="false">(P2!DJ9+P2!DJ23*DJ$2)/(DJ$2+1)</f>
        <v>32.1570243902439</v>
      </c>
      <c r="DK9" s="0" t="n">
        <f aca="false">(P2!DK9+P2!DK23*DK$2)/(DK$2+1)</f>
        <v>28.659375</v>
      </c>
      <c r="DL9" s="0" t="n">
        <f aca="false">(P2!DL9+P2!DL23*DL$2)/(DL$2+1)</f>
        <v>27.1953333333333</v>
      </c>
      <c r="DM9" s="0" t="n">
        <f aca="false">(P2!DM9+P2!DM23*DM$2)/(DM$2+1)</f>
        <v>27.6228571428571</v>
      </c>
      <c r="DN9" s="0" t="n">
        <f aca="false">(P2!DN9+P2!DN23*DN$2)/(DN$2+1)</f>
        <v>27.6619756097561</v>
      </c>
      <c r="DO9" s="0" t="n">
        <f aca="false">(P2!DO9+P2!DO23*DO$2)/(DO$2+1)</f>
        <v>26.1467906976744</v>
      </c>
      <c r="DP9" s="0" t="n">
        <f aca="false">(P2!DP9+P2!DP23*DP$2)/(DP$2+1)</f>
        <v>26.1788888888889</v>
      </c>
      <c r="DQ9" s="0" t="n">
        <f aca="false">(P2!DQ9+P2!DQ23*DQ$2)/(DQ$2+1)</f>
        <v>25.3665641025641</v>
      </c>
      <c r="DR9" s="0" t="n">
        <f aca="false">(P2!DR9+P2!DR23*DR$2)/(DR$2+1)</f>
        <v>26.4157894736842</v>
      </c>
      <c r="DS9" s="0" t="n">
        <f aca="false">(P2!DS9+P2!DS23*DS$2)/(DS$2+1)</f>
        <v>24.2823255813953</v>
      </c>
      <c r="DT9" s="0" t="n">
        <f aca="false">(P2!DT9+P2!DT23*DT$2)/(DT$2+1)</f>
        <v>28.4107894736842</v>
      </c>
      <c r="DU9" s="0" t="n">
        <f aca="false">(P2!DU9+P2!DU23*DU$2)/(DU$2+1)</f>
        <v>27.408756097561</v>
      </c>
      <c r="DV9" s="0" t="n">
        <f aca="false">(P2!DV9+P2!DV23*DV$2)/(DV$2+1)</f>
        <v>32.4088048780488</v>
      </c>
      <c r="DW9" s="0" t="n">
        <f aca="false">(P2!DW9+P2!DW23*DW$2)/(DW$2+1)</f>
        <v>28.90575</v>
      </c>
      <c r="DX9" s="0" t="n">
        <f aca="false">(P2!DX9+P2!DX23*DX$2)/(DX$2+1)</f>
        <v>26.007</v>
      </c>
      <c r="DY9" s="0" t="n">
        <f aca="false">(P2!DY9+P2!DY23*DY$2)/(DY$2+1)</f>
        <v>29.15175</v>
      </c>
      <c r="DZ9" s="0" t="n">
        <f aca="false">(P2!DZ9+P2!DZ23*DZ$2)/(DZ$2+1)</f>
        <v>27.9061463414634</v>
      </c>
      <c r="EA9" s="0" t="n">
        <f aca="false">(P2!EA9+P2!EA23*EA$2)/(EA$2+1)</f>
        <v>26.3956976744186</v>
      </c>
      <c r="EB9" s="0" t="n">
        <f aca="false">(P2!EB9+P2!EB23*EB$2)/(EB$2+1)</f>
        <v>26.4333333333333</v>
      </c>
      <c r="EC9" s="0" t="n">
        <f aca="false">(P2!EC9+P2!EC23*EC$2)/(EC$2+1)</f>
        <v>25.6176923076923</v>
      </c>
      <c r="ED9" s="0" t="n">
        <f aca="false">(P2!ED9+P2!ED23*ED$2)/(ED$2+1)</f>
        <v>26.6684210526316</v>
      </c>
      <c r="EE9" s="0" t="n">
        <f aca="false">(P2!EE9+P2!EE23*EE$2)/(EE$2+1)</f>
        <v>24.5312325581395</v>
      </c>
      <c r="EF9" s="0" t="n">
        <f aca="false">(P2!EF9+P2!EF23*EF$2)/(EF$2+1)</f>
        <v>28.6555263157895</v>
      </c>
      <c r="EG9" s="0" t="n">
        <f aca="false">(P2!EG9+P2!EG23*EG$2)/(EG$2+1)</f>
        <v>26.6371860465116</v>
      </c>
      <c r="EH9" s="0" t="n">
        <f aca="false">(P2!EH9+P2!EH23*EH$2)/(EH$2+1)</f>
        <v>33.4621025641026</v>
      </c>
      <c r="EI9" s="0" t="n">
        <f aca="false">(P2!EI9+P2!EI23*EI$2)/(EI$2+1)</f>
        <v>29.155875</v>
      </c>
      <c r="EJ9" s="0" t="n">
        <f aca="false">(P2!EJ9+P2!EJ23*EJ$2)/(EJ$2+1)</f>
        <v>26.2564390243902</v>
      </c>
      <c r="EK9" s="0" t="n">
        <f aca="false">(P2!EK9+P2!EK23*EK$2)/(EK$2+1)</f>
        <v>29.40375</v>
      </c>
      <c r="EL9" s="0" t="n">
        <f aca="false">(P2!EL9+P2!EL23*EL$2)/(EL$2+1)</f>
        <v>28.1560487804878</v>
      </c>
      <c r="EM9" s="0" t="n">
        <f aca="false">(P2!EM9+P2!EM23*EM$2)/(EM$2+1)</f>
        <v>26.6424418604651</v>
      </c>
      <c r="EN9" s="0" t="n">
        <f aca="false">(P2!EN9+P2!EN23*EN$2)/(EN$2+1)</f>
        <v>26.8344324324324</v>
      </c>
      <c r="EO9" s="0" t="n">
        <f aca="false">(P2!EO9+P2!EO23*EO$2)/(EO$2+1)</f>
        <v>25.870358974359</v>
      </c>
      <c r="EP9" s="0" t="n">
        <f aca="false">(P2!EP9+P2!EP23*EP$2)/(EP$2+1)</f>
        <v>26.064</v>
      </c>
      <c r="EQ9" s="0" t="n">
        <f aca="false">(P2!EQ9+P2!EQ23*EQ$2)/(EQ$2+1)</f>
        <v>25.6365853658537</v>
      </c>
      <c r="ER9" s="0" t="n">
        <f aca="false">(P2!ER9+P2!ER23*ER$2)/(ER$2+1)</f>
        <v>28.9081578947368</v>
      </c>
      <c r="ES9" s="0" t="n">
        <f aca="false">(P2!ES9+P2!ES23*ES$2)/(ES$2+1)</f>
        <v>26.8848372093023</v>
      </c>
      <c r="ET9" s="0" t="n">
        <f aca="false">(P2!ET9+P2!ET23*ET$2)/(ET$2+1)</f>
        <v>33.714358974359</v>
      </c>
      <c r="EU9" s="0" t="n">
        <f aca="false">(P2!EU9+P2!EU23*EU$2)/(EU$2+1)</f>
        <v>28.3478571428571</v>
      </c>
      <c r="EV9" s="0" t="n">
        <f aca="false">(P2!EV9+P2!EV23*EV$2)/(EV$2+1)</f>
        <v>27.9423333333333</v>
      </c>
      <c r="EW9" s="0" t="n">
        <f aca="false">(P2!EW9+P2!EW23*EW$2)/(EW$2+1)</f>
        <v>29.65325</v>
      </c>
      <c r="EX9" s="0" t="n">
        <f aca="false">(P2!EX9+P2!EX23*EX$2)/(EX$2+1)</f>
        <v>27.0192325581395</v>
      </c>
      <c r="EY9" s="0" t="n">
        <f aca="false">(P2!EY9+P2!EY23*EY$2)/(EY$2+1)</f>
        <v>27.8938292682927</v>
      </c>
      <c r="EZ9" s="0" t="n">
        <f aca="false">(P2!EZ9+P2!EZ23*EZ$2)/(EZ$2+1)</f>
        <v>26.935</v>
      </c>
      <c r="FA9" s="0" t="n">
        <f aca="false">(P2!FA9+P2!FA23*FA$2)/(FA$2+1)</f>
        <v>25.1367317073171</v>
      </c>
      <c r="FB9" s="0" t="n">
        <f aca="false">(P2!FB9+P2!FB23*FB$2)/(FB$2+1)</f>
        <v>27.1657894736842</v>
      </c>
      <c r="FC9" s="0" t="n">
        <f aca="false">(P2!FC9+P2!FC23*FC$2)/(FC$2+1)</f>
        <v>25.8870731707317</v>
      </c>
      <c r="FD9" s="0" t="n">
        <f aca="false">(P2!FD9+P2!FD23*FD$2)/(FD$2+1)</f>
        <v>28.131</v>
      </c>
      <c r="FE9" s="0" t="n">
        <f aca="false">(P2!FE9+P2!FE23*FE$2)/(FE$2+1)</f>
        <v>28.1594390243903</v>
      </c>
      <c r="FF9" s="0" t="n">
        <f aca="false">(P2!FF9+P2!FF23*FF$2)/(FF$2+1)</f>
        <v>33.9648461538462</v>
      </c>
      <c r="FG9" s="0" t="n">
        <f aca="false">(P2!FG9+P2!FG23*FG$2)/(FG$2+1)</f>
        <v>28.5942857142857</v>
      </c>
      <c r="FH9" s="0" t="n">
        <f aca="false">(P2!FH9+P2!FH23*FH$2)/(FH$2+1)</f>
        <v>28.1934871794872</v>
      </c>
      <c r="FI9" s="0" t="n">
        <f aca="false">(P2!FI9+P2!FI23*FI$2)/(FI$2+1)</f>
        <v>29.907</v>
      </c>
      <c r="FJ9" s="0" t="n">
        <f aca="false">(P2!FJ9+P2!FJ23*FJ$2)/(FJ$2+1)</f>
        <v>27.2696511627907</v>
      </c>
      <c r="FK9" s="0" t="n">
        <f aca="false">(P2!FK9+P2!FK23*FK$2)/(FK$2+1)</f>
        <v>28.1440731707317</v>
      </c>
      <c r="FL9" s="0" t="n">
        <f aca="false">(P2!FL9+P2!FL23*FL$2)/(FL$2+1)</f>
        <v>27.1838888888889</v>
      </c>
      <c r="FM9" s="0" t="n">
        <f aca="false">(P2!FM9+P2!FM23*FM$2)/(FM$2+1)</f>
        <v>25.3878536585366</v>
      </c>
      <c r="FN9" s="0" t="n">
        <f aca="false">(P2!FN9+P2!FN23*FN$2)/(FN$2+1)</f>
        <v>27.4184210526316</v>
      </c>
      <c r="FO9" s="0" t="n">
        <f aca="false">(P2!FO9+P2!FO23*FO$2)/(FO$2+1)</f>
        <v>26.1375609756098</v>
      </c>
      <c r="FP9" s="0" t="n">
        <f aca="false">(P2!FP9+P2!FP23*FP$2)/(FP$2+1)</f>
        <v>28.37775</v>
      </c>
      <c r="FQ9" s="0" t="n">
        <f aca="false">(P2!FQ9+P2!FQ23*FQ$2)/(FQ$2+1)</f>
        <v>28.4100731707317</v>
      </c>
      <c r="FR9" s="0" t="n">
        <f aca="false">(P2!FR9+P2!FR23*FR$2)/(FR$2+1)</f>
        <v>33.4095853658537</v>
      </c>
      <c r="FS9" s="0" t="n">
        <f aca="false">(P2!FS9+P2!FS23*FS$2)/(FS$2+1)</f>
        <v>29.904375</v>
      </c>
      <c r="FT9" s="0" t="n">
        <f aca="false">(P2!FT9+P2!FT23*FT$2)/(FT$2+1)</f>
        <v>28.4440512820513</v>
      </c>
      <c r="FU9" s="0" t="n">
        <f aca="false">(P2!FU9+P2!FU23*FU$2)/(FU$2+1)</f>
        <v>28.8727142857143</v>
      </c>
      <c r="FV9" s="0" t="n">
        <f aca="false">(P2!FV9+P2!FV23*FV$2)/(FV$2+1)</f>
        <v>28.9063658536585</v>
      </c>
      <c r="FW9" s="0" t="n">
        <f aca="false">(P2!FW9+P2!FW23*FW$2)/(FW$2+1)</f>
        <v>27.3947209302326</v>
      </c>
      <c r="FX9" s="0" t="n">
        <f aca="false">(P2!FX9+P2!FX23*FX$2)/(FX$2+1)</f>
        <v>26.3565789473684</v>
      </c>
      <c r="FY9" s="0" t="n">
        <f aca="false">(P2!FY9+P2!FY23*FY$2)/(FY$2+1)</f>
        <v>25.6382195121951</v>
      </c>
      <c r="FZ9" s="0" t="n">
        <f aca="false">(P2!FZ9+P2!FZ23*FZ$2)/(FZ$2+1)</f>
        <v>26.80725</v>
      </c>
      <c r="GA9" s="0" t="n">
        <f aca="false">(P2!GA9+P2!GA23*GA$2)/(GA$2+1)</f>
        <v>25.5305813953488</v>
      </c>
      <c r="GB9" s="0" t="n">
        <f aca="false">(P2!GB9+P2!GB23*GB$2)/(GB$2+1)</f>
        <v>29.6581578947368</v>
      </c>
      <c r="GC9" s="0" t="n">
        <f aca="false">(P2!GC9+P2!GC23*GC$2)/(GC$2+1)</f>
        <v>28.6610243902439</v>
      </c>
      <c r="GD9" s="0" t="n">
        <f aca="false">(P2!GD9+P2!GD23*GD$2)/(GD$2+1)</f>
        <v>33.6602926829268</v>
      </c>
      <c r="GE9" s="0" t="n">
        <f aca="false">(P2!GE9+P2!GE23*GE$2)/(GE$2+1)</f>
        <v>30.157125</v>
      </c>
      <c r="GF9" s="0" t="n">
        <f aca="false">(P2!GF9+P2!GF23*GF$2)/(GF$2+1)</f>
        <v>27.2596585365854</v>
      </c>
      <c r="GG9" s="0" t="n">
        <f aca="false">(P2!GG9+P2!GG23*GG$2)/(GG$2+1)</f>
        <v>27.9526818181818</v>
      </c>
      <c r="GH9" s="0" t="n">
        <f aca="false">(P2!GH9+P2!GH23*GH$2)/(GH$2+1)</f>
        <v>29.1579268292683</v>
      </c>
      <c r="GI9" s="0" t="n">
        <f aca="false">(P2!GI9+P2!GI23*GI$2)/(GI$2+1)</f>
        <v>26.7349777777778</v>
      </c>
      <c r="GJ9" s="0" t="n">
        <f aca="false">(P2!GJ9+P2!GJ23*GJ$2)/(GJ$2+1)</f>
        <v>26.7823846153846</v>
      </c>
      <c r="GK9" s="0" t="n">
        <f aca="false">(P2!GK9+P2!GK23*GK$2)/(GK$2+1)</f>
        <v>25.8893414634146</v>
      </c>
      <c r="GL9" s="0" t="n">
        <f aca="false">(P2!GL9+P2!GL23*GL$2)/(GL$2+1)</f>
        <v>27.9157894736842</v>
      </c>
      <c r="GM9" s="0" t="n">
        <f aca="false">(P2!GM9+P2!GM23*GM$2)/(GM$2+1)</f>
        <v>25.7789767441861</v>
      </c>
      <c r="GN9" s="0" t="n">
        <f aca="false">(P2!GN9+P2!GN23*GN$2)/(GN$2+1)</f>
        <v>29.9107894736842</v>
      </c>
      <c r="GO9" s="0" t="n">
        <f aca="false">(P2!GO9+P2!GO23*GO$2)/(GO$2+1)</f>
        <v>27.8848604651163</v>
      </c>
      <c r="GP9" s="0" t="n">
        <f aca="false">(P2!GP9+P2!GP23*GP$2)/(GP$2+1)</f>
        <v>34.7130769230769</v>
      </c>
      <c r="GQ9" s="0" t="n">
        <f aca="false">(P2!GQ9+P2!GQ23*GQ$2)/(GQ$2+1)</f>
        <v>30.407625</v>
      </c>
      <c r="GR9" s="0" t="n">
        <f aca="false">(P2!GR9+P2!GR23*GR$2)/(GR$2+1)</f>
        <v>26.2007441860465</v>
      </c>
      <c r="GS9" s="0" t="n">
        <f aca="false">(P2!GS9+P2!GS23*GS$2)/(GS$2+1)</f>
        <v>29.3728571428571</v>
      </c>
      <c r="GT9" s="0" t="n">
        <f aca="false">(P2!GT9+P2!GT23*GT$2)/(GT$2+1)</f>
        <v>29.4090487804878</v>
      </c>
      <c r="GU9" s="0" t="n">
        <f aca="false">(P2!GU9+P2!GU23*GU$2)/(GU$2+1)</f>
        <v>26.9880444444444</v>
      </c>
      <c r="GV9" s="0" t="n">
        <f aca="false">(P2!GV9+P2!GV23*GV$2)/(GV$2+1)</f>
        <v>26.855052631579</v>
      </c>
      <c r="GW9" s="0" t="n">
        <f aca="false">(P2!GW9+P2!GW23*GW$2)/(GW$2+1)</f>
        <v>27.1139487179487</v>
      </c>
      <c r="GX9" s="0" t="n">
        <f aca="false">(P2!GX9+P2!GX23*GX$2)/(GX$2+1)</f>
        <v>26.5307142857143</v>
      </c>
      <c r="GY9" s="0" t="n">
        <f aca="false">(P2!GY9+P2!GY23*GY$2)/(GY$2+1)</f>
        <v>26.8829756097561</v>
      </c>
      <c r="GZ9" s="0" t="n">
        <f aca="false">(P2!GZ9+P2!GZ23*GZ$2)/(GZ$2+1)</f>
        <v>30.1555263157895</v>
      </c>
      <c r="HA9" s="0" t="n">
        <f aca="false">(P2!HA9+P2!HA23*HA$2)/(HA$2+1)</f>
        <v>28.140488372093</v>
      </c>
      <c r="HB9" s="0" t="n">
        <f aca="false">(P2!HB9+P2!HB23*HB$2)/(HB$2+1)</f>
        <v>34.9667435897436</v>
      </c>
      <c r="HC9" s="0" t="n">
        <f aca="false">(P2!HC9+P2!HC23*HC$2)/(HC$2+1)</f>
        <v>30.655875</v>
      </c>
      <c r="HD9" s="0" t="n">
        <f aca="false">(P2!HD9+P2!HD23*HD$2)/(HD$2+1)</f>
        <v>26.4492790697674</v>
      </c>
      <c r="HE9" s="0" t="n">
        <f aca="false">(P2!HE9+P2!HE23*HE$2)/(HE$2+1)</f>
        <v>29.6194285714286</v>
      </c>
      <c r="HF9" s="0" t="n">
        <f aca="false">(P2!HF9+P2!HF23*HF$2)/(HF$2+1)</f>
        <v>28.2685813953488</v>
      </c>
      <c r="HG9" s="0" t="n">
        <f aca="false">(P2!HG9+P2!HG23*HG$2)/(HG$2+1)</f>
        <v>28.1469302325581</v>
      </c>
      <c r="HH9" s="0" t="n">
        <f aca="false">(P2!HH9+P2!HH23*HH$2)/(HH$2+1)</f>
        <v>27.1084736842105</v>
      </c>
      <c r="HI9" s="0" t="n">
        <f aca="false">(P2!HI9+P2!HI23*HI$2)/(HI$2+1)</f>
        <v>26.3840243902439</v>
      </c>
      <c r="HJ9" s="0" t="n">
        <f aca="false">(P2!HJ9+P2!HJ23*HJ$2)/(HJ$2+1)</f>
        <v>27.564</v>
      </c>
      <c r="HK9" s="0" t="n">
        <f aca="false">(P2!HK9+P2!HK23*HK$2)/(HK$2+1)</f>
        <v>27.1342195121951</v>
      </c>
      <c r="HL9" s="0" t="n">
        <f aca="false">(P2!HL9+P2!HL23*HL$2)/(HL$2+1)</f>
        <v>30.4081578947368</v>
      </c>
    </row>
    <row r="10" customFormat="false" ht="10.5" hidden="false" customHeight="false" outlineLevel="0" collapsed="false">
      <c r="A10" s="403" t="s">
        <v>6</v>
      </c>
      <c r="B10" s="404" t="s">
        <v>194</v>
      </c>
      <c r="C10" s="404"/>
      <c r="D10" s="404"/>
      <c r="E10" s="404"/>
      <c r="F10" s="404"/>
    </row>
    <row r="11" customFormat="false" ht="10.5" hidden="false" customHeight="false" outlineLevel="0" collapsed="false">
      <c r="A11" s="403" t="s">
        <v>6</v>
      </c>
      <c r="B11" s="404" t="s">
        <v>196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21.4857142857143</v>
      </c>
      <c r="T11" s="0" t="n">
        <f aca="false">(P2!T11+P2!T24*T$2)/(T$2+1)</f>
        <v>17.9999743589744</v>
      </c>
      <c r="U11" s="0" t="n">
        <f aca="false">(P2!U11+P2!U24*U$2)/(U$2+1)</f>
        <v>21.24975</v>
      </c>
      <c r="V11" s="0" t="n">
        <f aca="false">(P2!V11+P2!V24*V$2)/(V$2+1)</f>
        <v>23.7503953488372</v>
      </c>
      <c r="W11" s="0" t="n">
        <f aca="false">(P2!W11+P2!W24*W$2)/(W$2+1)</f>
        <v>25.5000731707317</v>
      </c>
      <c r="X11" s="0" t="n">
        <f aca="false">(P2!X11+P2!X24*X$2)/(X$2+1)</f>
        <v>25.0003333333333</v>
      </c>
      <c r="Y11" s="0" t="n">
        <f aca="false">(P2!Y11+P2!Y24*Y$2)/(Y$2+1)</f>
        <v>24.4998048780488</v>
      </c>
      <c r="Z11" s="0" t="n">
        <f aca="false">(P2!Z11+P2!Z24*Z$2)/(Z$2+1)</f>
        <v>22.9998421052632</v>
      </c>
      <c r="AA11" s="0" t="n">
        <f aca="false">(P2!AA11+P2!AA24*AA$2)/(AA$2+1)</f>
        <v>25.0001463414634</v>
      </c>
      <c r="AB11" s="0" t="n">
        <f aca="false">(P2!AB11+P2!AB24*AB$2)/(AB$2+1)</f>
        <v>26.00025</v>
      </c>
      <c r="AC11" s="0" t="n">
        <f aca="false">(P2!AC11+P2!AC24*AC$2)/(AC$2+1)</f>
        <v>30.9998536585366</v>
      </c>
      <c r="AD11" s="0" t="n">
        <f aca="false">(P2!AD11+P2!AD24*AD$2)/(AD$2+1)</f>
        <v>31.0003846153846</v>
      </c>
      <c r="AE11" s="0" t="n">
        <f aca="false">(P2!AE11+P2!AE24*AE$2)/(AE$2+1)</f>
        <v>27</v>
      </c>
      <c r="AF11" s="0" t="n">
        <f aca="false">(P2!AF11+P2!AF24*AF$2)/(AF$2+1)</f>
        <v>25.0000769230769</v>
      </c>
      <c r="AG11" s="0" t="n">
        <f aca="false">(P2!AG11+P2!AG24*AG$2)/(AG$2+1)</f>
        <v>26.00025</v>
      </c>
      <c r="AH11" s="0" t="n">
        <f aca="false">(P2!AH11+P2!AH24*AH$2)/(AH$2+1)</f>
        <v>26.9999534883721</v>
      </c>
      <c r="AI11" s="0" t="n">
        <f aca="false">(P2!AI11+P2!AI24*AI$2)/(AI$2+1)</f>
        <v>15.5001707317073</v>
      </c>
      <c r="AJ11" s="0" t="n">
        <f aca="false">(P2!AJ11+P2!AJ24*AJ$2)/(AJ$2+1)</f>
        <v>14.4997777777778</v>
      </c>
      <c r="AK11" s="0" t="n">
        <f aca="false">(P2!AK11+P2!AK24*AK$2)/(AK$2+1)</f>
        <v>14.5</v>
      </c>
      <c r="AL11" s="0" t="n">
        <f aca="false">(P2!AL11+P2!AL24*AL$2)/(AL$2+1)</f>
        <v>13.0002631578947</v>
      </c>
      <c r="AM11" s="0" t="n">
        <f aca="false">(P2!AM11+P2!AM24*AM$2)/(AM$2+1)</f>
        <v>14.0002682926829</v>
      </c>
      <c r="AN11" s="0" t="n">
        <f aca="false">(P2!AN11+P2!AN24*AN$2)/(AN$2+1)</f>
        <v>15.99975</v>
      </c>
      <c r="AO11" s="0" t="n">
        <f aca="false">(P2!AO11+P2!AO24*AO$2)/(AO$2+1)</f>
        <v>18.9997073170732</v>
      </c>
      <c r="AP11" s="0" t="n">
        <f aca="false">(P2!AP11+P2!AP24*AP$2)/(AP$2+1)</f>
        <v>20.5001219512195</v>
      </c>
      <c r="AQ11" s="0" t="n">
        <f aca="false">(P2!AQ11+P2!AQ24*AQ$2)/(AQ$2+1)</f>
        <v>16.5</v>
      </c>
      <c r="AR11" s="0" t="n">
        <f aca="false">(P2!AR11+P2!AR24*AR$2)/(AR$2+1)</f>
        <v>14.499641025641</v>
      </c>
      <c r="AS11" s="0" t="n">
        <f aca="false">(P2!AS11+P2!AS24*AS$2)/(AS$2+1)</f>
        <v>15.5</v>
      </c>
      <c r="AT11" s="0" t="n">
        <f aca="false">(P2!AT11+P2!AT24*AT$2)/(AT$2+1)</f>
        <v>16.4997317073171</v>
      </c>
      <c r="AU11" s="0" t="n">
        <f aca="false">(P2!AU11+P2!AU24*AU$2)/(AU$2+1)</f>
        <v>14.1298048780488</v>
      </c>
      <c r="AV11" s="0" t="n">
        <f aca="false">(P2!AV11+P2!AV24*AV$2)/(AV$2+1)</f>
        <v>14.4000256410256</v>
      </c>
      <c r="AW11" s="0" t="n">
        <f aca="false">(P2!AW11+P2!AW24*AW$2)/(AW$2+1)</f>
        <v>13.7770256410256</v>
      </c>
      <c r="AX11" s="0" t="n">
        <f aca="false">(P2!AX11+P2!AX24*AX$2)/(AX$2+1)</f>
        <v>14.3164210526316</v>
      </c>
      <c r="AY11" s="0" t="n">
        <f aca="false">(P2!AY11+P2!AY24*AY$2)/(AY$2+1)</f>
        <v>13.3882790697674</v>
      </c>
      <c r="AZ11" s="0" t="n">
        <f aca="false">(P2!AZ11+P2!AZ24*AZ$2)/(AZ$2+1)</f>
        <v>14.7372105263158</v>
      </c>
      <c r="BA11" s="0" t="n">
        <f aca="false">(P2!BA11+P2!BA24*BA$2)/(BA$2+1)</f>
        <v>15.3793170731707</v>
      </c>
      <c r="BB11" s="0" t="n">
        <f aca="false">(P2!BB11+P2!BB24*BB$2)/(BB$2+1)</f>
        <v>19.145756097561</v>
      </c>
      <c r="BC11" s="0" t="n">
        <f aca="false">(P2!BC11+P2!BC24*BC$2)/(BC$2+1)</f>
        <v>15.39825</v>
      </c>
      <c r="BD11" s="0" t="n">
        <f aca="false">(P2!BD11+P2!BD24*BD$2)/(BD$2+1)</f>
        <v>15.2828780487805</v>
      </c>
      <c r="BE11" s="0" t="n">
        <f aca="false">(P2!BE11+P2!BE24*BE$2)/(BE$2+1)</f>
        <v>14.945</v>
      </c>
      <c r="BF11" s="0" t="n">
        <f aca="false">(P2!BF11+P2!BF24*BF$2)/(BF$2+1)</f>
        <v>15.9205365853659</v>
      </c>
      <c r="BG11" s="0" t="n">
        <f aca="false">(P2!BG11+P2!BG24*BG$2)/(BG$2+1)</f>
        <v>15.2721627906977</v>
      </c>
      <c r="BH11" s="0" t="n">
        <f aca="false">(P2!BH11+P2!BH24*BH$2)/(BH$2+1)</f>
        <v>15.7278888888889</v>
      </c>
      <c r="BI11" s="0" t="n">
        <f aca="false">(P2!BI11+P2!BI24*BI$2)/(BI$2+1)</f>
        <v>15.1338717948718</v>
      </c>
      <c r="BJ11" s="0" t="n">
        <f aca="false">(P2!BJ11+P2!BJ24*BJ$2)/(BJ$2+1)</f>
        <v>14.9898421052632</v>
      </c>
      <c r="BK11" s="0" t="n">
        <f aca="false">(P2!BK11+P2!BK24*BK$2)/(BK$2+1)</f>
        <v>13.903511627907</v>
      </c>
      <c r="BL11" s="0" t="n">
        <f aca="false">(P2!BL11+P2!BL24*BL$2)/(BL$2+1)</f>
        <v>13.1037894736842</v>
      </c>
      <c r="BM11" s="0" t="n">
        <f aca="false">(P2!BM11+P2!BM24*BM$2)/(BM$2+1)</f>
        <v>14.7287209302326</v>
      </c>
      <c r="BN11" s="0" t="n">
        <f aca="false">(P2!BN11+P2!BN24*BN$2)/(BN$2+1)</f>
        <v>18.3628974358974</v>
      </c>
      <c r="BO11" s="0" t="n">
        <f aca="false">(P2!BO11+P2!BO24*BO$2)/(BO$2+1)</f>
        <v>14.41275</v>
      </c>
      <c r="BP11" s="0" t="n">
        <f aca="false">(P2!BP11+P2!BP24*BP$2)/(BP$2+1)</f>
        <v>14.3628536585366</v>
      </c>
      <c r="BQ11" s="0" t="n">
        <f aca="false">(P2!BQ11+P2!BQ24*BQ$2)/(BQ$2+1)</f>
        <v>14.80175</v>
      </c>
      <c r="BR11" s="0" t="n">
        <f aca="false">(P2!BR11+P2!BR24*BR$2)/(BR$2+1)</f>
        <v>15.7732195121951</v>
      </c>
      <c r="BS11" s="0" t="n">
        <f aca="false">(P2!BS11+P2!BS24*BS$2)/(BS$2+1)</f>
        <v>15.4255581395349</v>
      </c>
      <c r="BT11" s="0" t="n">
        <f aca="false">(P2!BT11+P2!BT24*BT$2)/(BT$2+1)</f>
        <v>15.8705555555556</v>
      </c>
      <c r="BU11" s="0" t="n">
        <f aca="false">(P2!BU11+P2!BU24*BU$2)/(BU$2+1)</f>
        <v>15.2835128205128</v>
      </c>
      <c r="BV11" s="0" t="n">
        <f aca="false">(P2!BV11+P2!BV24*BV$2)/(BV$2+1)</f>
        <v>15.15825</v>
      </c>
      <c r="BW11" s="0" t="n">
        <f aca="false">(P2!BW11+P2!BW24*BW$2)/(BW$2+1)</f>
        <v>14.035756097561</v>
      </c>
      <c r="BX11" s="0" t="n">
        <f aca="false">(P2!BX11+P2!BX24*BX$2)/(BX$2+1)</f>
        <v>13.2536842105263</v>
      </c>
      <c r="BY11" s="0" t="n">
        <f aca="false">(P2!BY11+P2!BY24*BY$2)/(BY$2+1)</f>
        <v>14.8818372093023</v>
      </c>
      <c r="BZ11" s="0" t="n">
        <f aca="false">(P2!BZ11+P2!BZ24*BZ$2)/(BZ$2+1)</f>
        <v>18.5125384615385</v>
      </c>
      <c r="CA11" s="0" t="n">
        <f aca="false">(P2!CA11+P2!CA24*CA$2)/(CA$2+1)</f>
        <v>14.549</v>
      </c>
      <c r="CB11" s="0" t="n">
        <f aca="false">(P2!CB11+P2!CB24*CB$2)/(CB$2+1)</f>
        <v>14.4228292682927</v>
      </c>
      <c r="CC11" s="0" t="n">
        <f aca="false">(P2!CC11+P2!CC24*CC$2)/(CC$2+1)</f>
        <v>14.85975</v>
      </c>
      <c r="CD11" s="0" t="n">
        <f aca="false">(P2!CD11+P2!CD24*CD$2)/(CD$2+1)</f>
        <v>15.785488372093</v>
      </c>
      <c r="CE11" s="0" t="n">
        <f aca="false">(P2!CE11+P2!CE24*CE$2)/(CE$2+1)</f>
        <v>18.4672195121951</v>
      </c>
      <c r="CF11" s="0" t="n">
        <f aca="false">(P2!CF11+P2!CF24*CF$2)/(CF$2+1)</f>
        <v>18.8264444444444</v>
      </c>
      <c r="CG11" s="0" t="n">
        <f aca="false">(P2!CG11+P2!CG24*CG$2)/(CG$2+1)</f>
        <v>18.2194102564103</v>
      </c>
      <c r="CH11" s="0" t="n">
        <f aca="false">(P2!CH11+P2!CH24*CH$2)/(CH$2+1)</f>
        <v>18.1405</v>
      </c>
      <c r="CI11" s="0" t="n">
        <f aca="false">(P2!CI11+P2!CI24*CI$2)/(CI$2+1)</f>
        <v>17.0094390243902</v>
      </c>
      <c r="CJ11" s="0" t="n">
        <f aca="false">(P2!CJ11+P2!CJ24*CJ$2)/(CJ$2+1)</f>
        <v>18.5106842105263</v>
      </c>
      <c r="CK11" s="0" t="n">
        <f aca="false">(P2!CK11+P2!CK24*CK$2)/(CK$2+1)</f>
        <v>23.3637674418605</v>
      </c>
      <c r="CL11" s="0" t="n">
        <f aca="false">(P2!CL11+P2!CL24*CL$2)/(CL$2+1)</f>
        <v>27.5246666666667</v>
      </c>
      <c r="CM11" s="0" t="n">
        <f aca="false">(P2!CM11+P2!CM24*CM$2)/(CM$2+1)</f>
        <v>21.7492857142857</v>
      </c>
      <c r="CN11" s="0" t="n">
        <f aca="false">(P2!CN11+P2!CN24*CN$2)/(CN$2+1)</f>
        <v>19.7848974358974</v>
      </c>
      <c r="CO11" s="0" t="n">
        <f aca="false">(P2!CO11+P2!CO24*CO$2)/(CO$2+1)</f>
        <v>19.312</v>
      </c>
      <c r="CP11" s="0" t="n">
        <f aca="false">(P2!CP11+P2!CP24*CP$2)/(CP$2+1)</f>
        <v>20.2648372093023</v>
      </c>
      <c r="CQ11" s="0" t="n">
        <f aca="false">(P2!CQ11+P2!CQ24*CQ$2)/(CQ$2+1)</f>
        <v>18.6672195121951</v>
      </c>
      <c r="CR11" s="0" t="n">
        <f aca="false">(P2!CR11+P2!CR24*CR$2)/(CR$2+1)</f>
        <v>19.023</v>
      </c>
      <c r="CS11" s="0" t="n">
        <f aca="false">(P2!CS11+P2!CS24*CS$2)/(CS$2+1)</f>
        <v>18.4106585365854</v>
      </c>
      <c r="CT11" s="0" t="n">
        <f aca="false">(P2!CT11+P2!CT24*CT$2)/(CT$2+1)</f>
        <v>18.3457894736842</v>
      </c>
      <c r="CU11" s="0" t="n">
        <f aca="false">(P2!CU11+P2!CU24*CU$2)/(CU$2+1)</f>
        <v>17.2096829268293</v>
      </c>
      <c r="CV11" s="0" t="n">
        <f aca="false">(P2!CV11+P2!CV24*CV$2)/(CV$2+1)</f>
        <v>18.45375</v>
      </c>
      <c r="CW11" s="0" t="n">
        <f aca="false">(P2!CW11+P2!CW24*CW$2)/(CW$2+1)</f>
        <v>23.5640487804878</v>
      </c>
      <c r="CX11" s="0" t="n">
        <f aca="false">(P2!CX11+P2!CX24*CX$2)/(CX$2+1)</f>
        <v>28.1546341463415</v>
      </c>
      <c r="CY11" s="0" t="n">
        <f aca="false">(P2!CY11+P2!CY24*CY$2)/(CY$2+1)</f>
        <v>22.3975</v>
      </c>
      <c r="CZ11" s="0" t="n">
        <f aca="false">(P2!CZ11+P2!CZ24*CZ$2)/(CZ$2+1)</f>
        <v>19.9819230769231</v>
      </c>
      <c r="DA11" s="0" t="n">
        <f aca="false">(P2!DA11+P2!DA24*DA$2)/(DA$2+1)</f>
        <v>19.5014285714286</v>
      </c>
      <c r="DB11" s="0" t="n">
        <f aca="false">(P2!DB11+P2!DB24*DB$2)/(DB$2+1)</f>
        <v>20.5244634146341</v>
      </c>
      <c r="DC11" s="0" t="n">
        <f aca="false">(P2!DC11+P2!DC24*DC$2)/(DC$2+1)</f>
        <v>18.8645365853659</v>
      </c>
      <c r="DD11" s="0" t="n">
        <f aca="false">(P2!DD11+P2!DD24*DD$2)/(DD$2+1)</f>
        <v>19.2248888888889</v>
      </c>
      <c r="DE11" s="0" t="n">
        <f aca="false">(P2!DE11+P2!DE24*DE$2)/(DE$2+1)</f>
        <v>18.6079756097561</v>
      </c>
      <c r="DF11" s="0" t="n">
        <f aca="false">(P2!DF11+P2!DF24*DF$2)/(DF$2+1)</f>
        <v>18.5511578947368</v>
      </c>
      <c r="DG11" s="0" t="n">
        <f aca="false">(P2!DG11+P2!DG24*DG$2)/(DG$2+1)</f>
        <v>17.4039069767442</v>
      </c>
      <c r="DH11" s="0" t="n">
        <f aca="false">(P2!DH11+P2!DH24*DH$2)/(DH$2+1)</f>
        <v>18.9135263157895</v>
      </c>
      <c r="DI11" s="0" t="n">
        <f aca="false">(P2!DI11+P2!DI24*DI$2)/(DI$2+1)</f>
        <v>23.7630731707317</v>
      </c>
      <c r="DJ11" s="0" t="n">
        <f aca="false">(P2!DJ11+P2!DJ24*DJ$2)/(DJ$2+1)</f>
        <v>28.3529024390244</v>
      </c>
      <c r="DK11" s="0" t="n">
        <f aca="false">(P2!DK11+P2!DK24*DK$2)/(DK$2+1)</f>
        <v>22.55725</v>
      </c>
      <c r="DL11" s="0" t="n">
        <f aca="false">(P2!DL11+P2!DL24*DL$2)/(DL$2+1)</f>
        <v>20.1858717948718</v>
      </c>
      <c r="DM11" s="0" t="n">
        <f aca="false">(P2!DM11+P2!DM24*DM$2)/(DM$2+1)</f>
        <v>19.7051428571429</v>
      </c>
      <c r="DN11" s="0" t="n">
        <f aca="false">(P2!DN11+P2!DN24*DN$2)/(DN$2+1)</f>
        <v>20.7217804878049</v>
      </c>
      <c r="DO11" s="0" t="n">
        <f aca="false">(P2!DO11+P2!DO24*DO$2)/(DO$2+1)</f>
        <v>19.018</v>
      </c>
      <c r="DP11" s="0" t="n">
        <f aca="false">(P2!DP11+P2!DP24*DP$2)/(DP$2+1)</f>
        <v>19.4715555555556</v>
      </c>
      <c r="DQ11" s="0" t="n">
        <f aca="false">(P2!DQ11+P2!DQ24*DQ$2)/(DQ$2+1)</f>
        <v>18.8643846153846</v>
      </c>
      <c r="DR11" s="0" t="n">
        <f aca="false">(P2!DR11+P2!DR24*DR$2)/(DR$2+1)</f>
        <v>18.7957894736842</v>
      </c>
      <c r="DS11" s="0" t="n">
        <f aca="false">(P2!DS11+P2!DS24*DS$2)/(DS$2+1)</f>
        <v>17.6544651162791</v>
      </c>
      <c r="DT11" s="0" t="n">
        <f aca="false">(P2!DT11+P2!DT24*DT$2)/(DT$2+1)</f>
        <v>19.2055263157895</v>
      </c>
      <c r="DU11" s="0" t="n">
        <f aca="false">(P2!DU11+P2!DU24*DU$2)/(DU$2+1)</f>
        <v>24.0135609756098</v>
      </c>
      <c r="DV11" s="0" t="n">
        <f aca="false">(P2!DV11+P2!DV24*DV$2)/(DV$2+1)</f>
        <v>28.6041463414634</v>
      </c>
      <c r="DW11" s="0" t="n">
        <f aca="false">(P2!DW11+P2!DW24*DW$2)/(DW$2+1)</f>
        <v>22.7245</v>
      </c>
      <c r="DX11" s="0" t="n">
        <f aca="false">(P2!DX11+P2!DX24*DX$2)/(DX$2+1)</f>
        <v>20.4323658536585</v>
      </c>
      <c r="DY11" s="0" t="n">
        <f aca="false">(P2!DY11+P2!DY24*DY$2)/(DY$2+1)</f>
        <v>19.95825</v>
      </c>
      <c r="DZ11" s="0" t="n">
        <f aca="false">(P2!DZ11+P2!DZ24*DZ$2)/(DZ$2+1)</f>
        <v>20.9190975609756</v>
      </c>
      <c r="EA11" s="0" t="n">
        <f aca="false">(P2!EA11+P2!EA24*EA$2)/(EA$2+1)</f>
        <v>19.2668372093023</v>
      </c>
      <c r="EB11" s="0" t="n">
        <f aca="false">(P2!EB11+P2!EB24*EB$2)/(EB$2+1)</f>
        <v>19.726</v>
      </c>
      <c r="EC11" s="0" t="n">
        <f aca="false">(P2!EC11+P2!EC24*EC$2)/(EC$2+1)</f>
        <v>19.1161794871795</v>
      </c>
      <c r="ED11" s="0" t="n">
        <f aca="false">(P2!ED11+P2!ED24*ED$2)/(ED$2+1)</f>
        <v>19.0484210526316</v>
      </c>
      <c r="EE11" s="0" t="n">
        <f aca="false">(P2!EE11+P2!EE24*EE$2)/(EE$2+1)</f>
        <v>17.9033023255814</v>
      </c>
      <c r="EF11" s="0" t="n">
        <f aca="false">(P2!EF11+P2!EF24*EF$2)/(EF$2+1)</f>
        <v>19.4581578947368</v>
      </c>
      <c r="EG11" s="0" t="n">
        <f aca="false">(P2!EG11+P2!EG24*EG$2)/(EG$2+1)</f>
        <v>24.2606046511628</v>
      </c>
      <c r="EH11" s="0" t="n">
        <f aca="false">(P2!EH11+P2!EH24*EH$2)/(EH$2+1)</f>
        <v>28.4196923076923</v>
      </c>
      <c r="EI11" s="0" t="n">
        <f aca="false">(P2!EI11+P2!EI24*EI$2)/(EI$2+1)</f>
        <v>22.945</v>
      </c>
      <c r="EJ11" s="0" t="n">
        <f aca="false">(P2!EJ11+P2!EJ24*EJ$2)/(EJ$2+1)</f>
        <v>20.6826097560976</v>
      </c>
      <c r="EK11" s="0" t="n">
        <f aca="false">(P2!EK11+P2!EK24*EK$2)/(EK$2+1)</f>
        <v>20.2095</v>
      </c>
      <c r="EL11" s="0" t="n">
        <f aca="false">(P2!EL11+P2!EL24*EL$2)/(EL$2+1)</f>
        <v>21.1693414634146</v>
      </c>
      <c r="EM11" s="0" t="n">
        <f aca="false">(P2!EM11+P2!EM24*EM$2)/(EM$2+1)</f>
        <v>19.5211627906977</v>
      </c>
      <c r="EN11" s="0" t="n">
        <f aca="false">(P2!EN11+P2!EN24*EN$2)/(EN$2+1)</f>
        <v>19.9728918918919</v>
      </c>
      <c r="EO11" s="0" t="n">
        <f aca="false">(P2!EO11+P2!EO24*EO$2)/(EO$2+1)</f>
        <v>19.3691538461538</v>
      </c>
      <c r="EP11" s="0" t="n">
        <f aca="false">(P2!EP11+P2!EP24*EP$2)/(EP$2+1)</f>
        <v>19.29575</v>
      </c>
      <c r="EQ11" s="0" t="n">
        <f aca="false">(P2!EQ11+P2!EQ24*EQ$2)/(EQ$2+1)</f>
        <v>18.1594390243902</v>
      </c>
      <c r="ER11" s="0" t="n">
        <f aca="false">(P2!ER11+P2!ER24*ER$2)/(ER$2+1)</f>
        <v>19.703</v>
      </c>
      <c r="ES11" s="0" t="n">
        <f aca="false">(P2!ES11+P2!ES24*ES$2)/(ES$2+1)</f>
        <v>24.5077209302326</v>
      </c>
      <c r="ET11" s="0" t="n">
        <f aca="false">(P2!ET11+P2!ET24*ET$2)/(ET$2+1)</f>
        <v>28.6728717948718</v>
      </c>
      <c r="EU11" s="0" t="n">
        <f aca="false">(P2!EU11+P2!EU24*EU$2)/(EU$2+1)</f>
        <v>22.685</v>
      </c>
      <c r="EV11" s="0" t="n">
        <f aca="false">(P2!EV11+P2!EV24*EV$2)/(EV$2+1)</f>
        <v>20.9333076923077</v>
      </c>
      <c r="EW11" s="0" t="n">
        <f aca="false">(P2!EW11+P2!EW24*EW$2)/(EW$2+1)</f>
        <v>20.45975</v>
      </c>
      <c r="EX11" s="0" t="n">
        <f aca="false">(P2!EX11+P2!EX24*EX$2)/(EX$2+1)</f>
        <v>21.3532093023256</v>
      </c>
      <c r="EY11" s="0" t="n">
        <f aca="false">(P2!EY11+P2!EY24*EY$2)/(EY$2+1)</f>
        <v>19.956243902439</v>
      </c>
      <c r="EZ11" s="0" t="n">
        <f aca="false">(P2!EZ11+P2!EZ24*EZ$2)/(EZ$2+1)</f>
        <v>20.2271111111111</v>
      </c>
      <c r="FA11" s="0" t="n">
        <f aca="false">(P2!FA11+P2!FA24*FA$2)/(FA$2+1)</f>
        <v>19.6089512195122</v>
      </c>
      <c r="FB11" s="0" t="n">
        <f aca="false">(P2!FB11+P2!FB24*FB$2)/(FB$2+1)</f>
        <v>19.5457894736842</v>
      </c>
      <c r="FC11" s="0" t="n">
        <f aca="false">(P2!FC11+P2!FC24*FC$2)/(FC$2+1)</f>
        <v>18.4099268292683</v>
      </c>
      <c r="FD11" s="0" t="n">
        <f aca="false">(P2!FD11+P2!FD24*FD$2)/(FD$2+1)</f>
        <v>19.80375</v>
      </c>
      <c r="FE11" s="0" t="n">
        <f aca="false">(P2!FE11+P2!FE24*FE$2)/(FE$2+1)</f>
        <v>24.7642926829268</v>
      </c>
      <c r="FF11" s="0" t="n">
        <f aca="false">(P2!FF11+P2!FF24*FF$2)/(FF$2+1)</f>
        <v>28.9232820512821</v>
      </c>
      <c r="FG11" s="0" t="n">
        <f aca="false">(P2!FG11+P2!FG24*FG$2)/(FG$2+1)</f>
        <v>22.8055714285714</v>
      </c>
      <c r="FH11" s="0" t="n">
        <f aca="false">(P2!FH11+P2!FH24*FH$2)/(FH$2+1)</f>
        <v>21.183717948718</v>
      </c>
      <c r="FI11" s="0" t="n">
        <f aca="false">(P2!FI11+P2!FI24*FI$2)/(FI$2+1)</f>
        <v>20.712</v>
      </c>
      <c r="FJ11" s="0" t="n">
        <f aca="false">(P2!FJ11+P2!FJ24*FJ$2)/(FJ$2+1)</f>
        <v>21.4991162790698</v>
      </c>
      <c r="FK11" s="0" t="n">
        <f aca="false">(P2!FK11+P2!FK24*FK$2)/(FK$2+1)</f>
        <v>20.2977073170732</v>
      </c>
      <c r="FL11" s="0" t="n">
        <f aca="false">(P2!FL11+P2!FL24*FL$2)/(FL$2+1)</f>
        <v>20.4764444444444</v>
      </c>
      <c r="FM11" s="0" t="n">
        <f aca="false">(P2!FM11+P2!FM24*FM$2)/(FM$2+1)</f>
        <v>19.8594390243902</v>
      </c>
      <c r="FN11" s="0" t="n">
        <f aca="false">(P2!FN11+P2!FN24*FN$2)/(FN$2+1)</f>
        <v>19.7985263157895</v>
      </c>
      <c r="FO11" s="0" t="n">
        <f aca="false">(P2!FO11+P2!FO24*FO$2)/(FO$2+1)</f>
        <v>18.6606585365854</v>
      </c>
      <c r="FP11" s="0" t="n">
        <f aca="false">(P2!FP11+P2!FP24*FP$2)/(FP$2+1)</f>
        <v>20.14625</v>
      </c>
      <c r="FQ11" s="0" t="n">
        <f aca="false">(P2!FQ11+P2!FQ24*FQ$2)/(FQ$2+1)</f>
        <v>25.0150243902439</v>
      </c>
      <c r="FR11" s="0" t="n">
        <f aca="false">(P2!FR11+P2!FR24*FR$2)/(FR$2+1)</f>
        <v>29.5963414634146</v>
      </c>
      <c r="FS11" s="0" t="n">
        <f aca="false">(P2!FS11+P2!FS24*FS$2)/(FS$2+1)</f>
        <v>23.4585</v>
      </c>
      <c r="FT11" s="0" t="n">
        <f aca="false">(P2!FT11+P2!FT24*FT$2)/(FT$2+1)</f>
        <v>21.4343333333333</v>
      </c>
      <c r="FU11" s="0" t="n">
        <f aca="false">(P2!FU11+P2!FU24*FU$2)/(FU$2+1)</f>
        <v>20.9551428571429</v>
      </c>
      <c r="FV11" s="0" t="n">
        <f aca="false">(P2!FV11+P2!FV24*FV$2)/(FV$2+1)</f>
        <v>21.7376341463415</v>
      </c>
      <c r="FW11" s="0" t="n">
        <f aca="false">(P2!FW11+P2!FW24*FW$2)/(FW$2+1)</f>
        <v>20.5831162790698</v>
      </c>
      <c r="FX11" s="0" t="n">
        <f aca="false">(P2!FX11+P2!FX24*FX$2)/(FX$2+1)</f>
        <v>20.7175263157895</v>
      </c>
      <c r="FY11" s="0" t="n">
        <f aca="false">(P2!FY11+P2!FY24*FY$2)/(FY$2+1)</f>
        <v>20.1101707317073</v>
      </c>
      <c r="FZ11" s="0" t="n">
        <f aca="false">(P2!FZ11+P2!FZ24*FZ$2)/(FZ$2+1)</f>
        <v>20.04</v>
      </c>
      <c r="GA11" s="0" t="n">
        <f aca="false">(P2!GA11+P2!GA24*GA$2)/(GA$2+1)</f>
        <v>18.9023720930233</v>
      </c>
      <c r="GB11" s="0" t="n">
        <f aca="false">(P2!GB11+P2!GB24*GB$2)/(GB$2+1)</f>
        <v>20.6897368421053</v>
      </c>
      <c r="GC11" s="0" t="n">
        <f aca="false">(P2!GC11+P2!GC24*GC$2)/(GC$2+1)</f>
        <v>25.265512195122</v>
      </c>
      <c r="GD11" s="0" t="n">
        <f aca="false">(P2!GD11+P2!GD24*GD$2)/(GD$2+1)</f>
        <v>29.7546097560976</v>
      </c>
      <c r="GE11" s="0" t="n">
        <f aca="false">(P2!GE11+P2!GE24*GE$2)/(GE$2+1)</f>
        <v>23.602</v>
      </c>
      <c r="GF11" s="0" t="n">
        <f aca="false">(P2!GF11+P2!GF24*GF$2)/(GF$2+1)</f>
        <v>21.6843170731707</v>
      </c>
      <c r="GG11" s="0" t="n">
        <f aca="false">(P2!GG11+P2!GG24*GG$2)/(GG$2+1)</f>
        <v>21.1922727272727</v>
      </c>
      <c r="GH11" s="0" t="n">
        <f aca="false">(P2!GH11+P2!GH24*GH$2)/(GH$2+1)</f>
        <v>21.8966585365854</v>
      </c>
      <c r="GI11" s="0" t="n">
        <f aca="false">(P2!GI11+P2!GI24*GI$2)/(GI$2+1)</f>
        <v>20.7362888888889</v>
      </c>
      <c r="GJ11" s="0" t="n">
        <f aca="false">(P2!GJ11+P2!GJ24*GJ$2)/(GJ$2+1)</f>
        <v>20.9679230769231</v>
      </c>
      <c r="GK11" s="0" t="n">
        <f aca="false">(P2!GK11+P2!GK24*GK$2)/(GK$2+1)</f>
        <v>20.3613902439024</v>
      </c>
      <c r="GL11" s="0" t="n">
        <f aca="false">(P2!GL11+P2!GL24*GL$2)/(GL$2+1)</f>
        <v>20.2958947368421</v>
      </c>
      <c r="GM11" s="0" t="n">
        <f aca="false">(P2!GM11+P2!GM24*GM$2)/(GM$2+1)</f>
        <v>19.1508837209302</v>
      </c>
      <c r="GN11" s="0" t="n">
        <f aca="false">(P2!GN11+P2!GN24*GN$2)/(GN$2+1)</f>
        <v>20.9108947368421</v>
      </c>
      <c r="GO11" s="0" t="n">
        <f aca="false">(P2!GO11+P2!GO24*GO$2)/(GO$2+1)</f>
        <v>25.5081860465116</v>
      </c>
      <c r="GP11" s="0" t="n">
        <f aca="false">(P2!GP11+P2!GP24*GP$2)/(GP$2+1)</f>
        <v>29.6166153846154</v>
      </c>
      <c r="GQ11" s="0" t="n">
        <f aca="false">(P2!GQ11+P2!GQ24*GQ$2)/(GQ$2+1)</f>
        <v>23.87325</v>
      </c>
      <c r="GR11" s="0" t="n">
        <f aca="false">(P2!GR11+P2!GR24*GR$2)/(GR$2+1)</f>
        <v>21.9273953488372</v>
      </c>
      <c r="GS11" s="0" t="n">
        <f aca="false">(P2!GS11+P2!GS24*GS$2)/(GS$2+1)</f>
        <v>21.4551428571429</v>
      </c>
      <c r="GT11" s="0" t="n">
        <f aca="false">(P2!GT11+P2!GT24*GT$2)/(GT$2+1)</f>
        <v>22.1844634146341</v>
      </c>
      <c r="GU11" s="0" t="n">
        <f aca="false">(P2!GU11+P2!GU24*GU$2)/(GU$2+1)</f>
        <v>20.941</v>
      </c>
      <c r="GV11" s="0" t="n">
        <f aca="false">(P2!GV11+P2!GV24*GV$2)/(GV$2+1)</f>
        <v>21.2162105263158</v>
      </c>
      <c r="GW11" s="0" t="n">
        <f aca="false">(P2!GW11+P2!GW24*GW$2)/(GW$2+1)</f>
        <v>20.6131025641026</v>
      </c>
      <c r="GX11" s="0" t="n">
        <f aca="false">(P2!GX11+P2!GX24*GX$2)/(GX$2+1)</f>
        <v>20.5371428571429</v>
      </c>
      <c r="GY11" s="0" t="n">
        <f aca="false">(P2!GY11+P2!GY24*GY$2)/(GY$2+1)</f>
        <v>19.4057804878049</v>
      </c>
      <c r="GZ11" s="0" t="n">
        <f aca="false">(P2!GZ11+P2!GZ24*GZ$2)/(GZ$2+1)</f>
        <v>21.1318421052632</v>
      </c>
      <c r="HA11" s="0" t="n">
        <f aca="false">(P2!HA11+P2!HA24*HA$2)/(HA$2+1)</f>
        <v>25.7636279069767</v>
      </c>
      <c r="HB11" s="0" t="n">
        <f aca="false">(P2!HB11+P2!HB24*HB$2)/(HB$2+1)</f>
        <v>29.9013846153846</v>
      </c>
      <c r="HC11" s="0" t="n">
        <f aca="false">(P2!HC11+P2!HC24*HC$2)/(HC$2+1)</f>
        <v>24.145</v>
      </c>
      <c r="HD11" s="0" t="n">
        <f aca="false">(P2!HD11+P2!HD24*HD$2)/(HD$2+1)</f>
        <v>22.1756279069767</v>
      </c>
      <c r="HE11" s="0" t="n">
        <f aca="false">(P2!HE11+P2!HE24*HE$2)/(HE$2+1)</f>
        <v>21.7014285714286</v>
      </c>
      <c r="HF11" s="0" t="n">
        <f aca="false">(P2!HF11+P2!HF24*HF$2)/(HF$2+1)</f>
        <v>22.3716744186047</v>
      </c>
      <c r="HG11" s="0" t="n">
        <f aca="false">(P2!HG11+P2!HG24*HG$2)/(HG$2+1)</f>
        <v>21.2058139534884</v>
      </c>
      <c r="HH11" s="0" t="n">
        <f aca="false">(P2!HH11+P2!HH24*HH$2)/(HH$2+1)</f>
        <v>21.4683684210526</v>
      </c>
      <c r="HI11" s="0" t="n">
        <f aca="false">(P2!HI11+P2!HI24*HI$2)/(HI$2+1)</f>
        <v>20.8557804878049</v>
      </c>
      <c r="HJ11" s="0" t="n">
        <f aca="false">(P2!HJ11+P2!HJ24*HJ$2)/(HJ$2+1)</f>
        <v>20.79575</v>
      </c>
      <c r="HK11" s="0" t="n">
        <f aca="false">(P2!HK11+P2!HK24*HK$2)/(HK$2+1)</f>
        <v>19.657</v>
      </c>
      <c r="HL11" s="0" t="n">
        <f aca="false">(P2!HL11+P2!HL24*HL$2)/(HL$2+1)</f>
        <v>21.3448947368421</v>
      </c>
    </row>
    <row r="12" customFormat="false" ht="10.5" hidden="false" customHeight="false" outlineLevel="0" collapsed="false">
      <c r="A12" s="403" t="s">
        <v>4</v>
      </c>
      <c r="B12" s="404" t="s">
        <v>194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03" t="s">
        <v>4</v>
      </c>
      <c r="B13" s="404" t="s">
        <v>196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19.5028571428571</v>
      </c>
      <c r="T13" s="0" t="n">
        <f aca="false">(P2!T13+P2!T25*T$2)/(T$2+1)</f>
        <v>18.499717948718</v>
      </c>
      <c r="U13" s="0" t="n">
        <f aca="false">(P2!U13+P2!U25*U$2)/(U$2+1)</f>
        <v>21.24975</v>
      </c>
      <c r="V13" s="0" t="n">
        <f aca="false">(P2!V13+P2!V25*V$2)/(V$2+1)</f>
        <v>23.7503953488372</v>
      </c>
      <c r="W13" s="0" t="n">
        <f aca="false">(P2!W13+P2!W25*W$2)/(W$2+1)</f>
        <v>25.5000731707317</v>
      </c>
      <c r="X13" s="0" t="n">
        <f aca="false">(P2!X13+P2!X25*X$2)/(X$2+1)</f>
        <v>25.0003333333333</v>
      </c>
      <c r="Y13" s="0" t="n">
        <f aca="false">(P2!Y13+P2!Y25*Y$2)/(Y$2+1)</f>
        <v>24.5001707317073</v>
      </c>
      <c r="Z13" s="0" t="n">
        <f aca="false">(P2!Z13+P2!Z25*Z$2)/(Z$2+1)</f>
        <v>23.7498421052632</v>
      </c>
      <c r="AA13" s="0" t="n">
        <f aca="false">(P2!AA13+P2!AA25*AA$2)/(AA$2+1)</f>
        <v>25.2497804878049</v>
      </c>
      <c r="AB13" s="0" t="n">
        <f aca="false">(P2!AB13+P2!AB25*AB$2)/(AB$2+1)</f>
        <v>26</v>
      </c>
      <c r="AC13" s="0" t="n">
        <f aca="false">(P2!AC13+P2!AC25*AC$2)/(AC$2+1)</f>
        <v>30.9999756097561</v>
      </c>
      <c r="AD13" s="0" t="n">
        <f aca="false">(P2!AD13+P2!AD25*AD$2)/(AD$2+1)</f>
        <v>32</v>
      </c>
      <c r="AE13" s="0" t="n">
        <f aca="false">(P2!AE13+P2!AE25*AE$2)/(AE$2+1)</f>
        <v>27</v>
      </c>
      <c r="AF13" s="0" t="n">
        <f aca="false">(P2!AF13+P2!AF25*AF$2)/(AF$2+1)</f>
        <v>25.0000769230769</v>
      </c>
      <c r="AG13" s="0" t="n">
        <f aca="false">(P2!AG13+P2!AG25*AG$2)/(AG$2+1)</f>
        <v>26.00025</v>
      </c>
      <c r="AH13" s="0" t="n">
        <f aca="false">(P2!AH13+P2!AH25*AH$2)/(AH$2+1)</f>
        <v>26.9998139534884</v>
      </c>
      <c r="AI13" s="0" t="n">
        <f aca="false">(P2!AI13+P2!AI25*AI$2)/(AI$2+1)</f>
        <v>25.4998292682927</v>
      </c>
      <c r="AJ13" s="0" t="n">
        <f aca="false">(P2!AJ13+P2!AJ25*AJ$2)/(AJ$2+1)</f>
        <v>24.5003333333333</v>
      </c>
      <c r="AK13" s="0" t="n">
        <f aca="false">(P2!AK13+P2!AK25*AK$2)/(AK$2+1)</f>
        <v>24.4996585365854</v>
      </c>
      <c r="AL13" s="0" t="n">
        <f aca="false">(P2!AL13+P2!AL25*AL$2)/(AL$2+1)</f>
        <v>23.5002631578947</v>
      </c>
      <c r="AM13" s="0" t="n">
        <f aca="false">(P2!AM13+P2!AM25*AM$2)/(AM$2+1)</f>
        <v>25.5000243902439</v>
      </c>
      <c r="AN13" s="0" t="n">
        <f aca="false">(P2!AN13+P2!AN25*AN$2)/(AN$2+1)</f>
        <v>27.50025</v>
      </c>
      <c r="AO13" s="0" t="n">
        <f aca="false">(P2!AO13+P2!AO25*AO$2)/(AO$2+1)</f>
        <v>30.4999268292683</v>
      </c>
      <c r="AP13" s="0" t="n">
        <f aca="false">(P2!AP13+P2!AP25*AP$2)/(AP$2+1)</f>
        <v>30.4997317073171</v>
      </c>
      <c r="AQ13" s="0" t="n">
        <f aca="false">(P2!AQ13+P2!AQ25*AQ$2)/(AQ$2+1)</f>
        <v>26.49975</v>
      </c>
      <c r="AR13" s="0" t="n">
        <f aca="false">(P2!AR13+P2!AR25*AR$2)/(AR$2+1)</f>
        <v>24.5003076923077</v>
      </c>
      <c r="AS13" s="0" t="n">
        <f aca="false">(P2!AS13+P2!AS25*AS$2)/(AS$2+1)</f>
        <v>25.5</v>
      </c>
      <c r="AT13" s="0" t="n">
        <f aca="false">(P2!AT13+P2!AT25*AT$2)/(AT$2+1)</f>
        <v>26.5000975609756</v>
      </c>
      <c r="AU13" s="0" t="n">
        <f aca="false">(P2!AU13+P2!AU25*AU$2)/(AU$2+1)</f>
        <v>26.400243902439</v>
      </c>
      <c r="AV13" s="0" t="n">
        <f aca="false">(P2!AV13+P2!AV25*AV$2)/(AV$2+1)</f>
        <v>24.400358974359</v>
      </c>
      <c r="AW13" s="0" t="n">
        <f aca="false">(P2!AW13+P2!AW25*AW$2)/(AW$2+1)</f>
        <v>23.6501025641026</v>
      </c>
      <c r="AX13" s="0" t="n">
        <f aca="false">(P2!AX13+P2!AX25*AX$2)/(AX$2+1)</f>
        <v>24.6497368421053</v>
      </c>
      <c r="AY13" s="0" t="n">
        <f aca="false">(P2!AY13+P2!AY25*AY$2)/(AY$2+1)</f>
        <v>24.8992790697674</v>
      </c>
      <c r="AZ13" s="0" t="n">
        <f aca="false">(P2!AZ13+P2!AZ25*AZ$2)/(AZ$2+1)</f>
        <v>25.3997368421053</v>
      </c>
      <c r="BA13" s="0" t="n">
        <f aca="false">(P2!BA13+P2!BA25*BA$2)/(BA$2+1)</f>
        <v>27.1517073170732</v>
      </c>
      <c r="BB13" s="0" t="n">
        <f aca="false">(P2!BB13+P2!BB25*BB$2)/(BB$2+1)</f>
        <v>28.4006585365854</v>
      </c>
      <c r="BC13" s="0" t="n">
        <f aca="false">(P2!BC13+P2!BC25*BC$2)/(BC$2+1)</f>
        <v>26.650875</v>
      </c>
      <c r="BD13" s="0" t="n">
        <f aca="false">(P2!BD13+P2!BD25*BD$2)/(BD$2+1)</f>
        <v>23.4001707317073</v>
      </c>
      <c r="BE13" s="0" t="n">
        <f aca="false">(P2!BE13+P2!BE25*BE$2)/(BE$2+1)</f>
        <v>26.650125</v>
      </c>
      <c r="BF13" s="0" t="n">
        <f aca="false">(P2!BF13+P2!BF25*BF$2)/(BF$2+1)</f>
        <v>27.4001219512195</v>
      </c>
      <c r="BG13" s="0" t="n">
        <f aca="false">(P2!BG13+P2!BG25*BG$2)/(BG$2+1)</f>
        <v>26.4002325581395</v>
      </c>
      <c r="BH13" s="0" t="n">
        <f aca="false">(P2!BH13+P2!BH25*BH$2)/(BH$2+1)</f>
        <v>24.4995555555556</v>
      </c>
      <c r="BI13" s="0" t="n">
        <f aca="false">(P2!BI13+P2!BI25*BI$2)/(BI$2+1)</f>
        <v>23.7498974358974</v>
      </c>
      <c r="BJ13" s="0" t="n">
        <f aca="false">(P2!BJ13+P2!BJ25*BJ$2)/(BJ$2+1)</f>
        <v>24.75</v>
      </c>
      <c r="BK13" s="0" t="n">
        <f aca="false">(P2!BK13+P2!BK25*BK$2)/(BK$2+1)</f>
        <v>24.9994186046512</v>
      </c>
      <c r="BL13" s="0" t="n">
        <f aca="false">(P2!BL13+P2!BL25*BL$2)/(BL$2+1)</f>
        <v>25.5</v>
      </c>
      <c r="BM13" s="0" t="n">
        <f aca="false">(P2!BM13+P2!BM25*BM$2)/(BM$2+1)</f>
        <v>27.2502558139535</v>
      </c>
      <c r="BN13" s="0" t="n">
        <f aca="false">(P2!BN13+P2!BN25*BN$2)/(BN$2+1)</f>
        <v>28.0005384615385</v>
      </c>
      <c r="BO13" s="0" t="n">
        <f aca="false">(P2!BO13+P2!BO25*BO$2)/(BO$2+1)</f>
        <v>26.850375</v>
      </c>
      <c r="BP13" s="0" t="n">
        <f aca="false">(P2!BP13+P2!BP25*BP$2)/(BP$2+1)</f>
        <v>23.4999024390244</v>
      </c>
      <c r="BQ13" s="0" t="n">
        <f aca="false">(P2!BQ13+P2!BQ25*BQ$2)/(BQ$2+1)</f>
        <v>26.751</v>
      </c>
      <c r="BR13" s="0" t="n">
        <f aca="false">(P2!BR13+P2!BR25*BR$2)/(BR$2+1)</f>
        <v>27.4994878048781</v>
      </c>
      <c r="BS13" s="0" t="n">
        <f aca="false">(P2!BS13+P2!BS25*BS$2)/(BS$2+1)</f>
        <v>26.3852093023256</v>
      </c>
      <c r="BT13" s="0" t="n">
        <f aca="false">(P2!BT13+P2!BT25*BT$2)/(BT$2+1)</f>
        <v>24.4866666666667</v>
      </c>
      <c r="BU13" s="0" t="n">
        <f aca="false">(P2!BU13+P2!BU25*BU$2)/(BU$2+1)</f>
        <v>23.7377692307692</v>
      </c>
      <c r="BV13" s="0" t="n">
        <f aca="false">(P2!BV13+P2!BV25*BV$2)/(BV$2+1)</f>
        <v>24.72825</v>
      </c>
      <c r="BW13" s="0" t="n">
        <f aca="false">(P2!BW13+P2!BW25*BW$2)/(BW$2+1)</f>
        <v>24.986756097561</v>
      </c>
      <c r="BX13" s="0" t="n">
        <f aca="false">(P2!BX13+P2!BX25*BX$2)/(BX$2+1)</f>
        <v>25.4865789473684</v>
      </c>
      <c r="BY13" s="0" t="n">
        <f aca="false">(P2!BY13+P2!BY25*BY$2)/(BY$2+1)</f>
        <v>27.2358372093023</v>
      </c>
      <c r="BZ13" s="0" t="n">
        <f aca="false">(P2!BZ13+P2!BZ25*BZ$2)/(BZ$2+1)</f>
        <v>27.9871282051282</v>
      </c>
      <c r="CA13" s="0" t="n">
        <f aca="false">(P2!CA13+P2!CA25*CA$2)/(CA$2+1)</f>
        <v>26.89125</v>
      </c>
      <c r="CB13" s="0" t="n">
        <f aca="false">(P2!CB13+P2!CB25*CB$2)/(CB$2+1)</f>
        <v>23.4874146341463</v>
      </c>
      <c r="CC13" s="0" t="n">
        <f aca="false">(P2!CC13+P2!CC25*CC$2)/(CC$2+1)</f>
        <v>26.729625</v>
      </c>
      <c r="CD13" s="0" t="n">
        <f aca="false">(P2!CD13+P2!CD25*CD$2)/(CD$2+1)</f>
        <v>27.4721860465116</v>
      </c>
      <c r="CE13" s="0" t="n">
        <f aca="false">(P2!CE13+P2!CE25*CE$2)/(CE$2+1)</f>
        <v>26.5827317073171</v>
      </c>
      <c r="CF13" s="0" t="n">
        <f aca="false">(P2!CF13+P2!CF25*CF$2)/(CF$2+1)</f>
        <v>24.672</v>
      </c>
      <c r="CG13" s="0" t="n">
        <f aca="false">(P2!CG13+P2!CG25*CG$2)/(CG$2+1)</f>
        <v>23.9220256410256</v>
      </c>
      <c r="CH13" s="0" t="n">
        <f aca="false">(P2!CH13+P2!CH25*CH$2)/(CH$2+1)</f>
        <v>24.913875</v>
      </c>
      <c r="CI13" s="0" t="n">
        <f aca="false">(P2!CI13+P2!CI25*CI$2)/(CI$2+1)</f>
        <v>25.1722195121951</v>
      </c>
      <c r="CJ13" s="0" t="n">
        <f aca="false">(P2!CJ13+P2!CJ25*CJ$2)/(CJ$2+1)</f>
        <v>25.6784210526316</v>
      </c>
      <c r="CK13" s="0" t="n">
        <f aca="false">(P2!CK13+P2!CK25*CK$2)/(CK$2+1)</f>
        <v>27.4147441860465</v>
      </c>
      <c r="CL13" s="0" t="n">
        <f aca="false">(P2!CL13+P2!CL25*CL$2)/(CL$2+1)</f>
        <v>28.1708461538462</v>
      </c>
      <c r="CM13" s="0" t="n">
        <f aca="false">(P2!CM13+P2!CM25*CM$2)/(CM$2+1)</f>
        <v>26.6828571428571</v>
      </c>
      <c r="CN13" s="0" t="n">
        <f aca="false">(P2!CN13+P2!CN25*CN$2)/(CN$2+1)</f>
        <v>23.6634102564103</v>
      </c>
      <c r="CO13" s="0" t="n">
        <f aca="false">(P2!CO13+P2!CO25*CO$2)/(CO$2+1)</f>
        <v>26.9145</v>
      </c>
      <c r="CP13" s="0" t="n">
        <f aca="false">(P2!CP13+P2!CP25*CP$2)/(CP$2+1)</f>
        <v>27.6577674418605</v>
      </c>
      <c r="CQ13" s="0" t="n">
        <f aca="false">(P2!CQ13+P2!CQ25*CQ$2)/(CQ$2+1)</f>
        <v>26.7509512195122</v>
      </c>
      <c r="CR13" s="0" t="n">
        <f aca="false">(P2!CR13+P2!CR25*CR$2)/(CR$2+1)</f>
        <v>24.7499189189189</v>
      </c>
      <c r="CS13" s="0" t="n">
        <f aca="false">(P2!CS13+P2!CS25*CS$2)/(CS$2+1)</f>
        <v>23.9999512195122</v>
      </c>
      <c r="CT13" s="0" t="n">
        <f aca="false">(P2!CT13+P2!CT25*CT$2)/(CT$2+1)</f>
        <v>24.9994736842105</v>
      </c>
      <c r="CU13" s="0" t="n">
        <f aca="false">(P2!CU13+P2!CU25*CU$2)/(CU$2+1)</f>
        <v>25.2496341463415</v>
      </c>
      <c r="CV13" s="0" t="n">
        <f aca="false">(P2!CV13+P2!CV25*CV$2)/(CV$2+1)</f>
        <v>25.749</v>
      </c>
      <c r="CW13" s="0" t="n">
        <f aca="false">(P2!CW13+P2!CW25*CW$2)/(CW$2+1)</f>
        <v>27.5501219512195</v>
      </c>
      <c r="CX13" s="0" t="n">
        <f aca="false">(P2!CX13+P2!CX25*CX$2)/(CX$2+1)</f>
        <v>28.9500487804878</v>
      </c>
      <c r="CY13" s="0" t="n">
        <f aca="false">(P2!CY13+P2!CY25*CY$2)/(CY$2+1)</f>
        <v>27.15075</v>
      </c>
      <c r="CZ13" s="0" t="n">
        <f aca="false">(P2!CZ13+P2!CZ25*CZ$2)/(CZ$2+1)</f>
        <v>23.749717948718</v>
      </c>
      <c r="DA13" s="0" t="n">
        <f aca="false">(P2!DA13+P2!DA25*DA$2)/(DA$2+1)</f>
        <v>26.95</v>
      </c>
      <c r="DB13" s="0" t="n">
        <f aca="false">(P2!DB13+P2!DB25*DB$2)/(DB$2+1)</f>
        <v>27.7495853658537</v>
      </c>
      <c r="DC13" s="0" t="n">
        <f aca="false">(P2!DC13+P2!DC25*DC$2)/(DC$2+1)</f>
        <v>26.9256585365854</v>
      </c>
      <c r="DD13" s="0" t="n">
        <f aca="false">(P2!DD13+P2!DD25*DD$2)/(DD$2+1)</f>
        <v>24.9235555555556</v>
      </c>
      <c r="DE13" s="0" t="n">
        <f aca="false">(P2!DE13+P2!DE25*DE$2)/(DE$2+1)</f>
        <v>24.172512195122</v>
      </c>
      <c r="DF13" s="0" t="n">
        <f aca="false">(P2!DF13+P2!DF25*DF$2)/(DF$2+1)</f>
        <v>25.1628947368421</v>
      </c>
      <c r="DG13" s="0" t="n">
        <f aca="false">(P2!DG13+P2!DG25*DG$2)/(DG$2+1)</f>
        <v>25.3937441860465</v>
      </c>
      <c r="DH13" s="0" t="n">
        <f aca="false">(P2!DH13+P2!DH25*DH$2)/(DH$2+1)</f>
        <v>25.9507894736842</v>
      </c>
      <c r="DI13" s="0" t="n">
        <f aca="false">(P2!DI13+P2!DI25*DI$2)/(DI$2+1)</f>
        <v>27.7851463414634</v>
      </c>
      <c r="DJ13" s="0" t="n">
        <f aca="false">(P2!DJ13+P2!DJ25*DJ$2)/(DJ$2+1)</f>
        <v>29.2007073170732</v>
      </c>
      <c r="DK13" s="0" t="n">
        <f aca="false">(P2!DK13+P2!DK25*DK$2)/(DK$2+1)</f>
        <v>27.36525</v>
      </c>
      <c r="DL13" s="0" t="n">
        <f aca="false">(P2!DL13+P2!DL25*DL$2)/(DL$2+1)</f>
        <v>23.9218717948718</v>
      </c>
      <c r="DM13" s="0" t="n">
        <f aca="false">(P2!DM13+P2!DM25*DM$2)/(DM$2+1)</f>
        <v>27.1064285714286</v>
      </c>
      <c r="DN13" s="0" t="n">
        <f aca="false">(P2!DN13+P2!DN25*DN$2)/(DN$2+1)</f>
        <v>27.9212682926829</v>
      </c>
      <c r="DO13" s="0" t="n">
        <f aca="false">(P2!DO13+P2!DO25*DO$2)/(DO$2+1)</f>
        <v>27.1306279069767</v>
      </c>
      <c r="DP13" s="0" t="n">
        <f aca="false">(P2!DP13+P2!DP25*DP$2)/(DP$2+1)</f>
        <v>25.1555555555556</v>
      </c>
      <c r="DQ13" s="0" t="n">
        <f aca="false">(P2!DQ13+P2!DQ25*DQ$2)/(DQ$2+1)</f>
        <v>24.4155384615385</v>
      </c>
      <c r="DR13" s="0" t="n">
        <f aca="false">(P2!DR13+P2!DR25*DR$2)/(DR$2+1)</f>
        <v>25.3823684210526</v>
      </c>
      <c r="DS13" s="0" t="n">
        <f aca="false">(P2!DS13+P2!DS25*DS$2)/(DS$2+1)</f>
        <v>25.5992558139535</v>
      </c>
      <c r="DT13" s="0" t="n">
        <f aca="false">(P2!DT13+P2!DT25*DT$2)/(DT$2+1)</f>
        <v>26.1892105263158</v>
      </c>
      <c r="DU13" s="0" t="n">
        <f aca="false">(P2!DU13+P2!DU25*DU$2)/(DU$2+1)</f>
        <v>28.061756097561</v>
      </c>
      <c r="DV13" s="0" t="n">
        <f aca="false">(P2!DV13+P2!DV25*DV$2)/(DV$2+1)</f>
        <v>29.4986829268293</v>
      </c>
      <c r="DW13" s="0" t="n">
        <f aca="false">(P2!DW13+P2!DW25*DW$2)/(DW$2+1)</f>
        <v>27.63075</v>
      </c>
      <c r="DX13" s="0" t="n">
        <f aca="false">(P2!DX13+P2!DX25*DX$2)/(DX$2+1)</f>
        <v>24.1270487804878</v>
      </c>
      <c r="DY13" s="0" t="n">
        <f aca="false">(P2!DY13+P2!DY25*DY$2)/(DY$2+1)</f>
        <v>27.33825</v>
      </c>
      <c r="DZ13" s="0" t="n">
        <f aca="false">(P2!DZ13+P2!DZ25*DZ$2)/(DZ$2+1)</f>
        <v>28.1390731707317</v>
      </c>
      <c r="EA13" s="0" t="n">
        <f aca="false">(P2!EA13+P2!EA25*EA$2)/(EA$2+1)</f>
        <v>27.3555348837209</v>
      </c>
      <c r="EB13" s="0" t="n">
        <f aca="false">(P2!EB13+P2!EB25*EB$2)/(EB$2+1)</f>
        <v>25.382</v>
      </c>
      <c r="EC13" s="0" t="n">
        <f aca="false">(P2!EC13+P2!EC25*EC$2)/(EC$2+1)</f>
        <v>24.6417948717949</v>
      </c>
      <c r="ED13" s="0" t="n">
        <f aca="false">(P2!ED13+P2!ED25*ED$2)/(ED$2+1)</f>
        <v>25.5963157894737</v>
      </c>
      <c r="EE13" s="0" t="n">
        <f aca="false">(P2!EE13+P2!EE25*EE$2)/(EE$2+1)</f>
        <v>25.8068604651163</v>
      </c>
      <c r="EF13" s="0" t="n">
        <f aca="false">(P2!EF13+P2!EF25*EF$2)/(EF$2+1)</f>
        <v>26.4284210526316</v>
      </c>
      <c r="EG13" s="0" t="n">
        <f aca="false">(P2!EG13+P2!EG25*EG$2)/(EG$2+1)</f>
        <v>28.3333720930233</v>
      </c>
      <c r="EH13" s="0" t="n">
        <f aca="false">(P2!EH13+P2!EH25*EH$2)/(EH$2+1)</f>
        <v>29.1252051282051</v>
      </c>
      <c r="EI13" s="0" t="n">
        <f aca="false">(P2!EI13+P2!EI25*EI$2)/(EI$2+1)</f>
        <v>27.882375</v>
      </c>
      <c r="EJ13" s="0" t="n">
        <f aca="false">(P2!EJ13+P2!EJ25*EJ$2)/(EJ$2+1)</f>
        <v>24.3429512195122</v>
      </c>
      <c r="EK13" s="0" t="n">
        <f aca="false">(P2!EK13+P2!EK25*EK$2)/(EK$2+1)</f>
        <v>27.553875</v>
      </c>
      <c r="EL13" s="0" t="n">
        <f aca="false">(P2!EL13+P2!EL25*EL$2)/(EL$2+1)</f>
        <v>28.3583902439024</v>
      </c>
      <c r="EM13" s="0" t="n">
        <f aca="false">(P2!EM13+P2!EM25*EM$2)/(EM$2+1)</f>
        <v>27.5847674418605</v>
      </c>
      <c r="EN13" s="0" t="n">
        <f aca="false">(P2!EN13+P2!EN25*EN$2)/(EN$2+1)</f>
        <v>25.6161621621622</v>
      </c>
      <c r="EO13" s="0" t="n">
        <f aca="false">(P2!EO13+P2!EO25*EO$2)/(EO$2+1)</f>
        <v>24.8601025641026</v>
      </c>
      <c r="EP13" s="0" t="n">
        <f aca="false">(P2!EP13+P2!EP25*EP$2)/(EP$2+1)</f>
        <v>25.779</v>
      </c>
      <c r="EQ13" s="0" t="n">
        <f aca="false">(P2!EQ13+P2!EQ25*EQ$2)/(EQ$2+1)</f>
        <v>26.0597073170732</v>
      </c>
      <c r="ER13" s="0" t="n">
        <f aca="false">(P2!ER13+P2!ER25*ER$2)/(ER$2+1)</f>
        <v>26.6589473684211</v>
      </c>
      <c r="ES13" s="0" t="n">
        <f aca="false">(P2!ES13+P2!ES25*ES$2)/(ES$2+1)</f>
        <v>28.6129534883721</v>
      </c>
      <c r="ET13" s="0" t="n">
        <f aca="false">(P2!ET13+P2!ET25*ET$2)/(ET$2+1)</f>
        <v>29.4054871794872</v>
      </c>
      <c r="EU13" s="0" t="n">
        <f aca="false">(P2!EU13+P2!EU25*EU$2)/(EU$2+1)</f>
        <v>27.7457142857143</v>
      </c>
      <c r="EV13" s="0" t="n">
        <f aca="false">(P2!EV13+P2!EV25*EV$2)/(EV$2+1)</f>
        <v>24.582358974359</v>
      </c>
      <c r="EW13" s="0" t="n">
        <f aca="false">(P2!EW13+P2!EW25*EW$2)/(EW$2+1)</f>
        <v>27.7695</v>
      </c>
      <c r="EX13" s="0" t="n">
        <f aca="false">(P2!EX13+P2!EX25*EX$2)/(EX$2+1)</f>
        <v>28.5332558139535</v>
      </c>
      <c r="EY13" s="0" t="n">
        <f aca="false">(P2!EY13+P2!EY25*EY$2)/(EY$2+1)</f>
        <v>27.8467073170732</v>
      </c>
      <c r="EZ13" s="0" t="n">
        <f aca="false">(P2!EZ13+P2!EZ25*EZ$2)/(EZ$2+1)</f>
        <v>25.8498888888889</v>
      </c>
      <c r="FA13" s="0" t="n">
        <f aca="false">(P2!FA13+P2!FA25*FA$2)/(FA$2+1)</f>
        <v>25.0618536585366</v>
      </c>
      <c r="FB13" s="0" t="n">
        <f aca="false">(P2!FB13+P2!FB25*FB$2)/(FB$2+1)</f>
        <v>26.0573684210526</v>
      </c>
      <c r="FC13" s="0" t="n">
        <f aca="false">(P2!FC13+P2!FC25*FC$2)/(FC$2+1)</f>
        <v>26.2947073170732</v>
      </c>
      <c r="FD13" s="0" t="n">
        <f aca="false">(P2!FD13+P2!FD25*FD$2)/(FD$2+1)</f>
        <v>26.8695</v>
      </c>
      <c r="FE13" s="0" t="n">
        <f aca="false">(P2!FE13+P2!FE25*FE$2)/(FE$2+1)</f>
        <v>28.8431951219512</v>
      </c>
      <c r="FF13" s="0" t="n">
        <f aca="false">(P2!FF13+P2!FF25*FF$2)/(FF$2+1)</f>
        <v>29.6460769230769</v>
      </c>
      <c r="FG13" s="0" t="n">
        <f aca="false">(P2!FG13+P2!FG25*FG$2)/(FG$2+1)</f>
        <v>27.9414285714286</v>
      </c>
      <c r="FH13" s="0" t="n">
        <f aca="false">(P2!FH13+P2!FH25*FH$2)/(FH$2+1)</f>
        <v>24.8228717948718</v>
      </c>
      <c r="FI13" s="0" t="n">
        <f aca="false">(P2!FI13+P2!FI25*FI$2)/(FI$2+1)</f>
        <v>28.003125</v>
      </c>
      <c r="FJ13" s="0" t="n">
        <f aca="false">(P2!FJ13+P2!FJ25*FJ$2)/(FJ$2+1)</f>
        <v>28.7716511627907</v>
      </c>
      <c r="FK13" s="0" t="n">
        <f aca="false">(P2!FK13+P2!FK25*FK$2)/(FK$2+1)</f>
        <v>28.0799512195122</v>
      </c>
      <c r="FL13" s="0" t="n">
        <f aca="false">(P2!FL13+P2!FL25*FL$2)/(FL$2+1)</f>
        <v>26.0872222222222</v>
      </c>
      <c r="FM13" s="0" t="n">
        <f aca="false">(P2!FM13+P2!FM25*FM$2)/(FM$2+1)</f>
        <v>25.2953414634146</v>
      </c>
      <c r="FN13" s="0" t="n">
        <f aca="false">(P2!FN13+P2!FN25*FN$2)/(FN$2+1)</f>
        <v>26.2878947368421</v>
      </c>
      <c r="FO13" s="0" t="n">
        <f aca="false">(P2!FO13+P2!FO25*FO$2)/(FO$2+1)</f>
        <v>26.5286341463415</v>
      </c>
      <c r="FP13" s="0" t="n">
        <f aca="false">(P2!FP13+P2!FP25*FP$2)/(FP$2+1)</f>
        <v>27.1035</v>
      </c>
      <c r="FQ13" s="0" t="n">
        <f aca="false">(P2!FQ13+P2!FQ25*FQ$2)/(FQ$2+1)</f>
        <v>29.0782195121951</v>
      </c>
      <c r="FR13" s="0" t="n">
        <f aca="false">(P2!FR13+P2!FR25*FR$2)/(FR$2+1)</f>
        <v>30.5528536585366</v>
      </c>
      <c r="FS13" s="0" t="n">
        <f aca="false">(P2!FS13+P2!FS25*FS$2)/(FS$2+1)</f>
        <v>28.54125</v>
      </c>
      <c r="FT13" s="0" t="n">
        <f aca="false">(P2!FT13+P2!FT25*FT$2)/(FT$2+1)</f>
        <v>25.0552307692308</v>
      </c>
      <c r="FU13" s="0" t="n">
        <f aca="false">(P2!FU13+P2!FU25*FU$2)/(FU$2+1)</f>
        <v>28.1957142857143</v>
      </c>
      <c r="FV13" s="0" t="n">
        <f aca="false">(P2!FV13+P2!FV25*FV$2)/(FV$2+1)</f>
        <v>29.0511219512195</v>
      </c>
      <c r="FW13" s="0" t="n">
        <f aca="false">(P2!FW13+P2!FW25*FW$2)/(FW$2+1)</f>
        <v>28.2791860465116</v>
      </c>
      <c r="FX13" s="0" t="n">
        <f aca="false">(P2!FX13+P2!FX25*FX$2)/(FX$2+1)</f>
        <v>26.2752368421053</v>
      </c>
      <c r="FY13" s="0" t="n">
        <f aca="false">(P2!FY13+P2!FY25*FY$2)/(FY$2+1)</f>
        <v>25.5306585365854</v>
      </c>
      <c r="FZ13" s="0" t="n">
        <f aca="false">(P2!FZ13+P2!FZ25*FZ$2)/(FZ$2+1)</f>
        <v>26.476875</v>
      </c>
      <c r="GA13" s="0" t="n">
        <f aca="false">(P2!GA13+P2!GA25*GA$2)/(GA$2+1)</f>
        <v>26.7152790697674</v>
      </c>
      <c r="GB13" s="0" t="n">
        <f aca="false">(P2!GB13+P2!GB25*GB$2)/(GB$2+1)</f>
        <v>27.3726315789474</v>
      </c>
      <c r="GC13" s="0" t="n">
        <f aca="false">(P2!GC13+P2!GC25*GC$2)/(GC$2+1)</f>
        <v>29.313243902439</v>
      </c>
      <c r="GD13" s="0" t="n">
        <f aca="false">(P2!GD13+P2!GD25*GD$2)/(GD$2+1)</f>
        <v>30.7880731707317</v>
      </c>
      <c r="GE13" s="0" t="n">
        <f aca="false">(P2!GE13+P2!GE25*GE$2)/(GE$2+1)</f>
        <v>28.739625</v>
      </c>
      <c r="GF13" s="0" t="n">
        <f aca="false">(P2!GF13+P2!GF25*GF$2)/(GF$2+1)</f>
        <v>25.2643170731707</v>
      </c>
      <c r="GG13" s="0" t="n">
        <f aca="false">(P2!GG13+P2!GG25*GG$2)/(GG$2+1)</f>
        <v>28.3922727272727</v>
      </c>
      <c r="GH13" s="0" t="n">
        <f aca="false">(P2!GH13+P2!GH25*GH$2)/(GH$2+1)</f>
        <v>29.287512195122</v>
      </c>
      <c r="GI13" s="0" t="n">
        <f aca="false">(P2!GI13+P2!GI25*GI$2)/(GI$2+1)</f>
        <v>28.4785333333333</v>
      </c>
      <c r="GJ13" s="0" t="n">
        <f aca="false">(P2!GJ13+P2!GJ25*GJ$2)/(GJ$2+1)</f>
        <v>26.5205897435897</v>
      </c>
      <c r="GK13" s="0" t="n">
        <f aca="false">(P2!GK13+P2!GK25*GK$2)/(GK$2+1)</f>
        <v>25.7641463414634</v>
      </c>
      <c r="GL13" s="0" t="n">
        <f aca="false">(P2!GL13+P2!GL25*GL$2)/(GL$2+1)</f>
        <v>26.7647368421053</v>
      </c>
      <c r="GM13" s="0" t="n">
        <f aca="false">(P2!GM13+P2!GM25*GM$2)/(GM$2+1)</f>
        <v>26.9445813953488</v>
      </c>
      <c r="GN13" s="0" t="n">
        <f aca="false">(P2!GN13+P2!GN25*GN$2)/(GN$2+1)</f>
        <v>27.6142105263158</v>
      </c>
      <c r="GO13" s="0" t="n">
        <f aca="false">(P2!GO13+P2!GO25*GO$2)/(GO$2+1)</f>
        <v>29.539511627907</v>
      </c>
      <c r="GP13" s="0" t="n">
        <f aca="false">(P2!GP13+P2!GP25*GP$2)/(GP$2+1)</f>
        <v>30.359</v>
      </c>
      <c r="GQ13" s="0" t="n">
        <f aca="false">(P2!GQ13+P2!GQ25*GQ$2)/(GQ$2+1)</f>
        <v>31.907625</v>
      </c>
      <c r="GR13" s="0" t="n">
        <f aca="false">(P2!GR13+P2!GR25*GR$2)/(GR$2+1)</f>
        <v>25.4666976744186</v>
      </c>
      <c r="GS13" s="0" t="n">
        <f aca="false">(P2!GS13+P2!GS25*GS$2)/(GS$2+1)</f>
        <v>28.66</v>
      </c>
      <c r="GT13" s="0" t="n">
        <f aca="false">(P2!GT13+P2!GT25*GT$2)/(GT$2+1)</f>
        <v>29.5219512195122</v>
      </c>
      <c r="GU13" s="0" t="n">
        <f aca="false">(P2!GU13+P2!GU25*GU$2)/(GU$2+1)</f>
        <v>28.7108888888889</v>
      </c>
      <c r="GV13" s="0" t="n">
        <f aca="false">(P2!GV13+P2!GV25*GV$2)/(GV$2+1)</f>
        <v>26.745</v>
      </c>
      <c r="GW13" s="0" t="n">
        <f aca="false">(P2!GW13+P2!GW25*GW$2)/(GW$2+1)</f>
        <v>26.043</v>
      </c>
      <c r="GX13" s="0" t="n">
        <f aca="false">(P2!GX13+P2!GX25*GX$2)/(GX$2+1)</f>
        <v>26.8964285714286</v>
      </c>
      <c r="GY13" s="0" t="n">
        <f aca="false">(P2!GY13+P2!GY25*GY$2)/(GY$2+1)</f>
        <v>27.2292195121951</v>
      </c>
      <c r="GZ13" s="0" t="n">
        <f aca="false">(P2!GZ13+P2!GZ25*GZ$2)/(GZ$2+1)</f>
        <v>27.8542105263158</v>
      </c>
      <c r="HA13" s="0" t="n">
        <f aca="false">(P2!HA13+P2!HA25*HA$2)/(HA$2+1)</f>
        <v>29.7765581395349</v>
      </c>
      <c r="HB13" s="0" t="n">
        <f aca="false">(P2!HB13+P2!HB25*HB$2)/(HB$2+1)</f>
        <v>30.5908461538462</v>
      </c>
      <c r="HC13" s="0" t="n">
        <f aca="false">(P2!HC13+P2!HC25*HC$2)/(HC$2+1)</f>
        <v>32.1405</v>
      </c>
      <c r="HD13" s="0" t="n">
        <f aca="false">(P2!HD13+P2!HD25*HD$2)/(HD$2+1)</f>
        <v>25.6973023255814</v>
      </c>
      <c r="HE13" s="0" t="n">
        <f aca="false">(P2!HE13+P2!HE25*HE$2)/(HE$2+1)</f>
        <v>28.895</v>
      </c>
      <c r="HF13" s="0" t="n">
        <f aca="false">(P2!HF13+P2!HF25*HF$2)/(HF$2+1)</f>
        <v>29.7029534883721</v>
      </c>
      <c r="HG13" s="0" t="n">
        <f aca="false">(P2!HG13+P2!HG25*HG$2)/(HG$2+1)</f>
        <v>28.9733255813953</v>
      </c>
      <c r="HH13" s="0" t="n">
        <f aca="false">(P2!HH13+P2!HH25*HH$2)/(HH$2+1)</f>
        <v>26.9770526315789</v>
      </c>
      <c r="HI13" s="0" t="n">
        <f aca="false">(P2!HI13+P2!HI25*HI$2)/(HI$2+1)</f>
        <v>26.2318780487805</v>
      </c>
      <c r="HJ13" s="0" t="n">
        <f aca="false">(P2!HJ13+P2!HJ25*HJ$2)/(HJ$2+1)</f>
        <v>27.176625</v>
      </c>
      <c r="HK13" s="0" t="n">
        <f aca="false">(P2!HK13+P2!HK25*HK$2)/(HK$2+1)</f>
        <v>27.4634634146342</v>
      </c>
      <c r="HL13" s="0" t="n">
        <f aca="false">(P2!HL13+P2!HL25*HL$2)/(HL$2+1)</f>
        <v>28.0871052631579</v>
      </c>
    </row>
    <row r="14" customFormat="false" ht="10.5" hidden="false" customHeight="false" outlineLevel="0" collapsed="false">
      <c r="A14" s="403" t="s">
        <v>0</v>
      </c>
      <c r="B14" s="404" t="s">
        <v>194</v>
      </c>
    </row>
    <row r="15" customFormat="false" ht="10.5" hidden="false" customHeight="false" outlineLevel="0" collapsed="false">
      <c r="A15" s="406" t="s">
        <v>0</v>
      </c>
      <c r="B15" s="407" t="s">
        <v>196</v>
      </c>
      <c r="C15" s="408"/>
      <c r="D15" s="408"/>
      <c r="E15" s="408"/>
      <c r="F15" s="408"/>
      <c r="G15" s="408"/>
      <c r="H15" s="408"/>
      <c r="I15" s="408"/>
      <c r="J15" s="408"/>
      <c r="K15" s="408"/>
      <c r="L15" s="408"/>
      <c r="M15" s="408"/>
      <c r="N15" s="408"/>
      <c r="O15" s="408"/>
      <c r="P15" s="408"/>
      <c r="Q15" s="408" t="n">
        <f aca="false">(P2!Q15+P2!Q26*Q$2)/(Q$2+1)</f>
        <v>0</v>
      </c>
      <c r="R15" s="408" t="n">
        <f aca="false">(P2!R15+P2!R26*R$2)/(R$2+1)</f>
        <v>0</v>
      </c>
      <c r="S15" s="408" t="n">
        <f aca="false">(P2!S15+P2!S26*S$2)/(S$2+1)</f>
        <v>20.0714285714286</v>
      </c>
      <c r="T15" s="408" t="n">
        <f aca="false">(P2!T15+P2!T26*T$2)/(T$2+1)</f>
        <v>17.4035641025641</v>
      </c>
      <c r="U15" s="408" t="n">
        <f aca="false">(P2!U15+P2!U26*U$2)/(U$2+1)</f>
        <v>18.2505</v>
      </c>
      <c r="V15" s="408" t="n">
        <f aca="false">(P2!V15+P2!V26*V$2)/(V$2+1)</f>
        <v>20.9998604651163</v>
      </c>
      <c r="W15" s="408" t="n">
        <f aca="false">(P2!W15+P2!W26*W$2)/(W$2+1)</f>
        <v>22.2500975609756</v>
      </c>
      <c r="X15" s="408" t="n">
        <f aca="false">(P2!X15+P2!X26*X$2)/(X$2+1)</f>
        <v>21.9997777777778</v>
      </c>
      <c r="Y15" s="408" t="n">
        <f aca="false">(P2!Y15+P2!Y26*Y$2)/(Y$2+1)</f>
        <v>22.000243902439</v>
      </c>
      <c r="Z15" s="408" t="n">
        <f aca="false">(P2!Z15+P2!Z26*Z$2)/(Z$2+1)</f>
        <v>22.0002631578947</v>
      </c>
      <c r="AA15" s="408" t="n">
        <f aca="false">(P2!AA15+P2!AA26*AA$2)/(AA$2+1)</f>
        <v>22.0000975609756</v>
      </c>
      <c r="AB15" s="408" t="n">
        <f aca="false">(P2!AB15+P2!AB26*AB$2)/(AB$2+1)</f>
        <v>24</v>
      </c>
      <c r="AC15" s="408" t="n">
        <f aca="false">(P2!AC15+P2!AC26*AC$2)/(AC$2+1)</f>
        <v>30.0002195121951</v>
      </c>
      <c r="AD15" s="408" t="n">
        <f aca="false">(P2!AD15+P2!AD26*AD$2)/(AD$2+1)</f>
        <v>31.5001794871795</v>
      </c>
      <c r="AE15" s="408" t="n">
        <f aca="false">(P2!AE15+P2!AE26*AE$2)/(AE$2+1)</f>
        <v>26.5</v>
      </c>
      <c r="AF15" s="408" t="n">
        <f aca="false">(P2!AF15+P2!AF26*AF$2)/(AF$2+1)</f>
        <v>24.5002307692308</v>
      </c>
      <c r="AG15" s="408" t="n">
        <f aca="false">(P2!AG15+P2!AG26*AG$2)/(AG$2+1)</f>
        <v>22.5</v>
      </c>
      <c r="AH15" s="408" t="n">
        <f aca="false">(P2!AH15+P2!AH26*AH$2)/(AH$2+1)</f>
        <v>22.4998604651163</v>
      </c>
      <c r="AI15" s="408" t="n">
        <f aca="false">(P2!AI15+P2!AI26*AI$2)/(AI$2+1)</f>
        <v>21.9996585365854</v>
      </c>
      <c r="AJ15" s="408" t="n">
        <f aca="false">(P2!AJ15+P2!AJ26*AJ$2)/(AJ$2+1)</f>
        <v>22.0002222222222</v>
      </c>
      <c r="AK15" s="408" t="n">
        <f aca="false">(P2!AK15+P2!AK26*AK$2)/(AK$2+1)</f>
        <v>21.4999024390244</v>
      </c>
      <c r="AL15" s="408" t="n">
        <f aca="false">(P2!AL15+P2!AL26*AL$2)/(AL$2+1)</f>
        <v>21</v>
      </c>
      <c r="AM15" s="408" t="n">
        <f aca="false">(P2!AM15+P2!AM26*AM$2)/(AM$2+1)</f>
        <v>21.0001463414634</v>
      </c>
      <c r="AN15" s="408" t="n">
        <f aca="false">(P2!AN15+P2!AN26*AN$2)/(AN$2+1)</f>
        <v>22.500375</v>
      </c>
      <c r="AO15" s="408" t="n">
        <f aca="false">(P2!AO15+P2!AO26*AO$2)/(AO$2+1)</f>
        <v>28.5001219512195</v>
      </c>
      <c r="AP15" s="408" t="n">
        <f aca="false">(P2!AP15+P2!AP26*AP$2)/(AP$2+1)</f>
        <v>32.4996341463415</v>
      </c>
      <c r="AQ15" s="408" t="n">
        <f aca="false">(P2!AQ15+P2!AQ26*AQ$2)/(AQ$2+1)</f>
        <v>29.00025</v>
      </c>
      <c r="AR15" s="408" t="n">
        <f aca="false">(P2!AR15+P2!AR26*AR$2)/(AR$2+1)</f>
        <v>23.9998717948718</v>
      </c>
      <c r="AS15" s="408" t="n">
        <f aca="false">(P2!AS15+P2!AS26*AS$2)/(AS$2+1)</f>
        <v>21</v>
      </c>
      <c r="AT15" s="408" t="n">
        <f aca="false">(P2!AT15+P2!AT26*AT$2)/(AT$2+1)</f>
        <v>21.4999512195122</v>
      </c>
      <c r="AU15" s="408" t="n">
        <f aca="false">(P2!AU15+P2!AU26*AU$2)/(AU$2+1)</f>
        <v>22.3402926829268</v>
      </c>
      <c r="AV15" s="408" t="n">
        <f aca="false">(P2!AV15+P2!AV26*AV$2)/(AV$2+1)</f>
        <v>22.3397435897436</v>
      </c>
      <c r="AW15" s="408" t="n">
        <f aca="false">(P2!AW15+P2!AW26*AW$2)/(AW$2+1)</f>
        <v>21.9301794871795</v>
      </c>
      <c r="AX15" s="408" t="n">
        <f aca="false">(P2!AX15+P2!AX26*AX$2)/(AX$2+1)</f>
        <v>21.5202631578947</v>
      </c>
      <c r="AY15" s="408" t="n">
        <f aca="false">(P2!AY15+P2!AY26*AY$2)/(AY$2+1)</f>
        <v>21.5197906976744</v>
      </c>
      <c r="AZ15" s="408" t="n">
        <f aca="false">(P2!AZ15+P2!AZ26*AZ$2)/(AZ$2+1)</f>
        <v>22.7502631578947</v>
      </c>
      <c r="BA15" s="408" t="n">
        <f aca="false">(P2!BA15+P2!BA26*BA$2)/(BA$2+1)</f>
        <v>27.6699268292683</v>
      </c>
      <c r="BB15" s="408" t="n">
        <f aca="false">(P2!BB15+P2!BB26*BB$2)/(BB$2+1)</f>
        <v>30.9499268292683</v>
      </c>
      <c r="BC15" s="408" t="n">
        <f aca="false">(P2!BC15+P2!BC26*BC$2)/(BC$2+1)</f>
        <v>28.079625</v>
      </c>
      <c r="BD15" s="408" t="n">
        <f aca="false">(P2!BD15+P2!BD26*BD$2)/(BD$2+1)</f>
        <v>23.9802682926829</v>
      </c>
      <c r="BE15" s="408" t="n">
        <f aca="false">(P2!BE15+P2!BE26*BE$2)/(BE$2+1)</f>
        <v>21.520125</v>
      </c>
      <c r="BF15" s="408" t="n">
        <f aca="false">(P2!BF15+P2!BF26*BF$2)/(BF$2+1)</f>
        <v>21.9298536585366</v>
      </c>
      <c r="BG15" s="408" t="n">
        <f aca="false">(P2!BG15+P2!BG26*BG$2)/(BG$2+1)</f>
        <v>22.4898837209302</v>
      </c>
      <c r="BH15" s="408" t="n">
        <f aca="false">(P2!BH15+P2!BH26*BH$2)/(BH$2+1)</f>
        <v>22.4903333333333</v>
      </c>
      <c r="BI15" s="408" t="n">
        <f aca="false">(P2!BI15+P2!BI26*BI$2)/(BI$2+1)</f>
        <v>22.1200256410256</v>
      </c>
      <c r="BJ15" s="408" t="n">
        <f aca="false">(P2!BJ15+P2!BJ26*BJ$2)/(BJ$2+1)</f>
        <v>21.75</v>
      </c>
      <c r="BK15" s="408" t="n">
        <f aca="false">(P2!BK15+P2!BK26*BK$2)/(BK$2+1)</f>
        <v>21.7501860465116</v>
      </c>
      <c r="BL15" s="408" t="n">
        <f aca="false">(P2!BL15+P2!BL26*BL$2)/(BL$2+1)</f>
        <v>22.86</v>
      </c>
      <c r="BM15" s="408" t="n">
        <f aca="false">(P2!BM15+P2!BM26*BM$2)/(BM$2+1)</f>
        <v>27.2899534883721</v>
      </c>
      <c r="BN15" s="408" t="n">
        <f aca="false">(P2!BN15+P2!BN26*BN$2)/(BN$2+1)</f>
        <v>30.240358974359</v>
      </c>
      <c r="BO15" s="408" t="n">
        <f aca="false">(P2!BO15+P2!BO26*BO$2)/(BO$2+1)</f>
        <v>27.659625</v>
      </c>
      <c r="BP15" s="408" t="n">
        <f aca="false">(P2!BP15+P2!BP26*BP$2)/(BP$2+1)</f>
        <v>23.9702195121951</v>
      </c>
      <c r="BQ15" s="408" t="n">
        <f aca="false">(P2!BQ15+P2!BQ26*BQ$2)/(BQ$2+1)</f>
        <v>21.75</v>
      </c>
      <c r="BR15" s="408" t="n">
        <f aca="false">(P2!BR15+P2!BR26*BR$2)/(BR$2+1)</f>
        <v>22.1196341463415</v>
      </c>
      <c r="BS15" s="408" t="n">
        <f aca="false">(P2!BS15+P2!BS26*BS$2)/(BS$2+1)</f>
        <v>22.6301860465116</v>
      </c>
      <c r="BT15" s="408" t="n">
        <f aca="false">(P2!BT15+P2!BT26*BT$2)/(BT$2+1)</f>
        <v>22.6298888888889</v>
      </c>
      <c r="BU15" s="408" t="n">
        <f aca="false">(P2!BU15+P2!BU26*BU$2)/(BU$2+1)</f>
        <v>22.2999487179487</v>
      </c>
      <c r="BV15" s="408" t="n">
        <f aca="false">(P2!BV15+P2!BV26*BV$2)/(BV$2+1)</f>
        <v>21.96975</v>
      </c>
      <c r="BW15" s="408" t="n">
        <f aca="false">(P2!BW15+P2!BW26*BW$2)/(BW$2+1)</f>
        <v>21.9699024390244</v>
      </c>
      <c r="BX15" s="408" t="n">
        <f aca="false">(P2!BX15+P2!BX26*BX$2)/(BX$2+1)</f>
        <v>22.9602631578947</v>
      </c>
      <c r="BY15" s="408" t="n">
        <f aca="false">(P2!BY15+P2!BY26*BY$2)/(BY$2+1)</f>
        <v>26.9497674418605</v>
      </c>
      <c r="BZ15" s="408" t="n">
        <f aca="false">(P2!BZ15+P2!BZ26*BZ$2)/(BZ$2+1)</f>
        <v>29.6003076923077</v>
      </c>
      <c r="CA15" s="408" t="n">
        <f aca="false">(P2!CA15+P2!CA26*CA$2)/(CA$2+1)</f>
        <v>27.27975</v>
      </c>
      <c r="CB15" s="408" t="n">
        <f aca="false">(P2!CB15+P2!CB26*CB$2)/(CB$2+1)</f>
        <v>23.9598292682927</v>
      </c>
      <c r="CC15" s="408" t="n">
        <f aca="false">(P2!CC15+P2!CC26*CC$2)/(CC$2+1)</f>
        <v>21.96975</v>
      </c>
      <c r="CD15" s="408" t="n">
        <f aca="false">(P2!CD15+P2!CD26*CD$2)/(CD$2+1)</f>
        <v>22.2997906976744</v>
      </c>
      <c r="CE15" s="408" t="n">
        <f aca="false">(P2!CE15+P2!CE26*CE$2)/(CE$2+1)</f>
        <v>22.7502926829268</v>
      </c>
      <c r="CF15" s="408" t="n">
        <f aca="false">(P2!CF15+P2!CF26*CF$2)/(CF$2+1)</f>
        <v>22.7498888888889</v>
      </c>
      <c r="CG15" s="408" t="n">
        <f aca="false">(P2!CG15+P2!CG26*CG$2)/(CG$2+1)</f>
        <v>22.4602820512821</v>
      </c>
      <c r="CH15" s="408" t="n">
        <f aca="false">(P2!CH15+P2!CH26*CH$2)/(CH$2+1)</f>
        <v>22.16025</v>
      </c>
      <c r="CI15" s="408" t="n">
        <f aca="false">(P2!CI15+P2!CI26*CI$2)/(CI$2+1)</f>
        <v>22.1601707317073</v>
      </c>
      <c r="CJ15" s="408" t="n">
        <f aca="false">(P2!CJ15+P2!CJ26*CJ$2)/(CJ$2+1)</f>
        <v>23.0502631578947</v>
      </c>
      <c r="CK15" s="408" t="n">
        <f aca="false">(P2!CK15+P2!CK26*CK$2)/(CK$2+1)</f>
        <v>26.6398604651163</v>
      </c>
      <c r="CL15" s="408" t="n">
        <f aca="false">(P2!CL15+P2!CL26*CL$2)/(CL$2+1)</f>
        <v>29.0298717948718</v>
      </c>
      <c r="CM15" s="408" t="n">
        <f aca="false">(P2!CM15+P2!CM26*CM$2)/(CM$2+1)</f>
        <v>26.94</v>
      </c>
      <c r="CN15" s="408" t="n">
        <f aca="false">(P2!CN15+P2!CN26*CN$2)/(CN$2+1)</f>
        <v>23.9499230769231</v>
      </c>
      <c r="CO15" s="408" t="n">
        <f aca="false">(P2!CO15+P2!CO26*CO$2)/(CO$2+1)</f>
        <v>22.16025</v>
      </c>
      <c r="CP15" s="408" t="n">
        <f aca="false">(P2!CP15+P2!CP26*CP$2)/(CP$2+1)</f>
        <v>22.4601860465116</v>
      </c>
      <c r="CQ15" s="408" t="n">
        <f aca="false">(P2!CQ15+P2!CQ26*CQ$2)/(CQ$2+1)</f>
        <v>22.8396585365854</v>
      </c>
      <c r="CR15" s="408" t="n">
        <f aca="false">(P2!CR15+P2!CR26*CR$2)/(CR$2+1)</f>
        <v>22.8399189189189</v>
      </c>
      <c r="CS15" s="408" t="n">
        <f aca="false">(P2!CS15+P2!CS26*CS$2)/(CS$2+1)</f>
        <v>22.5701219512195</v>
      </c>
      <c r="CT15" s="408" t="n">
        <f aca="false">(P2!CT15+P2!CT26*CT$2)/(CT$2+1)</f>
        <v>22.29</v>
      </c>
      <c r="CU15" s="408" t="n">
        <f aca="false">(P2!CU15+P2!CU26*CU$2)/(CU$2+1)</f>
        <v>22.2896829268293</v>
      </c>
      <c r="CV15" s="408" t="n">
        <f aca="false">(P2!CV15+P2!CV26*CV$2)/(CV$2+1)</f>
        <v>23.12025</v>
      </c>
      <c r="CW15" s="408" t="n">
        <f aca="false">(P2!CW15+P2!CW26*CW$2)/(CW$2+1)</f>
        <v>26.4201707317073</v>
      </c>
      <c r="CX15" s="408" t="n">
        <f aca="false">(P2!CX15+P2!CX26*CX$2)/(CX$2+1)</f>
        <v>28.6203170731707</v>
      </c>
      <c r="CY15" s="408" t="n">
        <f aca="false">(P2!CY15+P2!CY26*CY$2)/(CY$2+1)</f>
        <v>26.69025</v>
      </c>
      <c r="CZ15" s="408" t="n">
        <f aca="false">(P2!CZ15+P2!CZ26*CZ$2)/(CZ$2+1)</f>
        <v>23.9398205128205</v>
      </c>
      <c r="DA15" s="408" t="n">
        <f aca="false">(P2!DA15+P2!DA26*DA$2)/(DA$2+1)</f>
        <v>22.29</v>
      </c>
      <c r="DB15" s="408" t="n">
        <f aca="false">(P2!DB15+P2!DB26*DB$2)/(DB$2+1)</f>
        <v>22.5701463414634</v>
      </c>
      <c r="DC15" s="408" t="n">
        <f aca="false">(P2!DC15+P2!DC26*DC$2)/(DC$2+1)</f>
        <v>22.9297804878049</v>
      </c>
      <c r="DD15" s="408" t="n">
        <f aca="false">(P2!DD15+P2!DD26*DD$2)/(DD$2+1)</f>
        <v>22.9297777777778</v>
      </c>
      <c r="DE15" s="408" t="n">
        <f aca="false">(P2!DE15+P2!DE26*DE$2)/(DE$2+1)</f>
        <v>22.6696341463415</v>
      </c>
      <c r="DF15" s="408" t="n">
        <f aca="false">(P2!DF15+P2!DF26*DF$2)/(DF$2+1)</f>
        <v>22.4202631578947</v>
      </c>
      <c r="DG15" s="408" t="n">
        <f aca="false">(P2!DG15+P2!DG26*DG$2)/(DG$2+1)</f>
        <v>22.4196511627907</v>
      </c>
      <c r="DH15" s="408" t="n">
        <f aca="false">(P2!DH15+P2!DH26*DH$2)/(DH$2+1)</f>
        <v>23.1797368421053</v>
      </c>
      <c r="DI15" s="408" t="n">
        <f aca="false">(P2!DI15+P2!DI26*DI$2)/(DI$2+1)</f>
        <v>26.2203170731707</v>
      </c>
      <c r="DJ15" s="408" t="n">
        <f aca="false">(P2!DJ15+P2!DJ26*DJ$2)/(DJ$2+1)</f>
        <v>28.2397804878049</v>
      </c>
      <c r="DK15" s="408" t="n">
        <f aca="false">(P2!DK15+P2!DK26*DK$2)/(DK$2+1)</f>
        <v>26.470125</v>
      </c>
      <c r="DL15" s="408" t="n">
        <f aca="false">(P2!DL15+P2!DL26*DL$2)/(DL$2+1)</f>
        <v>23.9401538461538</v>
      </c>
      <c r="DM15" s="408" t="n">
        <f aca="false">(P2!DM15+P2!DM26*DM$2)/(DM$2+1)</f>
        <v>22.42</v>
      </c>
      <c r="DN15" s="408" t="n">
        <f aca="false">(P2!DN15+P2!DN26*DN$2)/(DN$2+1)</f>
        <v>22.6701707317073</v>
      </c>
      <c r="DO15" s="408" t="n">
        <f aca="false">(P2!DO15+P2!DO26*DO$2)/(DO$2+1)</f>
        <v>22.9996976744186</v>
      </c>
      <c r="DP15" s="408" t="n">
        <f aca="false">(P2!DP15+P2!DP26*DP$2)/(DP$2+1)</f>
        <v>22.9996666666667</v>
      </c>
      <c r="DQ15" s="408" t="n">
        <f aca="false">(P2!DQ15+P2!DQ26*DQ$2)/(DQ$2+1)</f>
        <v>22.7701282051282</v>
      </c>
      <c r="DR15" s="408" t="n">
        <f aca="false">(P2!DR15+P2!DR26*DR$2)/(DR$2+1)</f>
        <v>22.5402631578947</v>
      </c>
      <c r="DS15" s="408" t="n">
        <f aca="false">(P2!DS15+P2!DS26*DS$2)/(DS$2+1)</f>
        <v>22.5399302325581</v>
      </c>
      <c r="DT15" s="408" t="n">
        <f aca="false">(P2!DT15+P2!DT26*DT$2)/(DT$2+1)</f>
        <v>23.2302631578947</v>
      </c>
      <c r="DU15" s="408" t="n">
        <f aca="false">(P2!DU15+P2!DU26*DU$2)/(DU$2+1)</f>
        <v>26.0303658536585</v>
      </c>
      <c r="DV15" s="408" t="n">
        <f aca="false">(P2!DV15+P2!DV26*DV$2)/(DV$2+1)</f>
        <v>27.8903170731707</v>
      </c>
      <c r="DW15" s="408" t="n">
        <f aca="false">(P2!DW15+P2!DW26*DW$2)/(DW$2+1)</f>
        <v>26.25975</v>
      </c>
      <c r="DX15" s="408" t="n">
        <f aca="false">(P2!DX15+P2!DX26*DX$2)/(DX$2+1)</f>
        <v>23.9298048780488</v>
      </c>
      <c r="DY15" s="408" t="n">
        <f aca="false">(P2!DY15+P2!DY26*DY$2)/(DY$2+1)</f>
        <v>22.53975</v>
      </c>
      <c r="DZ15" s="408" t="n">
        <f aca="false">(P2!DZ15+P2!DZ26*DZ$2)/(DZ$2+1)</f>
        <v>22.7698780487805</v>
      </c>
      <c r="EA15" s="408" t="n">
        <f aca="false">(P2!EA15+P2!EA26*EA$2)/(EA$2+1)</f>
        <v>23.0496744186047</v>
      </c>
      <c r="EB15" s="408" t="n">
        <f aca="false">(P2!EB15+P2!EB26*EB$2)/(EB$2+1)</f>
        <v>23.05</v>
      </c>
      <c r="EC15" s="408" t="n">
        <f aca="false">(P2!EC15+P2!EC26*EC$2)/(EC$2+1)</f>
        <v>22.8396153846154</v>
      </c>
      <c r="ED15" s="408" t="n">
        <f aca="false">(P2!ED15+P2!ED26*ED$2)/(ED$2+1)</f>
        <v>22.62</v>
      </c>
      <c r="EE15" s="408" t="n">
        <f aca="false">(P2!EE15+P2!EE26*EE$2)/(EE$2+1)</f>
        <v>22.6199069767442</v>
      </c>
      <c r="EF15" s="408" t="n">
        <f aca="false">(P2!EF15+P2!EF26*EF$2)/(EF$2+1)</f>
        <v>23.2697368421053</v>
      </c>
      <c r="EG15" s="408" t="n">
        <f aca="false">(P2!EG15+P2!EG26*EG$2)/(EG$2+1)</f>
        <v>25.8998139534884</v>
      </c>
      <c r="EH15" s="408" t="n">
        <f aca="false">(P2!EH15+P2!EH26*EH$2)/(EH$2+1)</f>
        <v>27.6501025641026</v>
      </c>
      <c r="EI15" s="408" t="n">
        <f aca="false">(P2!EI15+P2!EI26*EI$2)/(EI$2+1)</f>
        <v>26.12025</v>
      </c>
      <c r="EJ15" s="408" t="n">
        <f aca="false">(P2!EJ15+P2!EJ26*EJ$2)/(EJ$2+1)</f>
        <v>23.929756097561</v>
      </c>
      <c r="EK15" s="408" t="n">
        <f aca="false">(P2!EK15+P2!EK26*EK$2)/(EK$2+1)</f>
        <v>22.62</v>
      </c>
      <c r="EL15" s="408" t="n">
        <f aca="false">(P2!EL15+P2!EL26*EL$2)/(EL$2+1)</f>
        <v>22.8402195121951</v>
      </c>
      <c r="EM15" s="408" t="n">
        <f aca="false">(P2!EM15+P2!EM26*EM$2)/(EM$2+1)</f>
        <v>23.0997209302326</v>
      </c>
      <c r="EN15" s="408" t="n">
        <f aca="false">(P2!EN15+P2!EN26*EN$2)/(EN$2+1)</f>
        <v>23.1002702702703</v>
      </c>
      <c r="EO15" s="408" t="n">
        <f aca="false">(P2!EO15+P2!EO26*EO$2)/(EO$2+1)</f>
        <v>22.8996153846154</v>
      </c>
      <c r="EP15" s="408" t="n">
        <f aca="false">(P2!EP15+P2!EP26*EP$2)/(EP$2+1)</f>
        <v>22.690125</v>
      </c>
      <c r="EQ15" s="408" t="n">
        <f aca="false">(P2!EQ15+P2!EQ26*EQ$2)/(EQ$2+1)</f>
        <v>22.6903170731707</v>
      </c>
      <c r="ER15" s="408" t="n">
        <f aca="false">(P2!ER15+P2!ER26*ER$2)/(ER$2+1)</f>
        <v>23.31</v>
      </c>
      <c r="ES15" s="408" t="n">
        <f aca="false">(P2!ES15+P2!ES26*ES$2)/(ES$2+1)</f>
        <v>25.7798139534884</v>
      </c>
      <c r="ET15" s="408" t="n">
        <f aca="false">(P2!ET15+P2!ET26*ET$2)/(ET$2+1)</f>
        <v>27.419641025641</v>
      </c>
      <c r="EU15" s="408" t="n">
        <f aca="false">(P2!EU15+P2!EU26*EU$2)/(EU$2+1)</f>
        <v>25.98</v>
      </c>
      <c r="EV15" s="408" t="n">
        <f aca="false">(P2!EV15+P2!EV26*EV$2)/(EV$2+1)</f>
        <v>23.9303846153846</v>
      </c>
      <c r="EW15" s="408" t="n">
        <f aca="false">(P2!EW15+P2!EW26*EW$2)/(EW$2+1)</f>
        <v>22.68975</v>
      </c>
      <c r="EX15" s="408" t="n">
        <f aca="false">(P2!EX15+P2!EX26*EX$2)/(EX$2+1)</f>
        <v>22.9001860465116</v>
      </c>
      <c r="EY15" s="408" t="n">
        <f aca="false">(P2!EY15+P2!EY26*EY$2)/(EY$2+1)</f>
        <v>23.1500243902439</v>
      </c>
      <c r="EZ15" s="408" t="n">
        <f aca="false">(P2!EZ15+P2!EZ26*EZ$2)/(EZ$2+1)</f>
        <v>23.1502222222222</v>
      </c>
      <c r="FA15" s="408" t="n">
        <f aca="false">(P2!FA15+P2!FA26*FA$2)/(FA$2+1)</f>
        <v>22.9602682926829</v>
      </c>
      <c r="FB15" s="408" t="n">
        <f aca="false">(P2!FB15+P2!FB26*FB$2)/(FB$2+1)</f>
        <v>22.7597368421053</v>
      </c>
      <c r="FC15" s="408" t="n">
        <f aca="false">(P2!FC15+P2!FC26*FC$2)/(FC$2+1)</f>
        <v>22.7599268292683</v>
      </c>
      <c r="FD15" s="408" t="n">
        <f aca="false">(P2!FD15+P2!FD26*FD$2)/(FD$2+1)</f>
        <v>23.339625</v>
      </c>
      <c r="FE15" s="408" t="n">
        <f aca="false">(P2!FE15+P2!FE26*FE$2)/(FE$2+1)</f>
        <v>25.6599268292683</v>
      </c>
      <c r="FF15" s="408" t="n">
        <f aca="false">(P2!FF15+P2!FF26*FF$2)/(FF$2+1)</f>
        <v>27.2098461538462</v>
      </c>
      <c r="FG15" s="408" t="n">
        <f aca="false">(P2!FG15+P2!FG26*FG$2)/(FG$2+1)</f>
        <v>25.86</v>
      </c>
      <c r="FH15" s="408" t="n">
        <f aca="false">(P2!FH15+P2!FH26*FH$2)/(FH$2+1)</f>
        <v>23.9204102564103</v>
      </c>
      <c r="FI15" s="408" t="n">
        <f aca="false">(P2!FI15+P2!FI26*FI$2)/(FI$2+1)</f>
        <v>22.759875</v>
      </c>
      <c r="FJ15" s="408" t="n">
        <f aca="false">(P2!FJ15+P2!FJ26*FJ$2)/(FJ$2+1)</f>
        <v>22.9597906976744</v>
      </c>
      <c r="FK15" s="408" t="n">
        <f aca="false">(P2!FK15+P2!FK26*FK$2)/(FK$2+1)</f>
        <v>23.1803170731707</v>
      </c>
      <c r="FL15" s="408" t="n">
        <f aca="false">(P2!FL15+P2!FL26*FL$2)/(FL$2+1)</f>
        <v>23.1801111111111</v>
      </c>
      <c r="FM15" s="408" t="n">
        <f aca="false">(P2!FM15+P2!FM26*FM$2)/(FM$2+1)</f>
        <v>22.9898048780488</v>
      </c>
      <c r="FN15" s="408" t="n">
        <f aca="false">(P2!FN15+P2!FN26*FN$2)/(FN$2+1)</f>
        <v>22.8102631578947</v>
      </c>
      <c r="FO15" s="408" t="n">
        <f aca="false">(P2!FO15+P2!FO26*FO$2)/(FO$2+1)</f>
        <v>22.8098780487805</v>
      </c>
      <c r="FP15" s="408" t="n">
        <f aca="false">(P2!FP15+P2!FP26*FP$2)/(FP$2+1)</f>
        <v>23.36025</v>
      </c>
      <c r="FQ15" s="408" t="n">
        <f aca="false">(P2!FQ15+P2!FQ26*FQ$2)/(FQ$2+1)</f>
        <v>25.5901707317073</v>
      </c>
      <c r="FR15" s="408" t="n">
        <f aca="false">(P2!FR15+P2!FR26*FR$2)/(FR$2+1)</f>
        <v>27.0802682926829</v>
      </c>
      <c r="FS15" s="408" t="n">
        <f aca="false">(P2!FS15+P2!FS26*FS$2)/(FS$2+1)</f>
        <v>25.77975</v>
      </c>
      <c r="FT15" s="408" t="n">
        <f aca="false">(P2!FT15+P2!FT26*FT$2)/(FT$2+1)</f>
        <v>23.9199743589744</v>
      </c>
      <c r="FU15" s="408" t="n">
        <f aca="false">(P2!FU15+P2!FU26*FU$2)/(FU$2+1)</f>
        <v>22.81</v>
      </c>
      <c r="FV15" s="408" t="n">
        <f aca="false">(P2!FV15+P2!FV26*FV$2)/(FV$2+1)</f>
        <v>22.9901707317073</v>
      </c>
      <c r="FW15" s="408" t="n">
        <f aca="false">(P2!FW15+P2!FW26*FW$2)/(FW$2+1)</f>
        <v>23.209976744186</v>
      </c>
      <c r="FX15" s="408" t="n">
        <f aca="false">(P2!FX15+P2!FX26*FX$2)/(FX$2+1)</f>
        <v>23.2101842105263</v>
      </c>
      <c r="FY15" s="408" t="n">
        <f aca="false">(P2!FY15+P2!FY26*FY$2)/(FY$2+1)</f>
        <v>23.0299268292683</v>
      </c>
      <c r="FZ15" s="408" t="n">
        <f aca="false">(P2!FZ15+P2!FZ26*FZ$2)/(FZ$2+1)</f>
        <v>22.85025</v>
      </c>
      <c r="GA15" s="408" t="n">
        <f aca="false">(P2!GA15+P2!GA26*GA$2)/(GA$2+1)</f>
        <v>22.85</v>
      </c>
      <c r="GB15" s="408" t="n">
        <f aca="false">(P2!GB15+P2!GB26*GB$2)/(GB$2+1)</f>
        <v>23.3897368421053</v>
      </c>
      <c r="GC15" s="408" t="n">
        <f aca="false">(P2!GC15+P2!GC26*GC$2)/(GC$2+1)</f>
        <v>25.5196585365854</v>
      </c>
      <c r="GD15" s="408" t="n">
        <f aca="false">(P2!GD15+P2!GD26*GD$2)/(GD$2+1)</f>
        <v>26.9503414634146</v>
      </c>
      <c r="GE15" s="408" t="n">
        <f aca="false">(P2!GE15+P2!GE26*GE$2)/(GE$2+1)</f>
        <v>25.70025</v>
      </c>
      <c r="GF15" s="408" t="n">
        <f aca="false">(P2!GF15+P2!GF26*GF$2)/(GF$2+1)</f>
        <v>23.9198292682927</v>
      </c>
      <c r="GG15" s="408" t="n">
        <f aca="false">(P2!GG15+P2!GG26*GG$2)/(GG$2+1)</f>
        <v>22.8501136363636</v>
      </c>
      <c r="GH15" s="408" t="n">
        <f aca="false">(P2!GH15+P2!GH26*GH$2)/(GH$2+1)</f>
        <v>23.0302926829268</v>
      </c>
      <c r="GI15" s="408" t="n">
        <f aca="false">(P2!GI15+P2!GI26*GI$2)/(GI$2+1)</f>
        <v>23.2302666666667</v>
      </c>
      <c r="GJ15" s="408" t="n">
        <f aca="false">(P2!GJ15+P2!GJ26*GJ$2)/(GJ$2+1)</f>
        <v>23.2298461538462</v>
      </c>
      <c r="GK15" s="408" t="n">
        <f aca="false">(P2!GK15+P2!GK26*GK$2)/(GK$2+1)</f>
        <v>23.0602195121951</v>
      </c>
      <c r="GL15" s="408" t="n">
        <f aca="false">(P2!GL15+P2!GL26*GL$2)/(GL$2+1)</f>
        <v>22.89</v>
      </c>
      <c r="GM15" s="408" t="n">
        <f aca="false">(P2!GM15+P2!GM26*GM$2)/(GM$2+1)</f>
        <v>22.8902093023256</v>
      </c>
      <c r="GN15" s="408" t="n">
        <f aca="false">(P2!GN15+P2!GN26*GN$2)/(GN$2+1)</f>
        <v>23.4</v>
      </c>
      <c r="GO15" s="408" t="n">
        <f aca="false">(P2!GO15+P2!GO26*GO$2)/(GO$2+1)</f>
        <v>25.4598372093023</v>
      </c>
      <c r="GP15" s="408" t="n">
        <f aca="false">(P2!GP15+P2!GP26*GP$2)/(GP$2+1)</f>
        <v>26.8301538461539</v>
      </c>
      <c r="GQ15" s="408" t="n">
        <f aca="false">(P2!GQ15+P2!GQ26*GQ$2)/(GQ$2+1)</f>
        <v>25.630125</v>
      </c>
      <c r="GR15" s="408" t="n">
        <f aca="false">(P2!GR15+P2!GR26*GR$2)/(GR$2+1)</f>
        <v>23.9198604651163</v>
      </c>
      <c r="GS15" s="408" t="n">
        <f aca="false">(P2!GS15+P2!GS26*GS$2)/(GS$2+1)</f>
        <v>22.89</v>
      </c>
      <c r="GT15" s="408" t="n">
        <f aca="false">(P2!GT15+P2!GT26*GT$2)/(GT$2+1)</f>
        <v>23.0598292682927</v>
      </c>
      <c r="GU15" s="408" t="n">
        <f aca="false">(P2!GU15+P2!GU26*GU$2)/(GU$2+1)</f>
        <v>23.2297777777778</v>
      </c>
      <c r="GV15" s="408" t="n">
        <f aca="false">(P2!GV15+P2!GV26*GV$2)/(GV$2+1)</f>
        <v>23.2297631578947</v>
      </c>
      <c r="GW15" s="408" t="n">
        <f aca="false">(P2!GW15+P2!GW26*GW$2)/(GW$2+1)</f>
        <v>23.059641025641</v>
      </c>
      <c r="GX15" s="408" t="n">
        <f aca="false">(P2!GX15+P2!GX26*GX$2)/(GX$2+1)</f>
        <v>22.89</v>
      </c>
      <c r="GY15" s="408" t="n">
        <f aca="false">(P2!GY15+P2!GY26*GY$2)/(GY$2+1)</f>
        <v>22.8898536585366</v>
      </c>
      <c r="GZ15" s="408" t="n">
        <f aca="false">(P2!GZ15+P2!GZ26*GZ$2)/(GZ$2+1)</f>
        <v>23.4</v>
      </c>
      <c r="HA15" s="408" t="n">
        <f aca="false">(P2!HA15+P2!HA26*HA$2)/(HA$2+1)</f>
        <v>25.459976744186</v>
      </c>
      <c r="HB15" s="408" t="n">
        <f aca="false">(P2!HB15+P2!HB26*HB$2)/(HB$2+1)</f>
        <v>26.8302564102564</v>
      </c>
      <c r="HC15" s="408" t="n">
        <f aca="false">(P2!HC15+P2!HC26*HC$2)/(HC$2+1)</f>
        <v>25.630125</v>
      </c>
      <c r="HD15" s="408" t="n">
        <f aca="false">(P2!HD15+P2!HD26*HD$2)/(HD$2+1)</f>
        <v>23.9203488372093</v>
      </c>
      <c r="HE15" s="408" t="n">
        <f aca="false">(P2!HE15+P2!HE26*HE$2)/(HE$2+1)</f>
        <v>22.89</v>
      </c>
      <c r="HF15" s="408" t="n">
        <f aca="false">(P2!HF15+P2!HF26*HF$2)/(HF$2+1)</f>
        <v>23.0599302325581</v>
      </c>
      <c r="HG15" s="408" t="n">
        <f aca="false">(P2!HG15+P2!HG26*HG$2)/(HG$2+1)</f>
        <v>23.2301860465116</v>
      </c>
      <c r="HH15" s="408" t="n">
        <f aca="false">(P2!HH15+P2!HH26*HH$2)/(HH$2+1)</f>
        <v>23.2299736842105</v>
      </c>
      <c r="HI15" s="408" t="n">
        <f aca="false">(P2!HI15+P2!HI26*HI$2)/(HI$2+1)</f>
        <v>23.06</v>
      </c>
      <c r="HJ15" s="408" t="n">
        <f aca="false">(P2!HJ15+P2!HJ26*HJ$2)/(HJ$2+1)</f>
        <v>22.89</v>
      </c>
      <c r="HK15" s="408" t="n">
        <f aca="false">(P2!HK15+P2!HK26*HK$2)/(HK$2+1)</f>
        <v>22.8899024390244</v>
      </c>
      <c r="HL15" s="408" t="n">
        <f aca="false">(P2!HL15+P2!HL26*HL$2)/(HL$2+1)</f>
        <v>23.4</v>
      </c>
    </row>
    <row r="16" customFormat="false" ht="10.5" hidden="false" customHeight="false" outlineLevel="0" collapsed="false">
      <c r="A16" s="403" t="s">
        <v>197</v>
      </c>
      <c r="B16" s="404" t="s">
        <v>194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03" t="s">
        <v>197</v>
      </c>
      <c r="B17" s="404" t="s">
        <v>196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21.5</v>
      </c>
      <c r="T17" s="0" t="n">
        <f aca="false">(P2!T17+P2!T27*T$2)/(T$2+1)</f>
        <v>17.801</v>
      </c>
      <c r="U17" s="0" t="n">
        <f aca="false">(P2!U17+P2!U27*U$2)/(U$2+1)</f>
        <v>19.0005</v>
      </c>
      <c r="V17" s="0" t="n">
        <f aca="false">(P2!V17+P2!V27*V$2)/(V$2+1)</f>
        <v>21.7207906976744</v>
      </c>
      <c r="W17" s="0" t="n">
        <f aca="false">(P2!W17+P2!W27*W$2)/(W$2+1)</f>
        <v>22.8171707317073</v>
      </c>
      <c r="X17" s="0" t="n">
        <f aca="false">(P2!X17+P2!X27*X$2)/(X$2+1)</f>
        <v>22.4897777777778</v>
      </c>
      <c r="Y17" s="0" t="n">
        <f aca="false">(P2!Y17+P2!Y27*Y$2)/(Y$2+1)</f>
        <v>22.4765853658537</v>
      </c>
      <c r="Z17" s="0" t="n">
        <f aca="false">(P2!Z17+P2!Z27*Z$2)/(Z$2+1)</f>
        <v>22.7897368421053</v>
      </c>
      <c r="AA17" s="0" t="n">
        <f aca="false">(P2!AA17+P2!AA27*AA$2)/(AA$2+1)</f>
        <v>23.134243902439</v>
      </c>
      <c r="AB17" s="0" t="n">
        <f aca="false">(P2!AB17+P2!AB27*AB$2)/(AB$2+1)</f>
        <v>25.875</v>
      </c>
      <c r="AC17" s="0" t="n">
        <f aca="false">(P2!AC17+P2!AC27*AC$2)/(AC$2+1)</f>
        <v>32.6465609756098</v>
      </c>
      <c r="AD17" s="0" t="n">
        <f aca="false">(P2!AD17+P2!AD27*AD$2)/(AD$2+1)</f>
        <v>35.4745384615385</v>
      </c>
      <c r="AE17" s="0" t="n">
        <f aca="false">(P2!AE17+P2!AE27*AE$2)/(AE$2+1)</f>
        <v>29</v>
      </c>
      <c r="AF17" s="0" t="n">
        <f aca="false">(P2!AF17+P2!AF27*AF$2)/(AF$2+1)</f>
        <v>25.4938205128205</v>
      </c>
      <c r="AG17" s="0" t="n">
        <f aca="false">(P2!AG17+P2!AG27*AG$2)/(AG$2+1)</f>
        <v>23.25</v>
      </c>
      <c r="AH17" s="0" t="n">
        <f aca="false">(P2!AH17+P2!AH27*AH$2)/(AH$2+1)</f>
        <v>23.2207906976744</v>
      </c>
      <c r="AI17" s="0" t="n">
        <f aca="false">(P2!AI17+P2!AI27*AI$2)/(AI$2+1)</f>
        <v>22.755756097561</v>
      </c>
      <c r="AJ17" s="0" t="n">
        <f aca="false">(P2!AJ17+P2!AJ27*AJ$2)/(AJ$2+1)</f>
        <v>22.778</v>
      </c>
      <c r="AK17" s="0" t="n">
        <f aca="false">(P2!AK17+P2!AK27*AK$2)/(AK$2+1)</f>
        <v>22.256</v>
      </c>
      <c r="AL17" s="0" t="n">
        <f aca="false">(P2!AL17+P2!AL27*AL$2)/(AL$2+1)</f>
        <v>21.7894736842105</v>
      </c>
      <c r="AM17" s="0" t="n">
        <f aca="false">(P2!AM17+P2!AM27*AM$2)/(AM$2+1)</f>
        <v>21.756243902439</v>
      </c>
      <c r="AN17" s="0" t="n">
        <f aca="false">(P2!AN17+P2!AN27*AN$2)/(AN$2+1)</f>
        <v>24.187875</v>
      </c>
      <c r="AO17" s="0" t="n">
        <f aca="false">(P2!AO17+P2!AO27*AO$2)/(AO$2+1)</f>
        <v>30.7684146341463</v>
      </c>
      <c r="AP17" s="0" t="n">
        <f aca="false">(P2!AP17+P2!AP27*AP$2)/(AP$2+1)</f>
        <v>35.5240243902439</v>
      </c>
      <c r="AQ17" s="0" t="n">
        <f aca="false">(P2!AQ17+P2!AQ27*AQ$2)/(AQ$2+1)</f>
        <v>31.25025</v>
      </c>
      <c r="AR17" s="0" t="n">
        <f aca="false">(P2!AR17+P2!AR27*AR$2)/(AR$2+1)</f>
        <v>24.8980769230769</v>
      </c>
      <c r="AS17" s="0" t="n">
        <f aca="false">(P2!AS17+P2!AS27*AS$2)/(AS$2+1)</f>
        <v>21.6285714285714</v>
      </c>
      <c r="AT17" s="0" t="n">
        <f aca="false">(P2!AT17+P2!AT27*AT$2)/(AT$2+1)</f>
        <v>22.0670243902439</v>
      </c>
      <c r="AU17" s="0" t="n">
        <f aca="false">(P2!AU17+P2!AU27*AU$2)/(AU$2+1)</f>
        <v>23.172</v>
      </c>
      <c r="AV17" s="0" t="n">
        <f aca="false">(P2!AV17+P2!AV27*AV$2)/(AV$2+1)</f>
        <v>23.1576923076923</v>
      </c>
      <c r="AW17" s="0" t="n">
        <f aca="false">(P2!AW17+P2!AW27*AW$2)/(AW$2+1)</f>
        <v>22.8045384615385</v>
      </c>
      <c r="AX17" s="0" t="n">
        <f aca="false">(P2!AX17+P2!AX27*AX$2)/(AX$2+1)</f>
        <v>22.3886842105263</v>
      </c>
      <c r="AY17" s="0" t="n">
        <f aca="false">(P2!AY17+P2!AY27*AY$2)/(AY$2+1)</f>
        <v>22.3128139534884</v>
      </c>
      <c r="AZ17" s="0" t="n">
        <f aca="false">(P2!AZ17+P2!AZ27*AZ$2)/(AZ$2+1)</f>
        <v>24.4555263157895</v>
      </c>
      <c r="BA17" s="0" t="n">
        <f aca="false">(P2!BA17+P2!BA27*BA$2)/(BA$2+1)</f>
        <v>29.787</v>
      </c>
      <c r="BB17" s="0" t="n">
        <f aca="false">(P2!BB17+P2!BB27*BB$2)/(BB$2+1)</f>
        <v>33.7096829268293</v>
      </c>
      <c r="BC17" s="0" t="n">
        <f aca="false">(P2!BC17+P2!BC27*BC$2)/(BC$2+1)</f>
        <v>30.179625</v>
      </c>
      <c r="BD17" s="0" t="n">
        <f aca="false">(P2!BD17+P2!BD27*BD$2)/(BD$2+1)</f>
        <v>24.8875853658537</v>
      </c>
      <c r="BE17" s="0" t="n">
        <f aca="false">(P2!BE17+P2!BE27*BE$2)/(BE$2+1)</f>
        <v>22.262625</v>
      </c>
      <c r="BF17" s="0" t="n">
        <f aca="false">(P2!BF17+P2!BF27*BF$2)/(BF$2+1)</f>
        <v>22.6027804878049</v>
      </c>
      <c r="BG17" s="0" t="n">
        <f aca="false">(P2!BG17+P2!BG27*BG$2)/(BG$2+1)</f>
        <v>23.3261627906977</v>
      </c>
      <c r="BH17" s="0" t="n">
        <f aca="false">(P2!BH17+P2!BH27*BH$2)/(BH$2+1)</f>
        <v>23.3925555555556</v>
      </c>
      <c r="BI17" s="0" t="n">
        <f aca="false">(P2!BI17+P2!BI27*BI$2)/(BI$2+1)</f>
        <v>23.0420769230769</v>
      </c>
      <c r="BJ17" s="0" t="n">
        <f aca="false">(P2!BJ17+P2!BJ27*BJ$2)/(BJ$2+1)</f>
        <v>22.6657894736842</v>
      </c>
      <c r="BK17" s="0" t="n">
        <f aca="false">(P2!BK17+P2!BK27*BK$2)/(BK$2+1)</f>
        <v>22.5864651162791</v>
      </c>
      <c r="BL17" s="0" t="n">
        <f aca="false">(P2!BL17+P2!BL27*BL$2)/(BL$2+1)</f>
        <v>24.4942105263158</v>
      </c>
      <c r="BM17" s="0" t="n">
        <f aca="false">(P2!BM17+P2!BM27*BM$2)/(BM$2+1)</f>
        <v>29.1643720930233</v>
      </c>
      <c r="BN17" s="0" t="n">
        <f aca="false">(P2!BN17+P2!BN27*BN$2)/(BN$2+1)</f>
        <v>32.8793333333333</v>
      </c>
      <c r="BO17" s="0" t="n">
        <f aca="false">(P2!BO17+P2!BO27*BO$2)/(BO$2+1)</f>
        <v>29.609625</v>
      </c>
      <c r="BP17" s="0" t="n">
        <f aca="false">(P2!BP17+P2!BP27*BP$2)/(BP$2+1)</f>
        <v>24.9153414634146</v>
      </c>
      <c r="BQ17" s="0" t="n">
        <f aca="false">(P2!BQ17+P2!BQ27*BQ$2)/(BQ$2+1)</f>
        <v>22.5525</v>
      </c>
      <c r="BR17" s="0" t="n">
        <f aca="false">(P2!BR17+P2!BR27*BR$2)/(BR$2+1)</f>
        <v>22.8606097560976</v>
      </c>
      <c r="BS17" s="0" t="n">
        <f aca="false">(P2!BS17+P2!BS27*BS$2)/(BS$2+1)</f>
        <v>23.502511627907</v>
      </c>
      <c r="BT17" s="0" t="n">
        <f aca="false">(P2!BT17+P2!BT27*BT$2)/(BT$2+1)</f>
        <v>23.571</v>
      </c>
      <c r="BU17" s="0" t="n">
        <f aca="false">(P2!BU17+P2!BU27*BU$2)/(BU$2+1)</f>
        <v>23.2617435897436</v>
      </c>
      <c r="BV17" s="0" t="n">
        <f aca="false">(P2!BV17+P2!BV27*BV$2)/(BV$2+1)</f>
        <v>22.87725</v>
      </c>
      <c r="BW17" s="0" t="n">
        <f aca="false">(P2!BW17+P2!BW27*BW$2)/(BW$2+1)</f>
        <v>22.8847804878049</v>
      </c>
      <c r="BX17" s="0" t="n">
        <f aca="false">(P2!BX17+P2!BX27*BX$2)/(BX$2+1)</f>
        <v>24.5234210526316</v>
      </c>
      <c r="BY17" s="0" t="n">
        <f aca="false">(P2!BY17+P2!BY27*BY$2)/(BY$2+1)</f>
        <v>28.7016279069767</v>
      </c>
      <c r="BZ17" s="0" t="n">
        <f aca="false">(P2!BZ17+P2!BZ27*BZ$2)/(BZ$2+1)</f>
        <v>32.016717948718</v>
      </c>
      <c r="CA17" s="0" t="n">
        <f aca="false">(P2!CA17+P2!CA27*CA$2)/(CA$2+1)</f>
        <v>29.10225</v>
      </c>
      <c r="CB17" s="0" t="n">
        <f aca="false">(P2!CB17+P2!CB27*CB$2)/(CB$2+1)</f>
        <v>24.9276341463415</v>
      </c>
      <c r="CC17" s="0" t="n">
        <f aca="false">(P2!CC17+P2!CC27*CC$2)/(CC$2+1)</f>
        <v>22.81725</v>
      </c>
      <c r="CD17" s="0" t="n">
        <f aca="false">(P2!CD17+P2!CD27*CD$2)/(CD$2+1)</f>
        <v>23.0567674418605</v>
      </c>
      <c r="CE17" s="0" t="n">
        <f aca="false">(P2!CE17+P2!CE27*CE$2)/(CE$2+1)</f>
        <v>23.6802926829268</v>
      </c>
      <c r="CF17" s="0" t="n">
        <f aca="false">(P2!CF17+P2!CF27*CF$2)/(CF$2+1)</f>
        <v>23.7065555555556</v>
      </c>
      <c r="CG17" s="0" t="n">
        <f aca="false">(P2!CG17+P2!CG27*CG$2)/(CG$2+1)</f>
        <v>23.4379743589744</v>
      </c>
      <c r="CH17" s="0" t="n">
        <f aca="false">(P2!CH17+P2!CH27*CH$2)/(CH$2+1)</f>
        <v>23.08275</v>
      </c>
      <c r="CI17" s="0" t="n">
        <f aca="false">(P2!CI17+P2!CI27*CI$2)/(CI$2+1)</f>
        <v>23.0901707317073</v>
      </c>
      <c r="CJ17" s="0" t="n">
        <f aca="false">(P2!CJ17+P2!CJ27*CJ$2)/(CJ$2+1)</f>
        <v>24.5660526315789</v>
      </c>
      <c r="CK17" s="0" t="n">
        <f aca="false">(P2!CK17+P2!CK27*CK$2)/(CK$2+1)</f>
        <v>28.3124186046512</v>
      </c>
      <c r="CL17" s="0" t="n">
        <f aca="false">(P2!CL17+P2!CL27*CL$2)/(CL$2+1)</f>
        <v>31.3111538461538</v>
      </c>
      <c r="CM17" s="0" t="n">
        <f aca="false">(P2!CM17+P2!CM27*CM$2)/(CM$2+1)</f>
        <v>28.5971428571429</v>
      </c>
      <c r="CN17" s="0" t="n">
        <f aca="false">(P2!CN17+P2!CN27*CN$2)/(CN$2+1)</f>
        <v>24.9753076923077</v>
      </c>
      <c r="CO17" s="0" t="n">
        <f aca="false">(P2!CO17+P2!CO27*CO$2)/(CO$2+1)</f>
        <v>23.03025</v>
      </c>
      <c r="CP17" s="0" t="n">
        <f aca="false">(P2!CP17+P2!CP27*CP$2)/(CP$2+1)</f>
        <v>23.2387906976744</v>
      </c>
      <c r="CQ17" s="0" t="n">
        <f aca="false">(P2!CQ17+P2!CQ27*CQ$2)/(CQ$2+1)</f>
        <v>23.7696585365854</v>
      </c>
      <c r="CR17" s="0" t="n">
        <f aca="false">(P2!CR17+P2!CR27*CR$2)/(CR$2+1)</f>
        <v>23.803972972973</v>
      </c>
      <c r="CS17" s="0" t="n">
        <f aca="false">(P2!CS17+P2!CS27*CS$2)/(CS$2+1)</f>
        <v>23.5001219512195</v>
      </c>
      <c r="CT17" s="0" t="n">
        <f aca="false">(P2!CT17+P2!CT27*CT$2)/(CT$2+1)</f>
        <v>23.261052631579</v>
      </c>
      <c r="CU17" s="0" t="n">
        <f aca="false">(P2!CU17+P2!CU27*CU$2)/(CU$2+1)</f>
        <v>23.2196829268293</v>
      </c>
      <c r="CV17" s="0" t="n">
        <f aca="false">(P2!CV17+P2!CV27*CV$2)/(CV$2+1)</f>
        <v>24.52275</v>
      </c>
      <c r="CW17" s="0" t="n">
        <f aca="false">(P2!CW17+P2!CW27*CW$2)/(CW$2+1)</f>
        <v>28.1062682926829</v>
      </c>
      <c r="CX17" s="0" t="n">
        <f aca="false">(P2!CX17+P2!CX27*CX$2)/(CX$2+1)</f>
        <v>30.6920243902439</v>
      </c>
      <c r="CY17" s="0" t="n">
        <f aca="false">(P2!CY17+P2!CY27*CY$2)/(CY$2+1)</f>
        <v>28.37025</v>
      </c>
      <c r="CZ17" s="0" t="n">
        <f aca="false">(P2!CZ17+P2!CZ27*CZ$2)/(CZ$2+1)</f>
        <v>24.9652051282051</v>
      </c>
      <c r="DA17" s="0" t="n">
        <f aca="false">(P2!DA17+P2!DA27*DA$2)/(DA$2+1)</f>
        <v>23.1257142857143</v>
      </c>
      <c r="DB17" s="0" t="n">
        <f aca="false">(P2!DB17+P2!DB27*DB$2)/(DB$2+1)</f>
        <v>23.4018536585366</v>
      </c>
      <c r="DC17" s="0" t="n">
        <f aca="false">(P2!DC17+P2!DC27*DC$2)/(DC$2+1)</f>
        <v>23.8597804878049</v>
      </c>
      <c r="DD17" s="0" t="n">
        <f aca="false">(P2!DD17+P2!DD27*DD$2)/(DD$2+1)</f>
        <v>23.8864444444445</v>
      </c>
      <c r="DE17" s="0" t="n">
        <f aca="false">(P2!DE17+P2!DE27*DE$2)/(DE$2+1)</f>
        <v>23.6071951219512</v>
      </c>
      <c r="DF17" s="0" t="n">
        <f aca="false">(P2!DF17+P2!DF27*DF$2)/(DF$2+1)</f>
        <v>23.3992105263158</v>
      </c>
      <c r="DG17" s="0" t="n">
        <f aca="false">(P2!DG17+P2!DG27*DG$2)/(DG$2+1)</f>
        <v>23.3136046511628</v>
      </c>
      <c r="DH17" s="0" t="n">
        <f aca="false">(P2!DH17+P2!DH27*DH$2)/(DH$2+1)</f>
        <v>24.6165789473684</v>
      </c>
      <c r="DI17" s="0" t="n">
        <f aca="false">(P2!DI17+P2!DI27*DI$2)/(DI$2+1)</f>
        <v>27.8459268292683</v>
      </c>
      <c r="DJ17" s="0" t="n">
        <f aca="false">(P2!DJ17+P2!DJ27*DJ$2)/(DJ$2+1)</f>
        <v>30.220756097561</v>
      </c>
      <c r="DK17" s="0" t="n">
        <f aca="false">(P2!DK17+P2!DK27*DK$2)/(DK$2+1)</f>
        <v>28.090125</v>
      </c>
      <c r="DL17" s="0" t="n">
        <f aca="false">(P2!DL17+P2!DL27*DL$2)/(DL$2+1)</f>
        <v>24.9655384615385</v>
      </c>
      <c r="DM17" s="0" t="n">
        <f aca="false">(P2!DM17+P2!DM27*DM$2)/(DM$2+1)</f>
        <v>23.2557142857143</v>
      </c>
      <c r="DN17" s="0" t="n">
        <f aca="false">(P2!DN17+P2!DN27*DN$2)/(DN$2+1)</f>
        <v>23.5094390243902</v>
      </c>
      <c r="DO17" s="0" t="n">
        <f aca="false">(P2!DO17+P2!DO27*DO$2)/(DO$2+1)</f>
        <v>23.872023255814</v>
      </c>
      <c r="DP17" s="0" t="n">
        <f aca="false">(P2!DP17+P2!DP27*DP$2)/(DP$2+1)</f>
        <v>23.9407777777778</v>
      </c>
      <c r="DQ17" s="0" t="n">
        <f aca="false">(P2!DQ17+P2!DQ27*DQ$2)/(DQ$2+1)</f>
        <v>23.7319230769231</v>
      </c>
      <c r="DR17" s="0" t="n">
        <f aca="false">(P2!DR17+P2!DR27*DR$2)/(DR$2+1)</f>
        <v>23.4955263157895</v>
      </c>
      <c r="DS17" s="0" t="n">
        <f aca="false">(P2!DS17+P2!DS27*DS$2)/(DS$2+1)</f>
        <v>23.4122558139535</v>
      </c>
      <c r="DT17" s="0" t="n">
        <f aca="false">(P2!DT17+P2!DT27*DT$2)/(DT$2+1)</f>
        <v>24.6118421052632</v>
      </c>
      <c r="DU17" s="0" t="n">
        <f aca="false">(P2!DU17+P2!DU27*DU$2)/(DU$2+1)</f>
        <v>27.5803658536585</v>
      </c>
      <c r="DV17" s="0" t="n">
        <f aca="false">(P2!DV17+P2!DV27*DV$2)/(DV$2+1)</f>
        <v>29.7578780487805</v>
      </c>
      <c r="DW17" s="0" t="n">
        <f aca="false">(P2!DW17+P2!DW27*DW$2)/(DW$2+1)</f>
        <v>27.79725</v>
      </c>
      <c r="DX17" s="0" t="n">
        <f aca="false">(P2!DX17+P2!DX27*DX$2)/(DX$2+1)</f>
        <v>24.8824878048781</v>
      </c>
      <c r="DY17" s="0" t="n">
        <f aca="false">(P2!DY17+P2!DY27*DY$2)/(DY$2+1)</f>
        <v>23.40225</v>
      </c>
      <c r="DZ17" s="0" t="n">
        <f aca="false">(P2!DZ17+P2!DZ27*DZ$2)/(DZ$2+1)</f>
        <v>23.6015853658537</v>
      </c>
      <c r="EA17" s="0" t="n">
        <f aca="false">(P2!EA17+P2!EA27*EA$2)/(EA$2+1)</f>
        <v>23.9075813953488</v>
      </c>
      <c r="EB17" s="0" t="n">
        <f aca="false">(P2!EB17+P2!EB27*EB$2)/(EB$2+1)</f>
        <v>23.9755555555556</v>
      </c>
      <c r="EC17" s="0" t="n">
        <f aca="false">(P2!EC17+P2!EC27*EC$2)/(EC$2+1)</f>
        <v>23.7855128205128</v>
      </c>
      <c r="ED17" s="0" t="n">
        <f aca="false">(P2!ED17+P2!ED27*ED$2)/(ED$2+1)</f>
        <v>23.5594736842105</v>
      </c>
      <c r="EE17" s="0" t="n">
        <f aca="false">(P2!EE17+P2!EE27*EE$2)/(EE$2+1)</f>
        <v>23.4778139534884</v>
      </c>
      <c r="EF17" s="0" t="n">
        <f aca="false">(P2!EF17+P2!EF27*EF$2)/(EF$2+1)</f>
        <v>24.596052631579</v>
      </c>
      <c r="EG17" s="0" t="n">
        <f aca="false">(P2!EG17+P2!EG27*EG$2)/(EG$2+1)</f>
        <v>27.3056279069767</v>
      </c>
      <c r="EH17" s="0" t="n">
        <f aca="false">(P2!EH17+P2!EH27*EH$2)/(EH$2+1)</f>
        <v>29.5101025641026</v>
      </c>
      <c r="EI17" s="0" t="n">
        <f aca="false">(P2!EI17+P2!EI27*EI$2)/(EI$2+1)</f>
        <v>27.58275</v>
      </c>
      <c r="EJ17" s="0" t="n">
        <f aca="false">(P2!EJ17+P2!EJ27*EJ$2)/(EJ$2+1)</f>
        <v>24.859756097561</v>
      </c>
      <c r="EK17" s="0" t="n">
        <f aca="false">(P2!EK17+P2!EK27*EK$2)/(EK$2+1)</f>
        <v>23.4675</v>
      </c>
      <c r="EL17" s="0" t="n">
        <f aca="false">(P2!EL17+P2!EL27*EL$2)/(EL$2+1)</f>
        <v>23.6568048780488</v>
      </c>
      <c r="EM17" s="0" t="n">
        <f aca="false">(P2!EM17+P2!EM27*EM$2)/(EM$2+1)</f>
        <v>23.936</v>
      </c>
      <c r="EN17" s="0" t="n">
        <f aca="false">(P2!EN17+P2!EN27*EN$2)/(EN$2+1)</f>
        <v>24.0094594594595</v>
      </c>
      <c r="EO17" s="0" t="n">
        <f aca="false">(P2!EO17+P2!EO27*EO$2)/(EO$2+1)</f>
        <v>23.8216666666667</v>
      </c>
      <c r="EP17" s="0" t="n">
        <f aca="false">(P2!EP17+P2!EP27*EP$2)/(EP$2+1)</f>
        <v>23.560125</v>
      </c>
      <c r="EQ17" s="0" t="n">
        <f aca="false">(P2!EQ17+P2!EQ27*EQ$2)/(EQ$2+1)</f>
        <v>23.5673902439024</v>
      </c>
      <c r="ER17" s="0" t="n">
        <f aca="false">(P2!ER17+P2!ER27*ER$2)/(ER$2+1)</f>
        <v>24.581052631579</v>
      </c>
      <c r="ES17" s="0" t="n">
        <f aca="false">(P2!ES17+P2!ES27*ES$2)/(ES$2+1)</f>
        <v>27.1135348837209</v>
      </c>
      <c r="ET17" s="0" t="n">
        <f aca="false">(P2!ET17+P2!ET27*ET$2)/(ET$2+1)</f>
        <v>29.1763076923077</v>
      </c>
      <c r="EU17" s="0" t="n">
        <f aca="false">(P2!EU17+P2!EU27*EU$2)/(EU$2+1)</f>
        <v>27.3085714285714</v>
      </c>
      <c r="EV17" s="0" t="n">
        <f aca="false">(P2!EV17+P2!EV27*EV$2)/(EV$2+1)</f>
        <v>24.8842307692308</v>
      </c>
      <c r="EW17" s="0" t="n">
        <f aca="false">(P2!EW17+P2!EW27*EW$2)/(EW$2+1)</f>
        <v>23.52225</v>
      </c>
      <c r="EX17" s="0" t="n">
        <f aca="false">(P2!EX17+P2!EX27*EX$2)/(EX$2+1)</f>
        <v>23.6643720930233</v>
      </c>
      <c r="EY17" s="0" t="n">
        <f aca="false">(P2!EY17+P2!EY27*EY$2)/(EY$2+1)</f>
        <v>23.9892926829268</v>
      </c>
      <c r="EZ17" s="0" t="n">
        <f aca="false">(P2!EZ17+P2!EZ27*EZ$2)/(EZ$2+1)</f>
        <v>24.0135555555556</v>
      </c>
      <c r="FA17" s="0" t="n">
        <f aca="false">(P2!FA17+P2!FA27*FA$2)/(FA$2+1)</f>
        <v>23.7995365853659</v>
      </c>
      <c r="FB17" s="0" t="n">
        <f aca="false">(P2!FB17+P2!FB27*FB$2)/(FB$2+1)</f>
        <v>23.636052631579</v>
      </c>
      <c r="FC17" s="0" t="n">
        <f aca="false">(P2!FC17+P2!FC27*FC$2)/(FC$2+1)</f>
        <v>23.5991951219512</v>
      </c>
      <c r="FD17" s="0" t="n">
        <f aca="false">(P2!FD17+P2!FD27*FD$2)/(FD$2+1)</f>
        <v>24.517125</v>
      </c>
      <c r="FE17" s="0" t="n">
        <f aca="false">(P2!FE17+P2!FE27*FE$2)/(FE$2+1)</f>
        <v>27.0133414634146</v>
      </c>
      <c r="FF17" s="0" t="n">
        <f aca="false">(P2!FF17+P2!FF27*FF$2)/(FF$2+1)</f>
        <v>28.9188205128205</v>
      </c>
      <c r="FG17" s="0" t="n">
        <f aca="false">(P2!FG17+P2!FG27*FG$2)/(FG$2+1)</f>
        <v>27.1457142857143</v>
      </c>
      <c r="FH17" s="0" t="n">
        <f aca="false">(P2!FH17+P2!FH27*FH$2)/(FH$2+1)</f>
        <v>24.8345128205128</v>
      </c>
      <c r="FI17" s="0" t="n">
        <f aca="false">(P2!FI17+P2!FI27*FI$2)/(FI$2+1)</f>
        <v>23.554875</v>
      </c>
      <c r="FJ17" s="0" t="n">
        <f aca="false">(P2!FJ17+P2!FJ27*FJ$2)/(FJ$2+1)</f>
        <v>23.6879302325581</v>
      </c>
      <c r="FK17" s="0" t="n">
        <f aca="false">(P2!FK17+P2!FK27*FK$2)/(FK$2+1)</f>
        <v>23.9817804878049</v>
      </c>
      <c r="FL17" s="0" t="n">
        <f aca="false">(P2!FL17+P2!FL27*FL$2)/(FL$2+1)</f>
        <v>24.0045555555556</v>
      </c>
      <c r="FM17" s="0" t="n">
        <f aca="false">(P2!FM17+P2!FM27*FM$2)/(FM$2+1)</f>
        <v>23.7988292682927</v>
      </c>
      <c r="FN17" s="0" t="n">
        <f aca="false">(P2!FN17+P2!FN27*FN$2)/(FN$2+1)</f>
        <v>23.655</v>
      </c>
      <c r="FO17" s="0" t="n">
        <f aca="false">(P2!FO17+P2!FO27*FO$2)/(FO$2+1)</f>
        <v>23.6189024390244</v>
      </c>
      <c r="FP17" s="0" t="n">
        <f aca="false">(P2!FP17+P2!FP27*FP$2)/(FP$2+1)</f>
        <v>24.50025</v>
      </c>
      <c r="FQ17" s="0" t="n">
        <f aca="false">(P2!FQ17+P2!FQ27*FQ$2)/(FQ$2+1)</f>
        <v>26.9057804878049</v>
      </c>
      <c r="FR17" s="0" t="n">
        <f aca="false">(P2!FR17+P2!FR27*FR$2)/(FR$2+1)</f>
        <v>28.660512195122</v>
      </c>
      <c r="FS17" s="0" t="n">
        <f aca="false">(P2!FS17+P2!FS27*FS$2)/(FS$2+1)</f>
        <v>27.09225</v>
      </c>
      <c r="FT17" s="0" t="n">
        <f aca="false">(P2!FT17+P2!FT27*FT$2)/(FT$2+1)</f>
        <v>24.7943333333333</v>
      </c>
      <c r="FU17" s="0" t="n">
        <f aca="false">(P2!FU17+P2!FU27*FU$2)/(FU$2+1)</f>
        <v>23.5314285714286</v>
      </c>
      <c r="FV17" s="0" t="n">
        <f aca="false">(P2!FV17+P2!FV27*FV$2)/(FV$2+1)</f>
        <v>23.7160243902439</v>
      </c>
      <c r="FW17" s="0" t="n">
        <f aca="false">(P2!FW17+P2!FW27*FW$2)/(FW$2+1)</f>
        <v>23.9236976744186</v>
      </c>
      <c r="FX17" s="0" t="n">
        <f aca="false">(P2!FX17+P2!FX27*FX$2)/(FX$2+1)</f>
        <v>23.9396578947368</v>
      </c>
      <c r="FY17" s="0" t="n">
        <f aca="false">(P2!FY17+P2!FY27*FY$2)/(FY$2+1)</f>
        <v>23.7860243902439</v>
      </c>
      <c r="FZ17" s="0" t="n">
        <f aca="false">(P2!FZ17+P2!FZ27*FZ$2)/(FZ$2+1)</f>
        <v>23.60025</v>
      </c>
      <c r="GA17" s="0" t="n">
        <f aca="false">(P2!GA17+P2!GA27*GA$2)/(GA$2+1)</f>
        <v>23.5709302325581</v>
      </c>
      <c r="GB17" s="0" t="n">
        <f aca="false">(P2!GB17+P2!GB27*GB$2)/(GB$2+1)</f>
        <v>24.5265789473684</v>
      </c>
      <c r="GC17" s="0" t="n">
        <f aca="false">(P2!GC17+P2!GC27*GC$2)/(GC$2+1)</f>
        <v>26.7672195121951</v>
      </c>
      <c r="GD17" s="0" t="n">
        <f aca="false">(P2!GD17+P2!GD27*GD$2)/(GD$2+1)</f>
        <v>28.4625365853659</v>
      </c>
      <c r="GE17" s="0" t="n">
        <f aca="false">(P2!GE17+P2!GE27*GE$2)/(GE$2+1)</f>
        <v>26.94525</v>
      </c>
      <c r="GF17" s="0" t="n">
        <f aca="false">(P2!GF17+P2!GF27*GF$2)/(GF$2+1)</f>
        <v>24.6986097560976</v>
      </c>
      <c r="GG17" s="0" t="n">
        <f aca="false">(P2!GG17+P2!GG27*GG$2)/(GG$2+1)</f>
        <v>23.4910227272727</v>
      </c>
      <c r="GH17" s="0" t="n">
        <f aca="false">(P2!GH17+P2!GH27*GH$2)/(GH$2+1)</f>
        <v>23.7032195121951</v>
      </c>
      <c r="GI17" s="0" t="n">
        <f aca="false">(P2!GI17+P2!GI27*GI$2)/(GI$2+1)</f>
        <v>23.8640444444444</v>
      </c>
      <c r="GJ17" s="0" t="n">
        <f aca="false">(P2!GJ17+P2!GJ27*GJ$2)/(GJ$2+1)</f>
        <v>23.9139487179487</v>
      </c>
      <c r="GK17" s="0" t="n">
        <f aca="false">(P2!GK17+P2!GK27*GK$2)/(GK$2+1)</f>
        <v>23.7558292682927</v>
      </c>
      <c r="GL17" s="0" t="n">
        <f aca="false">(P2!GL17+P2!GL27*GL$2)/(GL$2+1)</f>
        <v>23.6242105263158</v>
      </c>
      <c r="GM17" s="0" t="n">
        <f aca="false">(P2!GM17+P2!GM27*GM$2)/(GM$2+1)</f>
        <v>23.5606744186047</v>
      </c>
      <c r="GN17" s="0" t="n">
        <f aca="false">(P2!GN17+P2!GN27*GN$2)/(GN$2+1)</f>
        <v>24.4815789473684</v>
      </c>
      <c r="GO17" s="0" t="n">
        <f aca="false">(P2!GO17+P2!GO27*GO$2)/(GO$2+1)</f>
        <v>26.5916976744186</v>
      </c>
      <c r="GP17" s="0" t="n">
        <f aca="false">(P2!GP17+P2!GP27*GP$2)/(GP$2+1)</f>
        <v>28.348358974359</v>
      </c>
      <c r="GQ17" s="0" t="n">
        <f aca="false">(P2!GQ17+P2!GQ27*GQ$2)/(GQ$2+1)</f>
        <v>26.815125</v>
      </c>
      <c r="GR17" s="0" t="n">
        <f aca="false">(P2!GR17+P2!GR27*GR$2)/(GR$2+1)</f>
        <v>24.6047441860465</v>
      </c>
      <c r="GS17" s="0" t="n">
        <f aca="false">(P2!GS17+P2!GS27*GS$2)/(GS$2+1)</f>
        <v>23.5114285714286</v>
      </c>
      <c r="GT17" s="0" t="n">
        <f aca="false">(P2!GT17+P2!GT27*GT$2)/(GT$2+1)</f>
        <v>23.6798292682927</v>
      </c>
      <c r="GU17" s="0" t="n">
        <f aca="false">(P2!GU17+P2!GU27*GU$2)/(GU$2+1)</f>
        <v>23.8153333333333</v>
      </c>
      <c r="GV17" s="0" t="n">
        <f aca="false">(P2!GV17+P2!GV27*GV$2)/(GV$2+1)</f>
        <v>23.8560789473684</v>
      </c>
      <c r="GW17" s="0" t="n">
        <f aca="false">(P2!GW17+P2!GW27*GW$2)/(GW$2+1)</f>
        <v>23.7352820512821</v>
      </c>
      <c r="GX17" s="0" t="n">
        <f aca="false">(P2!GX17+P2!GX27*GX$2)/(GX$2+1)</f>
        <v>23.5042857142857</v>
      </c>
      <c r="GY17" s="0" t="n">
        <f aca="false">(P2!GY17+P2!GY27*GY$2)/(GY$2+1)</f>
        <v>23.5325365853659</v>
      </c>
      <c r="GZ17" s="0" t="n">
        <f aca="false">(P2!GZ17+P2!GZ27*GZ$2)/(GZ$2+1)</f>
        <v>24.4263157894737</v>
      </c>
      <c r="HA17" s="0" t="n">
        <f aca="false">(P2!HA17+P2!HA27*HA$2)/(HA$2+1)</f>
        <v>26.5269534883721</v>
      </c>
      <c r="HB17" s="0" t="n">
        <f aca="false">(P2!HB17+P2!HB27*HB$2)/(HB$2+1)</f>
        <v>28.2848717948718</v>
      </c>
      <c r="HC17" s="0" t="n">
        <f aca="false">(P2!HC17+P2!HC27*HC$2)/(HC$2+1)</f>
        <v>26.755125</v>
      </c>
      <c r="HD17" s="0" t="n">
        <f aca="false">(P2!HD17+P2!HD27*HD$2)/(HD$2+1)</f>
        <v>24.5547674418605</v>
      </c>
      <c r="HE17" s="0" t="n">
        <f aca="false">(P2!HE17+P2!HE27*HE$2)/(HE$2+1)</f>
        <v>23.4614285714286</v>
      </c>
      <c r="HF17" s="0" t="n">
        <f aca="false">(P2!HF17+P2!HF27*HF$2)/(HF$2+1)</f>
        <v>23.6006279069767</v>
      </c>
      <c r="HG17" s="0" t="n">
        <f aca="false">(P2!HG17+P2!HG27*HG$2)/(HG$2+1)</f>
        <v>23.7853023255814</v>
      </c>
      <c r="HH17" s="0" t="n">
        <f aca="false">(P2!HH17+P2!HH27*HH$2)/(HH$2+1)</f>
        <v>23.8047105263158</v>
      </c>
      <c r="HI17" s="0" t="n">
        <f aca="false">(P2!HI17+P2!HI27*HI$2)/(HI$2+1)</f>
        <v>23.649756097561</v>
      </c>
      <c r="HJ17" s="0" t="n">
        <f aca="false">(P2!HJ17+P2!HJ27*HJ$2)/(HJ$2+1)</f>
        <v>23.475</v>
      </c>
      <c r="HK17" s="0" t="n">
        <f aca="false">(P2!HK17+P2!HK27*HK$2)/(HK$2+1)</f>
        <v>23.4796585365854</v>
      </c>
      <c r="HL17" s="0" t="n">
        <f aca="false">(P2!HL17+P2!HL27*HL$2)/(HL$2+1)</f>
        <v>24.3631578947368</v>
      </c>
    </row>
    <row r="18" customFormat="false" ht="12.75" hidden="false" customHeight="false" outlineLevel="0" collapsed="false">
      <c r="B18" s="409"/>
    </row>
    <row r="19" customFormat="false" ht="12.75" hidden="false" customHeight="false" outlineLevel="0" collapsed="false">
      <c r="B19" s="409"/>
    </row>
    <row r="20" customFormat="false" ht="12.75" hidden="false" customHeight="false" outlineLevel="0" collapsed="false">
      <c r="B20" s="409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09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09"/>
    </row>
    <row r="23" customFormat="false" ht="12.75" hidden="false" customHeight="false" outlineLevel="0" collapsed="false">
      <c r="B23" s="409"/>
    </row>
    <row r="24" customFormat="false" ht="12.75" hidden="false" customHeight="false" outlineLevel="0" collapsed="false">
      <c r="A24" s="411"/>
      <c r="B24" s="412"/>
      <c r="C24" s="411"/>
      <c r="D24" s="411"/>
      <c r="E24" s="411"/>
      <c r="F24" s="411"/>
      <c r="G24" s="411"/>
      <c r="H24" s="411"/>
      <c r="I24" s="411"/>
      <c r="J24" s="411"/>
      <c r="K24" s="411"/>
      <c r="L24" s="411"/>
      <c r="M24" s="411"/>
      <c r="N24" s="411"/>
      <c r="O24" s="411"/>
      <c r="P24" s="411"/>
      <c r="Q24" s="411" t="s">
        <v>202</v>
      </c>
      <c r="R24" s="411" t="n">
        <f aca="false">R20-R15</f>
        <v>39.9997948717949</v>
      </c>
      <c r="S24" s="411" t="n">
        <f aca="false">S20-S15</f>
        <v>18.9285714285714</v>
      </c>
      <c r="T24" s="411" t="n">
        <f aca="false">T20-T15</f>
        <v>19.5962564102564</v>
      </c>
      <c r="U24" s="411" t="n">
        <f aca="false">U20-U15</f>
        <v>15.24975</v>
      </c>
      <c r="V24" s="411" t="n">
        <f aca="false">V20-V15</f>
        <v>12.5001860465116</v>
      </c>
      <c r="W24" s="411" t="n">
        <f aca="false">W20-W15</f>
        <v>11.2501951219512</v>
      </c>
      <c r="X24" s="411" t="n">
        <f aca="false">X20-X15</f>
        <v>9.00011111111112</v>
      </c>
      <c r="Y24" s="411" t="n">
        <f aca="false">Y20-Y15</f>
        <v>6.99948780487808</v>
      </c>
      <c r="Z24" s="411" t="n">
        <f aca="false">Z20-Z15</f>
        <v>6.99947368421056</v>
      </c>
      <c r="AA24" s="411" t="n">
        <f aca="false">AA20-AA15</f>
        <v>6.99963414634149</v>
      </c>
      <c r="AB24" s="411" t="n">
        <f aca="false">AB20-AB15</f>
        <v>20.00025</v>
      </c>
      <c r="AC24" s="411" t="n">
        <f aca="false">AC20-AC15</f>
        <v>23.0001707317073</v>
      </c>
      <c r="AD24" s="411" t="n">
        <f aca="false">AD20-AD15</f>
        <v>40.8074102564102</v>
      </c>
      <c r="AE24" s="411" t="n">
        <f aca="false">AE20-AE15</f>
        <v>20.5</v>
      </c>
      <c r="AF24" s="411" t="n">
        <f aca="false">AF20-AF15</f>
        <v>13.4998717948718</v>
      </c>
      <c r="AG24" s="411" t="n">
        <f aca="false">AG20-AG15</f>
        <v>4.5</v>
      </c>
      <c r="AH24" s="411" t="n">
        <f aca="false">AH20-AH15</f>
        <v>4.49965116279072</v>
      </c>
      <c r="AI24" s="411" t="n">
        <f aca="false">AI20-AI15</f>
        <v>5.00104878048783</v>
      </c>
      <c r="AJ24" s="411" t="n">
        <f aca="false">AJ20-AJ15</f>
        <v>5.99922222222217</v>
      </c>
      <c r="AK24" s="411" t="n">
        <f aca="false">AK20-AK15</f>
        <v>3.50041463414631</v>
      </c>
      <c r="AL24" s="411" t="n">
        <f aca="false">AL20-AL15</f>
        <v>4.0002631578947</v>
      </c>
      <c r="AM24" s="411" t="n">
        <f aca="false">AM20-AM15</f>
        <v>4.00026829268288</v>
      </c>
      <c r="AN24" s="411" t="n">
        <f aca="false">AN20-AN15</f>
        <v>12.499875</v>
      </c>
      <c r="AO24" s="411" t="n">
        <f aca="false">AO20-AO15</f>
        <v>13.5001951219512</v>
      </c>
      <c r="AP24" s="411" t="n">
        <f aca="false">AP20-AP15</f>
        <v>23.6883658536585</v>
      </c>
      <c r="AQ24" s="411" t="n">
        <f aca="false">AQ20-AQ15</f>
        <v>9.99975</v>
      </c>
      <c r="AR24" s="411" t="n">
        <f aca="false">AR20-AR15</f>
        <v>10.0008461538461</v>
      </c>
      <c r="AS24" s="411" t="n">
        <f aca="false">AS20-AS15</f>
        <v>5</v>
      </c>
      <c r="AT24" s="411" t="n">
        <f aca="false">AT20-AT15</f>
        <v>4.4998292682927</v>
      </c>
      <c r="AU24" s="411" t="n">
        <f aca="false">AU20-AU15</f>
        <v>2.59014634146337</v>
      </c>
      <c r="AV24" s="411" t="n">
        <f aca="false">AV20-AV15</f>
        <v>3.73035897435901</v>
      </c>
      <c r="AW24" s="411" t="n">
        <f aca="false">AW20-AW15</f>
        <v>2.07000000000001</v>
      </c>
      <c r="AX24" s="411" t="n">
        <f aca="false">AX20-AX15</f>
        <v>2.61010526315786</v>
      </c>
      <c r="AY24" s="411" t="n">
        <f aca="false">AY20-AY15</f>
        <v>2.74079069767438</v>
      </c>
      <c r="AZ24" s="411" t="n">
        <f aca="false">AZ20-AZ15</f>
        <v>9.21957894736846</v>
      </c>
      <c r="BA24" s="411" t="n">
        <f aca="false">BA20-BA15</f>
        <v>9.84004878048781</v>
      </c>
      <c r="BB24" s="411" t="n">
        <f aca="false">BB20-BB15</f>
        <v>17.4981219512195</v>
      </c>
      <c r="BC24" s="411" t="n">
        <f aca="false">BC20-BC15</f>
        <v>7.350375</v>
      </c>
      <c r="BD24" s="411" t="n">
        <f aca="false">BD20-BD15</f>
        <v>7.76958536585367</v>
      </c>
      <c r="BE24" s="411" t="n">
        <f aca="false">BE20-BE15</f>
        <v>4.159875</v>
      </c>
      <c r="BF24" s="413" t="n">
        <f aca="false">BF20-BF15</f>
        <v>3.90036585365851</v>
      </c>
      <c r="BG24" s="413" t="n">
        <f aca="false">BG20-BG15</f>
        <v>3.09016279069767</v>
      </c>
      <c r="BH24" s="411" t="n">
        <f aca="false">BH20-BH15</f>
        <v>4.22033333333337</v>
      </c>
      <c r="BI24" s="411" t="n">
        <f aca="false">BI20-BI15</f>
        <v>2.71061538461536</v>
      </c>
      <c r="BJ24" s="411" t="n">
        <f aca="false">BJ20-BJ15</f>
        <v>3.1998421052632</v>
      </c>
      <c r="BK24" s="411" t="n">
        <f aca="false">BK20-BK15</f>
        <v>3.32030232558137</v>
      </c>
      <c r="BL24" s="411" t="n">
        <f aca="false">BL20-BL15</f>
        <v>9.21</v>
      </c>
      <c r="BM24" s="411" t="n">
        <f aca="false">BM20-BM15</f>
        <v>9.80002325581391</v>
      </c>
      <c r="BN24" s="411" t="n">
        <f aca="false">BN20-BN15</f>
        <v>16.8281282051282</v>
      </c>
      <c r="BO24" s="411" t="n">
        <f aca="false">BO20-BO15</f>
        <v>7.460375</v>
      </c>
      <c r="BP24" s="411" t="n">
        <f aca="false">BP20-BP15</f>
        <v>7.82002439024387</v>
      </c>
      <c r="BQ24" s="411" t="n">
        <f aca="false">BQ20-BQ15</f>
        <v>4.52075</v>
      </c>
      <c r="BR24" s="411" t="n">
        <f aca="false">BR20-BR15</f>
        <v>4.29963414634144</v>
      </c>
      <c r="BS24" s="411" t="n">
        <f aca="false">BS20-BS15</f>
        <v>3.56023255813957</v>
      </c>
      <c r="BT24" s="411" t="n">
        <f aca="false">BT20-BT15</f>
        <v>4.67988888888891</v>
      </c>
      <c r="BU24" s="411" t="n">
        <f aca="false">BU20-BU15</f>
        <v>3.30012820512818</v>
      </c>
      <c r="BV24" s="411" t="n">
        <f aca="false">BV20-BV15</f>
        <v>3.74975</v>
      </c>
      <c r="BW24" s="411" t="n">
        <f aca="false">BW20-BW15</f>
        <v>3.85987804878051</v>
      </c>
      <c r="BX24" s="411" t="n">
        <f aca="false">BX20-BX15</f>
        <v>9.21957894736846</v>
      </c>
      <c r="BY24" s="411" t="n">
        <f aca="false">BY20-BY15</f>
        <v>9.79002325581394</v>
      </c>
      <c r="BZ24" s="411" t="n">
        <f aca="false">BZ20-BZ15</f>
        <v>16.1378461538461</v>
      </c>
      <c r="CA24" s="411" t="n">
        <f aca="false">CA20-CA15</f>
        <v>7.58025</v>
      </c>
      <c r="CB24" s="411" t="n">
        <f aca="false">CB20-CB15</f>
        <v>7.88073170731711</v>
      </c>
      <c r="CC24" s="411" t="n">
        <f aca="false">CC20-CC15</f>
        <v>4.87025</v>
      </c>
      <c r="CD24" s="411" t="n">
        <f aca="false">CD20-CD15</f>
        <v>4.66981395348838</v>
      </c>
      <c r="CE24" s="411" t="n">
        <f aca="false">CE20-CE15</f>
        <v>4.01953658536587</v>
      </c>
      <c r="CF24" s="411" t="n">
        <f aca="false">CF20-CF15</f>
        <v>5.13044444444441</v>
      </c>
      <c r="CG24" s="411" t="n">
        <f aca="false">CG20-CG15</f>
        <v>3.86941025641025</v>
      </c>
      <c r="CH24" s="411" t="n">
        <f aca="false">CH20-CH15</f>
        <v>4.2795</v>
      </c>
      <c r="CI24" s="411" t="n">
        <f aca="false">CI20-CI15</f>
        <v>4.38058536585368</v>
      </c>
      <c r="CJ24" s="411" t="n">
        <f aca="false">CJ20-CJ15</f>
        <v>9.25984210526316</v>
      </c>
      <c r="CK24" s="411" t="n">
        <f aca="false">CK20-CK15</f>
        <v>9.81009302325582</v>
      </c>
      <c r="CL24" s="411" t="n">
        <f aca="false">CL20-CL15</f>
        <v>15.5080769230769</v>
      </c>
      <c r="CM24" s="411" t="n">
        <f aca="false">CM20-CM15</f>
        <v>7.7101428571429</v>
      </c>
      <c r="CN24" s="411" t="n">
        <f aca="false">CN20-CN15</f>
        <v>7.96035897435902</v>
      </c>
      <c r="CO24" s="411" t="n">
        <f aca="false">CO20-CO15</f>
        <v>5.21925</v>
      </c>
      <c r="CP24" s="411" t="n">
        <f aca="false">CP20-CP15</f>
        <v>5.03960465116277</v>
      </c>
      <c r="CQ24" s="411" t="n">
        <f aca="false">CQ20-CQ15</f>
        <v>4.41082926829263</v>
      </c>
      <c r="CR24" s="411" t="n">
        <f aca="false">CR20-CR15</f>
        <v>5.52037837837839</v>
      </c>
      <c r="CS24" s="411" t="n">
        <f aca="false">CS20-CS15</f>
        <v>4.34990243902439</v>
      </c>
      <c r="CT24" s="411" t="n">
        <f aca="false">CT20-CT15</f>
        <v>4.7297368421053</v>
      </c>
      <c r="CU24" s="411" t="n">
        <f aca="false">CU20-CU15</f>
        <v>4.83058536585363</v>
      </c>
      <c r="CV24" s="411" t="n">
        <f aca="false">CV20-CV15</f>
        <v>9.35</v>
      </c>
      <c r="CW24" s="411" t="n">
        <f aca="false">CW20-CW15</f>
        <v>9.88958536585368</v>
      </c>
      <c r="CX24" s="411" t="n">
        <f aca="false">CX20-CX15</f>
        <v>15.0279268292683</v>
      </c>
      <c r="CY24" s="411" t="n">
        <f aca="false">CY20-CY15</f>
        <v>7.88</v>
      </c>
      <c r="CZ24" s="411" t="n">
        <f aca="false">CZ20-CZ15</f>
        <v>8.10007692307689</v>
      </c>
      <c r="DA24" s="411" t="n">
        <f aca="false">DA20-DA15</f>
        <v>5.54</v>
      </c>
      <c r="DB24" s="411" t="n">
        <f aca="false">DB20-DB15</f>
        <v>5.38029268292678</v>
      </c>
      <c r="DC24" s="411" t="n">
        <f aca="false">DC20-DC15</f>
        <v>4.79058536585362</v>
      </c>
      <c r="DD24" s="411" t="n">
        <f aca="false">DD20-DD15</f>
        <v>5.88988888888892</v>
      </c>
      <c r="DE24" s="411" t="n">
        <f aca="false">DE20-DE15</f>
        <v>4.82048780487803</v>
      </c>
      <c r="DF24" s="411" t="n">
        <f aca="false">DF20-DF15</f>
        <v>5.16010526315786</v>
      </c>
      <c r="DG24" s="411" t="n">
        <f aca="false">DG20-DG15</f>
        <v>5.26025581395351</v>
      </c>
      <c r="DH24" s="411" t="n">
        <f aca="false">DH20-DH15</f>
        <v>9.46036842105264</v>
      </c>
      <c r="DI24" s="411" t="n">
        <f aca="false">DI20-DI15</f>
        <v>9.97956097560976</v>
      </c>
      <c r="DJ24" s="411" t="n">
        <f aca="false">DJ20-DJ15</f>
        <v>14.708</v>
      </c>
      <c r="DK24" s="411" t="n">
        <f aca="false">DK20-DK15</f>
        <v>8.049875</v>
      </c>
      <c r="DL24" s="411" t="n">
        <f aca="false">DL20-DL15</f>
        <v>8.23030769230766</v>
      </c>
      <c r="DM24" s="411" t="n">
        <f aca="false">DM20-DM15</f>
        <v>5.8501428571429</v>
      </c>
      <c r="DN24" s="411" t="n">
        <f aca="false">DN20-DN15</f>
        <v>5.70902439024388</v>
      </c>
      <c r="DO24" s="411" t="n">
        <f aca="false">DO20-DO15</f>
        <v>5.1705348837209</v>
      </c>
      <c r="DP24" s="411" t="n">
        <f aca="false">DP20-DP15</f>
        <v>6.25988888888893</v>
      </c>
      <c r="DQ24" s="411" t="n">
        <f aca="false">DQ20-DQ15</f>
        <v>5.25974358974359</v>
      </c>
      <c r="DR24" s="411" t="n">
        <f aca="false">DR20-DR15</f>
        <v>5.57999999999996</v>
      </c>
      <c r="DS24" s="411" t="n">
        <f aca="false">DS20-DS15</f>
        <v>5.67030232558136</v>
      </c>
      <c r="DT24" s="411" t="n">
        <f aca="false">DT20-DT15</f>
        <v>9.57957894736846</v>
      </c>
      <c r="DU24" s="411" t="n">
        <f aca="false">DU20-DU15</f>
        <v>10.0796829268293</v>
      </c>
      <c r="DV24" s="411" t="n">
        <f aca="false">DV20-DV15</f>
        <v>14.4275853658537</v>
      </c>
      <c r="DW24" s="411" t="n">
        <f aca="false">DW20-DW15</f>
        <v>8.231</v>
      </c>
      <c r="DX24" s="411" t="n">
        <f aca="false">DX20-DX15</f>
        <v>8.38073170731712</v>
      </c>
      <c r="DY24" s="411" t="n">
        <f aca="false">DY20-DY15</f>
        <v>6.15975</v>
      </c>
      <c r="DZ24" s="413" t="n">
        <f aca="false">DZ20-DZ15</f>
        <v>6.03031707317071</v>
      </c>
      <c r="EA24" s="413" t="n">
        <f aca="false">EA20-EA15</f>
        <v>5.50116279069765</v>
      </c>
      <c r="EB24" s="411" t="n">
        <f aca="false">EB20-EB15</f>
        <v>6.5901111111111</v>
      </c>
      <c r="EC24" s="411" t="n">
        <f aca="false">EC20-EC15</f>
        <v>5.64046153846152</v>
      </c>
      <c r="ED24" s="411" t="n">
        <f aca="false">ED20-ED15</f>
        <v>5.9401052631579</v>
      </c>
      <c r="EE24" s="413" t="n">
        <f aca="false">EE20-EE15</f>
        <v>6.03009302325581</v>
      </c>
      <c r="EF24" s="411" t="n">
        <f aca="false">EF20-EF15</f>
        <v>9.74063157894733</v>
      </c>
      <c r="EG24" s="413" t="n">
        <f aca="false">EG20-EG15</f>
        <v>10.240488372093</v>
      </c>
      <c r="EH24" s="411" t="n">
        <f aca="false">EH20-EH15</f>
        <v>14.438282051282</v>
      </c>
      <c r="EI24" s="413" t="n">
        <f aca="false">EI20-EI15</f>
        <v>8.43</v>
      </c>
      <c r="EJ24" s="411" t="n">
        <f aca="false">EJ20-EJ15</f>
        <v>8.56026829268293</v>
      </c>
      <c r="EK24" s="413" t="n">
        <f aca="false">EK20-EK15</f>
        <v>6.44075</v>
      </c>
      <c r="EL24" s="413" t="n">
        <f aca="false">EL20-EL15</f>
        <v>6.31965853658538</v>
      </c>
      <c r="EM24" s="413" t="n">
        <f aca="false">EM20-EM15</f>
        <v>5.83113953488374</v>
      </c>
      <c r="EN24" s="411" t="n">
        <f aca="false">EN20-EN15</f>
        <v>6.91967567567563</v>
      </c>
      <c r="EO24" s="411" t="n">
        <f aca="false">EO20-EO15</f>
        <v>6.01964102564102</v>
      </c>
      <c r="EP24" s="411" t="n">
        <f aca="false">EP20-EP15</f>
        <v>6.310125</v>
      </c>
      <c r="EQ24" s="413" t="n">
        <f aca="false">EQ20-EQ15</f>
        <v>6.39002439024387</v>
      </c>
      <c r="ER24" s="411" t="n">
        <f aca="false">ER20-ER15</f>
        <v>9.9001052631579</v>
      </c>
      <c r="ES24" s="413" t="n">
        <f aca="false">ES20-ES15</f>
        <v>10.4002558139535</v>
      </c>
      <c r="ET24" s="411" t="n">
        <f aca="false">ET20-ET15</f>
        <v>14.358358974359</v>
      </c>
      <c r="EU24" s="413" t="n">
        <f aca="false">EU20-EU15</f>
        <v>8.6401428571429</v>
      </c>
      <c r="EV24" s="411" t="n">
        <f aca="false">EV20-EV15</f>
        <v>8.73989743589748</v>
      </c>
      <c r="EW24" s="413" t="n">
        <f aca="false">EW20-EW15</f>
        <v>6.74075</v>
      </c>
      <c r="EX24" s="413" t="n">
        <f aca="false">EX20-EX15</f>
        <v>6.61967441860467</v>
      </c>
      <c r="EY24" s="413" t="n">
        <f aca="false">EY20-EY15</f>
        <v>6.1504390243902</v>
      </c>
      <c r="EZ24" s="411" t="n">
        <f aca="false">EZ20-EZ15</f>
        <v>7.23999999999997</v>
      </c>
      <c r="FA24" s="411" t="n">
        <f aca="false">FA20-FA15</f>
        <v>6.37965853658537</v>
      </c>
      <c r="FB24" s="411" t="n">
        <f aca="false">FB20-FB15</f>
        <v>6.66010526315793</v>
      </c>
      <c r="FC24" s="413" t="n">
        <f aca="false">FC20-FC15</f>
        <v>6.73946341463411</v>
      </c>
      <c r="FD24" s="411" t="n">
        <f aca="false">FD20-FD15</f>
        <v>10.070375</v>
      </c>
      <c r="FE24" s="413" t="n">
        <f aca="false">FE20-FE15</f>
        <v>10.5708536585366</v>
      </c>
      <c r="FF24" s="411" t="n">
        <f aca="false">FF20-FF15</f>
        <v>14.2883076923076</v>
      </c>
      <c r="FG24" s="413" t="n">
        <f aca="false">FG20-FG15</f>
        <v>8.84</v>
      </c>
      <c r="FH24" s="411" t="n">
        <f aca="false">FH20-FH15</f>
        <v>8.93002564102564</v>
      </c>
      <c r="FI24" s="413" t="n">
        <f aca="false">FI20-FI15</f>
        <v>7.02037499999999</v>
      </c>
      <c r="FJ24" s="413" t="n">
        <f aca="false">FJ20-FJ15</f>
        <v>6.91013953488368</v>
      </c>
      <c r="FK24" s="413" t="n">
        <f aca="false">FK20-FK15</f>
        <v>6.44002439024387</v>
      </c>
      <c r="FL24" s="411" t="n">
        <f aca="false">FL20-FL15</f>
        <v>7.51999999999999</v>
      </c>
      <c r="FM24" s="411" t="n">
        <f aca="false">FM20-FM15</f>
        <v>6.70963414634142</v>
      </c>
      <c r="FN24" s="411" t="n">
        <f aca="false">FN20-FN15</f>
        <v>6.96010526315786</v>
      </c>
      <c r="FO24" s="413" t="n">
        <f aca="false">FO20-FO15</f>
        <v>7.03975609756101</v>
      </c>
      <c r="FP24" s="411" t="n">
        <f aca="false">FP20-FP15</f>
        <v>10.28</v>
      </c>
      <c r="FQ24" s="413" t="n">
        <f aca="false">FQ20-FQ15</f>
        <v>10.7703414634146</v>
      </c>
      <c r="FR24" s="411" t="n">
        <f aca="false">FR20-FR15</f>
        <v>14.2379024390244</v>
      </c>
      <c r="FS24" s="413" t="n">
        <f aca="false">FS20-FS15</f>
        <v>9.07025</v>
      </c>
      <c r="FT24" s="411" t="n">
        <f aca="false">FT20-FT15</f>
        <v>9.14061538461534</v>
      </c>
      <c r="FU24" s="413" t="n">
        <f aca="false">FU20-FU15</f>
        <v>7.2801428571429</v>
      </c>
      <c r="FV24" s="413" t="n">
        <f aca="false">FV20-FV15</f>
        <v>7.18999999999998</v>
      </c>
      <c r="FW24" s="413" t="n">
        <f aca="false">FW20-FW15</f>
        <v>6.73113953488375</v>
      </c>
      <c r="FX24" s="413" t="n">
        <f aca="false">FX20-FX15</f>
        <v>7.80986842105258</v>
      </c>
      <c r="FY24" s="411" t="n">
        <f aca="false">FY20-FY15</f>
        <v>7.0201951219512</v>
      </c>
      <c r="FZ24" s="411" t="n">
        <f aca="false">FZ20-FZ15</f>
        <v>7.27025</v>
      </c>
      <c r="GA24" s="411" t="n">
        <f aca="false">GA20-GA15</f>
        <v>7.3499302325581</v>
      </c>
      <c r="GB24" s="411" t="n">
        <f aca="false">GB20-GB15</f>
        <v>10.47</v>
      </c>
      <c r="GC24" s="413" t="n">
        <f aca="false">GC20-GC15</f>
        <v>10.9705853658536</v>
      </c>
      <c r="GD24" s="411" t="n">
        <f aca="false">GD20-GD15</f>
        <v>14.3174878048781</v>
      </c>
      <c r="GE24" s="413" t="n">
        <f aca="false">GE20-GE15</f>
        <v>9.29975</v>
      </c>
      <c r="GF24" s="413" t="n">
        <f aca="false">GF20-GF15</f>
        <v>9.35073170731711</v>
      </c>
      <c r="GG24" s="413" t="n">
        <f aca="false">GG20-GG15</f>
        <v>7.55965909090907</v>
      </c>
      <c r="GH24" s="413" t="n">
        <f aca="false">GH20-GH15</f>
        <v>7.46024390243907</v>
      </c>
      <c r="GI24" s="411" t="n">
        <f aca="false">GI20-GI15</f>
        <v>-23.2302666666667</v>
      </c>
      <c r="GJ24" s="411" t="n">
        <f aca="false">GJ20-GJ15</f>
        <v>-23.2298461538462</v>
      </c>
      <c r="GK24" s="411" t="n">
        <f aca="false">GK20-GK15</f>
        <v>-23.0602195121951</v>
      </c>
      <c r="GL24" s="411" t="n">
        <f aca="false">GL20-GL15</f>
        <v>-22.89</v>
      </c>
      <c r="GM24" s="411" t="n">
        <f aca="false">GM20-GM15</f>
        <v>-22.8902093023256</v>
      </c>
      <c r="GN24" s="411" t="n">
        <f aca="false">GN20-GN15</f>
        <v>-23.4</v>
      </c>
      <c r="GO24" s="411" t="n">
        <f aca="false">GO20-GO15</f>
        <v>-25.4598372093023</v>
      </c>
      <c r="GP24" s="411" t="n">
        <f aca="false">GP20-GP15</f>
        <v>-26.8301538461539</v>
      </c>
      <c r="GQ24" s="411" t="n">
        <f aca="false">GQ20-GQ15</f>
        <v>-25.630125</v>
      </c>
      <c r="GR24" s="411" t="n">
        <f aca="false">GR20-GR15</f>
        <v>-23.9198604651163</v>
      </c>
      <c r="GS24" s="411" t="n">
        <f aca="false">GS20-GS15</f>
        <v>-22.89</v>
      </c>
      <c r="GT24" s="411" t="n">
        <f aca="false">GT20-GT15</f>
        <v>-23.0598292682927</v>
      </c>
      <c r="GU24" s="411" t="n">
        <f aca="false">GU20-GU15</f>
        <v>-23.2297777777778</v>
      </c>
      <c r="GV24" s="411" t="n">
        <f aca="false">GV20-GV15</f>
        <v>-23.2297631578947</v>
      </c>
      <c r="GW24" s="411" t="n">
        <f aca="false">GW20-GW15</f>
        <v>-23.059641025641</v>
      </c>
      <c r="GX24" s="411" t="n">
        <f aca="false">GX20-GX15</f>
        <v>-22.89</v>
      </c>
      <c r="GY24" s="411" t="n">
        <f aca="false">GY20-GY15</f>
        <v>-22.8898536585366</v>
      </c>
      <c r="GZ24" s="411" t="n">
        <f aca="false">GZ20-GZ15</f>
        <v>-23.4</v>
      </c>
      <c r="HA24" s="411" t="n">
        <f aca="false">HA20-HA15</f>
        <v>-25.459976744186</v>
      </c>
      <c r="HB24" s="411" t="n">
        <f aca="false">HB20-HB15</f>
        <v>-26.8302564102564</v>
      </c>
      <c r="HC24" s="411" t="n">
        <f aca="false">HC20-HC15</f>
        <v>-25.630125</v>
      </c>
      <c r="HD24" s="411" t="n">
        <f aca="false">HD20-HD15</f>
        <v>-23.9203488372093</v>
      </c>
      <c r="HE24" s="411" t="n">
        <f aca="false">HE20-HE15</f>
        <v>-22.89</v>
      </c>
      <c r="HF24" s="411" t="n">
        <f aca="false">HF20-HF15</f>
        <v>-23.0599302325581</v>
      </c>
      <c r="HG24" s="411" t="n">
        <f aca="false">HG20-HG15</f>
        <v>-23.2301860465116</v>
      </c>
      <c r="HH24" s="411" t="n">
        <f aca="false">HH20-HH15</f>
        <v>-23.2299736842105</v>
      </c>
      <c r="HI24" s="411" t="n">
        <f aca="false">HI20-HI15</f>
        <v>-23.06</v>
      </c>
      <c r="HJ24" s="411" t="n">
        <f aca="false">HJ20-HJ15</f>
        <v>-22.89</v>
      </c>
      <c r="HK24" s="411" t="n">
        <f aca="false">HK20-HK15</f>
        <v>-22.8899024390244</v>
      </c>
      <c r="HL24" s="411" t="n">
        <f aca="false">HL20-HL15</f>
        <v>-23.4</v>
      </c>
    </row>
    <row r="25" customFormat="false" ht="12.75" hidden="false" customHeight="false" outlineLevel="0" collapsed="false">
      <c r="B25" s="409"/>
    </row>
    <row r="26" customFormat="false" ht="12.75" hidden="false" customHeight="false" outlineLevel="0" collapsed="false">
      <c r="A26" s="411"/>
      <c r="B26" s="412"/>
      <c r="C26" s="411"/>
      <c r="D26" s="411"/>
      <c r="E26" s="411"/>
      <c r="F26" s="411"/>
      <c r="G26" s="411"/>
      <c r="H26" s="411"/>
      <c r="I26" s="411"/>
      <c r="J26" s="411"/>
      <c r="K26" s="411"/>
      <c r="L26" s="411"/>
      <c r="M26" s="411"/>
      <c r="N26" s="411"/>
      <c r="O26" s="411"/>
      <c r="P26" s="411"/>
      <c r="Q26" s="411"/>
      <c r="R26" s="411"/>
      <c r="S26" s="411"/>
      <c r="T26" s="411"/>
      <c r="U26" s="411"/>
      <c r="V26" s="411"/>
      <c r="W26" s="411"/>
      <c r="X26" s="411"/>
      <c r="Y26" s="411"/>
      <c r="Z26" s="411"/>
      <c r="AA26" s="411"/>
      <c r="AB26" s="411"/>
      <c r="AC26" s="411"/>
      <c r="AD26" s="411"/>
      <c r="AE26" s="411"/>
      <c r="AF26" s="411"/>
      <c r="AG26" s="411"/>
      <c r="AH26" s="411"/>
      <c r="AI26" s="411"/>
      <c r="AJ26" s="411"/>
      <c r="AK26" s="411"/>
      <c r="AL26" s="411"/>
      <c r="AM26" s="411"/>
      <c r="AN26" s="411"/>
      <c r="AO26" s="411"/>
      <c r="AP26" s="411"/>
      <c r="AQ26" s="411"/>
      <c r="AR26" s="411"/>
      <c r="AS26" s="411"/>
      <c r="AT26" s="411"/>
      <c r="AU26" s="411"/>
      <c r="AV26" s="411"/>
      <c r="AW26" s="411"/>
      <c r="AX26" s="411"/>
      <c r="AY26" s="411"/>
      <c r="AZ26" s="411"/>
      <c r="BA26" s="411"/>
      <c r="BB26" s="411"/>
      <c r="BC26" s="411"/>
      <c r="BD26" s="411"/>
      <c r="BE26" s="411"/>
      <c r="BF26" s="411" t="n">
        <f aca="false">10/31</f>
        <v>0.32258064516129</v>
      </c>
      <c r="BG26" s="411"/>
      <c r="BH26" s="411"/>
      <c r="BI26" s="411"/>
      <c r="BJ26" s="411"/>
      <c r="BK26" s="411"/>
      <c r="BL26" s="411"/>
      <c r="BM26" s="411"/>
      <c r="BN26" s="411"/>
      <c r="BO26" s="411"/>
      <c r="BP26" s="411"/>
      <c r="BQ26" s="411"/>
      <c r="BR26" s="411"/>
      <c r="BS26" s="411"/>
      <c r="BT26" s="411"/>
      <c r="BU26" s="411"/>
      <c r="BV26" s="411"/>
      <c r="BW26" s="411"/>
      <c r="BX26" s="411"/>
      <c r="BY26" s="411"/>
      <c r="BZ26" s="411"/>
      <c r="CA26" s="411"/>
      <c r="CB26" s="411"/>
      <c r="CC26" s="411"/>
      <c r="CD26" s="411"/>
      <c r="CE26" s="411"/>
      <c r="CF26" s="411"/>
      <c r="CG26" s="411"/>
      <c r="CH26" s="411"/>
      <c r="CI26" s="411"/>
      <c r="CJ26" s="411"/>
      <c r="CK26" s="411"/>
      <c r="CL26" s="411"/>
      <c r="CM26" s="411"/>
      <c r="CN26" s="411"/>
      <c r="CO26" s="411"/>
      <c r="CP26" s="411"/>
      <c r="CQ26" s="411"/>
      <c r="CR26" s="411"/>
      <c r="CS26" s="411"/>
      <c r="CT26" s="411"/>
      <c r="CU26" s="411"/>
      <c r="CV26" s="411"/>
      <c r="CW26" s="411"/>
      <c r="CX26" s="411"/>
      <c r="CY26" s="411"/>
      <c r="CZ26" s="411"/>
      <c r="DA26" s="411"/>
      <c r="DB26" s="411"/>
      <c r="DC26" s="411"/>
      <c r="DD26" s="411"/>
      <c r="DE26" s="411"/>
      <c r="DF26" s="411"/>
      <c r="DG26" s="411"/>
      <c r="DH26" s="411"/>
      <c r="DI26" s="411"/>
      <c r="DJ26" s="411"/>
      <c r="DK26" s="411"/>
      <c r="DL26" s="411"/>
      <c r="DM26" s="411"/>
      <c r="DN26" s="411"/>
      <c r="DO26" s="411"/>
      <c r="DP26" s="411"/>
      <c r="DQ26" s="411"/>
      <c r="DR26" s="411"/>
      <c r="DS26" s="411"/>
      <c r="DT26" s="411"/>
      <c r="DU26" s="411"/>
      <c r="DV26" s="411"/>
      <c r="DW26" s="411"/>
      <c r="DX26" s="411"/>
      <c r="DY26" s="411"/>
      <c r="DZ26" s="411"/>
      <c r="EA26" s="411"/>
      <c r="EB26" s="411"/>
      <c r="EC26" s="411"/>
      <c r="ED26" s="411"/>
      <c r="EE26" s="411"/>
      <c r="EF26" s="411"/>
      <c r="EG26" s="411"/>
      <c r="EH26" s="411"/>
      <c r="EI26" s="411"/>
      <c r="EJ26" s="411"/>
      <c r="EK26" s="411"/>
      <c r="EL26" s="411"/>
      <c r="EM26" s="411"/>
      <c r="EN26" s="411"/>
      <c r="EO26" s="411"/>
      <c r="EP26" s="411"/>
      <c r="EQ26" s="411"/>
      <c r="ER26" s="411"/>
      <c r="ES26" s="411"/>
      <c r="ET26" s="411"/>
      <c r="EU26" s="411"/>
      <c r="EV26" s="411"/>
      <c r="EW26" s="411"/>
      <c r="EX26" s="411"/>
      <c r="EY26" s="411"/>
      <c r="EZ26" s="411"/>
      <c r="FA26" s="411"/>
      <c r="FB26" s="411"/>
      <c r="FC26" s="411"/>
      <c r="FD26" s="411"/>
      <c r="FE26" s="411"/>
      <c r="FF26" s="411"/>
      <c r="FG26" s="411"/>
      <c r="FH26" s="411"/>
      <c r="FI26" s="411"/>
      <c r="FJ26" s="411"/>
      <c r="FK26" s="411"/>
      <c r="FL26" s="411"/>
      <c r="FM26" s="411"/>
      <c r="FN26" s="411"/>
      <c r="FO26" s="411"/>
      <c r="FP26" s="411"/>
      <c r="FQ26" s="411"/>
      <c r="FR26" s="411"/>
      <c r="FS26" s="411"/>
      <c r="FT26" s="411"/>
      <c r="FU26" s="411"/>
      <c r="FV26" s="411"/>
      <c r="FW26" s="411"/>
      <c r="FX26" s="411"/>
      <c r="FY26" s="411"/>
      <c r="FZ26" s="411"/>
      <c r="GA26" s="411"/>
      <c r="GB26" s="411"/>
      <c r="GC26" s="411"/>
      <c r="GD26" s="411"/>
      <c r="GE26" s="411"/>
      <c r="GF26" s="411"/>
      <c r="GG26" s="411"/>
      <c r="GH26" s="411"/>
      <c r="GI26" s="411"/>
      <c r="GJ26" s="411"/>
      <c r="GK26" s="411"/>
      <c r="GL26" s="411"/>
      <c r="GM26" s="411"/>
      <c r="GN26" s="411"/>
      <c r="GO26" s="411"/>
      <c r="GP26" s="411"/>
      <c r="GQ26" s="411"/>
      <c r="GR26" s="411"/>
      <c r="GS26" s="411"/>
      <c r="GT26" s="411"/>
      <c r="GU26" s="411"/>
      <c r="GV26" s="411"/>
      <c r="GW26" s="411"/>
      <c r="GX26" s="411"/>
      <c r="GY26" s="411"/>
      <c r="GZ26" s="411"/>
      <c r="HA26" s="411"/>
      <c r="HB26" s="411"/>
      <c r="HC26" s="411"/>
      <c r="HD26" s="411"/>
      <c r="HE26" s="411"/>
      <c r="HF26" s="411"/>
      <c r="HG26" s="411"/>
      <c r="HH26" s="411"/>
      <c r="HI26" s="411"/>
      <c r="HJ26" s="411"/>
      <c r="HK26" s="411"/>
      <c r="HL26" s="411"/>
    </row>
    <row r="27" customFormat="false" ht="12.75" hidden="false" customHeight="false" outlineLevel="0" collapsed="false">
      <c r="B27" s="409"/>
      <c r="BF27" s="0" t="n">
        <v>0.258064516129032</v>
      </c>
    </row>
    <row r="28" customFormat="false" ht="12.75" hidden="false" customHeight="false" outlineLevel="0" collapsed="false">
      <c r="B28" s="409"/>
    </row>
    <row r="29" customFormat="false" ht="12.75" hidden="false" customHeight="false" outlineLevel="0" collapsed="false">
      <c r="B29" s="409"/>
    </row>
    <row r="30" customFormat="false" ht="10.5" hidden="false" customHeight="false" outlineLevel="0" collapsed="false">
      <c r="A30" s="0" t="s">
        <v>201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01"/>
      <c r="B31" s="402"/>
      <c r="C31" s="402" t="n">
        <v>36647</v>
      </c>
      <c r="D31" s="402" t="n">
        <v>36678</v>
      </c>
      <c r="E31" s="402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09"/>
    </row>
    <row r="33" customFormat="false" ht="12.75" hidden="false" customHeight="false" outlineLevel="0" collapsed="false">
      <c r="B33" s="409"/>
    </row>
    <row r="34" customFormat="false" ht="12.75" hidden="false" customHeight="false" outlineLevel="0" collapsed="false">
      <c r="B34" s="409"/>
    </row>
    <row r="35" customFormat="false" ht="12.75" hidden="false" customHeight="false" outlineLevel="0" collapsed="false">
      <c r="B35" s="409"/>
    </row>
    <row r="36" customFormat="false" ht="12.75" hidden="false" customHeight="false" outlineLevel="0" collapsed="false">
      <c r="B36" s="409"/>
    </row>
    <row r="37" customFormat="false" ht="12.75" hidden="false" customHeight="false" outlineLevel="0" collapsed="false">
      <c r="B37" s="409"/>
    </row>
    <row r="38" customFormat="false" ht="12.75" hidden="false" customHeight="false" outlineLevel="0" collapsed="false">
      <c r="B38" s="409"/>
    </row>
    <row r="39" customFormat="false" ht="12.75" hidden="false" customHeight="false" outlineLevel="0" collapsed="false">
      <c r="B39" s="409"/>
    </row>
    <row r="40" customFormat="false" ht="12.75" hidden="false" customHeight="false" outlineLevel="0" collapsed="false">
      <c r="B40" s="409"/>
    </row>
    <row r="41" customFormat="false" ht="12.75" hidden="false" customHeight="false" outlineLevel="0" collapsed="false">
      <c r="B41" s="409"/>
    </row>
    <row r="42" customFormat="false" ht="12.75" hidden="false" customHeight="false" outlineLevel="0" collapsed="false">
      <c r="B42" s="409"/>
    </row>
    <row r="43" customFormat="false" ht="12.75" hidden="false" customHeight="false" outlineLevel="0" collapsed="false">
      <c r="B43" s="409"/>
    </row>
    <row r="44" customFormat="false" ht="12.75" hidden="false" customHeight="false" outlineLevel="0" collapsed="false">
      <c r="B44" s="409"/>
    </row>
    <row r="45" customFormat="false" ht="12.75" hidden="false" customHeight="false" outlineLevel="0" collapsed="false">
      <c r="B45" s="409"/>
    </row>
    <row r="46" customFormat="false" ht="12.75" hidden="false" customHeight="false" outlineLevel="0" collapsed="false">
      <c r="B46" s="409"/>
    </row>
    <row r="47" customFormat="false" ht="12.75" hidden="false" customHeight="false" outlineLevel="0" collapsed="false">
      <c r="B47" s="409"/>
    </row>
    <row r="48" customFormat="false" ht="12.75" hidden="false" customHeight="false" outlineLevel="0" collapsed="false">
      <c r="B48" s="409"/>
    </row>
    <row r="49" customFormat="false" ht="12.75" hidden="false" customHeight="false" outlineLevel="0" collapsed="false">
      <c r="B49" s="409"/>
    </row>
    <row r="50" customFormat="false" ht="12.75" hidden="false" customHeight="false" outlineLevel="0" collapsed="false">
      <c r="B50" s="409"/>
    </row>
    <row r="51" customFormat="false" ht="12.75" hidden="false" customHeight="false" outlineLevel="0" collapsed="false">
      <c r="B51" s="409"/>
    </row>
    <row r="52" customFormat="false" ht="12.75" hidden="false" customHeight="false" outlineLevel="0" collapsed="false">
      <c r="B52" s="409"/>
    </row>
    <row r="53" customFormat="false" ht="12.75" hidden="false" customHeight="false" outlineLevel="0" collapsed="false">
      <c r="B53" s="409"/>
    </row>
    <row r="54" customFormat="false" ht="12.75" hidden="false" customHeight="false" outlineLevel="0" collapsed="false">
      <c r="B54" s="409"/>
    </row>
    <row r="55" customFormat="false" ht="12.75" hidden="false" customHeight="false" outlineLevel="0" collapsed="false">
      <c r="B55" s="409"/>
    </row>
    <row r="56" customFormat="false" ht="12.75" hidden="false" customHeight="false" outlineLevel="0" collapsed="false">
      <c r="B56" s="409"/>
    </row>
    <row r="57" customFormat="false" ht="12.75" hidden="false" customHeight="false" outlineLevel="0" collapsed="false">
      <c r="B57" s="409"/>
    </row>
    <row r="58" customFormat="false" ht="12.75" hidden="false" customHeight="false" outlineLevel="0" collapsed="false">
      <c r="B58" s="409"/>
    </row>
    <row r="59" customFormat="false" ht="12.75" hidden="false" customHeight="false" outlineLevel="0" collapsed="false">
      <c r="B59" s="409"/>
    </row>
    <row r="60" customFormat="false" ht="12.75" hidden="false" customHeight="false" outlineLevel="0" collapsed="false">
      <c r="B60" s="409"/>
    </row>
    <row r="61" customFormat="false" ht="12.75" hidden="false" customHeight="false" outlineLevel="0" collapsed="false">
      <c r="B61" s="409"/>
    </row>
    <row r="62" customFormat="false" ht="12.75" hidden="false" customHeight="false" outlineLevel="0" collapsed="false">
      <c r="B62" s="409"/>
    </row>
    <row r="63" customFormat="false" ht="12.75" hidden="false" customHeight="false" outlineLevel="0" collapsed="false">
      <c r="B63" s="409"/>
    </row>
    <row r="64" customFormat="false" ht="12.75" hidden="false" customHeight="false" outlineLevel="0" collapsed="false">
      <c r="B64" s="409"/>
    </row>
    <row r="65" customFormat="false" ht="12.75" hidden="false" customHeight="false" outlineLevel="0" collapsed="false">
      <c r="B65" s="409"/>
    </row>
    <row r="66" customFormat="false" ht="12.75" hidden="false" customHeight="false" outlineLevel="0" collapsed="false">
      <c r="B66" s="409"/>
    </row>
    <row r="67" customFormat="false" ht="12.75" hidden="false" customHeight="false" outlineLevel="0" collapsed="false">
      <c r="B67" s="409"/>
    </row>
    <row r="68" customFormat="false" ht="12.75" hidden="false" customHeight="false" outlineLevel="0" collapsed="false">
      <c r="B68" s="409"/>
    </row>
    <row r="69" customFormat="false" ht="12.75" hidden="false" customHeight="false" outlineLevel="0" collapsed="false">
      <c r="B69" s="409"/>
    </row>
    <row r="70" customFormat="false" ht="12.75" hidden="false" customHeight="false" outlineLevel="0" collapsed="false">
      <c r="B70" s="409"/>
    </row>
    <row r="71" customFormat="false" ht="12.75" hidden="false" customHeight="false" outlineLevel="0" collapsed="false">
      <c r="B71" s="409"/>
    </row>
    <row r="72" customFormat="false" ht="12.75" hidden="false" customHeight="false" outlineLevel="0" collapsed="false">
      <c r="B72" s="409"/>
    </row>
    <row r="73" customFormat="false" ht="12.75" hidden="false" customHeight="false" outlineLevel="0" collapsed="false">
      <c r="B73" s="409"/>
    </row>
    <row r="74" customFormat="false" ht="12.75" hidden="false" customHeight="false" outlineLevel="0" collapsed="false">
      <c r="B74" s="409"/>
    </row>
    <row r="75" customFormat="false" ht="12.75" hidden="false" customHeight="false" outlineLevel="0" collapsed="false">
      <c r="B75" s="409"/>
    </row>
    <row r="76" customFormat="false" ht="12.75" hidden="false" customHeight="false" outlineLevel="0" collapsed="false">
      <c r="B76" s="409"/>
    </row>
    <row r="77" customFormat="false" ht="12.75" hidden="false" customHeight="false" outlineLevel="0" collapsed="false">
      <c r="B77" s="409"/>
    </row>
    <row r="78" customFormat="false" ht="12.75" hidden="false" customHeight="false" outlineLevel="0" collapsed="false">
      <c r="B78" s="409"/>
    </row>
    <row r="79" customFormat="false" ht="12.75" hidden="false" customHeight="false" outlineLevel="0" collapsed="false">
      <c r="B79" s="409"/>
    </row>
    <row r="80" customFormat="false" ht="12.75" hidden="false" customHeight="false" outlineLevel="0" collapsed="false">
      <c r="B80" s="409"/>
    </row>
    <row r="81" customFormat="false" ht="12.75" hidden="false" customHeight="false" outlineLevel="0" collapsed="false">
      <c r="B81" s="409"/>
    </row>
    <row r="82" customFormat="false" ht="12.75" hidden="false" customHeight="false" outlineLevel="0" collapsed="false">
      <c r="B82" s="409"/>
    </row>
    <row r="83" customFormat="false" ht="12.75" hidden="false" customHeight="false" outlineLevel="0" collapsed="false">
      <c r="B83" s="409"/>
    </row>
    <row r="84" customFormat="false" ht="12.75" hidden="false" customHeight="false" outlineLevel="0" collapsed="false">
      <c r="B84" s="409"/>
    </row>
    <row r="85" customFormat="false" ht="12.75" hidden="false" customHeight="false" outlineLevel="0" collapsed="false">
      <c r="B85" s="409"/>
    </row>
    <row r="86" customFormat="false" ht="12.75" hidden="false" customHeight="false" outlineLevel="0" collapsed="false">
      <c r="B86" s="409"/>
    </row>
    <row r="87" customFormat="false" ht="12.75" hidden="false" customHeight="false" outlineLevel="0" collapsed="false">
      <c r="B87" s="409"/>
    </row>
    <row r="88" customFormat="false" ht="12.75" hidden="false" customHeight="false" outlineLevel="0" collapsed="false">
      <c r="B88" s="409"/>
    </row>
    <row r="89" customFormat="false" ht="12.75" hidden="false" customHeight="false" outlineLevel="0" collapsed="false">
      <c r="B89" s="409"/>
    </row>
    <row r="90" customFormat="false" ht="12.75" hidden="false" customHeight="false" outlineLevel="0" collapsed="false">
      <c r="B90" s="409"/>
    </row>
    <row r="91" customFormat="false" ht="12.75" hidden="false" customHeight="false" outlineLevel="0" collapsed="false">
      <c r="B91" s="409"/>
    </row>
    <row r="92" customFormat="false" ht="12.75" hidden="false" customHeight="false" outlineLevel="0" collapsed="false">
      <c r="B92" s="409"/>
    </row>
    <row r="93" customFormat="false" ht="12.75" hidden="false" customHeight="false" outlineLevel="0" collapsed="false">
      <c r="B93" s="409"/>
    </row>
    <row r="94" customFormat="false" ht="12.75" hidden="false" customHeight="false" outlineLevel="0" collapsed="false">
      <c r="B94" s="409"/>
    </row>
    <row r="95" customFormat="false" ht="12.75" hidden="false" customHeight="false" outlineLevel="0" collapsed="false">
      <c r="B95" s="409"/>
    </row>
    <row r="96" customFormat="false" ht="12.75" hidden="false" customHeight="false" outlineLevel="0" collapsed="false">
      <c r="B96" s="409"/>
    </row>
    <row r="97" customFormat="false" ht="12.75" hidden="false" customHeight="false" outlineLevel="0" collapsed="false">
      <c r="B97" s="409"/>
    </row>
    <row r="98" customFormat="false" ht="12.75" hidden="false" customHeight="false" outlineLevel="0" collapsed="false">
      <c r="B98" s="409"/>
    </row>
    <row r="99" customFormat="false" ht="12.75" hidden="false" customHeight="false" outlineLevel="0" collapsed="false">
      <c r="B99" s="409"/>
    </row>
    <row r="100" customFormat="false" ht="12.75" hidden="false" customHeight="false" outlineLevel="0" collapsed="false">
      <c r="B100" s="409"/>
    </row>
    <row r="101" customFormat="false" ht="12.75" hidden="false" customHeight="false" outlineLevel="0" collapsed="false">
      <c r="B101" s="409"/>
    </row>
    <row r="102" customFormat="false" ht="12.75" hidden="false" customHeight="false" outlineLevel="0" collapsed="false">
      <c r="B102" s="409"/>
    </row>
    <row r="103" customFormat="false" ht="12.75" hidden="false" customHeight="false" outlineLevel="0" collapsed="false">
      <c r="B103" s="409"/>
    </row>
    <row r="104" customFormat="false" ht="12.75" hidden="false" customHeight="false" outlineLevel="0" collapsed="false">
      <c r="B104" s="409"/>
    </row>
    <row r="105" customFormat="false" ht="12.75" hidden="false" customHeight="false" outlineLevel="0" collapsed="false">
      <c r="B105" s="409"/>
    </row>
    <row r="106" customFormat="false" ht="12.75" hidden="false" customHeight="false" outlineLevel="0" collapsed="false">
      <c r="B106" s="409"/>
    </row>
    <row r="107" customFormat="false" ht="12.75" hidden="false" customHeight="false" outlineLevel="0" collapsed="false">
      <c r="B107" s="409"/>
    </row>
    <row r="108" customFormat="false" ht="12.75" hidden="false" customHeight="false" outlineLevel="0" collapsed="false">
      <c r="B108" s="409"/>
    </row>
    <row r="109" customFormat="false" ht="12.75" hidden="false" customHeight="false" outlineLevel="0" collapsed="false">
      <c r="B109" s="409"/>
    </row>
    <row r="110" customFormat="false" ht="12.75" hidden="false" customHeight="false" outlineLevel="0" collapsed="false">
      <c r="B110" s="409"/>
    </row>
    <row r="111" customFormat="false" ht="12.75" hidden="false" customHeight="false" outlineLevel="0" collapsed="false">
      <c r="B111" s="409"/>
    </row>
    <row r="112" customFormat="false" ht="12.75" hidden="false" customHeight="false" outlineLevel="0" collapsed="false">
      <c r="B112" s="409"/>
    </row>
    <row r="113" customFormat="false" ht="12.75" hidden="false" customHeight="false" outlineLevel="0" collapsed="false">
      <c r="B113" s="409"/>
    </row>
    <row r="114" customFormat="false" ht="12.75" hidden="false" customHeight="false" outlineLevel="0" collapsed="false">
      <c r="B114" s="409"/>
    </row>
    <row r="115" customFormat="false" ht="12.75" hidden="false" customHeight="false" outlineLevel="0" collapsed="false">
      <c r="B115" s="409"/>
    </row>
    <row r="116" customFormat="false" ht="12.75" hidden="false" customHeight="false" outlineLevel="0" collapsed="false">
      <c r="B116" s="409"/>
    </row>
    <row r="117" customFormat="false" ht="12.75" hidden="false" customHeight="false" outlineLevel="0" collapsed="false">
      <c r="B117" s="409"/>
    </row>
    <row r="118" customFormat="false" ht="12.75" hidden="false" customHeight="false" outlineLevel="0" collapsed="false">
      <c r="B118" s="409"/>
    </row>
    <row r="119" customFormat="false" ht="12.75" hidden="false" customHeight="false" outlineLevel="0" collapsed="false">
      <c r="B119" s="409"/>
    </row>
    <row r="120" customFormat="false" ht="12.75" hidden="false" customHeight="false" outlineLevel="0" collapsed="false">
      <c r="B120" s="409"/>
    </row>
    <row r="121" customFormat="false" ht="12.75" hidden="false" customHeight="false" outlineLevel="0" collapsed="false">
      <c r="B121" s="409"/>
    </row>
    <row r="122" customFormat="false" ht="12.75" hidden="false" customHeight="false" outlineLevel="0" collapsed="false">
      <c r="B122" s="409"/>
    </row>
    <row r="123" customFormat="false" ht="12.75" hidden="false" customHeight="false" outlineLevel="0" collapsed="false">
      <c r="B123" s="409"/>
    </row>
    <row r="124" customFormat="false" ht="12.75" hidden="false" customHeight="false" outlineLevel="0" collapsed="false">
      <c r="B124" s="409"/>
    </row>
    <row r="125" customFormat="false" ht="12.75" hidden="false" customHeight="false" outlineLevel="0" collapsed="false">
      <c r="B125" s="409"/>
    </row>
    <row r="126" customFormat="false" ht="12.75" hidden="false" customHeight="false" outlineLevel="0" collapsed="false">
      <c r="B126" s="409"/>
    </row>
    <row r="127" customFormat="false" ht="12.75" hidden="false" customHeight="false" outlineLevel="0" collapsed="false">
      <c r="B127" s="409"/>
    </row>
    <row r="128" customFormat="false" ht="12.75" hidden="false" customHeight="false" outlineLevel="0" collapsed="false">
      <c r="B128" s="409"/>
    </row>
    <row r="129" customFormat="false" ht="12.75" hidden="false" customHeight="false" outlineLevel="0" collapsed="false">
      <c r="B129" s="409"/>
    </row>
    <row r="130" customFormat="false" ht="12.75" hidden="false" customHeight="false" outlineLevel="0" collapsed="false">
      <c r="B130" s="409"/>
    </row>
    <row r="131" customFormat="false" ht="12.75" hidden="false" customHeight="false" outlineLevel="0" collapsed="false">
      <c r="B131" s="409"/>
    </row>
    <row r="132" customFormat="false" ht="12.75" hidden="false" customHeight="false" outlineLevel="0" collapsed="false">
      <c r="B132" s="409"/>
    </row>
    <row r="133" customFormat="false" ht="12.75" hidden="false" customHeight="false" outlineLevel="0" collapsed="false">
      <c r="B133" s="409"/>
    </row>
    <row r="134" customFormat="false" ht="12.75" hidden="false" customHeight="false" outlineLevel="0" collapsed="false">
      <c r="B134" s="409"/>
    </row>
    <row r="135" customFormat="false" ht="12.75" hidden="false" customHeight="false" outlineLevel="0" collapsed="false">
      <c r="B135" s="409"/>
    </row>
    <row r="136" customFormat="false" ht="12.75" hidden="false" customHeight="false" outlineLevel="0" collapsed="false">
      <c r="B136" s="409"/>
    </row>
    <row r="137" customFormat="false" ht="12.75" hidden="false" customHeight="false" outlineLevel="0" collapsed="false">
      <c r="B137" s="409"/>
    </row>
    <row r="138" customFormat="false" ht="12.75" hidden="false" customHeight="false" outlineLevel="0" collapsed="false">
      <c r="B138" s="409"/>
    </row>
    <row r="139" customFormat="false" ht="12.75" hidden="false" customHeight="false" outlineLevel="0" collapsed="false">
      <c r="B139" s="409"/>
    </row>
    <row r="140" customFormat="false" ht="12.75" hidden="false" customHeight="false" outlineLevel="0" collapsed="false">
      <c r="B140" s="409"/>
    </row>
    <row r="141" customFormat="false" ht="12.75" hidden="false" customHeight="false" outlineLevel="0" collapsed="false">
      <c r="B141" s="409"/>
    </row>
    <row r="142" customFormat="false" ht="12.75" hidden="false" customHeight="false" outlineLevel="0" collapsed="false">
      <c r="B142" s="409"/>
    </row>
    <row r="143" customFormat="false" ht="12.75" hidden="false" customHeight="false" outlineLevel="0" collapsed="false">
      <c r="B143" s="409"/>
    </row>
    <row r="144" customFormat="false" ht="12.75" hidden="false" customHeight="false" outlineLevel="0" collapsed="false">
      <c r="B144" s="409"/>
    </row>
    <row r="145" customFormat="false" ht="12.75" hidden="false" customHeight="false" outlineLevel="0" collapsed="false">
      <c r="B145" s="409"/>
    </row>
    <row r="146" customFormat="false" ht="12.75" hidden="false" customHeight="false" outlineLevel="0" collapsed="false">
      <c r="B146" s="409"/>
    </row>
    <row r="147" customFormat="false" ht="12.75" hidden="false" customHeight="false" outlineLevel="0" collapsed="false">
      <c r="B147" s="409"/>
    </row>
    <row r="148" customFormat="false" ht="12.75" hidden="false" customHeight="false" outlineLevel="0" collapsed="false">
      <c r="B148" s="409"/>
    </row>
    <row r="149" customFormat="false" ht="12.75" hidden="false" customHeight="false" outlineLevel="0" collapsed="false">
      <c r="B149" s="409"/>
    </row>
    <row r="150" customFormat="false" ht="12.75" hidden="false" customHeight="false" outlineLevel="0" collapsed="false">
      <c r="B150" s="409"/>
    </row>
    <row r="151" customFormat="false" ht="12.75" hidden="false" customHeight="false" outlineLevel="0" collapsed="false">
      <c r="B151" s="409"/>
    </row>
    <row r="152" customFormat="false" ht="12.75" hidden="false" customHeight="false" outlineLevel="0" collapsed="false">
      <c r="B152" s="409"/>
    </row>
    <row r="153" customFormat="false" ht="12.75" hidden="false" customHeight="false" outlineLevel="0" collapsed="false">
      <c r="B153" s="409"/>
    </row>
    <row r="154" customFormat="false" ht="12.75" hidden="false" customHeight="false" outlineLevel="0" collapsed="false">
      <c r="B154" s="409"/>
    </row>
    <row r="155" customFormat="false" ht="12.75" hidden="false" customHeight="false" outlineLevel="0" collapsed="false">
      <c r="B155" s="409"/>
    </row>
    <row r="156" customFormat="false" ht="12.75" hidden="false" customHeight="false" outlineLevel="0" collapsed="false">
      <c r="B156" s="409"/>
    </row>
    <row r="157" customFormat="false" ht="12.75" hidden="false" customHeight="false" outlineLevel="0" collapsed="false">
      <c r="B157" s="409"/>
    </row>
    <row r="158" customFormat="false" ht="12.75" hidden="false" customHeight="false" outlineLevel="0" collapsed="false">
      <c r="B158" s="409"/>
    </row>
    <row r="159" customFormat="false" ht="12.75" hidden="false" customHeight="false" outlineLevel="0" collapsed="false">
      <c r="B159" s="409"/>
    </row>
    <row r="160" customFormat="false" ht="12.75" hidden="false" customHeight="false" outlineLevel="0" collapsed="false">
      <c r="B160" s="409"/>
    </row>
    <row r="161" customFormat="false" ht="12.75" hidden="false" customHeight="false" outlineLevel="0" collapsed="false">
      <c r="B161" s="409"/>
    </row>
    <row r="162" customFormat="false" ht="12.75" hidden="false" customHeight="false" outlineLevel="0" collapsed="false">
      <c r="B162" s="409"/>
    </row>
    <row r="163" customFormat="false" ht="12.75" hidden="false" customHeight="false" outlineLevel="0" collapsed="false">
      <c r="B163" s="409"/>
    </row>
    <row r="164" customFormat="false" ht="12.75" hidden="false" customHeight="false" outlineLevel="0" collapsed="false">
      <c r="B164" s="409"/>
    </row>
    <row r="165" customFormat="false" ht="12.75" hidden="false" customHeight="false" outlineLevel="0" collapsed="false">
      <c r="B165" s="409"/>
    </row>
    <row r="166" customFormat="false" ht="12.75" hidden="false" customHeight="false" outlineLevel="0" collapsed="false">
      <c r="B166" s="409"/>
    </row>
    <row r="167" customFormat="false" ht="12.75" hidden="false" customHeight="false" outlineLevel="0" collapsed="false">
      <c r="B167" s="409"/>
    </row>
    <row r="168" customFormat="false" ht="12.75" hidden="false" customHeight="false" outlineLevel="0" collapsed="false">
      <c r="B168" s="409"/>
    </row>
    <row r="169" customFormat="false" ht="12.75" hidden="false" customHeight="false" outlineLevel="0" collapsed="false">
      <c r="B169" s="409"/>
    </row>
    <row r="170" customFormat="false" ht="12.75" hidden="false" customHeight="false" outlineLevel="0" collapsed="false">
      <c r="B170" s="409"/>
    </row>
    <row r="171" customFormat="false" ht="12.75" hidden="false" customHeight="false" outlineLevel="0" collapsed="false">
      <c r="B171" s="409"/>
    </row>
    <row r="172" customFormat="false" ht="12.75" hidden="false" customHeight="false" outlineLevel="0" collapsed="false">
      <c r="B172" s="409"/>
    </row>
    <row r="173" customFormat="false" ht="12.75" hidden="false" customHeight="false" outlineLevel="0" collapsed="false">
      <c r="B173" s="409"/>
    </row>
    <row r="174" customFormat="false" ht="12.75" hidden="false" customHeight="false" outlineLevel="0" collapsed="false">
      <c r="B174" s="409"/>
    </row>
    <row r="175" customFormat="false" ht="12.75" hidden="false" customHeight="false" outlineLevel="0" collapsed="false">
      <c r="B175" s="409"/>
    </row>
    <row r="176" customFormat="false" ht="12.75" hidden="false" customHeight="false" outlineLevel="0" collapsed="false">
      <c r="B176" s="409"/>
    </row>
    <row r="177" customFormat="false" ht="12.75" hidden="false" customHeight="false" outlineLevel="0" collapsed="false">
      <c r="B177" s="409"/>
    </row>
    <row r="178" customFormat="false" ht="12.75" hidden="false" customHeight="false" outlineLevel="0" collapsed="false">
      <c r="B178" s="409"/>
    </row>
    <row r="179" customFormat="false" ht="12.75" hidden="false" customHeight="false" outlineLevel="0" collapsed="false">
      <c r="B179" s="409"/>
    </row>
    <row r="180" customFormat="false" ht="12.75" hidden="false" customHeight="false" outlineLevel="0" collapsed="false">
      <c r="B180" s="409"/>
    </row>
    <row r="181" customFormat="false" ht="12.75" hidden="false" customHeight="false" outlineLevel="0" collapsed="false">
      <c r="B181" s="409"/>
    </row>
    <row r="182" customFormat="false" ht="12.75" hidden="false" customHeight="false" outlineLevel="0" collapsed="false">
      <c r="B182" s="409"/>
    </row>
    <row r="183" customFormat="false" ht="12.75" hidden="false" customHeight="false" outlineLevel="0" collapsed="false">
      <c r="B183" s="409"/>
    </row>
    <row r="184" customFormat="false" ht="12.75" hidden="false" customHeight="false" outlineLevel="0" collapsed="false">
      <c r="B184" s="409"/>
    </row>
    <row r="185" customFormat="false" ht="12.75" hidden="false" customHeight="false" outlineLevel="0" collapsed="false">
      <c r="B185" s="409"/>
    </row>
    <row r="186" customFormat="false" ht="12.75" hidden="false" customHeight="false" outlineLevel="0" collapsed="false">
      <c r="B186" s="409"/>
    </row>
    <row r="187" customFormat="false" ht="12.75" hidden="false" customHeight="false" outlineLevel="0" collapsed="false">
      <c r="B187" s="409"/>
    </row>
    <row r="188" customFormat="false" ht="12.75" hidden="false" customHeight="false" outlineLevel="0" collapsed="false">
      <c r="B188" s="409"/>
    </row>
    <row r="189" customFormat="false" ht="12.75" hidden="false" customHeight="false" outlineLevel="0" collapsed="false">
      <c r="B189" s="409"/>
    </row>
    <row r="190" customFormat="false" ht="12.75" hidden="false" customHeight="false" outlineLevel="0" collapsed="false">
      <c r="B190" s="409"/>
    </row>
    <row r="191" customFormat="false" ht="12.75" hidden="false" customHeight="false" outlineLevel="0" collapsed="false">
      <c r="B191" s="409"/>
    </row>
    <row r="192" customFormat="false" ht="12.75" hidden="false" customHeight="false" outlineLevel="0" collapsed="false">
      <c r="B192" s="409"/>
    </row>
    <row r="193" customFormat="false" ht="12.75" hidden="false" customHeight="false" outlineLevel="0" collapsed="false">
      <c r="B193" s="409"/>
    </row>
    <row r="194" customFormat="false" ht="12.75" hidden="false" customHeight="false" outlineLevel="0" collapsed="false">
      <c r="B194" s="409"/>
    </row>
    <row r="195" customFormat="false" ht="12.75" hidden="false" customHeight="false" outlineLevel="0" collapsed="false">
      <c r="B195" s="409"/>
    </row>
    <row r="196" customFormat="false" ht="12.75" hidden="false" customHeight="false" outlineLevel="0" collapsed="false">
      <c r="B196" s="409"/>
    </row>
    <row r="197" customFormat="false" ht="12.75" hidden="false" customHeight="false" outlineLevel="0" collapsed="false">
      <c r="B197" s="409"/>
    </row>
    <row r="198" customFormat="false" ht="12.75" hidden="false" customHeight="false" outlineLevel="0" collapsed="false">
      <c r="B198" s="409"/>
    </row>
    <row r="199" customFormat="false" ht="12.75" hidden="false" customHeight="false" outlineLevel="0" collapsed="false">
      <c r="B199" s="409"/>
    </row>
    <row r="200" customFormat="false" ht="12.75" hidden="false" customHeight="false" outlineLevel="0" collapsed="false">
      <c r="B200" s="409"/>
    </row>
    <row r="201" customFormat="false" ht="12.75" hidden="false" customHeight="false" outlineLevel="0" collapsed="false">
      <c r="B201" s="409"/>
    </row>
    <row r="202" customFormat="false" ht="12.75" hidden="false" customHeight="false" outlineLevel="0" collapsed="false">
      <c r="B202" s="409"/>
    </row>
    <row r="203" customFormat="false" ht="12.75" hidden="false" customHeight="false" outlineLevel="0" collapsed="false">
      <c r="B203" s="409"/>
    </row>
    <row r="204" customFormat="false" ht="12.75" hidden="false" customHeight="false" outlineLevel="0" collapsed="false">
      <c r="B204" s="409"/>
    </row>
    <row r="205" customFormat="false" ht="12.75" hidden="false" customHeight="false" outlineLevel="0" collapsed="false">
      <c r="B205" s="409"/>
    </row>
    <row r="206" customFormat="false" ht="12.75" hidden="false" customHeight="false" outlineLevel="0" collapsed="false">
      <c r="B206" s="409"/>
    </row>
    <row r="207" customFormat="false" ht="12.75" hidden="false" customHeight="false" outlineLevel="0" collapsed="false">
      <c r="B207" s="409"/>
    </row>
    <row r="208" customFormat="false" ht="12.75" hidden="false" customHeight="false" outlineLevel="0" collapsed="false">
      <c r="B208" s="409"/>
    </row>
    <row r="209" customFormat="false" ht="12.75" hidden="false" customHeight="false" outlineLevel="0" collapsed="false">
      <c r="B209" s="409"/>
    </row>
    <row r="210" customFormat="false" ht="12.75" hidden="false" customHeight="false" outlineLevel="0" collapsed="false">
      <c r="B210" s="409"/>
    </row>
    <row r="211" customFormat="false" ht="12.75" hidden="false" customHeight="false" outlineLevel="0" collapsed="false">
      <c r="B211" s="409"/>
    </row>
    <row r="212" customFormat="false" ht="12.75" hidden="false" customHeight="false" outlineLevel="0" collapsed="false">
      <c r="B212" s="409"/>
    </row>
    <row r="213" customFormat="false" ht="12.75" hidden="false" customHeight="false" outlineLevel="0" collapsed="false">
      <c r="B213" s="409"/>
    </row>
    <row r="214" customFormat="false" ht="12.75" hidden="false" customHeight="false" outlineLevel="0" collapsed="false">
      <c r="B214" s="409"/>
    </row>
    <row r="215" customFormat="false" ht="12.75" hidden="false" customHeight="false" outlineLevel="0" collapsed="false">
      <c r="B215" s="409"/>
    </row>
    <row r="216" customFormat="false" ht="12.75" hidden="false" customHeight="false" outlineLevel="0" collapsed="false">
      <c r="B216" s="409"/>
    </row>
    <row r="217" customFormat="false" ht="12.75" hidden="false" customHeight="false" outlineLevel="0" collapsed="false">
      <c r="B217" s="409"/>
    </row>
    <row r="218" customFormat="false" ht="12.75" hidden="false" customHeight="false" outlineLevel="0" collapsed="false">
      <c r="B218" s="409"/>
    </row>
    <row r="219" customFormat="false" ht="12.75" hidden="false" customHeight="false" outlineLevel="0" collapsed="false">
      <c r="B219" s="409"/>
    </row>
    <row r="220" customFormat="false" ht="12.75" hidden="false" customHeight="false" outlineLevel="0" collapsed="false">
      <c r="B220" s="409"/>
    </row>
    <row r="221" customFormat="false" ht="12.75" hidden="false" customHeight="false" outlineLevel="0" collapsed="false">
      <c r="B221" s="409"/>
    </row>
    <row r="222" customFormat="false" ht="12.75" hidden="false" customHeight="false" outlineLevel="0" collapsed="false">
      <c r="B222" s="409"/>
    </row>
    <row r="223" customFormat="false" ht="12.75" hidden="false" customHeight="false" outlineLevel="0" collapsed="false">
      <c r="B223" s="409"/>
    </row>
    <row r="224" customFormat="false" ht="12.75" hidden="false" customHeight="false" outlineLevel="0" collapsed="false">
      <c r="B224" s="409"/>
    </row>
    <row r="225" customFormat="false" ht="12.75" hidden="false" customHeight="false" outlineLevel="0" collapsed="false">
      <c r="B225" s="409"/>
    </row>
    <row r="226" customFormat="false" ht="12.75" hidden="false" customHeight="false" outlineLevel="0" collapsed="false">
      <c r="B226" s="409"/>
    </row>
    <row r="227" customFormat="false" ht="12.75" hidden="false" customHeight="false" outlineLevel="0" collapsed="false">
      <c r="B227" s="409"/>
    </row>
    <row r="228" customFormat="false" ht="12.75" hidden="false" customHeight="false" outlineLevel="0" collapsed="false">
      <c r="B228" s="409"/>
    </row>
    <row r="229" customFormat="false" ht="12.75" hidden="false" customHeight="false" outlineLevel="0" collapsed="false">
      <c r="B229" s="409"/>
    </row>
    <row r="230" customFormat="false" ht="12.75" hidden="false" customHeight="false" outlineLevel="0" collapsed="false">
      <c r="B230" s="409"/>
    </row>
    <row r="231" customFormat="false" ht="12.75" hidden="false" customHeight="false" outlineLevel="0" collapsed="false">
      <c r="B231" s="409"/>
    </row>
    <row r="232" customFormat="false" ht="12.75" hidden="false" customHeight="false" outlineLevel="0" collapsed="false">
      <c r="B232" s="409"/>
    </row>
    <row r="233" customFormat="false" ht="12.75" hidden="false" customHeight="false" outlineLevel="0" collapsed="false">
      <c r="B233" s="409"/>
    </row>
    <row r="234" customFormat="false" ht="12.75" hidden="false" customHeight="false" outlineLevel="0" collapsed="false">
      <c r="B234" s="409"/>
    </row>
    <row r="235" customFormat="false" ht="12.75" hidden="false" customHeight="false" outlineLevel="0" collapsed="false">
      <c r="B235" s="409"/>
    </row>
    <row r="236" customFormat="false" ht="12.75" hidden="false" customHeight="false" outlineLevel="0" collapsed="false">
      <c r="B236" s="409"/>
    </row>
    <row r="237" customFormat="false" ht="12.75" hidden="false" customHeight="false" outlineLevel="0" collapsed="false">
      <c r="B237" s="409"/>
    </row>
    <row r="238" customFormat="false" ht="12.75" hidden="false" customHeight="false" outlineLevel="0" collapsed="false">
      <c r="B238" s="409"/>
    </row>
    <row r="239" customFormat="false" ht="12.75" hidden="false" customHeight="false" outlineLevel="0" collapsed="false">
      <c r="B239" s="409"/>
    </row>
    <row r="240" customFormat="false" ht="12.75" hidden="false" customHeight="false" outlineLevel="0" collapsed="false">
      <c r="B240" s="409"/>
    </row>
    <row r="241" customFormat="false" ht="12.75" hidden="false" customHeight="false" outlineLevel="0" collapsed="false">
      <c r="B241" s="409"/>
    </row>
    <row r="242" customFormat="false" ht="12.75" hidden="false" customHeight="false" outlineLevel="0" collapsed="false">
      <c r="B242" s="409"/>
    </row>
    <row r="243" customFormat="false" ht="12.75" hidden="false" customHeight="false" outlineLevel="0" collapsed="false">
      <c r="B243" s="409"/>
    </row>
    <row r="244" customFormat="false" ht="12.75" hidden="false" customHeight="false" outlineLevel="0" collapsed="false">
      <c r="B244" s="409"/>
    </row>
    <row r="245" customFormat="false" ht="12.75" hidden="false" customHeight="false" outlineLevel="0" collapsed="false">
      <c r="B245" s="409"/>
    </row>
    <row r="246" customFormat="false" ht="12.75" hidden="false" customHeight="false" outlineLevel="0" collapsed="false">
      <c r="B246" s="409"/>
    </row>
    <row r="247" customFormat="false" ht="12.75" hidden="false" customHeight="false" outlineLevel="0" collapsed="false">
      <c r="B247" s="409"/>
    </row>
    <row r="248" customFormat="false" ht="12.75" hidden="false" customHeight="false" outlineLevel="0" collapsed="false">
      <c r="B248" s="409"/>
    </row>
    <row r="249" customFormat="false" ht="12.75" hidden="false" customHeight="false" outlineLevel="0" collapsed="false">
      <c r="B249" s="409"/>
    </row>
    <row r="250" customFormat="false" ht="12.75" hidden="false" customHeight="false" outlineLevel="0" collapsed="false">
      <c r="B250" s="409"/>
    </row>
    <row r="251" customFormat="false" ht="12.75" hidden="false" customHeight="false" outlineLevel="0" collapsed="false">
      <c r="B251" s="409"/>
    </row>
    <row r="252" customFormat="false" ht="12.75" hidden="false" customHeight="false" outlineLevel="0" collapsed="false">
      <c r="B252" s="409"/>
    </row>
    <row r="253" customFormat="false" ht="12.75" hidden="false" customHeight="false" outlineLevel="0" collapsed="false">
      <c r="B253" s="409"/>
    </row>
    <row r="254" customFormat="false" ht="12.75" hidden="false" customHeight="false" outlineLevel="0" collapsed="false">
      <c r="B254" s="409"/>
    </row>
    <row r="255" customFormat="false" ht="12.75" hidden="false" customHeight="false" outlineLevel="0" collapsed="false">
      <c r="B255" s="409"/>
    </row>
    <row r="256" customFormat="false" ht="12.75" hidden="false" customHeight="false" outlineLevel="0" collapsed="false">
      <c r="B256" s="409"/>
    </row>
    <row r="257" customFormat="false" ht="12.75" hidden="false" customHeight="false" outlineLevel="0" collapsed="false">
      <c r="B257" s="409"/>
    </row>
    <row r="258" customFormat="false" ht="12.75" hidden="false" customHeight="false" outlineLevel="0" collapsed="false">
      <c r="B258" s="409"/>
    </row>
    <row r="259" customFormat="false" ht="12.75" hidden="false" customHeight="false" outlineLevel="0" collapsed="false">
      <c r="B259" s="409"/>
    </row>
    <row r="260" customFormat="false" ht="12.75" hidden="false" customHeight="false" outlineLevel="0" collapsed="false">
      <c r="B260" s="409"/>
    </row>
    <row r="261" customFormat="false" ht="12.75" hidden="false" customHeight="false" outlineLevel="0" collapsed="false">
      <c r="B261" s="409"/>
    </row>
    <row r="262" customFormat="false" ht="12.75" hidden="false" customHeight="false" outlineLevel="0" collapsed="false">
      <c r="B262" s="409"/>
    </row>
    <row r="263" customFormat="false" ht="12.75" hidden="false" customHeight="false" outlineLevel="0" collapsed="false">
      <c r="B263" s="409"/>
    </row>
    <row r="264" customFormat="false" ht="12.75" hidden="false" customHeight="false" outlineLevel="0" collapsed="false">
      <c r="B264" s="409"/>
    </row>
    <row r="265" customFormat="false" ht="12.75" hidden="false" customHeight="false" outlineLevel="0" collapsed="false">
      <c r="B265" s="409"/>
    </row>
    <row r="266" customFormat="false" ht="12.75" hidden="false" customHeight="false" outlineLevel="0" collapsed="false">
      <c r="B266" s="409"/>
    </row>
    <row r="267" customFormat="false" ht="12.75" hidden="false" customHeight="false" outlineLevel="0" collapsed="false">
      <c r="B267" s="409"/>
    </row>
    <row r="268" customFormat="false" ht="12.75" hidden="false" customHeight="false" outlineLevel="0" collapsed="false">
      <c r="B268" s="409"/>
    </row>
    <row r="269" customFormat="false" ht="12.75" hidden="false" customHeight="false" outlineLevel="0" collapsed="false">
      <c r="B269" s="409"/>
    </row>
    <row r="270" customFormat="false" ht="12.75" hidden="false" customHeight="false" outlineLevel="0" collapsed="false">
      <c r="B270" s="409"/>
    </row>
    <row r="271" customFormat="false" ht="12.75" hidden="false" customHeight="false" outlineLevel="0" collapsed="false">
      <c r="B271" s="409"/>
    </row>
    <row r="272" customFormat="false" ht="12.75" hidden="false" customHeight="false" outlineLevel="0" collapsed="false">
      <c r="B272" s="409"/>
    </row>
    <row r="273" customFormat="false" ht="12.75" hidden="false" customHeight="false" outlineLevel="0" collapsed="false">
      <c r="B273" s="409"/>
    </row>
    <row r="274" customFormat="false" ht="12.75" hidden="false" customHeight="false" outlineLevel="0" collapsed="false">
      <c r="B274" s="409"/>
    </row>
    <row r="275" customFormat="false" ht="12.75" hidden="false" customHeight="false" outlineLevel="0" collapsed="false">
      <c r="B275" s="409"/>
    </row>
    <row r="276" customFormat="false" ht="12.75" hidden="false" customHeight="false" outlineLevel="0" collapsed="false">
      <c r="B276" s="409"/>
    </row>
    <row r="277" customFormat="false" ht="12.75" hidden="false" customHeight="false" outlineLevel="0" collapsed="false">
      <c r="B277" s="409"/>
    </row>
    <row r="278" customFormat="false" ht="12.75" hidden="false" customHeight="false" outlineLevel="0" collapsed="false">
      <c r="B278" s="409"/>
    </row>
    <row r="279" customFormat="false" ht="12.75" hidden="false" customHeight="false" outlineLevel="0" collapsed="false">
      <c r="B279" s="409"/>
    </row>
    <row r="280" customFormat="false" ht="12.75" hidden="false" customHeight="false" outlineLevel="0" collapsed="false">
      <c r="B280" s="409"/>
    </row>
    <row r="281" customFormat="false" ht="12.75" hidden="false" customHeight="false" outlineLevel="0" collapsed="false">
      <c r="B281" s="409"/>
    </row>
    <row r="282" customFormat="false" ht="12.75" hidden="false" customHeight="false" outlineLevel="0" collapsed="false">
      <c r="B282" s="409"/>
    </row>
    <row r="283" customFormat="false" ht="12.75" hidden="false" customHeight="false" outlineLevel="0" collapsed="false">
      <c r="B283" s="409"/>
    </row>
    <row r="284" customFormat="false" ht="12.75" hidden="false" customHeight="false" outlineLevel="0" collapsed="false">
      <c r="B284" s="409"/>
    </row>
    <row r="285" customFormat="false" ht="12.75" hidden="false" customHeight="false" outlineLevel="0" collapsed="false">
      <c r="B285" s="409"/>
    </row>
    <row r="286" customFormat="false" ht="12.75" hidden="false" customHeight="false" outlineLevel="0" collapsed="false">
      <c r="B286" s="409"/>
    </row>
    <row r="287" customFormat="false" ht="12.75" hidden="false" customHeight="false" outlineLevel="0" collapsed="false">
      <c r="B287" s="409"/>
    </row>
    <row r="288" customFormat="false" ht="12.75" hidden="false" customHeight="false" outlineLevel="0" collapsed="false">
      <c r="B288" s="409"/>
    </row>
    <row r="289" customFormat="false" ht="12.75" hidden="false" customHeight="false" outlineLevel="0" collapsed="false">
      <c r="B289" s="409"/>
    </row>
    <row r="290" customFormat="false" ht="12.75" hidden="false" customHeight="false" outlineLevel="0" collapsed="false">
      <c r="B290" s="409"/>
    </row>
    <row r="291" customFormat="false" ht="12.75" hidden="false" customHeight="false" outlineLevel="0" collapsed="false">
      <c r="B291" s="409"/>
    </row>
    <row r="292" customFormat="false" ht="12.75" hidden="false" customHeight="false" outlineLevel="0" collapsed="false">
      <c r="B292" s="409"/>
    </row>
    <row r="293" customFormat="false" ht="12.75" hidden="false" customHeight="false" outlineLevel="0" collapsed="false">
      <c r="B293" s="409"/>
    </row>
    <row r="294" customFormat="false" ht="12.75" hidden="false" customHeight="false" outlineLevel="0" collapsed="false">
      <c r="B294" s="409"/>
    </row>
    <row r="295" customFormat="false" ht="12.75" hidden="false" customHeight="false" outlineLevel="0" collapsed="false">
      <c r="B295" s="409"/>
    </row>
    <row r="296" customFormat="false" ht="12.75" hidden="false" customHeight="false" outlineLevel="0" collapsed="false">
      <c r="B296" s="409"/>
    </row>
    <row r="297" customFormat="false" ht="12.75" hidden="false" customHeight="false" outlineLevel="0" collapsed="false">
      <c r="B297" s="409"/>
    </row>
    <row r="298" customFormat="false" ht="12.75" hidden="false" customHeight="false" outlineLevel="0" collapsed="false">
      <c r="B298" s="409"/>
    </row>
    <row r="299" customFormat="false" ht="12.75" hidden="false" customHeight="false" outlineLevel="0" collapsed="false">
      <c r="B299" s="409"/>
    </row>
    <row r="300" customFormat="false" ht="12.75" hidden="false" customHeight="false" outlineLevel="0" collapsed="false">
      <c r="B300" s="409"/>
    </row>
    <row r="301" customFormat="false" ht="12.75" hidden="false" customHeight="false" outlineLevel="0" collapsed="false">
      <c r="B301" s="409"/>
    </row>
    <row r="302" customFormat="false" ht="12.75" hidden="false" customHeight="false" outlineLevel="0" collapsed="false">
      <c r="B302" s="409"/>
    </row>
    <row r="303" customFormat="false" ht="12.75" hidden="false" customHeight="false" outlineLevel="0" collapsed="false">
      <c r="B303" s="409"/>
    </row>
    <row r="304" customFormat="false" ht="12.75" hidden="false" customHeight="false" outlineLevel="0" collapsed="false">
      <c r="B304" s="40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37162</v>
      </c>
      <c r="E3" s="0" t="s">
        <v>48</v>
      </c>
      <c r="G3" s="18" t="n">
        <f aca="false">WORKDAY(Top!C3,-1,Holidays)</f>
        <v>37161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37162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Module15.rollprior">
                <anchor moveWithCells="true" sizeWithCells="false">
                  <from>
                    <xdr:col>2</xdr:col>
                    <xdr:colOff>169560</xdr:colOff>
                    <xdr:row>8</xdr:row>
                    <xdr:rowOff>28800</xdr:rowOff>
                  </from>
                  <to>
                    <xdr:col>3</xdr:col>
                    <xdr:colOff>8640</xdr:colOff>
                    <xdr:row>11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>
                <anchor moveWithCells="true" sizeWithCells="false">
                  <from>
                    <xdr:col>2</xdr:col>
                    <xdr:colOff>88920</xdr:colOff>
                    <xdr:row>14</xdr:row>
                    <xdr:rowOff>9720</xdr:rowOff>
                  </from>
                  <to>
                    <xdr:col>3</xdr:col>
                    <xdr:colOff>25200</xdr:colOff>
                    <xdr:row>16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01"/>
      <c r="B3" s="402"/>
      <c r="C3" s="66" t="n">
        <v>37163</v>
      </c>
      <c r="D3" s="66" t="n">
        <v>37195</v>
      </c>
      <c r="E3" s="66" t="n">
        <v>37196</v>
      </c>
      <c r="F3" s="66" t="n">
        <v>37226</v>
      </c>
      <c r="G3" s="66" t="n">
        <v>37257</v>
      </c>
      <c r="H3" s="66" t="n">
        <v>37288</v>
      </c>
      <c r="I3" s="66" t="n">
        <v>37316</v>
      </c>
      <c r="J3" s="66" t="n">
        <v>37347</v>
      </c>
      <c r="K3" s="66" t="n">
        <v>37377</v>
      </c>
      <c r="L3" s="66" t="n">
        <v>37408</v>
      </c>
      <c r="M3" s="66" t="n">
        <v>37438</v>
      </c>
      <c r="N3" s="66" t="n">
        <v>37469</v>
      </c>
      <c r="O3" s="66" t="n">
        <v>37500</v>
      </c>
      <c r="P3" s="66" t="n">
        <v>37530</v>
      </c>
      <c r="Q3" s="66" t="n">
        <v>37561</v>
      </c>
      <c r="R3" s="66" t="n">
        <v>37591</v>
      </c>
      <c r="S3" s="66" t="n">
        <v>37622</v>
      </c>
      <c r="T3" s="66" t="n">
        <v>37653</v>
      </c>
      <c r="U3" s="66" t="n">
        <v>37681</v>
      </c>
      <c r="V3" s="66" t="n">
        <v>37712</v>
      </c>
      <c r="W3" s="66" t="n">
        <v>37742</v>
      </c>
      <c r="X3" s="66" t="n">
        <v>37773</v>
      </c>
      <c r="Y3" s="66" t="n">
        <v>37803</v>
      </c>
      <c r="Z3" s="66" t="n">
        <v>37834</v>
      </c>
      <c r="AA3" s="66" t="n">
        <v>37865</v>
      </c>
      <c r="AB3" s="66" t="n">
        <v>37895</v>
      </c>
      <c r="AC3" s="66" t="n">
        <v>37926</v>
      </c>
      <c r="AD3" s="66" t="n">
        <v>37956</v>
      </c>
      <c r="AE3" s="66" t="n">
        <v>37987</v>
      </c>
      <c r="AF3" s="66" t="n">
        <v>38018</v>
      </c>
      <c r="AG3" s="66" t="n">
        <v>38047</v>
      </c>
      <c r="AH3" s="66" t="n">
        <v>38078</v>
      </c>
      <c r="AI3" s="66" t="n">
        <v>38108</v>
      </c>
      <c r="AJ3" s="66" t="n">
        <v>38139</v>
      </c>
      <c r="AK3" s="66" t="n">
        <v>38169</v>
      </c>
      <c r="AL3" s="66" t="n">
        <v>38200</v>
      </c>
      <c r="AM3" s="66" t="n">
        <v>38231</v>
      </c>
      <c r="AN3" s="66" t="n">
        <v>38261</v>
      </c>
      <c r="AO3" s="66" t="n">
        <v>38292</v>
      </c>
      <c r="AP3" s="66" t="n">
        <v>38322</v>
      </c>
      <c r="AQ3" s="66" t="n">
        <v>38353</v>
      </c>
      <c r="AR3" s="66" t="n">
        <v>38384</v>
      </c>
      <c r="AS3" s="66" t="n">
        <v>38412</v>
      </c>
      <c r="AT3" s="66" t="n">
        <v>38443</v>
      </c>
      <c r="AU3" s="66" t="n">
        <v>38473</v>
      </c>
      <c r="AV3" s="66" t="n">
        <v>38504</v>
      </c>
      <c r="AW3" s="66" t="n">
        <v>38534</v>
      </c>
      <c r="AX3" s="66" t="n">
        <v>38565</v>
      </c>
      <c r="AY3" s="66" t="n">
        <v>38596</v>
      </c>
      <c r="AZ3" s="66" t="n">
        <v>38626</v>
      </c>
      <c r="BA3" s="66" t="n">
        <v>38657</v>
      </c>
      <c r="BB3" s="66" t="n">
        <v>38687</v>
      </c>
      <c r="BC3" s="66" t="n">
        <v>38718</v>
      </c>
      <c r="BD3" s="66" t="n">
        <v>38749</v>
      </c>
      <c r="BE3" s="66" t="n">
        <v>38777</v>
      </c>
      <c r="BF3" s="66" t="n">
        <v>38808</v>
      </c>
      <c r="BG3" s="66" t="n">
        <v>38838</v>
      </c>
      <c r="BH3" s="66" t="n">
        <v>38869</v>
      </c>
      <c r="BI3" s="66" t="n">
        <v>38899</v>
      </c>
      <c r="BJ3" s="66" t="n">
        <v>38930</v>
      </c>
      <c r="BK3" s="66" t="n">
        <v>38961</v>
      </c>
      <c r="BL3" s="66" t="n">
        <v>38991</v>
      </c>
      <c r="BM3" s="66" t="n">
        <v>39022</v>
      </c>
      <c r="BN3" s="66" t="n">
        <v>39052</v>
      </c>
      <c r="BO3" s="66" t="n">
        <v>39083</v>
      </c>
      <c r="BP3" s="66" t="n">
        <v>39114</v>
      </c>
      <c r="BQ3" s="66" t="n">
        <v>39142</v>
      </c>
      <c r="BR3" s="66" t="n">
        <v>39173</v>
      </c>
      <c r="BS3" s="66" t="n">
        <v>39203</v>
      </c>
      <c r="BT3" s="66" t="n">
        <v>39234</v>
      </c>
      <c r="BU3" s="66" t="n">
        <v>39264</v>
      </c>
      <c r="BV3" s="66" t="n">
        <v>39295</v>
      </c>
      <c r="BW3" s="66" t="n">
        <v>39326</v>
      </c>
      <c r="BX3" s="66" t="n">
        <v>39356</v>
      </c>
      <c r="BY3" s="66" t="n">
        <v>39387</v>
      </c>
      <c r="BZ3" s="66" t="n">
        <v>39417</v>
      </c>
      <c r="CA3" s="66" t="n">
        <v>39448</v>
      </c>
      <c r="CB3" s="66" t="n">
        <v>39479</v>
      </c>
      <c r="CC3" s="66" t="n">
        <v>39508</v>
      </c>
      <c r="CD3" s="66" t="n">
        <v>39539</v>
      </c>
      <c r="CE3" s="66" t="n">
        <v>39569</v>
      </c>
      <c r="CF3" s="66" t="n">
        <v>39600</v>
      </c>
      <c r="CG3" s="66" t="n">
        <v>39630</v>
      </c>
      <c r="CH3" s="66" t="n">
        <v>39661</v>
      </c>
      <c r="CI3" s="66" t="n">
        <v>39692</v>
      </c>
      <c r="CJ3" s="66" t="n">
        <v>39722</v>
      </c>
      <c r="CK3" s="66" t="n">
        <v>39753</v>
      </c>
      <c r="CL3" s="66" t="n">
        <v>39783</v>
      </c>
      <c r="CM3" s="66" t="n">
        <v>39814</v>
      </c>
      <c r="CN3" s="66" t="n">
        <v>39845</v>
      </c>
      <c r="CO3" s="66" t="n">
        <v>39873</v>
      </c>
      <c r="CP3" s="66" t="n">
        <v>39904</v>
      </c>
      <c r="CQ3" s="66" t="n">
        <v>39934</v>
      </c>
      <c r="CR3" s="66" t="n">
        <v>39965</v>
      </c>
      <c r="CS3" s="66" t="n">
        <v>39995</v>
      </c>
      <c r="CT3" s="66" t="n">
        <v>40026</v>
      </c>
      <c r="CU3" s="66" t="n">
        <v>40057</v>
      </c>
      <c r="CV3" s="66" t="n">
        <v>40087</v>
      </c>
      <c r="CW3" s="66" t="n">
        <v>40118</v>
      </c>
      <c r="CX3" s="66" t="n">
        <v>40148</v>
      </c>
      <c r="CY3" s="66" t="n">
        <v>40179</v>
      </c>
      <c r="CZ3" s="66" t="n">
        <v>40210</v>
      </c>
      <c r="DA3" s="66" t="n">
        <v>40238</v>
      </c>
      <c r="DB3" s="66" t="n">
        <v>40269</v>
      </c>
      <c r="DC3" s="66" t="n">
        <v>40299</v>
      </c>
      <c r="DD3" s="66" t="n">
        <v>40330</v>
      </c>
      <c r="DE3" s="66" t="n">
        <v>40360</v>
      </c>
      <c r="DF3" s="66" t="n">
        <v>40391</v>
      </c>
      <c r="DG3" s="66" t="n">
        <v>40422</v>
      </c>
      <c r="DH3" s="66" t="n">
        <v>40452</v>
      </c>
      <c r="DI3" s="66" t="n">
        <v>40483</v>
      </c>
      <c r="DJ3" s="66" t="n">
        <v>40513</v>
      </c>
      <c r="DK3" s="66" t="n">
        <v>40544</v>
      </c>
      <c r="DL3" s="66" t="n">
        <v>40575</v>
      </c>
      <c r="DM3" s="66" t="n">
        <v>40603</v>
      </c>
      <c r="DN3" s="66" t="n">
        <v>40634</v>
      </c>
      <c r="DO3" s="66" t="n">
        <v>40664</v>
      </c>
      <c r="DP3" s="66" t="n">
        <v>40695</v>
      </c>
      <c r="DQ3" s="66" t="n">
        <v>40725</v>
      </c>
      <c r="DR3" s="66" t="n">
        <v>40756</v>
      </c>
      <c r="DS3" s="66" t="n">
        <v>40787</v>
      </c>
      <c r="DT3" s="66" t="n">
        <v>40817</v>
      </c>
      <c r="DU3" s="66" t="n">
        <v>40848</v>
      </c>
      <c r="DV3" s="66" t="n">
        <v>40878</v>
      </c>
      <c r="DW3" s="66" t="n">
        <v>40909</v>
      </c>
      <c r="DX3" s="66" t="n">
        <v>40940</v>
      </c>
      <c r="DY3" s="66" t="n">
        <v>40969</v>
      </c>
      <c r="DZ3" s="66" t="n">
        <v>41000</v>
      </c>
      <c r="EA3" s="66" t="n">
        <v>41030</v>
      </c>
      <c r="EB3" s="66" t="n">
        <v>41061</v>
      </c>
      <c r="EC3" s="66" t="n">
        <v>41091</v>
      </c>
      <c r="ED3" s="66" t="n">
        <v>41122</v>
      </c>
      <c r="EE3" s="66" t="n">
        <v>41153</v>
      </c>
      <c r="EF3" s="66" t="n">
        <v>41183</v>
      </c>
      <c r="EG3" s="66" t="n">
        <v>41214</v>
      </c>
      <c r="EH3" s="66" t="n">
        <v>41244</v>
      </c>
      <c r="EI3" s="66" t="n">
        <v>41275</v>
      </c>
      <c r="EJ3" s="66" t="n">
        <v>41306</v>
      </c>
      <c r="EK3" s="66" t="n">
        <v>41334</v>
      </c>
      <c r="EL3" s="66" t="n">
        <v>41365</v>
      </c>
      <c r="EM3" s="66" t="n">
        <v>41395</v>
      </c>
      <c r="EN3" s="66" t="n">
        <v>41426</v>
      </c>
      <c r="EO3" s="66" t="n">
        <v>41456</v>
      </c>
      <c r="EP3" s="66" t="n">
        <v>41487</v>
      </c>
      <c r="EQ3" s="66" t="n">
        <v>41518</v>
      </c>
      <c r="ER3" s="66" t="n">
        <v>41548</v>
      </c>
      <c r="ES3" s="66" t="n">
        <v>41579</v>
      </c>
      <c r="ET3" s="66" t="n">
        <v>41609</v>
      </c>
      <c r="EU3" s="66" t="n">
        <v>41640</v>
      </c>
      <c r="EV3" s="66" t="n">
        <v>41671</v>
      </c>
      <c r="EW3" s="66" t="n">
        <v>41699</v>
      </c>
      <c r="EX3" s="66" t="n">
        <v>41730</v>
      </c>
      <c r="EY3" s="66" t="n">
        <v>41760</v>
      </c>
      <c r="EZ3" s="66" t="n">
        <v>41791</v>
      </c>
      <c r="FA3" s="66" t="n">
        <v>41821</v>
      </c>
      <c r="FB3" s="66" t="n">
        <v>41852</v>
      </c>
      <c r="FC3" s="66" t="n">
        <v>41883</v>
      </c>
      <c r="FD3" s="66" t="n">
        <v>41913</v>
      </c>
      <c r="FE3" s="66" t="n">
        <v>41944</v>
      </c>
      <c r="FF3" s="66" t="n">
        <v>41974</v>
      </c>
      <c r="FG3" s="66" t="n">
        <v>42005</v>
      </c>
      <c r="FH3" s="66" t="n">
        <v>42036</v>
      </c>
      <c r="FI3" s="66" t="n">
        <v>42064</v>
      </c>
      <c r="FJ3" s="66" t="n">
        <v>42095</v>
      </c>
      <c r="FK3" s="66" t="n">
        <v>42125</v>
      </c>
      <c r="FL3" s="66" t="n">
        <v>42156</v>
      </c>
      <c r="FM3" s="66" t="n">
        <v>42186</v>
      </c>
      <c r="FN3" s="66" t="n">
        <v>42217</v>
      </c>
      <c r="FO3" s="66" t="n">
        <v>42248</v>
      </c>
      <c r="FP3" s="66" t="n">
        <v>42278</v>
      </c>
      <c r="FQ3" s="66" t="n">
        <v>42309</v>
      </c>
      <c r="FR3" s="66" t="n">
        <v>42339</v>
      </c>
      <c r="FS3" s="66" t="n">
        <v>42370</v>
      </c>
      <c r="FT3" s="66" t="n">
        <v>42401</v>
      </c>
      <c r="FU3" s="66" t="n">
        <v>42430</v>
      </c>
      <c r="FV3" s="66" t="n">
        <v>42461</v>
      </c>
      <c r="FW3" s="66" t="n">
        <v>42491</v>
      </c>
      <c r="FX3" s="66" t="n">
        <v>42522</v>
      </c>
      <c r="FY3" s="66" t="n">
        <v>42552</v>
      </c>
      <c r="FZ3" s="66" t="n">
        <v>42583</v>
      </c>
      <c r="GA3" s="66" t="n">
        <v>42614</v>
      </c>
      <c r="GB3" s="66" t="n">
        <v>42644</v>
      </c>
      <c r="GC3" s="66" t="n">
        <v>42675</v>
      </c>
      <c r="GD3" s="66" t="n">
        <v>42705</v>
      </c>
      <c r="GE3" s="66" t="n">
        <v>42736</v>
      </c>
      <c r="GF3" s="66" t="n">
        <v>42767</v>
      </c>
      <c r="GG3" s="66" t="n">
        <v>42795</v>
      </c>
      <c r="GH3" s="66" t="n">
        <v>42826</v>
      </c>
      <c r="GI3" s="66" t="n">
        <v>42856</v>
      </c>
      <c r="GJ3" s="66" t="n">
        <v>42887</v>
      </c>
      <c r="GK3" s="66" t="n">
        <v>42917</v>
      </c>
      <c r="GL3" s="66" t="n">
        <v>42948</v>
      </c>
      <c r="GM3" s="66" t="n">
        <v>42979</v>
      </c>
      <c r="GN3" s="66" t="n">
        <v>43009</v>
      </c>
      <c r="GO3" s="66" t="n">
        <v>43040</v>
      </c>
      <c r="GP3" s="66" t="n">
        <v>43070</v>
      </c>
      <c r="GQ3" s="66" t="n">
        <v>43101</v>
      </c>
      <c r="GR3" s="66" t="n">
        <v>43132</v>
      </c>
      <c r="GS3" s="66" t="n">
        <v>43160</v>
      </c>
      <c r="GT3" s="66" t="n">
        <v>43191</v>
      </c>
      <c r="GU3" s="66" t="n">
        <v>43221</v>
      </c>
      <c r="GV3" s="66" t="n">
        <v>43252</v>
      </c>
      <c r="GW3" s="66" t="n">
        <v>43282</v>
      </c>
      <c r="GX3" s="66" t="n">
        <v>43313</v>
      </c>
    </row>
    <row r="4" customFormat="false" ht="10.5" hidden="false" customHeight="false" outlineLevel="0" collapsed="false">
      <c r="A4" s="403" t="s">
        <v>2</v>
      </c>
      <c r="B4" s="404" t="s">
        <v>194</v>
      </c>
      <c r="C4" s="0" t="n">
        <v>18.65</v>
      </c>
      <c r="D4" s="0" t="n">
        <v>23.25</v>
      </c>
      <c r="E4" s="0" t="n">
        <v>27.25</v>
      </c>
      <c r="F4" s="0" t="n">
        <v>34.5</v>
      </c>
      <c r="G4" s="0" t="n">
        <v>34</v>
      </c>
      <c r="H4" s="0" t="n">
        <v>31</v>
      </c>
      <c r="I4" s="0" t="n">
        <v>28</v>
      </c>
      <c r="J4" s="0" t="n">
        <v>28</v>
      </c>
      <c r="K4" s="0" t="n">
        <v>26.75</v>
      </c>
      <c r="L4" s="0" t="n">
        <v>28</v>
      </c>
      <c r="M4" s="0" t="n">
        <v>40.25</v>
      </c>
      <c r="N4" s="0" t="n">
        <v>49.25</v>
      </c>
      <c r="O4" s="0" t="n">
        <v>40</v>
      </c>
      <c r="P4" s="0" t="n">
        <v>36.25</v>
      </c>
      <c r="Q4" s="0" t="n">
        <v>33</v>
      </c>
      <c r="R4" s="0" t="n">
        <v>35</v>
      </c>
      <c r="S4" s="0" t="n">
        <v>37.5</v>
      </c>
      <c r="T4" s="0" t="n">
        <v>35</v>
      </c>
      <c r="U4" s="0" t="n">
        <v>31</v>
      </c>
      <c r="V4" s="0" t="n">
        <v>30</v>
      </c>
      <c r="W4" s="0" t="n">
        <v>25</v>
      </c>
      <c r="X4" s="0" t="n">
        <v>26.25</v>
      </c>
      <c r="Y4" s="0" t="n">
        <v>45</v>
      </c>
      <c r="Z4" s="0" t="n">
        <v>53</v>
      </c>
      <c r="AA4" s="0" t="n">
        <v>42</v>
      </c>
      <c r="AB4" s="0" t="n">
        <v>36.75</v>
      </c>
      <c r="AC4" s="0" t="n">
        <v>34.25</v>
      </c>
      <c r="AD4" s="0" t="n">
        <v>37</v>
      </c>
      <c r="AE4" s="0" t="n">
        <v>36.7</v>
      </c>
      <c r="AF4" s="0" t="n">
        <v>34.62</v>
      </c>
      <c r="AG4" s="0" t="n">
        <v>31.28</v>
      </c>
      <c r="AH4" s="0" t="n">
        <v>30.45</v>
      </c>
      <c r="AI4" s="0" t="n">
        <v>26.27</v>
      </c>
      <c r="AJ4" s="0" t="n">
        <v>27.32</v>
      </c>
      <c r="AK4" s="0" t="n">
        <v>43.05</v>
      </c>
      <c r="AL4" s="0" t="n">
        <v>49.77</v>
      </c>
      <c r="AM4" s="0" t="n">
        <v>40.56</v>
      </c>
      <c r="AN4" s="0" t="n">
        <v>36.28</v>
      </c>
      <c r="AO4" s="0" t="n">
        <v>34.07</v>
      </c>
      <c r="AP4" s="0" t="n">
        <v>36.39</v>
      </c>
      <c r="AQ4" s="0" t="n">
        <v>36.78</v>
      </c>
      <c r="AR4" s="0" t="n">
        <v>35</v>
      </c>
      <c r="AS4" s="0" t="n">
        <v>32.14</v>
      </c>
      <c r="AT4" s="0" t="n">
        <v>31.43</v>
      </c>
      <c r="AU4" s="0" t="n">
        <v>27.85</v>
      </c>
      <c r="AV4" s="0" t="n">
        <v>28.75</v>
      </c>
      <c r="AW4" s="0" t="n">
        <v>42.21</v>
      </c>
      <c r="AX4" s="0" t="n">
        <v>47.97</v>
      </c>
      <c r="AY4" s="0" t="n">
        <v>40.08</v>
      </c>
      <c r="AZ4" s="0" t="n">
        <v>36.53</v>
      </c>
      <c r="BA4" s="0" t="n">
        <v>34.53</v>
      </c>
      <c r="BB4" s="0" t="n">
        <v>36.52</v>
      </c>
      <c r="BC4" s="0" t="n">
        <v>36.93</v>
      </c>
      <c r="BD4" s="0" t="n">
        <v>35.32</v>
      </c>
      <c r="BE4" s="0" t="n">
        <v>32.72</v>
      </c>
      <c r="BF4" s="0" t="n">
        <v>32.08</v>
      </c>
      <c r="BG4" s="0" t="n">
        <v>28.84</v>
      </c>
      <c r="BH4" s="0" t="n">
        <v>29.66</v>
      </c>
      <c r="BI4" s="0" t="n">
        <v>41.86</v>
      </c>
      <c r="BJ4" s="0" t="n">
        <v>47.07</v>
      </c>
      <c r="BK4" s="0" t="n">
        <v>39.93</v>
      </c>
      <c r="BL4" s="0" t="n">
        <v>36.78</v>
      </c>
      <c r="BM4" s="0" t="n">
        <v>34.9</v>
      </c>
      <c r="BN4" s="0" t="n">
        <v>36.7</v>
      </c>
      <c r="BO4" s="0" t="n">
        <v>37.07</v>
      </c>
      <c r="BP4" s="0" t="n">
        <v>35.61</v>
      </c>
      <c r="BQ4" s="0" t="n">
        <v>33.27</v>
      </c>
      <c r="BR4" s="0" t="n">
        <v>32.69</v>
      </c>
      <c r="BS4" s="0" t="n">
        <v>29.76</v>
      </c>
      <c r="BT4" s="0" t="n">
        <v>30.5</v>
      </c>
      <c r="BU4" s="0" t="n">
        <v>41.56</v>
      </c>
      <c r="BV4" s="0" t="n">
        <v>46.29</v>
      </c>
      <c r="BW4" s="0" t="n">
        <v>39.82</v>
      </c>
      <c r="BX4" s="0" t="n">
        <v>37.04</v>
      </c>
      <c r="BY4" s="0" t="n">
        <v>35.27</v>
      </c>
      <c r="BZ4" s="0" t="n">
        <v>36.9</v>
      </c>
      <c r="CA4" s="0" t="n">
        <v>37.52</v>
      </c>
      <c r="CB4" s="0" t="n">
        <v>36.16</v>
      </c>
      <c r="CC4" s="0" t="n">
        <v>33.97</v>
      </c>
      <c r="CD4" s="0" t="n">
        <v>33.43</v>
      </c>
      <c r="CE4" s="0" t="n">
        <v>30.69</v>
      </c>
      <c r="CF4" s="0" t="n">
        <v>31.39</v>
      </c>
      <c r="CG4" s="0" t="n">
        <v>41.71</v>
      </c>
      <c r="CH4" s="0" t="n">
        <v>46.12</v>
      </c>
      <c r="CI4" s="0" t="n">
        <v>40.08</v>
      </c>
      <c r="CJ4" s="0" t="n">
        <v>37.54</v>
      </c>
      <c r="CK4" s="0" t="n">
        <v>35.84</v>
      </c>
      <c r="CL4" s="0" t="n">
        <v>37.36</v>
      </c>
      <c r="CM4" s="0" t="n">
        <v>37.96</v>
      </c>
      <c r="CN4" s="0" t="n">
        <v>36.69</v>
      </c>
      <c r="CO4" s="0" t="n">
        <v>34.66</v>
      </c>
      <c r="CP4" s="0" t="n">
        <v>34.15</v>
      </c>
      <c r="CQ4" s="0" t="n">
        <v>31.6</v>
      </c>
      <c r="CR4" s="0" t="n">
        <v>32.25</v>
      </c>
      <c r="CS4" s="0" t="n">
        <v>41.87</v>
      </c>
      <c r="CT4" s="0" t="n">
        <v>45.99</v>
      </c>
      <c r="CU4" s="0" t="n">
        <v>40.36</v>
      </c>
      <c r="CV4" s="0" t="n">
        <v>38.04</v>
      </c>
      <c r="CW4" s="0" t="n">
        <v>36.4</v>
      </c>
      <c r="CX4" s="0" t="n">
        <v>37.82</v>
      </c>
      <c r="CY4" s="0" t="n">
        <v>38.41</v>
      </c>
      <c r="CZ4" s="0" t="n">
        <v>37.23</v>
      </c>
      <c r="DA4" s="0" t="n">
        <v>35.33</v>
      </c>
      <c r="DB4" s="0" t="n">
        <v>34.86</v>
      </c>
      <c r="DC4" s="0" t="n">
        <v>32.48</v>
      </c>
      <c r="DD4" s="0" t="n">
        <v>33.09</v>
      </c>
      <c r="DE4" s="0" t="n">
        <v>42.06</v>
      </c>
      <c r="DF4" s="0" t="n">
        <v>45.9</v>
      </c>
      <c r="DG4" s="0" t="n">
        <v>40.65</v>
      </c>
      <c r="DH4" s="0" t="n">
        <v>38.54</v>
      </c>
      <c r="DI4" s="0" t="n">
        <v>36.96</v>
      </c>
      <c r="DJ4" s="0" t="n">
        <v>38.29</v>
      </c>
      <c r="DK4" s="0" t="n">
        <v>38.86</v>
      </c>
      <c r="DL4" s="0" t="n">
        <v>37.76</v>
      </c>
      <c r="DM4" s="0" t="n">
        <v>35.99</v>
      </c>
      <c r="DN4" s="0" t="n">
        <v>35.56</v>
      </c>
      <c r="DO4" s="0" t="n">
        <v>33.34</v>
      </c>
      <c r="DP4" s="0" t="n">
        <v>33.91</v>
      </c>
      <c r="DQ4" s="0" t="n">
        <v>42.27</v>
      </c>
      <c r="DR4" s="0" t="n">
        <v>45.85</v>
      </c>
      <c r="DS4" s="0" t="n">
        <v>40.95</v>
      </c>
      <c r="DT4" s="0" t="n">
        <v>39.04</v>
      </c>
      <c r="DU4" s="0" t="n">
        <v>37.52</v>
      </c>
      <c r="DV4" s="0" t="n">
        <v>38.75</v>
      </c>
      <c r="DW4" s="0" t="n">
        <v>39.32</v>
      </c>
      <c r="DX4" s="0" t="n">
        <v>38.29</v>
      </c>
      <c r="DY4" s="0" t="n">
        <v>36.65</v>
      </c>
      <c r="DZ4" s="0" t="n">
        <v>36.24</v>
      </c>
      <c r="EA4" s="0" t="n">
        <v>34.17</v>
      </c>
      <c r="EB4" s="0" t="n">
        <v>34.7</v>
      </c>
      <c r="EC4" s="0" t="n">
        <v>42.5</v>
      </c>
      <c r="ED4" s="0" t="n">
        <v>45.83</v>
      </c>
      <c r="EE4" s="0" t="n">
        <v>41.27</v>
      </c>
      <c r="EF4" s="0" t="n">
        <v>39.54</v>
      </c>
      <c r="EG4" s="0" t="n">
        <v>38.07</v>
      </c>
      <c r="EH4" s="0" t="n">
        <v>39.22</v>
      </c>
      <c r="EI4" s="0" t="n">
        <v>39.83</v>
      </c>
      <c r="EJ4" s="0" t="n">
        <v>38.79</v>
      </c>
      <c r="EK4" s="0" t="n">
        <v>37.12</v>
      </c>
      <c r="EL4" s="0" t="n">
        <v>36.71</v>
      </c>
      <c r="EM4" s="0" t="n">
        <v>34.61</v>
      </c>
      <c r="EN4" s="0" t="n">
        <v>35.15</v>
      </c>
      <c r="EO4" s="0" t="n">
        <v>43.04</v>
      </c>
      <c r="EP4" s="0" t="n">
        <v>46.42</v>
      </c>
      <c r="EQ4" s="0" t="n">
        <v>41.8</v>
      </c>
      <c r="ER4" s="0" t="n">
        <v>40.04</v>
      </c>
      <c r="ES4" s="0" t="n">
        <v>38.56</v>
      </c>
      <c r="ET4" s="0" t="n">
        <v>39.73</v>
      </c>
      <c r="EU4" s="0" t="n">
        <v>40.34</v>
      </c>
      <c r="EV4" s="0" t="n">
        <v>39.28</v>
      </c>
      <c r="EW4" s="0" t="n">
        <v>37.59</v>
      </c>
      <c r="EX4" s="0" t="n">
        <v>37.17</v>
      </c>
      <c r="EY4" s="0" t="n">
        <v>35.06</v>
      </c>
      <c r="EZ4" s="0" t="n">
        <v>35.6</v>
      </c>
      <c r="FA4" s="0" t="n">
        <v>43.59</v>
      </c>
      <c r="FB4" s="0" t="n">
        <v>47.01</v>
      </c>
      <c r="FC4" s="0" t="n">
        <v>42.34</v>
      </c>
      <c r="FD4" s="0" t="n">
        <v>40.54</v>
      </c>
      <c r="FE4" s="0" t="n">
        <v>39.05</v>
      </c>
      <c r="FF4" s="0" t="n">
        <v>40.23</v>
      </c>
      <c r="FG4" s="0" t="n">
        <v>40.84</v>
      </c>
      <c r="FH4" s="0" t="n">
        <v>39.78</v>
      </c>
      <c r="FI4" s="0" t="n">
        <v>38.06</v>
      </c>
      <c r="FJ4" s="0" t="n">
        <v>37.64</v>
      </c>
      <c r="FK4" s="0" t="n">
        <v>35.5</v>
      </c>
      <c r="FL4" s="0" t="n">
        <v>36.04</v>
      </c>
      <c r="FM4" s="0" t="n">
        <v>44.14</v>
      </c>
      <c r="FN4" s="0" t="n">
        <v>47.6</v>
      </c>
      <c r="FO4" s="0" t="n">
        <v>42.87</v>
      </c>
      <c r="FP4" s="0" t="n">
        <v>41.04</v>
      </c>
      <c r="FQ4" s="0" t="n">
        <v>39.54</v>
      </c>
      <c r="FR4" s="0" t="n">
        <v>40.74</v>
      </c>
      <c r="FS4" s="0" t="n">
        <v>41.35</v>
      </c>
      <c r="FT4" s="0" t="n">
        <v>40.27</v>
      </c>
      <c r="FU4" s="0" t="n">
        <v>38.54</v>
      </c>
      <c r="FV4" s="0" t="n">
        <v>38.11</v>
      </c>
      <c r="FW4" s="0" t="n">
        <v>35.94</v>
      </c>
      <c r="FX4" s="0" t="n">
        <v>36.49</v>
      </c>
      <c r="FY4" s="0" t="n">
        <v>44.69</v>
      </c>
      <c r="FZ4" s="0" t="n">
        <v>48.19</v>
      </c>
      <c r="GA4" s="0" t="n">
        <v>43.4</v>
      </c>
      <c r="GB4" s="0" t="n">
        <v>41.54</v>
      </c>
      <c r="GC4" s="0" t="n">
        <v>40.03</v>
      </c>
      <c r="GD4" s="0" t="n">
        <v>41.25</v>
      </c>
      <c r="GE4" s="0" t="n">
        <v>41.86</v>
      </c>
      <c r="GF4" s="0" t="n">
        <v>40.77</v>
      </c>
      <c r="GG4" s="0" t="n">
        <v>39.01</v>
      </c>
      <c r="GH4" s="0" t="n">
        <v>38.58</v>
      </c>
      <c r="GI4" s="0" t="n">
        <v>36.38</v>
      </c>
      <c r="GJ4" s="0" t="n">
        <v>36.94</v>
      </c>
      <c r="GK4" s="0" t="n">
        <v>45.24</v>
      </c>
      <c r="GL4" s="0" t="n">
        <v>48.79</v>
      </c>
      <c r="GM4" s="0" t="n">
        <v>43.93</v>
      </c>
      <c r="GN4" s="0" t="n">
        <v>42.04</v>
      </c>
      <c r="GO4" s="0" t="n">
        <v>40.52</v>
      </c>
      <c r="GP4" s="0" t="n">
        <v>41.75</v>
      </c>
      <c r="GQ4" s="0" t="n">
        <v>42.37</v>
      </c>
      <c r="GR4" s="0" t="n">
        <v>41.26</v>
      </c>
      <c r="GS4" s="0" t="n">
        <v>39.48</v>
      </c>
      <c r="GT4" s="0" t="n">
        <v>39.05</v>
      </c>
      <c r="GU4" s="0" t="n">
        <v>36.82</v>
      </c>
      <c r="GV4" s="0" t="n">
        <v>37.39</v>
      </c>
      <c r="GW4" s="0" t="n">
        <v>45.78</v>
      </c>
      <c r="GX4" s="0" t="n">
        <v>49.38</v>
      </c>
    </row>
    <row r="5" customFormat="false" ht="10.5" hidden="false" customHeight="false" outlineLevel="0" collapsed="false">
      <c r="A5" s="403" t="s">
        <v>2</v>
      </c>
      <c r="B5" s="404" t="s">
        <v>196</v>
      </c>
      <c r="C5" s="0" t="n">
        <v>18.5</v>
      </c>
      <c r="D5" s="0" t="n">
        <v>17.177</v>
      </c>
      <c r="E5" s="0" t="n">
        <v>24.854</v>
      </c>
      <c r="F5" s="0" t="n">
        <v>27.435</v>
      </c>
      <c r="G5" s="0" t="n">
        <v>26.823</v>
      </c>
      <c r="H5" s="0" t="n">
        <v>24.214</v>
      </c>
      <c r="I5" s="0" t="n">
        <v>21</v>
      </c>
      <c r="J5" s="0" t="n">
        <v>18.467</v>
      </c>
      <c r="K5" s="0" t="n">
        <v>19.98</v>
      </c>
      <c r="L5" s="0" t="n">
        <v>21</v>
      </c>
      <c r="M5" s="0" t="n">
        <v>28.617</v>
      </c>
      <c r="N5" s="0" t="n">
        <v>33.242</v>
      </c>
      <c r="O5" s="0" t="n">
        <v>32.1</v>
      </c>
      <c r="P5" s="0" t="n">
        <v>28.524</v>
      </c>
      <c r="Q5" s="0" t="n">
        <v>24.417</v>
      </c>
      <c r="R5" s="0" t="n">
        <v>30.065</v>
      </c>
      <c r="S5" s="0" t="n">
        <v>27.96</v>
      </c>
      <c r="T5" s="0" t="n">
        <v>27.214</v>
      </c>
      <c r="U5" s="0" t="n">
        <v>24.242</v>
      </c>
      <c r="V5" s="0" t="n">
        <v>21.867</v>
      </c>
      <c r="W5" s="0" t="n">
        <v>8.5</v>
      </c>
      <c r="X5" s="0" t="n">
        <v>8.104</v>
      </c>
      <c r="Y5" s="0" t="n">
        <v>32.758</v>
      </c>
      <c r="Z5" s="0" t="n">
        <v>38.758</v>
      </c>
      <c r="AA5" s="0" t="n">
        <v>31.5</v>
      </c>
      <c r="AB5" s="0" t="n">
        <v>25.911</v>
      </c>
      <c r="AC5" s="0" t="n">
        <v>24.725</v>
      </c>
      <c r="AD5" s="0" t="n">
        <v>30.726</v>
      </c>
      <c r="AE5" s="0" t="n">
        <v>26.963</v>
      </c>
      <c r="AF5" s="0" t="n">
        <v>26.456</v>
      </c>
      <c r="AG5" s="0" t="n">
        <v>24.076</v>
      </c>
      <c r="AH5" s="0" t="n">
        <v>22.245</v>
      </c>
      <c r="AI5" s="0" t="n">
        <v>11.071</v>
      </c>
      <c r="AJ5" s="0" t="n">
        <v>11.636</v>
      </c>
      <c r="AK5" s="0" t="n">
        <v>31.127</v>
      </c>
      <c r="AL5" s="0" t="n">
        <v>36.035</v>
      </c>
      <c r="AM5" s="0" t="n">
        <v>30.233</v>
      </c>
      <c r="AN5" s="0" t="n">
        <v>25.715</v>
      </c>
      <c r="AO5" s="0" t="n">
        <v>24.883</v>
      </c>
      <c r="AP5" s="0" t="n">
        <v>29.802</v>
      </c>
      <c r="AQ5" s="0" t="n">
        <v>27.023</v>
      </c>
      <c r="AR5" s="0" t="n">
        <v>26.559</v>
      </c>
      <c r="AS5" s="0" t="n">
        <v>24.375</v>
      </c>
      <c r="AT5" s="0" t="n">
        <v>22.708</v>
      </c>
      <c r="AU5" s="0" t="n">
        <v>12.457</v>
      </c>
      <c r="AV5" s="0" t="n">
        <v>13.035</v>
      </c>
      <c r="AW5" s="0" t="n">
        <v>30.898</v>
      </c>
      <c r="AX5" s="0" t="n">
        <v>35.503</v>
      </c>
      <c r="AY5" s="0" t="n">
        <v>30.1</v>
      </c>
      <c r="AZ5" s="0" t="n">
        <v>25.946</v>
      </c>
      <c r="BA5" s="0" t="n">
        <v>25.154</v>
      </c>
      <c r="BB5" s="0" t="n">
        <v>29.652</v>
      </c>
      <c r="BC5" s="0" t="n">
        <v>27.118</v>
      </c>
      <c r="BD5" s="0" t="n">
        <v>26.696</v>
      </c>
      <c r="BE5" s="0" t="n">
        <v>24.729</v>
      </c>
      <c r="BF5" s="0" t="n">
        <v>23.153</v>
      </c>
      <c r="BG5" s="0" t="n">
        <v>14.25</v>
      </c>
      <c r="BH5" s="0" t="n">
        <v>14.423</v>
      </c>
      <c r="BI5" s="0" t="n">
        <v>30.653</v>
      </c>
      <c r="BJ5" s="0" t="n">
        <v>34.846</v>
      </c>
      <c r="BK5" s="0" t="n">
        <v>29.938</v>
      </c>
      <c r="BL5" s="0" t="n">
        <v>26.176</v>
      </c>
      <c r="BM5" s="0" t="n">
        <v>25.448</v>
      </c>
      <c r="BN5" s="0" t="n">
        <v>29.64</v>
      </c>
      <c r="BO5" s="0" t="n">
        <v>27.257</v>
      </c>
      <c r="BP5" s="0" t="n">
        <v>26.852</v>
      </c>
      <c r="BQ5" s="0" t="n">
        <v>25.063</v>
      </c>
      <c r="BR5" s="0" t="n">
        <v>23.641</v>
      </c>
      <c r="BS5" s="0" t="n">
        <v>15.535</v>
      </c>
      <c r="BT5" s="0" t="n">
        <v>15.699</v>
      </c>
      <c r="BU5" s="0" t="n">
        <v>30.463</v>
      </c>
      <c r="BV5" s="0" t="n">
        <v>34.28</v>
      </c>
      <c r="BW5" s="0" t="n">
        <v>29.802</v>
      </c>
      <c r="BX5" s="0" t="n">
        <v>26.472</v>
      </c>
      <c r="BY5" s="0" t="n">
        <v>25.729</v>
      </c>
      <c r="BZ5" s="0" t="n">
        <v>29.541</v>
      </c>
      <c r="CA5" s="0" t="n">
        <v>27.36</v>
      </c>
      <c r="CB5" s="0" t="n">
        <v>26.992</v>
      </c>
      <c r="CC5" s="0" t="n">
        <v>25.322</v>
      </c>
      <c r="CD5" s="0" t="n">
        <v>24.043</v>
      </c>
      <c r="CE5" s="0" t="n">
        <v>16.487</v>
      </c>
      <c r="CF5" s="0" t="n">
        <v>16.286</v>
      </c>
      <c r="CG5" s="0" t="n">
        <v>30.367</v>
      </c>
      <c r="CH5" s="0" t="n">
        <v>33.863</v>
      </c>
      <c r="CI5" s="0" t="n">
        <v>29.727</v>
      </c>
      <c r="CJ5" s="0" t="n">
        <v>26.664</v>
      </c>
      <c r="CK5" s="0" t="n">
        <v>25.9</v>
      </c>
      <c r="CL5" s="0" t="n">
        <v>29.409</v>
      </c>
      <c r="CM5" s="0" t="n">
        <v>27.465</v>
      </c>
      <c r="CN5" s="0" t="n">
        <v>27.135</v>
      </c>
      <c r="CO5" s="0" t="n">
        <v>25.578</v>
      </c>
      <c r="CP5" s="0" t="n">
        <v>24.406</v>
      </c>
      <c r="CQ5" s="0" t="n">
        <v>17.07</v>
      </c>
      <c r="CR5" s="0" t="n">
        <v>17.541</v>
      </c>
      <c r="CS5" s="0" t="n">
        <v>30.262</v>
      </c>
      <c r="CT5" s="0" t="n">
        <v>33.497</v>
      </c>
      <c r="CU5" s="0" t="n">
        <v>29.67</v>
      </c>
      <c r="CV5" s="0" t="n">
        <v>26.857</v>
      </c>
      <c r="CW5" s="0" t="n">
        <v>26.11</v>
      </c>
      <c r="CX5" s="0" t="n">
        <v>29.39</v>
      </c>
      <c r="CY5" s="0" t="n">
        <v>27.507</v>
      </c>
      <c r="CZ5" s="0" t="n">
        <v>27.276</v>
      </c>
      <c r="DA5" s="0" t="n">
        <v>25.859</v>
      </c>
      <c r="DB5" s="0" t="n">
        <v>24.758</v>
      </c>
      <c r="DC5" s="0" t="n">
        <v>17.924</v>
      </c>
      <c r="DD5" s="0" t="n">
        <v>18.386</v>
      </c>
      <c r="DE5" s="0" t="n">
        <v>30.176</v>
      </c>
      <c r="DF5" s="0" t="n">
        <v>33.188</v>
      </c>
      <c r="DG5" s="0" t="n">
        <v>29.637</v>
      </c>
      <c r="DH5" s="0" t="n">
        <v>26.954</v>
      </c>
      <c r="DI5" s="0" t="n">
        <v>26.387</v>
      </c>
      <c r="DJ5" s="0" t="n">
        <v>29.382</v>
      </c>
      <c r="DK5" s="0" t="n">
        <v>27.64</v>
      </c>
      <c r="DL5" s="0" t="n">
        <v>27.446</v>
      </c>
      <c r="DM5" s="0" t="n">
        <v>26.096</v>
      </c>
      <c r="DN5" s="0" t="n">
        <v>25.049</v>
      </c>
      <c r="DO5" s="0" t="n">
        <v>18.52</v>
      </c>
      <c r="DP5" s="0" t="n">
        <v>18.995</v>
      </c>
      <c r="DQ5" s="0" t="n">
        <v>30.145</v>
      </c>
      <c r="DR5" s="0" t="n">
        <v>33.145</v>
      </c>
      <c r="DS5" s="0" t="n">
        <v>29.696</v>
      </c>
      <c r="DT5" s="0" t="n">
        <v>27.151</v>
      </c>
      <c r="DU5" s="0" t="n">
        <v>26.607</v>
      </c>
      <c r="DV5" s="0" t="n">
        <v>29.443</v>
      </c>
      <c r="DW5" s="0" t="n">
        <v>27.784</v>
      </c>
      <c r="DX5" s="0" t="n">
        <v>27.623</v>
      </c>
      <c r="DY5" s="0" t="n">
        <v>26.333</v>
      </c>
      <c r="DZ5" s="0" t="n">
        <v>25.247</v>
      </c>
      <c r="EA5" s="0" t="n">
        <v>19.415</v>
      </c>
      <c r="EB5" s="0" t="n">
        <v>19.597</v>
      </c>
      <c r="EC5" s="0" t="n">
        <v>30.176</v>
      </c>
      <c r="ED5" s="0" t="n">
        <v>33.061</v>
      </c>
      <c r="EE5" s="0" t="n">
        <v>29.703</v>
      </c>
      <c r="EF5" s="0" t="n">
        <v>27.46</v>
      </c>
      <c r="EG5" s="0" t="n">
        <v>26.816</v>
      </c>
      <c r="EH5" s="0" t="n">
        <v>29.533</v>
      </c>
      <c r="EI5" s="0" t="n">
        <v>28.004</v>
      </c>
      <c r="EJ5" s="0" t="n">
        <v>27.791</v>
      </c>
      <c r="EK5" s="0" t="n">
        <v>26.544</v>
      </c>
      <c r="EL5" s="0" t="n">
        <v>25.667</v>
      </c>
      <c r="EM5" s="0" t="n">
        <v>20.075</v>
      </c>
      <c r="EN5" s="0" t="n">
        <v>19.919</v>
      </c>
      <c r="EO5" s="0" t="n">
        <v>30.23</v>
      </c>
      <c r="EP5" s="0" t="n">
        <v>32.884</v>
      </c>
      <c r="EQ5" s="0" t="n">
        <v>29.698</v>
      </c>
      <c r="ER5" s="0" t="n">
        <v>27.665</v>
      </c>
      <c r="ES5" s="0" t="n">
        <v>27.04</v>
      </c>
      <c r="ET5" s="0" t="n">
        <v>29.579</v>
      </c>
      <c r="EU5" s="0" t="n">
        <v>28.172</v>
      </c>
      <c r="EV5" s="0" t="n">
        <v>27.981</v>
      </c>
      <c r="EW5" s="0" t="n">
        <v>26.787</v>
      </c>
      <c r="EX5" s="0" t="n">
        <v>25.955</v>
      </c>
      <c r="EY5" s="0" t="n">
        <v>20.548</v>
      </c>
      <c r="EZ5" s="0" t="n">
        <v>20.393</v>
      </c>
      <c r="FA5" s="0" t="n">
        <v>30.309</v>
      </c>
      <c r="FB5" s="0" t="n">
        <v>32.735</v>
      </c>
      <c r="FC5" s="0" t="n">
        <v>29.882</v>
      </c>
      <c r="FD5" s="0" t="n">
        <v>27.87</v>
      </c>
      <c r="FE5" s="0" t="n">
        <v>27.163</v>
      </c>
      <c r="FF5" s="0" t="n">
        <v>29.72</v>
      </c>
      <c r="FG5" s="0" t="n">
        <v>28.23</v>
      </c>
      <c r="FH5" s="0" t="n">
        <v>28.078</v>
      </c>
      <c r="FI5" s="0" t="n">
        <v>27.044</v>
      </c>
      <c r="FJ5" s="0" t="n">
        <v>26.123</v>
      </c>
      <c r="FK5" s="0" t="n">
        <v>20.751</v>
      </c>
      <c r="FL5" s="0" t="n">
        <v>21.178</v>
      </c>
      <c r="FM5" s="0" t="n">
        <v>30.374</v>
      </c>
      <c r="FN5" s="0" t="n">
        <v>32.698</v>
      </c>
      <c r="FO5" s="0" t="n">
        <v>29.976</v>
      </c>
      <c r="FP5" s="0" t="n">
        <v>27.95</v>
      </c>
      <c r="FQ5" s="0" t="n">
        <v>27.257</v>
      </c>
      <c r="FR5" s="0" t="n">
        <v>29.861</v>
      </c>
      <c r="FS5" s="0" t="n">
        <v>28.265</v>
      </c>
      <c r="FT5" s="0" t="n">
        <v>28.289</v>
      </c>
      <c r="FU5" s="0" t="n">
        <v>27.285</v>
      </c>
      <c r="FV5" s="0" t="n">
        <v>26.515</v>
      </c>
      <c r="FW5" s="0" t="n">
        <v>21.219</v>
      </c>
      <c r="FX5" s="0" t="n">
        <v>21.633</v>
      </c>
      <c r="FY5" s="0" t="n">
        <v>30.303</v>
      </c>
      <c r="FZ5" s="0" t="n">
        <v>32.831</v>
      </c>
      <c r="GA5" s="0" t="n">
        <v>30.083</v>
      </c>
      <c r="GB5" s="0" t="n">
        <v>27.999</v>
      </c>
      <c r="GC5" s="0" t="n">
        <v>27.583</v>
      </c>
      <c r="GD5" s="0" t="n">
        <v>29.989</v>
      </c>
      <c r="GE5" s="0" t="n">
        <v>28.47</v>
      </c>
      <c r="GF5" s="0" t="n">
        <v>28.477</v>
      </c>
      <c r="GG5" s="0" t="n">
        <v>27.575</v>
      </c>
      <c r="GH5" s="0" t="n">
        <v>26.492</v>
      </c>
      <c r="GI5" s="0" t="n">
        <v>21.644</v>
      </c>
      <c r="GJ5" s="0" t="n">
        <v>21.796</v>
      </c>
      <c r="GK5" s="0" t="n">
        <v>30.532</v>
      </c>
      <c r="GL5" s="0" t="n">
        <v>33.092</v>
      </c>
      <c r="GM5" s="0" t="n">
        <v>30.311</v>
      </c>
      <c r="GN5" s="0" t="n">
        <v>28.201</v>
      </c>
      <c r="GO5" s="0" t="n">
        <v>27.786</v>
      </c>
      <c r="GP5" s="0" t="n">
        <v>30.172</v>
      </c>
      <c r="GQ5" s="0" t="n">
        <v>28.813</v>
      </c>
      <c r="GR5" s="0" t="n">
        <v>28.699</v>
      </c>
      <c r="GS5" s="0" t="n">
        <v>27.705</v>
      </c>
      <c r="GT5" s="0" t="n">
        <v>26.798</v>
      </c>
      <c r="GU5" s="0" t="n">
        <v>21.802</v>
      </c>
      <c r="GV5" s="0" t="n">
        <v>21.959</v>
      </c>
      <c r="GW5" s="0" t="n">
        <v>30.749</v>
      </c>
      <c r="GX5" s="0" t="n">
        <v>33.343</v>
      </c>
    </row>
    <row r="6" customFormat="false" ht="10.5" hidden="false" customHeight="false" outlineLevel="0" collapsed="false">
      <c r="A6" s="403" t="s">
        <v>1</v>
      </c>
      <c r="B6" s="404" t="s">
        <v>194</v>
      </c>
      <c r="C6" s="0" t="n">
        <v>20.25</v>
      </c>
      <c r="D6" s="0" t="n">
        <v>23.75</v>
      </c>
      <c r="E6" s="0" t="n">
        <v>28</v>
      </c>
      <c r="F6" s="0" t="n">
        <v>34.75</v>
      </c>
      <c r="G6" s="0" t="n">
        <v>33.75</v>
      </c>
      <c r="H6" s="0" t="n">
        <v>30.9</v>
      </c>
      <c r="I6" s="0" t="n">
        <v>28</v>
      </c>
      <c r="J6" s="0" t="n">
        <v>30</v>
      </c>
      <c r="K6" s="0" t="n">
        <v>29.25</v>
      </c>
      <c r="L6" s="0" t="n">
        <v>30.5</v>
      </c>
      <c r="M6" s="0" t="n">
        <v>43.25</v>
      </c>
      <c r="N6" s="0" t="n">
        <v>51.75</v>
      </c>
      <c r="O6" s="0" t="n">
        <v>43.5</v>
      </c>
      <c r="P6" s="0" t="n">
        <v>34.75</v>
      </c>
      <c r="Q6" s="0" t="n">
        <v>32</v>
      </c>
      <c r="R6" s="0" t="n">
        <v>34</v>
      </c>
      <c r="S6" s="0" t="n">
        <v>36.5</v>
      </c>
      <c r="T6" s="0" t="n">
        <v>34</v>
      </c>
      <c r="U6" s="0" t="n">
        <v>31</v>
      </c>
      <c r="V6" s="0" t="n">
        <v>33</v>
      </c>
      <c r="W6" s="0" t="n">
        <v>28.25</v>
      </c>
      <c r="X6" s="0" t="n">
        <v>29.5</v>
      </c>
      <c r="Y6" s="0" t="n">
        <v>49.5</v>
      </c>
      <c r="Z6" s="0" t="n">
        <v>56.5</v>
      </c>
      <c r="AA6" s="0" t="n">
        <v>45.5</v>
      </c>
      <c r="AB6" s="0" t="n">
        <v>36</v>
      </c>
      <c r="AC6" s="0" t="n">
        <v>33.75</v>
      </c>
      <c r="AD6" s="0" t="n">
        <v>36.5</v>
      </c>
      <c r="AE6" s="0" t="n">
        <v>36.37</v>
      </c>
      <c r="AF6" s="0" t="n">
        <v>34.26</v>
      </c>
      <c r="AG6" s="0" t="n">
        <v>31.74</v>
      </c>
      <c r="AH6" s="0" t="n">
        <v>33.43</v>
      </c>
      <c r="AI6" s="0" t="n">
        <v>29.43</v>
      </c>
      <c r="AJ6" s="0" t="n">
        <v>30.49</v>
      </c>
      <c r="AK6" s="0" t="n">
        <v>47.38</v>
      </c>
      <c r="AL6" s="0" t="n">
        <v>53.3</v>
      </c>
      <c r="AM6" s="0" t="n">
        <v>44.02</v>
      </c>
      <c r="AN6" s="0" t="n">
        <v>36.08</v>
      </c>
      <c r="AO6" s="0" t="n">
        <v>34.1</v>
      </c>
      <c r="AP6" s="0" t="n">
        <v>36.43</v>
      </c>
      <c r="AQ6" s="0" t="n">
        <v>36.7</v>
      </c>
      <c r="AR6" s="0" t="n">
        <v>34.91</v>
      </c>
      <c r="AS6" s="0" t="n">
        <v>32.76</v>
      </c>
      <c r="AT6" s="0" t="n">
        <v>34.21</v>
      </c>
      <c r="AU6" s="0" t="n">
        <v>30.79</v>
      </c>
      <c r="AV6" s="0" t="n">
        <v>31.71</v>
      </c>
      <c r="AW6" s="0" t="n">
        <v>46.17</v>
      </c>
      <c r="AX6" s="0" t="n">
        <v>51.25</v>
      </c>
      <c r="AY6" s="0" t="n">
        <v>43.31</v>
      </c>
      <c r="AZ6" s="0" t="n">
        <v>36.59</v>
      </c>
      <c r="BA6" s="0" t="n">
        <v>34.84</v>
      </c>
      <c r="BB6" s="0" t="n">
        <v>36.84</v>
      </c>
      <c r="BC6" s="0" t="n">
        <v>37.5</v>
      </c>
      <c r="BD6" s="0" t="n">
        <v>35.86</v>
      </c>
      <c r="BE6" s="0" t="n">
        <v>33.88</v>
      </c>
      <c r="BF6" s="0" t="n">
        <v>35.22</v>
      </c>
      <c r="BG6" s="0" t="n">
        <v>32.09</v>
      </c>
      <c r="BH6" s="0" t="n">
        <v>32.93</v>
      </c>
      <c r="BI6" s="0" t="n">
        <v>46.21</v>
      </c>
      <c r="BJ6" s="0" t="n">
        <v>50.88</v>
      </c>
      <c r="BK6" s="0" t="n">
        <v>43.59</v>
      </c>
      <c r="BL6" s="0" t="n">
        <v>37.47</v>
      </c>
      <c r="BM6" s="0" t="n">
        <v>35.82</v>
      </c>
      <c r="BN6" s="0" t="n">
        <v>37.66</v>
      </c>
      <c r="BO6" s="0" t="n">
        <v>38.5</v>
      </c>
      <c r="BP6" s="0" t="n">
        <v>36.98</v>
      </c>
      <c r="BQ6" s="0" t="n">
        <v>35.17</v>
      </c>
      <c r="BR6" s="0" t="n">
        <v>36.4</v>
      </c>
      <c r="BS6" s="0" t="n">
        <v>33.51</v>
      </c>
      <c r="BT6" s="0" t="n">
        <v>34.29</v>
      </c>
      <c r="BU6" s="0" t="n">
        <v>46.54</v>
      </c>
      <c r="BV6" s="0" t="n">
        <v>50.85</v>
      </c>
      <c r="BW6" s="0" t="n">
        <v>44.13</v>
      </c>
      <c r="BX6" s="0" t="n">
        <v>38.52</v>
      </c>
      <c r="BY6" s="0" t="n">
        <v>36.96</v>
      </c>
      <c r="BZ6" s="0" t="n">
        <v>38.66</v>
      </c>
      <c r="CA6" s="0" t="n">
        <v>39.47</v>
      </c>
      <c r="CB6" s="0" t="n">
        <v>38.05</v>
      </c>
      <c r="CC6" s="0" t="n">
        <v>36.34</v>
      </c>
      <c r="CD6" s="0" t="n">
        <v>37.51</v>
      </c>
      <c r="CE6" s="0" t="n">
        <v>34.78</v>
      </c>
      <c r="CF6" s="0" t="n">
        <v>35.52</v>
      </c>
      <c r="CG6" s="0" t="n">
        <v>47.07</v>
      </c>
      <c r="CH6" s="0" t="n">
        <v>51.13</v>
      </c>
      <c r="CI6" s="0" t="n">
        <v>44.8</v>
      </c>
      <c r="CJ6" s="0" t="n">
        <v>39.54</v>
      </c>
      <c r="CK6" s="0" t="n">
        <v>38.05</v>
      </c>
      <c r="CL6" s="0" t="n">
        <v>39.65</v>
      </c>
      <c r="CM6" s="0" t="n">
        <v>40.55</v>
      </c>
      <c r="CN6" s="0" t="n">
        <v>39.21</v>
      </c>
      <c r="CO6" s="0" t="n">
        <v>37.6</v>
      </c>
      <c r="CP6" s="0" t="n">
        <v>38.7</v>
      </c>
      <c r="CQ6" s="0" t="n">
        <v>36.13</v>
      </c>
      <c r="CR6" s="0" t="n">
        <v>36.83</v>
      </c>
      <c r="CS6" s="0" t="n">
        <v>47.73</v>
      </c>
      <c r="CT6" s="0" t="n">
        <v>51.56</v>
      </c>
      <c r="CU6" s="0" t="n">
        <v>45.59</v>
      </c>
      <c r="CV6" s="0" t="n">
        <v>40.66</v>
      </c>
      <c r="CW6" s="0" t="n">
        <v>39.22</v>
      </c>
      <c r="CX6" s="0" t="n">
        <v>40.73</v>
      </c>
      <c r="CY6" s="0" t="n">
        <v>41.63</v>
      </c>
      <c r="CZ6" s="0" t="n">
        <v>40.37</v>
      </c>
      <c r="DA6" s="0" t="n">
        <v>38.85</v>
      </c>
      <c r="DB6" s="0" t="n">
        <v>39.89</v>
      </c>
      <c r="DC6" s="0" t="n">
        <v>37.46</v>
      </c>
      <c r="DD6" s="0" t="n">
        <v>38.12</v>
      </c>
      <c r="DE6" s="0" t="n">
        <v>48.41</v>
      </c>
      <c r="DF6" s="0" t="n">
        <v>52.03</v>
      </c>
      <c r="DG6" s="0" t="n">
        <v>46.39</v>
      </c>
      <c r="DH6" s="0" t="n">
        <v>41.77</v>
      </c>
      <c r="DI6" s="0" t="n">
        <v>40.38</v>
      </c>
      <c r="DJ6" s="0" t="n">
        <v>41.81</v>
      </c>
      <c r="DK6" s="0" t="n">
        <v>42.71</v>
      </c>
      <c r="DL6" s="0" t="n">
        <v>41.52</v>
      </c>
      <c r="DM6" s="0" t="n">
        <v>40.08</v>
      </c>
      <c r="DN6" s="0" t="n">
        <v>41.07</v>
      </c>
      <c r="DO6" s="0" t="n">
        <v>38.78</v>
      </c>
      <c r="DP6" s="0" t="n">
        <v>39.4</v>
      </c>
      <c r="DQ6" s="0" t="n">
        <v>49.11</v>
      </c>
      <c r="DR6" s="0" t="n">
        <v>52.52</v>
      </c>
      <c r="DS6" s="0" t="n">
        <v>47.21</v>
      </c>
      <c r="DT6" s="0" t="n">
        <v>42.88</v>
      </c>
      <c r="DU6" s="0" t="n">
        <v>41.54</v>
      </c>
      <c r="DV6" s="0" t="n">
        <v>42.89</v>
      </c>
      <c r="DW6" s="0" t="n">
        <v>43.84</v>
      </c>
      <c r="DX6" s="0" t="n">
        <v>42.71</v>
      </c>
      <c r="DY6" s="0" t="n">
        <v>41.36</v>
      </c>
      <c r="DZ6" s="0" t="n">
        <v>42.29</v>
      </c>
      <c r="EA6" s="0" t="n">
        <v>40.14</v>
      </c>
      <c r="EB6" s="0" t="n">
        <v>40.72</v>
      </c>
      <c r="EC6" s="0" t="n">
        <v>49.88</v>
      </c>
      <c r="ED6" s="0" t="n">
        <v>53.1</v>
      </c>
      <c r="EE6" s="0" t="n">
        <v>48.09</v>
      </c>
      <c r="EF6" s="0" t="n">
        <v>44.03</v>
      </c>
      <c r="EG6" s="0" t="n">
        <v>42.74</v>
      </c>
      <c r="EH6" s="0" t="n">
        <v>44.02</v>
      </c>
      <c r="EI6" s="0" t="n">
        <v>44.93</v>
      </c>
      <c r="EJ6" s="0" t="n">
        <v>43.77</v>
      </c>
      <c r="EK6" s="0" t="n">
        <v>42.39</v>
      </c>
      <c r="EL6" s="0" t="n">
        <v>43.34</v>
      </c>
      <c r="EM6" s="0" t="n">
        <v>41.13</v>
      </c>
      <c r="EN6" s="0" t="n">
        <v>41.73</v>
      </c>
      <c r="EO6" s="0" t="n">
        <v>51.11</v>
      </c>
      <c r="EP6" s="0" t="n">
        <v>54.41</v>
      </c>
      <c r="EQ6" s="0" t="n">
        <v>49.28</v>
      </c>
      <c r="ER6" s="0" t="n">
        <v>45.11</v>
      </c>
      <c r="ES6" s="0" t="n">
        <v>43.8</v>
      </c>
      <c r="ET6" s="0" t="n">
        <v>45.11</v>
      </c>
      <c r="EU6" s="0" t="n">
        <v>46.01</v>
      </c>
      <c r="EV6" s="0" t="n">
        <v>44.83</v>
      </c>
      <c r="EW6" s="0" t="n">
        <v>43.41</v>
      </c>
      <c r="EX6" s="0" t="n">
        <v>44.39</v>
      </c>
      <c r="EY6" s="0" t="n">
        <v>42.13</v>
      </c>
      <c r="EZ6" s="0" t="n">
        <v>42.74</v>
      </c>
      <c r="FA6" s="0" t="n">
        <v>52.35</v>
      </c>
      <c r="FB6" s="0" t="n">
        <v>55.73</v>
      </c>
      <c r="FC6" s="0" t="n">
        <v>50.47</v>
      </c>
      <c r="FD6" s="0" t="n">
        <v>46.18</v>
      </c>
      <c r="FE6" s="0" t="n">
        <v>44.86</v>
      </c>
      <c r="FF6" s="0" t="n">
        <v>46.2</v>
      </c>
      <c r="FG6" s="0" t="n">
        <v>47.1</v>
      </c>
      <c r="FH6" s="0" t="n">
        <v>45.89</v>
      </c>
      <c r="FI6" s="0" t="n">
        <v>44.44</v>
      </c>
      <c r="FJ6" s="0" t="n">
        <v>45.44</v>
      </c>
      <c r="FK6" s="0" t="n">
        <v>43.12</v>
      </c>
      <c r="FL6" s="0" t="n">
        <v>43.75</v>
      </c>
      <c r="FM6" s="0" t="n">
        <v>53.59</v>
      </c>
      <c r="FN6" s="0" t="n">
        <v>57.04</v>
      </c>
      <c r="FO6" s="0" t="n">
        <v>51.66</v>
      </c>
      <c r="FP6" s="0" t="n">
        <v>47.26</v>
      </c>
      <c r="FQ6" s="0" t="n">
        <v>45.92</v>
      </c>
      <c r="FR6" s="0" t="n">
        <v>47.29</v>
      </c>
      <c r="FS6" s="0" t="n">
        <v>48.19</v>
      </c>
      <c r="FT6" s="0" t="n">
        <v>46.96</v>
      </c>
      <c r="FU6" s="0" t="n">
        <v>45.47</v>
      </c>
      <c r="FV6" s="0" t="n">
        <v>46.49</v>
      </c>
      <c r="FW6" s="0" t="n">
        <v>44.12</v>
      </c>
      <c r="FX6" s="0" t="n">
        <v>44.76</v>
      </c>
      <c r="FY6" s="0" t="n">
        <v>54.82</v>
      </c>
      <c r="FZ6" s="0" t="n">
        <v>58.36</v>
      </c>
      <c r="GA6" s="0" t="n">
        <v>52.85</v>
      </c>
      <c r="GB6" s="0" t="n">
        <v>48.34</v>
      </c>
      <c r="GC6" s="0" t="n">
        <v>46.98</v>
      </c>
      <c r="GD6" s="0" t="n">
        <v>48.38</v>
      </c>
      <c r="GE6" s="0" t="n">
        <v>49.28</v>
      </c>
      <c r="GF6" s="0" t="n">
        <v>48.02</v>
      </c>
      <c r="GG6" s="0" t="n">
        <v>46.49</v>
      </c>
      <c r="GH6" s="0" t="n">
        <v>47.54</v>
      </c>
      <c r="GI6" s="0" t="n">
        <v>45.11</v>
      </c>
      <c r="GJ6" s="0" t="n">
        <v>45.77</v>
      </c>
      <c r="GK6" s="0" t="n">
        <v>56.06</v>
      </c>
      <c r="GL6" s="0" t="n">
        <v>59.67</v>
      </c>
      <c r="GM6" s="0" t="n">
        <v>54.04</v>
      </c>
      <c r="GN6" s="0" t="n">
        <v>49.42</v>
      </c>
      <c r="GO6" s="0" t="n">
        <v>48.03</v>
      </c>
      <c r="GP6" s="0" t="n">
        <v>49.47</v>
      </c>
      <c r="GQ6" s="0" t="n">
        <v>50.37</v>
      </c>
      <c r="GR6" s="0" t="n">
        <v>49.08</v>
      </c>
      <c r="GS6" s="0" t="n">
        <v>47.52</v>
      </c>
      <c r="GT6" s="0" t="n">
        <v>48.59</v>
      </c>
      <c r="GU6" s="0" t="n">
        <v>46.11</v>
      </c>
      <c r="GV6" s="0" t="n">
        <v>46.78</v>
      </c>
      <c r="GW6" s="0" t="n">
        <v>57.29</v>
      </c>
      <c r="GX6" s="0" t="n">
        <v>60.99</v>
      </c>
    </row>
    <row r="7" customFormat="false" ht="10.5" hidden="false" customHeight="false" outlineLevel="0" collapsed="false">
      <c r="A7" s="403" t="s">
        <v>1</v>
      </c>
      <c r="B7" s="404" t="s">
        <v>196</v>
      </c>
      <c r="C7" s="0" t="n">
        <v>19.75</v>
      </c>
      <c r="D7" s="0" t="n">
        <v>17.806</v>
      </c>
      <c r="E7" s="0" t="n">
        <v>24.667</v>
      </c>
      <c r="F7" s="0" t="n">
        <v>27.363</v>
      </c>
      <c r="G7" s="0" t="n">
        <v>25.56</v>
      </c>
      <c r="H7" s="0" t="n">
        <v>22.95</v>
      </c>
      <c r="I7" s="0" t="n">
        <v>21.661</v>
      </c>
      <c r="J7" s="0" t="n">
        <v>19.333</v>
      </c>
      <c r="K7" s="0" t="n">
        <v>21.359</v>
      </c>
      <c r="L7" s="0" t="n">
        <v>22.375</v>
      </c>
      <c r="M7" s="0" t="n">
        <v>29.875</v>
      </c>
      <c r="N7" s="0" t="n">
        <v>34.645</v>
      </c>
      <c r="O7" s="0" t="n">
        <v>33.15</v>
      </c>
      <c r="P7" s="0" t="n">
        <v>31.331</v>
      </c>
      <c r="Q7" s="0" t="n">
        <v>23.333</v>
      </c>
      <c r="R7" s="0" t="n">
        <v>28.968</v>
      </c>
      <c r="S7" s="0" t="n">
        <v>26.879</v>
      </c>
      <c r="T7" s="0" t="n">
        <v>26.143</v>
      </c>
      <c r="U7" s="0" t="n">
        <v>24.903</v>
      </c>
      <c r="V7" s="0" t="n">
        <v>23.483</v>
      </c>
      <c r="W7" s="0" t="n">
        <v>11.681</v>
      </c>
      <c r="X7" s="0" t="n">
        <v>11.958</v>
      </c>
      <c r="Y7" s="0" t="n">
        <v>33.984</v>
      </c>
      <c r="Z7" s="0" t="n">
        <v>40.226</v>
      </c>
      <c r="AA7" s="0" t="n">
        <v>32.958</v>
      </c>
      <c r="AB7" s="0" t="n">
        <v>28.887</v>
      </c>
      <c r="AC7" s="0" t="n">
        <v>27.325</v>
      </c>
      <c r="AD7" s="0" t="n">
        <v>33.161</v>
      </c>
      <c r="AE7" s="0" t="n">
        <v>26.342</v>
      </c>
      <c r="AF7" s="0" t="n">
        <v>25.836</v>
      </c>
      <c r="AG7" s="0" t="n">
        <v>24.843</v>
      </c>
      <c r="AH7" s="0" t="n">
        <v>23.777</v>
      </c>
      <c r="AI7" s="0" t="n">
        <v>13.899</v>
      </c>
      <c r="AJ7" s="0" t="n">
        <v>14.941</v>
      </c>
      <c r="AK7" s="0" t="n">
        <v>32.328</v>
      </c>
      <c r="AL7" s="0" t="n">
        <v>37.416</v>
      </c>
      <c r="AM7" s="0" t="n">
        <v>31.635</v>
      </c>
      <c r="AN7" s="0" t="n">
        <v>28.673</v>
      </c>
      <c r="AO7" s="0" t="n">
        <v>27.142</v>
      </c>
      <c r="AP7" s="0" t="n">
        <v>32.028</v>
      </c>
      <c r="AQ7" s="0" t="n">
        <v>26.505</v>
      </c>
      <c r="AR7" s="0" t="n">
        <v>26.089</v>
      </c>
      <c r="AS7" s="0" t="n">
        <v>25.174</v>
      </c>
      <c r="AT7" s="0" t="n">
        <v>24.242</v>
      </c>
      <c r="AU7" s="0" t="n">
        <v>15.196</v>
      </c>
      <c r="AV7" s="0" t="n">
        <v>16.192</v>
      </c>
      <c r="AW7" s="0" t="n">
        <v>32.079</v>
      </c>
      <c r="AX7" s="0" t="n">
        <v>36.994</v>
      </c>
      <c r="AY7" s="0" t="n">
        <v>31.559</v>
      </c>
      <c r="AZ7" s="0" t="n">
        <v>28.841</v>
      </c>
      <c r="BA7" s="0" t="n">
        <v>27.357</v>
      </c>
      <c r="BB7" s="0" t="n">
        <v>31.862</v>
      </c>
      <c r="BC7" s="0" t="n">
        <v>26.717</v>
      </c>
      <c r="BD7" s="0" t="n">
        <v>26.387</v>
      </c>
      <c r="BE7" s="0" t="n">
        <v>25.586</v>
      </c>
      <c r="BF7" s="0" t="n">
        <v>24.648</v>
      </c>
      <c r="BG7" s="0" t="n">
        <v>16.823</v>
      </c>
      <c r="BH7" s="0" t="n">
        <v>17.43</v>
      </c>
      <c r="BI7" s="0" t="n">
        <v>31.873</v>
      </c>
      <c r="BJ7" s="0" t="n">
        <v>36.399</v>
      </c>
      <c r="BK7" s="0" t="n">
        <v>31.449</v>
      </c>
      <c r="BL7" s="0" t="n">
        <v>29.078</v>
      </c>
      <c r="BM7" s="0" t="n">
        <v>27.658</v>
      </c>
      <c r="BN7" s="0" t="n">
        <v>31.955</v>
      </c>
      <c r="BO7" s="0" t="n">
        <v>26.885</v>
      </c>
      <c r="BP7" s="0" t="n">
        <v>26.597</v>
      </c>
      <c r="BQ7" s="0" t="n">
        <v>25.94</v>
      </c>
      <c r="BR7" s="0" t="n">
        <v>25.1</v>
      </c>
      <c r="BS7" s="0" t="n">
        <v>18.027</v>
      </c>
      <c r="BT7" s="0" t="n">
        <v>18.64</v>
      </c>
      <c r="BU7" s="0" t="n">
        <v>31.846</v>
      </c>
      <c r="BV7" s="0" t="n">
        <v>36.115</v>
      </c>
      <c r="BW7" s="0" t="n">
        <v>31.547</v>
      </c>
      <c r="BX7" s="0" t="n">
        <v>29.544</v>
      </c>
      <c r="BY7" s="0" t="n">
        <v>28.267</v>
      </c>
      <c r="BZ7" s="0" t="n">
        <v>32.275</v>
      </c>
      <c r="CA7" s="0" t="n">
        <v>27.853</v>
      </c>
      <c r="CB7" s="0" t="n">
        <v>27.597</v>
      </c>
      <c r="CC7" s="0" t="n">
        <v>26.957</v>
      </c>
      <c r="CD7" s="0" t="n">
        <v>26.305</v>
      </c>
      <c r="CE7" s="0" t="n">
        <v>19.479</v>
      </c>
      <c r="CF7" s="0" t="n">
        <v>19.733</v>
      </c>
      <c r="CG7" s="0" t="n">
        <v>32.826</v>
      </c>
      <c r="CH7" s="0" t="n">
        <v>36.684</v>
      </c>
      <c r="CI7" s="0" t="n">
        <v>32.507</v>
      </c>
      <c r="CJ7" s="0" t="n">
        <v>30.554</v>
      </c>
      <c r="CK7" s="0" t="n">
        <v>29.367</v>
      </c>
      <c r="CL7" s="0" t="n">
        <v>33.021</v>
      </c>
      <c r="CM7" s="0" t="n">
        <v>28.981</v>
      </c>
      <c r="CN7" s="0" t="n">
        <v>28.729</v>
      </c>
      <c r="CO7" s="0" t="n">
        <v>28.134</v>
      </c>
      <c r="CP7" s="0" t="n">
        <v>27.511</v>
      </c>
      <c r="CQ7" s="0" t="n">
        <v>20.72</v>
      </c>
      <c r="CR7" s="0" t="n">
        <v>21.577</v>
      </c>
      <c r="CS7" s="0" t="n">
        <v>33.777</v>
      </c>
      <c r="CT7" s="0" t="n">
        <v>37.466</v>
      </c>
      <c r="CU7" s="0" t="n">
        <v>33.469</v>
      </c>
      <c r="CV7" s="0" t="n">
        <v>31.633</v>
      </c>
      <c r="CW7" s="0" t="n">
        <v>30.486</v>
      </c>
      <c r="CX7" s="0" t="n">
        <v>33.963</v>
      </c>
      <c r="CY7" s="0" t="n">
        <v>30.068</v>
      </c>
      <c r="CZ7" s="0" t="n">
        <v>29.869</v>
      </c>
      <c r="DA7" s="0" t="n">
        <v>29.304</v>
      </c>
      <c r="DB7" s="0" t="n">
        <v>28.717</v>
      </c>
      <c r="DC7" s="0" t="n">
        <v>22.262</v>
      </c>
      <c r="DD7" s="0" t="n">
        <v>23.067</v>
      </c>
      <c r="DE7" s="0" t="n">
        <v>34.724</v>
      </c>
      <c r="DF7" s="0" t="n">
        <v>38.252</v>
      </c>
      <c r="DG7" s="0" t="n">
        <v>34.443</v>
      </c>
      <c r="DH7" s="0" t="n">
        <v>32.786</v>
      </c>
      <c r="DI7" s="0" t="n">
        <v>31.558</v>
      </c>
      <c r="DJ7" s="0" t="n">
        <v>34.919</v>
      </c>
      <c r="DK7" s="0" t="n">
        <v>31.211</v>
      </c>
      <c r="DL7" s="0" t="n">
        <v>30.999</v>
      </c>
      <c r="DM7" s="0" t="n">
        <v>30.437</v>
      </c>
      <c r="DN7" s="0" t="n">
        <v>29.875</v>
      </c>
      <c r="DO7" s="0" t="n">
        <v>23.613</v>
      </c>
      <c r="DP7" s="0" t="n">
        <v>24.382</v>
      </c>
      <c r="DQ7" s="0" t="n">
        <v>35.747</v>
      </c>
      <c r="DR7" s="0" t="n">
        <v>39.252</v>
      </c>
      <c r="DS7" s="0" t="n">
        <v>35.518</v>
      </c>
      <c r="DT7" s="0" t="n">
        <v>33.892</v>
      </c>
      <c r="DU7" s="0" t="n">
        <v>32.668</v>
      </c>
      <c r="DV7" s="0" t="n">
        <v>35.953</v>
      </c>
      <c r="DW7" s="0" t="n">
        <v>32.339</v>
      </c>
      <c r="DX7" s="0" t="n">
        <v>32.119</v>
      </c>
      <c r="DY7" s="0" t="n">
        <v>31.561</v>
      </c>
      <c r="DZ7" s="0" t="n">
        <v>30.988</v>
      </c>
      <c r="EA7" s="0" t="n">
        <v>25.178</v>
      </c>
      <c r="EB7" s="0" t="n">
        <v>25.689</v>
      </c>
      <c r="EC7" s="0" t="n">
        <v>36.814</v>
      </c>
      <c r="ED7" s="0" t="n">
        <v>40.196</v>
      </c>
      <c r="EE7" s="0" t="n">
        <v>36.589</v>
      </c>
      <c r="EF7" s="0" t="n">
        <v>34.881</v>
      </c>
      <c r="EG7" s="0" t="n">
        <v>33.768</v>
      </c>
      <c r="EH7" s="0" t="n">
        <v>37.155</v>
      </c>
      <c r="EI7" s="0" t="n">
        <v>33.502</v>
      </c>
      <c r="EJ7" s="0" t="n">
        <v>33.255</v>
      </c>
      <c r="EK7" s="0" t="n">
        <v>32.781</v>
      </c>
      <c r="EL7" s="0" t="n">
        <v>32.207</v>
      </c>
      <c r="EM7" s="0" t="n">
        <v>26.592</v>
      </c>
      <c r="EN7" s="0" t="n">
        <v>26.834</v>
      </c>
      <c r="EO7" s="0" t="n">
        <v>37.774</v>
      </c>
      <c r="EP7" s="0" t="n">
        <v>40.999</v>
      </c>
      <c r="EQ7" s="0" t="n">
        <v>37.576</v>
      </c>
      <c r="ER7" s="0" t="n">
        <v>35.981</v>
      </c>
      <c r="ES7" s="0" t="n">
        <v>34.917</v>
      </c>
      <c r="ET7" s="0" t="n">
        <v>38.198</v>
      </c>
      <c r="EU7" s="0" t="n">
        <v>34.63</v>
      </c>
      <c r="EV7" s="0" t="n">
        <v>34.391</v>
      </c>
      <c r="EW7" s="0" t="n">
        <v>33.936</v>
      </c>
      <c r="EX7" s="0" t="n">
        <v>33.34</v>
      </c>
      <c r="EY7" s="0" t="n">
        <v>27.831</v>
      </c>
      <c r="EZ7" s="0" t="n">
        <v>28.062</v>
      </c>
      <c r="FA7" s="0" t="n">
        <v>38.81</v>
      </c>
      <c r="FB7" s="0" t="n">
        <v>41.986</v>
      </c>
      <c r="FC7" s="0" t="n">
        <v>38.596</v>
      </c>
      <c r="FD7" s="0" t="n">
        <v>37.094</v>
      </c>
      <c r="FE7" s="0" t="n">
        <v>36.172</v>
      </c>
      <c r="FF7" s="0" t="n">
        <v>39.081</v>
      </c>
      <c r="FG7" s="0" t="n">
        <v>35.776</v>
      </c>
      <c r="FH7" s="0" t="n">
        <v>35.574</v>
      </c>
      <c r="FI7" s="0" t="n">
        <v>35.089</v>
      </c>
      <c r="FJ7" s="0" t="n">
        <v>34.507</v>
      </c>
      <c r="FK7" s="0" t="n">
        <v>28.914</v>
      </c>
      <c r="FL7" s="0" t="n">
        <v>29.478</v>
      </c>
      <c r="FM7" s="0" t="n">
        <v>39.845</v>
      </c>
      <c r="FN7" s="0" t="n">
        <v>42.965</v>
      </c>
      <c r="FO7" s="0" t="n">
        <v>39.658</v>
      </c>
      <c r="FP7" s="0" t="n">
        <v>38.335</v>
      </c>
      <c r="FQ7" s="0" t="n">
        <v>37.461</v>
      </c>
      <c r="FR7" s="0" t="n">
        <v>40.166</v>
      </c>
      <c r="FS7" s="0" t="n">
        <v>36.952</v>
      </c>
      <c r="FT7" s="0" t="n">
        <v>36.713</v>
      </c>
      <c r="FU7" s="0" t="n">
        <v>36.255</v>
      </c>
      <c r="FV7" s="0" t="n">
        <v>35.631</v>
      </c>
      <c r="FW7" s="0" t="n">
        <v>30.177</v>
      </c>
      <c r="FX7" s="0" t="n">
        <v>30.695</v>
      </c>
      <c r="FY7" s="0" t="n">
        <v>40.872</v>
      </c>
      <c r="FZ7" s="0" t="n">
        <v>43.921</v>
      </c>
      <c r="GA7" s="0" t="n">
        <v>40.707</v>
      </c>
      <c r="GB7" s="0" t="n">
        <v>39.619</v>
      </c>
      <c r="GC7" s="0" t="n">
        <v>38.476</v>
      </c>
      <c r="GD7" s="0" t="n">
        <v>41.251</v>
      </c>
      <c r="GE7" s="0" t="n">
        <v>38.107</v>
      </c>
      <c r="GF7" s="0" t="n">
        <v>37.854</v>
      </c>
      <c r="GG7" s="0" t="n">
        <v>37.223</v>
      </c>
      <c r="GH7" s="0" t="n">
        <v>36.81</v>
      </c>
      <c r="GI7" s="0" t="n">
        <v>31.237</v>
      </c>
      <c r="GJ7" s="0" t="n">
        <v>31.62</v>
      </c>
      <c r="GK7" s="0" t="n">
        <v>42.107</v>
      </c>
      <c r="GL7" s="0" t="n">
        <v>45.215</v>
      </c>
      <c r="GM7" s="0" t="n">
        <v>41.93</v>
      </c>
      <c r="GN7" s="0" t="n">
        <v>40.775</v>
      </c>
      <c r="GO7" s="0" t="n">
        <v>39.631</v>
      </c>
      <c r="GP7" s="0" t="n">
        <v>42.731</v>
      </c>
      <c r="GQ7" s="0" t="n">
        <v>39.182</v>
      </c>
      <c r="GR7" s="0" t="n">
        <v>38.968</v>
      </c>
      <c r="GS7" s="0" t="n">
        <v>38.444</v>
      </c>
      <c r="GT7" s="0" t="n">
        <v>37.826</v>
      </c>
      <c r="GU7" s="0" t="n">
        <v>32.146</v>
      </c>
      <c r="GV7" s="0" t="n">
        <v>32.533</v>
      </c>
      <c r="GW7" s="0" t="n">
        <v>43.345</v>
      </c>
      <c r="GX7" s="0" t="n">
        <v>46.507</v>
      </c>
    </row>
    <row r="8" customFormat="false" ht="10.5" hidden="false" customHeight="false" outlineLevel="0" collapsed="false">
      <c r="A8" s="403" t="s">
        <v>3</v>
      </c>
      <c r="B8" s="404" t="s">
        <v>194</v>
      </c>
      <c r="C8" s="0" t="n">
        <v>22.44</v>
      </c>
      <c r="D8" s="0" t="n">
        <v>26.25</v>
      </c>
      <c r="E8" s="0" t="n">
        <v>27.25</v>
      </c>
      <c r="F8" s="0" t="n">
        <v>35.25</v>
      </c>
      <c r="G8" s="0" t="n">
        <v>35.5</v>
      </c>
      <c r="H8" s="0" t="n">
        <v>34.25</v>
      </c>
      <c r="I8" s="0" t="n">
        <v>31.5</v>
      </c>
      <c r="J8" s="0" t="n">
        <v>30.25</v>
      </c>
      <c r="K8" s="0" t="n">
        <v>30.25</v>
      </c>
      <c r="L8" s="0" t="n">
        <v>37</v>
      </c>
      <c r="M8" s="0" t="n">
        <v>44.25</v>
      </c>
      <c r="N8" s="0" t="n">
        <v>51.25</v>
      </c>
      <c r="O8" s="0" t="n">
        <v>43.25</v>
      </c>
      <c r="P8" s="0" t="n">
        <v>37</v>
      </c>
      <c r="Q8" s="0" t="n">
        <v>34.75</v>
      </c>
      <c r="R8" s="0" t="n">
        <v>37</v>
      </c>
      <c r="S8" s="0" t="n">
        <v>38.5</v>
      </c>
      <c r="T8" s="0" t="n">
        <v>37.5</v>
      </c>
      <c r="U8" s="0" t="n">
        <v>35.5</v>
      </c>
      <c r="V8" s="0" t="n">
        <v>32.5</v>
      </c>
      <c r="W8" s="0" t="n">
        <v>33.5</v>
      </c>
      <c r="X8" s="0" t="n">
        <v>37.5</v>
      </c>
      <c r="Y8" s="0" t="n">
        <v>46.5</v>
      </c>
      <c r="Z8" s="0" t="n">
        <v>55.5</v>
      </c>
      <c r="AA8" s="0" t="n">
        <v>50.5</v>
      </c>
      <c r="AB8" s="0" t="n">
        <v>36.5</v>
      </c>
      <c r="AC8" s="0" t="n">
        <v>35.5</v>
      </c>
      <c r="AD8" s="0" t="n">
        <v>37.5</v>
      </c>
      <c r="AE8" s="0" t="n">
        <v>38.79</v>
      </c>
      <c r="AF8" s="0" t="n">
        <v>38.26</v>
      </c>
      <c r="AG8" s="0" t="n">
        <v>36.73</v>
      </c>
      <c r="AH8" s="0" t="n">
        <v>35.01</v>
      </c>
      <c r="AI8" s="0" t="n">
        <v>36.67</v>
      </c>
      <c r="AJ8" s="0" t="n">
        <v>41.15</v>
      </c>
      <c r="AK8" s="0" t="n">
        <v>43.23</v>
      </c>
      <c r="AL8" s="0" t="n">
        <v>50.66</v>
      </c>
      <c r="AM8" s="0" t="n">
        <v>46.58</v>
      </c>
      <c r="AN8" s="0" t="n">
        <v>38.28</v>
      </c>
      <c r="AO8" s="0" t="n">
        <v>36.5</v>
      </c>
      <c r="AP8" s="0" t="n">
        <v>38.16</v>
      </c>
      <c r="AQ8" s="0" t="n">
        <v>39</v>
      </c>
      <c r="AR8" s="0" t="n">
        <v>38.75</v>
      </c>
      <c r="AS8" s="0" t="n">
        <v>37.5</v>
      </c>
      <c r="AT8" s="0" t="n">
        <v>36.5</v>
      </c>
      <c r="AU8" s="0" t="n">
        <v>38</v>
      </c>
      <c r="AV8" s="0" t="n">
        <v>42.25</v>
      </c>
      <c r="AW8" s="0" t="n">
        <v>41.75</v>
      </c>
      <c r="AX8" s="0" t="n">
        <v>48</v>
      </c>
      <c r="AY8" s="0" t="n">
        <v>44.5</v>
      </c>
      <c r="AZ8" s="0" t="n">
        <v>40</v>
      </c>
      <c r="BA8" s="0" t="n">
        <v>37.75</v>
      </c>
      <c r="BB8" s="0" t="n">
        <v>39</v>
      </c>
      <c r="BC8" s="0" t="n">
        <v>39.21</v>
      </c>
      <c r="BD8" s="0" t="n">
        <v>39.2</v>
      </c>
      <c r="BE8" s="0" t="n">
        <v>38.2</v>
      </c>
      <c r="BF8" s="0" t="n">
        <v>37.88</v>
      </c>
      <c r="BG8" s="0" t="n">
        <v>39.19</v>
      </c>
      <c r="BH8" s="0" t="n">
        <v>43.13</v>
      </c>
      <c r="BI8" s="0" t="n">
        <v>40.47</v>
      </c>
      <c r="BJ8" s="0" t="n">
        <v>45.83</v>
      </c>
      <c r="BK8" s="0" t="n">
        <v>42.83</v>
      </c>
      <c r="BL8" s="0" t="n">
        <v>41.47</v>
      </c>
      <c r="BM8" s="0" t="n">
        <v>38.78</v>
      </c>
      <c r="BN8" s="0" t="n">
        <v>39.83</v>
      </c>
      <c r="BO8" s="0" t="n">
        <v>39.44</v>
      </c>
      <c r="BP8" s="0" t="n">
        <v>39.56</v>
      </c>
      <c r="BQ8" s="0" t="n">
        <v>38.69</v>
      </c>
      <c r="BR8" s="0" t="n">
        <v>38.75</v>
      </c>
      <c r="BS8" s="0" t="n">
        <v>39.95</v>
      </c>
      <c r="BT8" s="0" t="n">
        <v>43.73</v>
      </c>
      <c r="BU8" s="0" t="n">
        <v>39.87</v>
      </c>
      <c r="BV8" s="0" t="n">
        <v>44.75</v>
      </c>
      <c r="BW8" s="0" t="n">
        <v>42.01</v>
      </c>
      <c r="BX8" s="0" t="n">
        <v>42.39</v>
      </c>
      <c r="BY8" s="0" t="n">
        <v>39.46</v>
      </c>
      <c r="BZ8" s="0" t="n">
        <v>40.4</v>
      </c>
      <c r="CA8" s="0" t="n">
        <v>39.67</v>
      </c>
      <c r="CB8" s="0" t="n">
        <v>39.89</v>
      </c>
      <c r="CC8" s="0" t="n">
        <v>39.11</v>
      </c>
      <c r="CD8" s="0" t="n">
        <v>39.44</v>
      </c>
      <c r="CE8" s="0" t="n">
        <v>40.56</v>
      </c>
      <c r="CF8" s="0" t="n">
        <v>44.23</v>
      </c>
      <c r="CG8" s="0" t="n">
        <v>39.53</v>
      </c>
      <c r="CH8" s="0" t="n">
        <v>44.06</v>
      </c>
      <c r="CI8" s="0" t="n">
        <v>41.51</v>
      </c>
      <c r="CJ8" s="0" t="n">
        <v>43.12</v>
      </c>
      <c r="CK8" s="0" t="n">
        <v>40.01</v>
      </c>
      <c r="CL8" s="0" t="n">
        <v>40.87</v>
      </c>
      <c r="CM8" s="0" t="n">
        <v>39.91</v>
      </c>
      <c r="CN8" s="0" t="n">
        <v>40.22</v>
      </c>
      <c r="CO8" s="0" t="n">
        <v>39.53</v>
      </c>
      <c r="CP8" s="0" t="n">
        <v>40.1</v>
      </c>
      <c r="CQ8" s="0" t="n">
        <v>41.15</v>
      </c>
      <c r="CR8" s="0" t="n">
        <v>44.71</v>
      </c>
      <c r="CS8" s="0" t="n">
        <v>39.23</v>
      </c>
      <c r="CT8" s="0" t="n">
        <v>43.43</v>
      </c>
      <c r="CU8" s="0" t="n">
        <v>41.07</v>
      </c>
      <c r="CV8" s="0" t="n">
        <v>43.81</v>
      </c>
      <c r="CW8" s="0" t="n">
        <v>40.54</v>
      </c>
      <c r="CX8" s="0" t="n">
        <v>41.33</v>
      </c>
      <c r="CY8" s="0" t="n">
        <v>40.39</v>
      </c>
      <c r="CZ8" s="0" t="n">
        <v>40.78</v>
      </c>
      <c r="DA8" s="0" t="n">
        <v>40.18</v>
      </c>
      <c r="DB8" s="0" t="n">
        <v>40.98</v>
      </c>
      <c r="DC8" s="0" t="n">
        <v>41.96</v>
      </c>
      <c r="DD8" s="0" t="n">
        <v>45.42</v>
      </c>
      <c r="DE8" s="0" t="n">
        <v>39.21</v>
      </c>
      <c r="DF8" s="0" t="n">
        <v>43.12</v>
      </c>
      <c r="DG8" s="0" t="n">
        <v>40.92</v>
      </c>
      <c r="DH8" s="0" t="n">
        <v>44.72</v>
      </c>
      <c r="DI8" s="0" t="n">
        <v>41.3</v>
      </c>
      <c r="DJ8" s="0" t="n">
        <v>42.02</v>
      </c>
      <c r="DK8" s="0" t="n">
        <v>40.88</v>
      </c>
      <c r="DL8" s="0" t="n">
        <v>41.35</v>
      </c>
      <c r="DM8" s="0" t="n">
        <v>40.81</v>
      </c>
      <c r="DN8" s="0" t="n">
        <v>41.83</v>
      </c>
      <c r="DO8" s="0" t="n">
        <v>42.76</v>
      </c>
      <c r="DP8" s="0" t="n">
        <v>46.12</v>
      </c>
      <c r="DQ8" s="0" t="n">
        <v>39.23</v>
      </c>
      <c r="DR8" s="0" t="n">
        <v>42.86</v>
      </c>
      <c r="DS8" s="0" t="n">
        <v>40.81</v>
      </c>
      <c r="DT8" s="0" t="n">
        <v>45.6</v>
      </c>
      <c r="DU8" s="0" t="n">
        <v>42.04</v>
      </c>
      <c r="DV8" s="0" t="n">
        <v>42.7</v>
      </c>
      <c r="DW8" s="0" t="n">
        <v>41.37</v>
      </c>
      <c r="DX8" s="0" t="n">
        <v>41.91</v>
      </c>
      <c r="DY8" s="0" t="n">
        <v>41.45</v>
      </c>
      <c r="DZ8" s="0" t="n">
        <v>42.66</v>
      </c>
      <c r="EA8" s="0" t="n">
        <v>43.53</v>
      </c>
      <c r="EB8" s="0" t="n">
        <v>46.81</v>
      </c>
      <c r="EC8" s="0" t="n">
        <v>39.28</v>
      </c>
      <c r="ED8" s="0" t="n">
        <v>42.65</v>
      </c>
      <c r="EE8" s="0" t="n">
        <v>40.74</v>
      </c>
      <c r="EF8" s="0" t="n">
        <v>46.46</v>
      </c>
      <c r="EG8" s="0" t="n">
        <v>42.77</v>
      </c>
      <c r="EH8" s="0" t="n">
        <v>43.37</v>
      </c>
      <c r="EI8" s="0" t="n">
        <v>41.87</v>
      </c>
      <c r="EJ8" s="0" t="n">
        <v>42.4</v>
      </c>
      <c r="EK8" s="0" t="n">
        <v>41.93</v>
      </c>
      <c r="EL8" s="0" t="n">
        <v>43.11</v>
      </c>
      <c r="EM8" s="0" t="n">
        <v>43.99</v>
      </c>
      <c r="EN8" s="0" t="n">
        <v>47.28</v>
      </c>
      <c r="EO8" s="0" t="n">
        <v>39.85</v>
      </c>
      <c r="EP8" s="0" t="n">
        <v>43.25</v>
      </c>
      <c r="EQ8" s="0" t="n">
        <v>41.32</v>
      </c>
      <c r="ER8" s="0" t="n">
        <v>46.91</v>
      </c>
      <c r="ES8" s="0" t="n">
        <v>43.24</v>
      </c>
      <c r="ET8" s="0" t="n">
        <v>43.85</v>
      </c>
      <c r="EU8" s="0" t="n">
        <v>42.37</v>
      </c>
      <c r="EV8" s="0" t="n">
        <v>42.89</v>
      </c>
      <c r="EW8" s="0" t="n">
        <v>42.41</v>
      </c>
      <c r="EX8" s="0" t="n">
        <v>43.57</v>
      </c>
      <c r="EY8" s="0" t="n">
        <v>44.45</v>
      </c>
      <c r="EZ8" s="0" t="n">
        <v>47.76</v>
      </c>
      <c r="FA8" s="0" t="n">
        <v>40.41</v>
      </c>
      <c r="FB8" s="0" t="n">
        <v>43.85</v>
      </c>
      <c r="FC8" s="0" t="n">
        <v>41.91</v>
      </c>
      <c r="FD8" s="0" t="n">
        <v>47.36</v>
      </c>
      <c r="FE8" s="0" t="n">
        <v>43.71</v>
      </c>
      <c r="FF8" s="0" t="n">
        <v>44.33</v>
      </c>
      <c r="FG8" s="0" t="n">
        <v>42.87</v>
      </c>
      <c r="FH8" s="0" t="n">
        <v>43.38</v>
      </c>
      <c r="FI8" s="0" t="n">
        <v>42.89</v>
      </c>
      <c r="FJ8" s="0" t="n">
        <v>44.02</v>
      </c>
      <c r="FK8" s="0" t="n">
        <v>44.91</v>
      </c>
      <c r="FL8" s="0" t="n">
        <v>48.23</v>
      </c>
      <c r="FM8" s="0" t="n">
        <v>40.98</v>
      </c>
      <c r="FN8" s="0" t="n">
        <v>44.46</v>
      </c>
      <c r="FO8" s="0" t="n">
        <v>42.49</v>
      </c>
      <c r="FP8" s="0" t="n">
        <v>47.81</v>
      </c>
      <c r="FQ8" s="0" t="n">
        <v>44.17</v>
      </c>
      <c r="FR8" s="0" t="n">
        <v>44.8</v>
      </c>
      <c r="FS8" s="0" t="n">
        <v>43.37</v>
      </c>
      <c r="FT8" s="0" t="n">
        <v>43.87</v>
      </c>
      <c r="FU8" s="0" t="n">
        <v>43.37</v>
      </c>
      <c r="FV8" s="0" t="n">
        <v>44.47</v>
      </c>
      <c r="FW8" s="0" t="n">
        <v>45.37</v>
      </c>
      <c r="FX8" s="0" t="n">
        <v>48.7</v>
      </c>
      <c r="FY8" s="0" t="n">
        <v>41.54</v>
      </c>
      <c r="FZ8" s="0" t="n">
        <v>45.06</v>
      </c>
      <c r="GA8" s="0" t="n">
        <v>43.07</v>
      </c>
      <c r="GB8" s="0" t="n">
        <v>48.26</v>
      </c>
      <c r="GC8" s="0" t="n">
        <v>44.64</v>
      </c>
      <c r="GD8" s="0" t="n">
        <v>45.28</v>
      </c>
      <c r="GE8" s="0" t="n">
        <v>43.87</v>
      </c>
      <c r="GF8" s="0" t="n">
        <v>44.36</v>
      </c>
      <c r="GG8" s="0" t="n">
        <v>43.85</v>
      </c>
      <c r="GH8" s="0" t="n">
        <v>44.92</v>
      </c>
      <c r="GI8" s="0" t="n">
        <v>45.83</v>
      </c>
      <c r="GJ8" s="0" t="n">
        <v>49.18</v>
      </c>
      <c r="GK8" s="0" t="n">
        <v>42.1</v>
      </c>
      <c r="GL8" s="0" t="n">
        <v>45.66</v>
      </c>
      <c r="GM8" s="0" t="n">
        <v>43.65</v>
      </c>
      <c r="GN8" s="0" t="n">
        <v>48.7</v>
      </c>
      <c r="GO8" s="0" t="n">
        <v>45.11</v>
      </c>
      <c r="GP8" s="0" t="n">
        <v>45.75</v>
      </c>
      <c r="GQ8" s="0" t="n">
        <v>44.38</v>
      </c>
      <c r="GR8" s="0" t="n">
        <v>44.86</v>
      </c>
      <c r="GS8" s="0" t="n">
        <v>44.33</v>
      </c>
      <c r="GT8" s="0" t="n">
        <v>45.38</v>
      </c>
      <c r="GU8" s="0" t="n">
        <v>46.29</v>
      </c>
      <c r="GV8" s="0" t="n">
        <v>49.65</v>
      </c>
      <c r="GW8" s="0" t="n">
        <v>42.67</v>
      </c>
      <c r="GX8" s="0" t="n">
        <v>46.26</v>
      </c>
    </row>
    <row r="9" customFormat="false" ht="10.5" hidden="false" customHeight="false" outlineLevel="0" collapsed="false">
      <c r="A9" s="403" t="s">
        <v>3</v>
      </c>
      <c r="B9" s="404" t="s">
        <v>196</v>
      </c>
      <c r="C9" s="0" t="n">
        <v>21.5</v>
      </c>
      <c r="D9" s="0" t="n">
        <v>21.117</v>
      </c>
      <c r="E9" s="0" t="n">
        <v>24.521</v>
      </c>
      <c r="F9" s="0" t="n">
        <v>27.565</v>
      </c>
      <c r="G9" s="0" t="n">
        <v>27.782</v>
      </c>
      <c r="H9" s="0" t="n">
        <v>27.054</v>
      </c>
      <c r="I9" s="0" t="n">
        <v>26.766</v>
      </c>
      <c r="J9" s="0" t="n">
        <v>23.083</v>
      </c>
      <c r="K9" s="0" t="n">
        <v>25.746</v>
      </c>
      <c r="L9" s="0" t="n">
        <v>26.75</v>
      </c>
      <c r="M9" s="0" t="n">
        <v>30.294</v>
      </c>
      <c r="N9" s="0" t="n">
        <v>29.081</v>
      </c>
      <c r="O9" s="0" t="n">
        <v>29.025</v>
      </c>
      <c r="P9" s="0" t="n">
        <v>25.548</v>
      </c>
      <c r="Q9" s="0" t="n">
        <v>27.313</v>
      </c>
      <c r="R9" s="0" t="n">
        <v>28.097</v>
      </c>
      <c r="S9" s="0" t="n">
        <v>27.718</v>
      </c>
      <c r="T9" s="0" t="n">
        <v>25.393</v>
      </c>
      <c r="U9" s="0" t="n">
        <v>24.476</v>
      </c>
      <c r="V9" s="0" t="n">
        <v>22.633</v>
      </c>
      <c r="W9" s="0" t="n">
        <v>23.637</v>
      </c>
      <c r="X9" s="0" t="n">
        <v>25.292</v>
      </c>
      <c r="Y9" s="0" t="n">
        <v>27.105</v>
      </c>
      <c r="Z9" s="0" t="n">
        <v>27.573</v>
      </c>
      <c r="AA9" s="0" t="n">
        <v>27.375</v>
      </c>
      <c r="AB9" s="0" t="n">
        <v>25.645</v>
      </c>
      <c r="AC9" s="0" t="n">
        <v>27.15</v>
      </c>
      <c r="AD9" s="0" t="n">
        <v>27.96</v>
      </c>
      <c r="AE9" s="0" t="n">
        <v>24.302</v>
      </c>
      <c r="AF9" s="0" t="n">
        <v>23.182</v>
      </c>
      <c r="AG9" s="0" t="n">
        <v>24.24</v>
      </c>
      <c r="AH9" s="0" t="n">
        <v>25.264</v>
      </c>
      <c r="AI9" s="0" t="n">
        <v>20.411</v>
      </c>
      <c r="AJ9" s="0" t="n">
        <v>26.869</v>
      </c>
      <c r="AK9" s="0" t="n">
        <v>25.21</v>
      </c>
      <c r="AL9" s="0" t="n">
        <v>30.024</v>
      </c>
      <c r="AM9" s="0" t="n">
        <v>26.311</v>
      </c>
      <c r="AN9" s="0" t="n">
        <v>24.552</v>
      </c>
      <c r="AO9" s="0" t="n">
        <v>29.163</v>
      </c>
      <c r="AP9" s="0" t="n">
        <v>27.103</v>
      </c>
      <c r="AQ9" s="0" t="n">
        <v>22.844</v>
      </c>
      <c r="AR9" s="0" t="n">
        <v>24.663</v>
      </c>
      <c r="AS9" s="0" t="n">
        <v>23.965</v>
      </c>
      <c r="AT9" s="0" t="n">
        <v>25.472</v>
      </c>
      <c r="AU9" s="0" t="n">
        <v>21.909</v>
      </c>
      <c r="AV9" s="0" t="n">
        <v>26.839</v>
      </c>
      <c r="AW9" s="0" t="n">
        <v>23.742</v>
      </c>
      <c r="AX9" s="0" t="n">
        <v>31.802</v>
      </c>
      <c r="AY9" s="0" t="n">
        <v>26.698</v>
      </c>
      <c r="AZ9" s="0" t="n">
        <v>24.003</v>
      </c>
      <c r="BA9" s="0" t="n">
        <v>28.716</v>
      </c>
      <c r="BB9" s="0" t="n">
        <v>26.768</v>
      </c>
      <c r="BC9" s="0" t="n">
        <v>24.19</v>
      </c>
      <c r="BD9" s="0" t="n">
        <v>24.605</v>
      </c>
      <c r="BE9" s="0" t="n">
        <v>23.876</v>
      </c>
      <c r="BF9" s="0" t="n">
        <v>23.935</v>
      </c>
      <c r="BG9" s="0" t="n">
        <v>23.096</v>
      </c>
      <c r="BH9" s="0" t="n">
        <v>26.711</v>
      </c>
      <c r="BI9" s="0" t="n">
        <v>24.162</v>
      </c>
      <c r="BJ9" s="0" t="n">
        <v>32.27</v>
      </c>
      <c r="BK9" s="0" t="n">
        <v>27.165</v>
      </c>
      <c r="BL9" s="0" t="n">
        <v>23.696</v>
      </c>
      <c r="BM9" s="0" t="n">
        <v>28.506</v>
      </c>
      <c r="BN9" s="0" t="n">
        <v>24.535</v>
      </c>
      <c r="BO9" s="0" t="n">
        <v>25.665</v>
      </c>
      <c r="BP9" s="0" t="n">
        <v>24.517</v>
      </c>
      <c r="BQ9" s="0" t="n">
        <v>23.771</v>
      </c>
      <c r="BR9" s="0" t="n">
        <v>23.697</v>
      </c>
      <c r="BS9" s="0" t="n">
        <v>22.894</v>
      </c>
      <c r="BT9" s="0" t="n">
        <v>26.57</v>
      </c>
      <c r="BU9" s="0" t="n">
        <v>24.317</v>
      </c>
      <c r="BV9" s="0" t="n">
        <v>32.468</v>
      </c>
      <c r="BW9" s="0" t="n">
        <v>25.665</v>
      </c>
      <c r="BX9" s="0" t="n">
        <v>25.664</v>
      </c>
      <c r="BY9" s="0" t="n">
        <v>28.317</v>
      </c>
      <c r="BZ9" s="0" t="n">
        <v>24.34</v>
      </c>
      <c r="CA9" s="0" t="n">
        <v>25.721</v>
      </c>
      <c r="CB9" s="0" t="n">
        <v>24.79</v>
      </c>
      <c r="CC9" s="0" t="n">
        <v>22.22</v>
      </c>
      <c r="CD9" s="0" t="n">
        <v>25.018</v>
      </c>
      <c r="CE9" s="0" t="n">
        <v>22.858</v>
      </c>
      <c r="CF9" s="0" t="n">
        <v>24.872</v>
      </c>
      <c r="CG9" s="0" t="n">
        <v>26.113</v>
      </c>
      <c r="CH9" s="0" t="n">
        <v>31.628</v>
      </c>
      <c r="CI9" s="0" t="n">
        <v>27.588</v>
      </c>
      <c r="CJ9" s="0" t="n">
        <v>25.628</v>
      </c>
      <c r="CK9" s="0" t="n">
        <v>26.409</v>
      </c>
      <c r="CL9" s="0" t="n">
        <v>26.446</v>
      </c>
      <c r="CM9" s="0" t="n">
        <v>25.912</v>
      </c>
      <c r="CN9" s="0" t="n">
        <v>24.723</v>
      </c>
      <c r="CO9" s="0" t="n">
        <v>22.358</v>
      </c>
      <c r="CP9" s="0" t="n">
        <v>25.13</v>
      </c>
      <c r="CQ9" s="0" t="n">
        <v>21.388</v>
      </c>
      <c r="CR9" s="0" t="n">
        <v>26.725</v>
      </c>
      <c r="CS9" s="0" t="n">
        <v>26.427</v>
      </c>
      <c r="CT9" s="0" t="n">
        <v>32.023</v>
      </c>
      <c r="CU9" s="0" t="n">
        <v>27.945</v>
      </c>
      <c r="CV9" s="0" t="n">
        <v>25.734</v>
      </c>
      <c r="CW9" s="0" t="n">
        <v>26.51</v>
      </c>
      <c r="CX9" s="0" t="n">
        <v>26.586</v>
      </c>
      <c r="CY9" s="0" t="n">
        <v>24.542</v>
      </c>
      <c r="CZ9" s="0" t="n">
        <v>24.92</v>
      </c>
      <c r="DA9" s="0" t="n">
        <v>24.136</v>
      </c>
      <c r="DB9" s="0" t="n">
        <v>25.264</v>
      </c>
      <c r="DC9" s="0" t="n">
        <v>21.5</v>
      </c>
      <c r="DD9" s="0" t="n">
        <v>26.903</v>
      </c>
      <c r="DE9" s="0" t="n">
        <v>26.764</v>
      </c>
      <c r="DF9" s="0" t="n">
        <v>32.431</v>
      </c>
      <c r="DG9" s="0" t="n">
        <v>28.311</v>
      </c>
      <c r="DH9" s="0" t="n">
        <v>23.577</v>
      </c>
      <c r="DI9" s="0" t="n">
        <v>28.544</v>
      </c>
      <c r="DJ9" s="0" t="n">
        <v>26.742</v>
      </c>
      <c r="DK9" s="0" t="n">
        <v>24.745</v>
      </c>
      <c r="DL9" s="0" t="n">
        <v>25.125</v>
      </c>
      <c r="DM9" s="0" t="n">
        <v>24.33</v>
      </c>
      <c r="DN9" s="0" t="n">
        <v>25.414</v>
      </c>
      <c r="DO9" s="0" t="n">
        <v>21.613</v>
      </c>
      <c r="DP9" s="0" t="n">
        <v>27.073</v>
      </c>
      <c r="DQ9" s="0" t="n">
        <v>25.559</v>
      </c>
      <c r="DR9" s="0" t="n">
        <v>33.802</v>
      </c>
      <c r="DS9" s="0" t="n">
        <v>28.672</v>
      </c>
      <c r="DT9" s="0" t="n">
        <v>23.694</v>
      </c>
      <c r="DU9" s="0" t="n">
        <v>28.695</v>
      </c>
      <c r="DV9" s="0" t="n">
        <v>26.908</v>
      </c>
      <c r="DW9" s="0" t="n">
        <v>24.945</v>
      </c>
      <c r="DX9" s="0" t="n">
        <v>25.566</v>
      </c>
      <c r="DY9" s="0" t="n">
        <v>24.524</v>
      </c>
      <c r="DZ9" s="0" t="n">
        <v>24.087</v>
      </c>
      <c r="EA9" s="0" t="n">
        <v>23.375</v>
      </c>
      <c r="EB9" s="0" t="n">
        <v>27.255</v>
      </c>
      <c r="EC9" s="0" t="n">
        <v>25.888</v>
      </c>
      <c r="ED9" s="0" t="n">
        <v>34.16</v>
      </c>
      <c r="EE9" s="0" t="n">
        <v>27.465</v>
      </c>
      <c r="EF9" s="0" t="n">
        <v>26.161</v>
      </c>
      <c r="EG9" s="0" t="n">
        <v>28.845</v>
      </c>
      <c r="EH9" s="0" t="n">
        <v>24.887</v>
      </c>
      <c r="EI9" s="0" t="n">
        <v>26.762</v>
      </c>
      <c r="EJ9" s="0" t="n">
        <v>25.545</v>
      </c>
      <c r="EK9" s="0" t="n">
        <v>23.101</v>
      </c>
      <c r="EL9" s="0" t="n">
        <v>25.788</v>
      </c>
      <c r="EM9" s="0" t="n">
        <v>23.595</v>
      </c>
      <c r="EN9" s="0" t="n">
        <v>25.688</v>
      </c>
      <c r="EO9" s="0" t="n">
        <v>27.602</v>
      </c>
      <c r="EP9" s="0" t="n">
        <v>34.359</v>
      </c>
      <c r="EQ9" s="0" t="n">
        <v>27.636</v>
      </c>
      <c r="ER9" s="0" t="n">
        <v>26.39</v>
      </c>
      <c r="ES9" s="0" t="n">
        <v>29.066</v>
      </c>
      <c r="ET9" s="0" t="n">
        <v>25.095</v>
      </c>
      <c r="EU9" s="0" t="n">
        <v>26.972</v>
      </c>
      <c r="EV9" s="0" t="n">
        <v>25.76</v>
      </c>
      <c r="EW9" s="0" t="n">
        <v>23.317</v>
      </c>
      <c r="EX9" s="0" t="n">
        <v>26.016</v>
      </c>
      <c r="EY9" s="0" t="n">
        <v>23.815</v>
      </c>
      <c r="EZ9" s="0" t="n">
        <v>25.897</v>
      </c>
      <c r="FA9" s="0" t="n">
        <v>27.798</v>
      </c>
      <c r="FB9" s="0" t="n">
        <v>33.578</v>
      </c>
      <c r="FC9" s="0" t="n">
        <v>29.395</v>
      </c>
      <c r="FD9" s="0" t="n">
        <v>26.618</v>
      </c>
      <c r="FE9" s="0" t="n">
        <v>27.309</v>
      </c>
      <c r="FF9" s="0" t="n">
        <v>27.506</v>
      </c>
      <c r="FG9" s="0" t="n">
        <v>25.553</v>
      </c>
      <c r="FH9" s="0" t="n">
        <v>24.15</v>
      </c>
      <c r="FI9" s="0" t="n">
        <v>23.532</v>
      </c>
      <c r="FJ9" s="0" t="n">
        <v>24.738</v>
      </c>
      <c r="FK9" s="0" t="n">
        <v>22.375</v>
      </c>
      <c r="FL9" s="0" t="n">
        <v>27.921</v>
      </c>
      <c r="FM9" s="0" t="n">
        <v>27.992</v>
      </c>
      <c r="FN9" s="0" t="n">
        <v>33.762</v>
      </c>
      <c r="FO9" s="0" t="n">
        <v>29.587</v>
      </c>
      <c r="FP9" s="0" t="n">
        <v>24.486</v>
      </c>
      <c r="FQ9" s="0" t="n">
        <v>25.538</v>
      </c>
      <c r="FR9" s="0" t="n">
        <v>27.725</v>
      </c>
      <c r="FS9" s="0" t="n">
        <v>24.119</v>
      </c>
      <c r="FT9" s="0" t="n">
        <v>24.672</v>
      </c>
      <c r="FU9" s="0" t="n">
        <v>23.748</v>
      </c>
      <c r="FV9" s="0" t="n">
        <v>26.466</v>
      </c>
      <c r="FW9" s="0" t="n">
        <v>22.586</v>
      </c>
      <c r="FX9" s="0" t="n">
        <v>28.147</v>
      </c>
      <c r="FY9" s="0" t="n">
        <v>26.619</v>
      </c>
      <c r="FZ9" s="0" t="n">
        <v>34.95</v>
      </c>
      <c r="GA9" s="0" t="n">
        <v>29.776</v>
      </c>
      <c r="GB9" s="0" t="n">
        <v>22.332</v>
      </c>
      <c r="GC9" s="0" t="n">
        <v>27.73</v>
      </c>
      <c r="GD9" s="0" t="n">
        <v>27.941</v>
      </c>
      <c r="GE9" s="0" t="n">
        <v>24.317</v>
      </c>
      <c r="GF9" s="0" t="n">
        <v>24.564</v>
      </c>
      <c r="GG9" s="0" t="n">
        <v>25.624</v>
      </c>
      <c r="GH9" s="0" t="n">
        <v>23.667</v>
      </c>
      <c r="GI9" s="0" t="n">
        <v>24.467</v>
      </c>
      <c r="GJ9" s="0" t="n">
        <v>28.361</v>
      </c>
      <c r="GK9" s="0" t="n">
        <v>26.811</v>
      </c>
      <c r="GL9" s="0" t="n">
        <v>35.153</v>
      </c>
      <c r="GM9" s="0" t="n">
        <v>29.962</v>
      </c>
      <c r="GN9" s="0" t="n">
        <v>22.549</v>
      </c>
      <c r="GO9" s="0" t="n">
        <v>27.934</v>
      </c>
      <c r="GP9" s="0" t="n">
        <v>25.929</v>
      </c>
      <c r="GQ9" s="0" t="n">
        <v>26.158</v>
      </c>
      <c r="GR9" s="0" t="n">
        <v>24.774</v>
      </c>
      <c r="GS9" s="0" t="n">
        <v>24.17</v>
      </c>
      <c r="GT9" s="0" t="n">
        <v>25.407</v>
      </c>
      <c r="GU9" s="0" t="n">
        <v>24.688</v>
      </c>
      <c r="GV9" s="0" t="n">
        <v>28.587</v>
      </c>
      <c r="GW9" s="0" t="n">
        <v>26.99</v>
      </c>
      <c r="GX9" s="0" t="n">
        <v>35.347</v>
      </c>
    </row>
    <row r="10" customFormat="false" ht="10.5" hidden="false" customHeight="false" outlineLevel="0" collapsed="false">
      <c r="A10" s="403" t="s">
        <v>6</v>
      </c>
      <c r="B10" s="404" t="s">
        <v>194</v>
      </c>
      <c r="C10" s="0" t="n">
        <v>21.77</v>
      </c>
      <c r="D10" s="0" t="n">
        <v>25.1</v>
      </c>
      <c r="E10" s="0" t="n">
        <v>26.9</v>
      </c>
      <c r="F10" s="0" t="n">
        <v>32.25</v>
      </c>
      <c r="G10" s="0" t="n">
        <v>32.5</v>
      </c>
      <c r="H10" s="0" t="n">
        <v>32.5</v>
      </c>
      <c r="I10" s="0" t="n">
        <v>31.5</v>
      </c>
      <c r="J10" s="0" t="n">
        <v>30.25</v>
      </c>
      <c r="K10" s="0" t="n">
        <v>30.25</v>
      </c>
      <c r="L10" s="0" t="n">
        <v>37</v>
      </c>
      <c r="M10" s="0" t="n">
        <v>44.25</v>
      </c>
      <c r="N10" s="0" t="n">
        <v>51.25</v>
      </c>
      <c r="O10" s="0" t="n">
        <v>39.5</v>
      </c>
      <c r="P10" s="0" t="n">
        <v>35.25</v>
      </c>
      <c r="Q10" s="0" t="n">
        <v>34.5</v>
      </c>
      <c r="R10" s="0" t="n">
        <v>36.75</v>
      </c>
      <c r="S10" s="0" t="n">
        <v>27.5</v>
      </c>
      <c r="T10" s="0" t="n">
        <v>26.5</v>
      </c>
      <c r="U10" s="0" t="n">
        <v>24.5</v>
      </c>
      <c r="V10" s="0" t="n">
        <v>22.5</v>
      </c>
      <c r="W10" s="0" t="n">
        <v>23.5</v>
      </c>
      <c r="X10" s="0" t="n">
        <v>27.5</v>
      </c>
      <c r="Y10" s="0" t="n">
        <v>36.5</v>
      </c>
      <c r="Z10" s="0" t="n">
        <v>45.5</v>
      </c>
      <c r="AA10" s="0" t="n">
        <v>35.5</v>
      </c>
      <c r="AB10" s="0" t="n">
        <v>25.5</v>
      </c>
      <c r="AC10" s="0" t="n">
        <v>24.5</v>
      </c>
      <c r="AD10" s="0" t="n">
        <v>27.5</v>
      </c>
      <c r="AE10" s="0" t="n">
        <v>18.5</v>
      </c>
      <c r="AF10" s="0" t="n">
        <v>20.75</v>
      </c>
      <c r="AG10" s="0" t="n">
        <v>18.25</v>
      </c>
      <c r="AH10" s="0" t="n">
        <v>25.25</v>
      </c>
      <c r="AI10" s="0" t="n">
        <v>25.25</v>
      </c>
      <c r="AJ10" s="0" t="n">
        <v>31.25</v>
      </c>
      <c r="AK10" s="0" t="n">
        <v>35.25</v>
      </c>
      <c r="AL10" s="0" t="n">
        <v>44.25</v>
      </c>
      <c r="AM10" s="0" t="n">
        <v>28</v>
      </c>
      <c r="AN10" s="0" t="n">
        <v>28.25</v>
      </c>
      <c r="AO10" s="0" t="n">
        <v>24.75</v>
      </c>
      <c r="AP10" s="0" t="n">
        <v>28</v>
      </c>
      <c r="AQ10" s="0" t="n">
        <v>18.5</v>
      </c>
      <c r="AR10" s="0" t="n">
        <v>20.75</v>
      </c>
      <c r="AS10" s="0" t="n">
        <v>18.25</v>
      </c>
      <c r="AT10" s="0" t="n">
        <v>24.25</v>
      </c>
      <c r="AU10" s="0" t="n">
        <v>24.25</v>
      </c>
      <c r="AV10" s="0" t="n">
        <v>29.25</v>
      </c>
      <c r="AW10" s="0" t="n">
        <v>26.25</v>
      </c>
      <c r="AX10" s="0" t="n">
        <v>35.25</v>
      </c>
      <c r="AY10" s="0" t="n">
        <v>22</v>
      </c>
      <c r="AZ10" s="0" t="n">
        <v>25.25</v>
      </c>
      <c r="BA10" s="0" t="n">
        <v>22.25</v>
      </c>
      <c r="BB10" s="0" t="n">
        <v>25.5</v>
      </c>
      <c r="BC10" s="0" t="n">
        <v>18.75</v>
      </c>
      <c r="BD10" s="0" t="n">
        <v>21</v>
      </c>
      <c r="BE10" s="0" t="n">
        <v>18.5</v>
      </c>
      <c r="BF10" s="0" t="n">
        <v>24.5</v>
      </c>
      <c r="BG10" s="0" t="n">
        <v>24.5</v>
      </c>
      <c r="BH10" s="0" t="n">
        <v>29.5</v>
      </c>
      <c r="BI10" s="0" t="n">
        <v>26.5</v>
      </c>
      <c r="BJ10" s="0" t="n">
        <v>35.5</v>
      </c>
      <c r="BK10" s="0" t="n">
        <v>22.25</v>
      </c>
      <c r="BL10" s="0" t="n">
        <v>25.5</v>
      </c>
      <c r="BM10" s="0" t="n">
        <v>22.5</v>
      </c>
      <c r="BN10" s="0" t="n">
        <v>25.75</v>
      </c>
      <c r="BO10" s="0" t="n">
        <v>28.1</v>
      </c>
      <c r="BP10" s="0" t="n">
        <v>30.35</v>
      </c>
      <c r="BQ10" s="0" t="n">
        <v>27.85</v>
      </c>
      <c r="BR10" s="0" t="n">
        <v>33.85</v>
      </c>
      <c r="BS10" s="0" t="n">
        <v>33.85</v>
      </c>
      <c r="BT10" s="0" t="n">
        <v>39.85</v>
      </c>
      <c r="BU10" s="0" t="n">
        <v>46.85</v>
      </c>
      <c r="BV10" s="0" t="n">
        <v>55.85</v>
      </c>
      <c r="BW10" s="0" t="n">
        <v>38.6</v>
      </c>
      <c r="BX10" s="0" t="n">
        <v>37.85</v>
      </c>
      <c r="BY10" s="0" t="n">
        <v>34.85</v>
      </c>
      <c r="BZ10" s="0" t="n">
        <v>38.1</v>
      </c>
      <c r="CA10" s="0" t="n">
        <v>28.45</v>
      </c>
      <c r="CB10" s="0" t="n">
        <v>30.7</v>
      </c>
      <c r="CC10" s="0" t="n">
        <v>28.2</v>
      </c>
      <c r="CD10" s="0" t="n">
        <v>34.2</v>
      </c>
      <c r="CE10" s="0" t="n">
        <v>34.2</v>
      </c>
      <c r="CF10" s="0" t="n">
        <v>40.2</v>
      </c>
      <c r="CG10" s="0" t="n">
        <v>47.2</v>
      </c>
      <c r="CH10" s="0" t="n">
        <v>56.2</v>
      </c>
      <c r="CI10" s="0" t="n">
        <v>38.95</v>
      </c>
      <c r="CJ10" s="0" t="n">
        <v>38.2</v>
      </c>
      <c r="CK10" s="0" t="n">
        <v>35.2</v>
      </c>
      <c r="CL10" s="0" t="n">
        <v>38.45</v>
      </c>
      <c r="CM10" s="0" t="n">
        <v>28.95</v>
      </c>
      <c r="CN10" s="0" t="n">
        <v>31.2</v>
      </c>
      <c r="CO10" s="0" t="n">
        <v>28.7</v>
      </c>
      <c r="CP10" s="0" t="n">
        <v>34.75</v>
      </c>
      <c r="CQ10" s="0" t="n">
        <v>34.75</v>
      </c>
      <c r="CR10" s="0" t="n">
        <v>40.75</v>
      </c>
      <c r="CS10" s="0" t="n">
        <v>47.75</v>
      </c>
      <c r="CT10" s="0" t="n">
        <v>56.75</v>
      </c>
      <c r="CU10" s="0" t="n">
        <v>39.45</v>
      </c>
      <c r="CV10" s="0" t="n">
        <v>38.75</v>
      </c>
      <c r="CW10" s="0" t="n">
        <v>35.75</v>
      </c>
      <c r="CX10" s="0" t="n">
        <v>38.95</v>
      </c>
      <c r="CY10" s="0" t="n">
        <v>29.45</v>
      </c>
      <c r="CZ10" s="0" t="n">
        <v>31.7</v>
      </c>
      <c r="DA10" s="0" t="n">
        <v>29.2</v>
      </c>
      <c r="DB10" s="0" t="n">
        <v>35.5</v>
      </c>
      <c r="DC10" s="0" t="n">
        <v>35.5</v>
      </c>
      <c r="DD10" s="0" t="n">
        <v>41.5</v>
      </c>
      <c r="DE10" s="0" t="n">
        <v>48.5</v>
      </c>
      <c r="DF10" s="0" t="n">
        <v>57.5</v>
      </c>
      <c r="DG10" s="0" t="n">
        <v>39.95</v>
      </c>
      <c r="DH10" s="0" t="n">
        <v>39.5</v>
      </c>
      <c r="DI10" s="0" t="n">
        <v>36.5</v>
      </c>
      <c r="DJ10" s="0" t="n">
        <v>39.45</v>
      </c>
      <c r="DK10" s="0" t="n">
        <v>29.95</v>
      </c>
      <c r="DL10" s="0" t="n">
        <v>32.2</v>
      </c>
      <c r="DM10" s="0" t="n">
        <v>29.7</v>
      </c>
      <c r="DN10" s="0" t="n">
        <v>36</v>
      </c>
      <c r="DO10" s="0" t="n">
        <v>36</v>
      </c>
      <c r="DP10" s="0" t="n">
        <v>42</v>
      </c>
      <c r="DQ10" s="0" t="n">
        <v>49</v>
      </c>
      <c r="DR10" s="0" t="n">
        <v>58</v>
      </c>
      <c r="DS10" s="0" t="n">
        <v>40.45</v>
      </c>
      <c r="DT10" s="0" t="n">
        <v>40</v>
      </c>
      <c r="DU10" s="0" t="n">
        <v>37</v>
      </c>
      <c r="DV10" s="0" t="n">
        <v>39.95</v>
      </c>
      <c r="DW10" s="0" t="n">
        <v>30.2</v>
      </c>
      <c r="DX10" s="0" t="n">
        <v>32.45</v>
      </c>
      <c r="DY10" s="0" t="n">
        <v>29.95</v>
      </c>
      <c r="DZ10" s="0" t="n">
        <v>36.25</v>
      </c>
      <c r="EA10" s="0" t="n">
        <v>36.25</v>
      </c>
      <c r="EB10" s="0" t="n">
        <v>42.25</v>
      </c>
      <c r="EC10" s="0" t="n">
        <v>49.25</v>
      </c>
      <c r="ED10" s="0" t="n">
        <v>58.25</v>
      </c>
      <c r="EE10" s="0" t="n">
        <v>40.7</v>
      </c>
      <c r="EF10" s="0" t="n">
        <v>40.25</v>
      </c>
      <c r="EG10" s="0" t="n">
        <v>37.25</v>
      </c>
      <c r="EH10" s="0" t="n">
        <v>40.2</v>
      </c>
      <c r="EI10" s="0" t="n">
        <v>30.95</v>
      </c>
      <c r="EJ10" s="0" t="n">
        <v>33.2</v>
      </c>
      <c r="EK10" s="0" t="n">
        <v>30.7</v>
      </c>
      <c r="EL10" s="0" t="n">
        <v>37</v>
      </c>
      <c r="EM10" s="0" t="n">
        <v>37</v>
      </c>
      <c r="EN10" s="0" t="n">
        <v>43</v>
      </c>
      <c r="EO10" s="0" t="n">
        <v>50</v>
      </c>
      <c r="EP10" s="0" t="n">
        <v>59</v>
      </c>
      <c r="EQ10" s="0" t="n">
        <v>40.95</v>
      </c>
      <c r="ER10" s="0" t="n">
        <v>41</v>
      </c>
      <c r="ES10" s="0" t="n">
        <v>38</v>
      </c>
      <c r="ET10" s="0" t="n">
        <v>40.45</v>
      </c>
      <c r="EU10" s="0" t="n">
        <v>31.7</v>
      </c>
      <c r="EV10" s="0" t="n">
        <v>33.95</v>
      </c>
      <c r="EW10" s="0" t="n">
        <v>31.45</v>
      </c>
      <c r="EX10" s="0" t="n">
        <v>37.75</v>
      </c>
      <c r="EY10" s="0" t="n">
        <v>37.75</v>
      </c>
      <c r="EZ10" s="0" t="n">
        <v>43.75</v>
      </c>
      <c r="FA10" s="0" t="n">
        <v>50.75</v>
      </c>
      <c r="FB10" s="0" t="n">
        <v>59.7</v>
      </c>
      <c r="FC10" s="0" t="n">
        <v>41.2</v>
      </c>
      <c r="FD10" s="0" t="n">
        <v>41.75</v>
      </c>
      <c r="FE10" s="0" t="n">
        <v>38.75</v>
      </c>
      <c r="FF10" s="0" t="n">
        <v>40.7</v>
      </c>
      <c r="FG10" s="0" t="n">
        <v>32.45</v>
      </c>
      <c r="FH10" s="0" t="n">
        <v>34.7</v>
      </c>
      <c r="FI10" s="0" t="n">
        <v>32.2</v>
      </c>
      <c r="FJ10" s="0" t="n">
        <v>38.5</v>
      </c>
      <c r="FK10" s="0" t="n">
        <v>38.5</v>
      </c>
      <c r="FL10" s="0" t="n">
        <v>44.5</v>
      </c>
      <c r="FM10" s="0" t="n">
        <v>51.5</v>
      </c>
      <c r="FN10" s="0" t="n">
        <v>59.95</v>
      </c>
      <c r="FO10" s="0" t="n">
        <v>41.45</v>
      </c>
      <c r="FP10" s="0" t="n">
        <v>42.5</v>
      </c>
      <c r="FQ10" s="0" t="n">
        <v>39.5</v>
      </c>
      <c r="FR10" s="0" t="n">
        <v>40.95</v>
      </c>
      <c r="FS10" s="0" t="n">
        <v>32.5</v>
      </c>
      <c r="FT10" s="0" t="n">
        <v>34.75</v>
      </c>
      <c r="FU10" s="0" t="n">
        <v>32.25</v>
      </c>
      <c r="FV10" s="0" t="n">
        <v>38.55</v>
      </c>
      <c r="FW10" s="0" t="n">
        <v>38.55</v>
      </c>
      <c r="FX10" s="0" t="n">
        <v>44.55</v>
      </c>
      <c r="FY10" s="0" t="n">
        <v>51.55</v>
      </c>
      <c r="FZ10" s="0" t="n">
        <v>60.2</v>
      </c>
      <c r="GA10" s="0" t="n">
        <v>41.7</v>
      </c>
      <c r="GB10" s="0" t="n">
        <v>42.55</v>
      </c>
      <c r="GC10" s="0" t="n">
        <v>39.55</v>
      </c>
      <c r="GD10" s="0" t="n">
        <v>41.2</v>
      </c>
      <c r="GE10" s="0" t="n">
        <v>32.55</v>
      </c>
      <c r="GF10" s="0" t="n">
        <v>34.8</v>
      </c>
      <c r="GG10" s="0" t="n">
        <v>32.3</v>
      </c>
      <c r="GH10" s="0" t="n">
        <v>38.6</v>
      </c>
      <c r="GI10" s="0" t="n">
        <v>38.6</v>
      </c>
      <c r="GJ10" s="0" t="n">
        <v>44.6</v>
      </c>
      <c r="GK10" s="0" t="n">
        <v>51.6</v>
      </c>
      <c r="GL10" s="0" t="n">
        <v>60.45</v>
      </c>
      <c r="GM10" s="0" t="n">
        <v>41.95</v>
      </c>
      <c r="GN10" s="0" t="n">
        <v>42.6</v>
      </c>
      <c r="GO10" s="0" t="n">
        <v>39.6</v>
      </c>
      <c r="GP10" s="0" t="n">
        <v>41.45</v>
      </c>
      <c r="GQ10" s="0" t="n">
        <v>32.6</v>
      </c>
      <c r="GR10" s="0" t="n">
        <v>34.85</v>
      </c>
      <c r="GS10" s="0" t="n">
        <v>32.35</v>
      </c>
      <c r="GT10" s="0" t="n">
        <v>38.65</v>
      </c>
      <c r="GU10" s="0" t="n">
        <v>38.65</v>
      </c>
      <c r="GV10" s="0" t="n">
        <v>44.65</v>
      </c>
      <c r="GW10" s="0" t="n">
        <v>51.65</v>
      </c>
      <c r="GX10" s="0" t="n">
        <v>60.65</v>
      </c>
    </row>
    <row r="11" customFormat="false" ht="10.5" hidden="false" customHeight="false" outlineLevel="0" collapsed="false">
      <c r="A11" s="403" t="s">
        <v>6</v>
      </c>
      <c r="B11" s="404" t="s">
        <v>196</v>
      </c>
      <c r="C11" s="0" t="n">
        <v>20.48</v>
      </c>
      <c r="D11" s="0" t="n">
        <v>15.629</v>
      </c>
      <c r="E11" s="0" t="n">
        <v>21.608</v>
      </c>
      <c r="F11" s="0" t="n">
        <v>23.581</v>
      </c>
      <c r="G11" s="0" t="n">
        <v>25.863</v>
      </c>
      <c r="H11" s="0" t="n">
        <v>25.179</v>
      </c>
      <c r="I11" s="0" t="n">
        <v>24.782</v>
      </c>
      <c r="J11" s="0" t="n">
        <v>23.083</v>
      </c>
      <c r="K11" s="0" t="n">
        <v>25.746</v>
      </c>
      <c r="L11" s="0" t="n">
        <v>25.417</v>
      </c>
      <c r="M11" s="0" t="n">
        <v>30.294</v>
      </c>
      <c r="N11" s="0" t="n">
        <v>29.081</v>
      </c>
      <c r="O11" s="0" t="n">
        <v>25.95</v>
      </c>
      <c r="P11" s="0" t="n">
        <v>24.629</v>
      </c>
      <c r="Q11" s="0" t="n">
        <v>26.042</v>
      </c>
      <c r="R11" s="0" t="n">
        <v>26.782</v>
      </c>
      <c r="S11" s="0" t="n">
        <v>13.847</v>
      </c>
      <c r="T11" s="0" t="n">
        <v>12.964</v>
      </c>
      <c r="U11" s="0" t="n">
        <v>13.25</v>
      </c>
      <c r="V11" s="0" t="n">
        <v>11.967</v>
      </c>
      <c r="W11" s="0" t="n">
        <v>12.831</v>
      </c>
      <c r="X11" s="0" t="n">
        <v>14.458</v>
      </c>
      <c r="Y11" s="0" t="n">
        <v>16.298</v>
      </c>
      <c r="Z11" s="0" t="n">
        <v>16.105</v>
      </c>
      <c r="AA11" s="0" t="n">
        <v>13.125</v>
      </c>
      <c r="AB11" s="0" t="n">
        <v>13.306</v>
      </c>
      <c r="AC11" s="0" t="n">
        <v>14.35</v>
      </c>
      <c r="AD11" s="0" t="n">
        <v>15.169</v>
      </c>
      <c r="AE11" s="0" t="n">
        <v>14.212</v>
      </c>
      <c r="AF11" s="0" t="n">
        <v>13.999</v>
      </c>
      <c r="AG11" s="0" t="n">
        <v>13.8</v>
      </c>
      <c r="AH11" s="0" t="n">
        <v>13.084</v>
      </c>
      <c r="AI11" s="0" t="n">
        <v>11.24</v>
      </c>
      <c r="AJ11" s="0" t="n">
        <v>12.417</v>
      </c>
      <c r="AK11" s="0" t="n">
        <v>11.812</v>
      </c>
      <c r="AL11" s="0" t="n">
        <v>14.616</v>
      </c>
      <c r="AM11" s="0" t="n">
        <v>13.531</v>
      </c>
      <c r="AN11" s="0" t="n">
        <v>13.378</v>
      </c>
      <c r="AO11" s="0" t="n">
        <v>13.739</v>
      </c>
      <c r="AP11" s="0" t="n">
        <v>14.282</v>
      </c>
      <c r="AQ11" s="0" t="n">
        <v>15.813</v>
      </c>
      <c r="AR11" s="0" t="n">
        <v>15.775</v>
      </c>
      <c r="AS11" s="0" t="n">
        <v>15.507</v>
      </c>
      <c r="AT11" s="0" t="n">
        <v>14.137</v>
      </c>
      <c r="AU11" s="0" t="n">
        <v>12.245</v>
      </c>
      <c r="AV11" s="0" t="n">
        <v>10.748</v>
      </c>
      <c r="AW11" s="0" t="n">
        <v>12.809</v>
      </c>
      <c r="AX11" s="0" t="n">
        <v>16.279</v>
      </c>
      <c r="AY11" s="0" t="n">
        <v>13.717</v>
      </c>
      <c r="AZ11" s="0" t="n">
        <v>12.887</v>
      </c>
      <c r="BA11" s="0" t="n">
        <v>14.173</v>
      </c>
      <c r="BB11" s="0" t="n">
        <v>14.692</v>
      </c>
      <c r="BC11" s="0" t="n">
        <v>15.953</v>
      </c>
      <c r="BD11" s="0" t="n">
        <v>15.905</v>
      </c>
      <c r="BE11" s="0" t="n">
        <v>15.647</v>
      </c>
      <c r="BF11" s="0" t="n">
        <v>14.086</v>
      </c>
      <c r="BG11" s="0" t="n">
        <v>12.636</v>
      </c>
      <c r="BH11" s="0" t="n">
        <v>10.888</v>
      </c>
      <c r="BI11" s="0" t="n">
        <v>12.949</v>
      </c>
      <c r="BJ11" s="0" t="n">
        <v>16.419</v>
      </c>
      <c r="BK11" s="0" t="n">
        <v>13.836</v>
      </c>
      <c r="BL11" s="0" t="n">
        <v>12.906</v>
      </c>
      <c r="BM11" s="0" t="n">
        <v>14.188</v>
      </c>
      <c r="BN11" s="0" t="n">
        <v>14.42</v>
      </c>
      <c r="BO11" s="0" t="n">
        <v>17.626</v>
      </c>
      <c r="BP11" s="0" t="n">
        <v>17.702</v>
      </c>
      <c r="BQ11" s="0" t="n">
        <v>17.531</v>
      </c>
      <c r="BR11" s="0" t="n">
        <v>15.725</v>
      </c>
      <c r="BS11" s="0" t="n">
        <v>14.307</v>
      </c>
      <c r="BT11" s="0" t="n">
        <v>15.477</v>
      </c>
      <c r="BU11" s="0" t="n">
        <v>18.806</v>
      </c>
      <c r="BV11" s="0" t="n">
        <v>23.818</v>
      </c>
      <c r="BW11" s="0" t="n">
        <v>18.869</v>
      </c>
      <c r="BX11" s="0" t="n">
        <v>17.565</v>
      </c>
      <c r="BY11" s="0" t="n">
        <v>17.037</v>
      </c>
      <c r="BZ11" s="0" t="n">
        <v>17.048</v>
      </c>
      <c r="CA11" s="0" t="n">
        <v>17.806</v>
      </c>
      <c r="CB11" s="0" t="n">
        <v>17.919</v>
      </c>
      <c r="CC11" s="0" t="n">
        <v>17.527</v>
      </c>
      <c r="CD11" s="0" t="n">
        <v>16.398</v>
      </c>
      <c r="CE11" s="0" t="n">
        <v>14.487</v>
      </c>
      <c r="CF11" s="0" t="n">
        <v>14.555</v>
      </c>
      <c r="CG11" s="0" t="n">
        <v>19.746</v>
      </c>
      <c r="CH11" s="0" t="n">
        <v>23.64</v>
      </c>
      <c r="CI11" s="0" t="n">
        <v>20.126</v>
      </c>
      <c r="CJ11" s="0" t="n">
        <v>17.745</v>
      </c>
      <c r="CK11" s="0" t="n">
        <v>16.742</v>
      </c>
      <c r="CL11" s="0" t="n">
        <v>17.843</v>
      </c>
      <c r="CM11" s="0" t="n">
        <v>17.946</v>
      </c>
      <c r="CN11" s="0" t="n">
        <v>18.032</v>
      </c>
      <c r="CO11" s="0" t="n">
        <v>17.667</v>
      </c>
      <c r="CP11" s="0" t="n">
        <v>16.548</v>
      </c>
      <c r="CQ11" s="0" t="n">
        <v>14.052</v>
      </c>
      <c r="CR11" s="0" t="n">
        <v>15.807</v>
      </c>
      <c r="CS11" s="0" t="n">
        <v>19.876</v>
      </c>
      <c r="CT11" s="0" t="n">
        <v>23.769</v>
      </c>
      <c r="CU11" s="0" t="n">
        <v>20.214</v>
      </c>
      <c r="CV11" s="0" t="n">
        <v>17.895</v>
      </c>
      <c r="CW11" s="0" t="n">
        <v>16.862</v>
      </c>
      <c r="CX11" s="0" t="n">
        <v>17.983</v>
      </c>
      <c r="CY11" s="0" t="n">
        <v>17.83</v>
      </c>
      <c r="CZ11" s="0" t="n">
        <v>18.242</v>
      </c>
      <c r="DA11" s="0" t="n">
        <v>18.081</v>
      </c>
      <c r="DB11" s="0" t="n">
        <v>16.708</v>
      </c>
      <c r="DC11" s="0" t="n">
        <v>14.182</v>
      </c>
      <c r="DD11" s="0" t="n">
        <v>16.027</v>
      </c>
      <c r="DE11" s="0" t="n">
        <v>20.026</v>
      </c>
      <c r="DF11" s="0" t="n">
        <v>23.92</v>
      </c>
      <c r="DG11" s="0" t="n">
        <v>20.312</v>
      </c>
      <c r="DH11" s="0" t="n">
        <v>17.467</v>
      </c>
      <c r="DI11" s="0" t="n">
        <v>17.486</v>
      </c>
      <c r="DJ11" s="0" t="n">
        <v>18.123</v>
      </c>
      <c r="DK11" s="0" t="n">
        <v>18.03</v>
      </c>
      <c r="DL11" s="0" t="n">
        <v>18.462</v>
      </c>
      <c r="DM11" s="0" t="n">
        <v>18.301</v>
      </c>
      <c r="DN11" s="0" t="n">
        <v>16.928</v>
      </c>
      <c r="DO11" s="0" t="n">
        <v>14.382</v>
      </c>
      <c r="DP11" s="0" t="n">
        <v>16.247</v>
      </c>
      <c r="DQ11" s="0" t="n">
        <v>19.426</v>
      </c>
      <c r="DR11" s="0" t="n">
        <v>24.528</v>
      </c>
      <c r="DS11" s="0" t="n">
        <v>20.481</v>
      </c>
      <c r="DT11" s="0" t="n">
        <v>17.677</v>
      </c>
      <c r="DU11" s="0" t="n">
        <v>17.696</v>
      </c>
      <c r="DV11" s="0" t="n">
        <v>18.333</v>
      </c>
      <c r="DW11" s="0" t="n">
        <v>18.31</v>
      </c>
      <c r="DX11" s="0" t="n">
        <v>18.769</v>
      </c>
      <c r="DY11" s="0" t="n">
        <v>18.571</v>
      </c>
      <c r="DZ11" s="0" t="n">
        <v>16.665</v>
      </c>
      <c r="EA11" s="0" t="n">
        <v>15.247</v>
      </c>
      <c r="EB11" s="0" t="n">
        <v>16.507</v>
      </c>
      <c r="EC11" s="0" t="n">
        <v>19.696</v>
      </c>
      <c r="ED11" s="0" t="n">
        <v>24.798</v>
      </c>
      <c r="EE11" s="0" t="n">
        <v>19.549</v>
      </c>
      <c r="EF11" s="0" t="n">
        <v>18.545</v>
      </c>
      <c r="EG11" s="0" t="n">
        <v>17.967</v>
      </c>
      <c r="EH11" s="0" t="n">
        <v>17.948</v>
      </c>
      <c r="EI11" s="0" t="n">
        <v>18.906</v>
      </c>
      <c r="EJ11" s="0" t="n">
        <v>18.892</v>
      </c>
      <c r="EK11" s="0" t="n">
        <v>18.507</v>
      </c>
      <c r="EL11" s="0" t="n">
        <v>17.358</v>
      </c>
      <c r="EM11" s="0" t="n">
        <v>15.397</v>
      </c>
      <c r="EN11" s="0" t="n">
        <v>15.655</v>
      </c>
      <c r="EO11" s="0" t="n">
        <v>20.656</v>
      </c>
      <c r="EP11" s="0" t="n">
        <v>24.968</v>
      </c>
      <c r="EQ11" s="0" t="n">
        <v>19.643</v>
      </c>
      <c r="ER11" s="0" t="n">
        <v>18.715</v>
      </c>
      <c r="ES11" s="0" t="n">
        <v>18.116</v>
      </c>
      <c r="ET11" s="0" t="n">
        <v>18.078</v>
      </c>
      <c r="EU11" s="0" t="n">
        <v>19.176</v>
      </c>
      <c r="EV11" s="0" t="n">
        <v>19.052</v>
      </c>
      <c r="EW11" s="0" t="n">
        <v>18.657</v>
      </c>
      <c r="EX11" s="0" t="n">
        <v>17.528</v>
      </c>
      <c r="EY11" s="0" t="n">
        <v>15.547</v>
      </c>
      <c r="EZ11" s="0" t="n">
        <v>15.924</v>
      </c>
      <c r="FA11" s="0" t="n">
        <v>20.806</v>
      </c>
      <c r="FB11" s="0" t="n">
        <v>24.7</v>
      </c>
      <c r="FC11" s="0" t="n">
        <v>20.978</v>
      </c>
      <c r="FD11" s="0" t="n">
        <v>18.885</v>
      </c>
      <c r="FE11" s="0" t="n">
        <v>17.712</v>
      </c>
      <c r="FF11" s="0" t="n">
        <v>18.903</v>
      </c>
      <c r="FG11" s="0" t="n">
        <v>19.13</v>
      </c>
      <c r="FH11" s="0" t="n">
        <v>18.822</v>
      </c>
      <c r="FI11" s="0" t="n">
        <v>18.807</v>
      </c>
      <c r="FJ11" s="0" t="n">
        <v>17.095</v>
      </c>
      <c r="FK11" s="0" t="n">
        <v>15.042</v>
      </c>
      <c r="FL11" s="0" t="n">
        <v>17.307</v>
      </c>
      <c r="FM11" s="0" t="n">
        <v>20.956</v>
      </c>
      <c r="FN11" s="0" t="n">
        <v>24.849</v>
      </c>
      <c r="FO11" s="0" t="n">
        <v>21.107</v>
      </c>
      <c r="FP11" s="0" t="n">
        <v>18.397</v>
      </c>
      <c r="FQ11" s="0" t="n">
        <v>17.257</v>
      </c>
      <c r="FR11" s="0" t="n">
        <v>19.053</v>
      </c>
      <c r="FS11" s="0" t="n">
        <v>19.093</v>
      </c>
      <c r="FT11" s="0" t="n">
        <v>19.211</v>
      </c>
      <c r="FU11" s="0" t="n">
        <v>19.127</v>
      </c>
      <c r="FV11" s="0" t="n">
        <v>17.998</v>
      </c>
      <c r="FW11" s="0" t="n">
        <v>15.372</v>
      </c>
      <c r="FX11" s="0" t="n">
        <v>17.577</v>
      </c>
      <c r="FY11" s="0" t="n">
        <v>20.416</v>
      </c>
      <c r="FZ11" s="0" t="n">
        <v>25.608</v>
      </c>
      <c r="GA11" s="0" t="n">
        <v>21.406</v>
      </c>
      <c r="GB11" s="0" t="n">
        <v>18.062</v>
      </c>
      <c r="GC11" s="0" t="n">
        <v>18.172</v>
      </c>
      <c r="GD11" s="0" t="n">
        <v>19.373</v>
      </c>
      <c r="GE11" s="0" t="n">
        <v>19.373</v>
      </c>
      <c r="GF11" s="0" t="n">
        <v>19.472</v>
      </c>
      <c r="GG11" s="0" t="n">
        <v>19.681</v>
      </c>
      <c r="GH11" s="0" t="n">
        <v>17.172</v>
      </c>
      <c r="GI11" s="0" t="n">
        <v>16.327</v>
      </c>
      <c r="GJ11" s="0" t="n">
        <v>17.847</v>
      </c>
      <c r="GK11" s="0" t="n">
        <v>20.756</v>
      </c>
      <c r="GL11" s="0" t="n">
        <v>25.918</v>
      </c>
      <c r="GM11" s="0" t="n">
        <v>21.706</v>
      </c>
      <c r="GN11" s="0" t="n">
        <v>18.392</v>
      </c>
      <c r="GO11" s="0" t="n">
        <v>18.502</v>
      </c>
      <c r="GP11" s="0" t="n">
        <v>18.998</v>
      </c>
      <c r="GQ11" s="0" t="n">
        <v>19.95</v>
      </c>
      <c r="GR11" s="0" t="n">
        <v>19.801</v>
      </c>
      <c r="GS11" s="0" t="n">
        <v>19.757</v>
      </c>
      <c r="GT11" s="0" t="n">
        <v>18.065</v>
      </c>
      <c r="GU11" s="0" t="n">
        <v>16.647</v>
      </c>
      <c r="GV11" s="0" t="n">
        <v>18.107</v>
      </c>
      <c r="GW11" s="0" t="n">
        <v>21.086</v>
      </c>
      <c r="GX11" s="0" t="n">
        <v>26.218</v>
      </c>
    </row>
    <row r="12" customFormat="false" ht="10.5" hidden="false" customHeight="false" outlineLevel="0" collapsed="false">
      <c r="A12" s="403" t="s">
        <v>4</v>
      </c>
      <c r="B12" s="404" t="s">
        <v>194</v>
      </c>
      <c r="C12" s="0" t="n">
        <v>21.77</v>
      </c>
      <c r="D12" s="0" t="n">
        <v>26</v>
      </c>
      <c r="E12" s="0" t="n">
        <v>26.9</v>
      </c>
      <c r="F12" s="0" t="n">
        <v>32.25</v>
      </c>
      <c r="G12" s="0" t="n">
        <v>32.5</v>
      </c>
      <c r="H12" s="0" t="n">
        <v>32.5</v>
      </c>
      <c r="I12" s="0" t="n">
        <v>31.75</v>
      </c>
      <c r="J12" s="0" t="n">
        <v>31.25</v>
      </c>
      <c r="K12" s="0" t="n">
        <v>33</v>
      </c>
      <c r="L12" s="0" t="n">
        <v>39.25</v>
      </c>
      <c r="M12" s="0" t="n">
        <v>47</v>
      </c>
      <c r="N12" s="0" t="n">
        <v>53</v>
      </c>
      <c r="O12" s="0" t="n">
        <v>39.5</v>
      </c>
      <c r="P12" s="0" t="n">
        <v>35.25</v>
      </c>
      <c r="Q12" s="0" t="n">
        <v>34.5</v>
      </c>
      <c r="R12" s="0" t="n">
        <v>36.75</v>
      </c>
      <c r="S12" s="0" t="n">
        <v>37.5</v>
      </c>
      <c r="T12" s="0" t="n">
        <v>36.5</v>
      </c>
      <c r="U12" s="0" t="n">
        <v>34.5</v>
      </c>
      <c r="V12" s="0" t="n">
        <v>32.5</v>
      </c>
      <c r="W12" s="0" t="n">
        <v>33.5</v>
      </c>
      <c r="X12" s="0" t="n">
        <v>42.5</v>
      </c>
      <c r="Y12" s="0" t="n">
        <v>52.5</v>
      </c>
      <c r="Z12" s="0" t="n">
        <v>56.5</v>
      </c>
      <c r="AA12" s="0" t="n">
        <v>45.5</v>
      </c>
      <c r="AB12" s="0" t="n">
        <v>35.5</v>
      </c>
      <c r="AC12" s="0" t="n">
        <v>34.5</v>
      </c>
      <c r="AD12" s="0" t="n">
        <v>38.5</v>
      </c>
      <c r="AE12" s="0" t="n">
        <v>39.5</v>
      </c>
      <c r="AF12" s="0" t="n">
        <v>37.5</v>
      </c>
      <c r="AG12" s="0" t="n">
        <v>35.75</v>
      </c>
      <c r="AH12" s="0" t="n">
        <v>34</v>
      </c>
      <c r="AI12" s="0" t="n">
        <v>34.75</v>
      </c>
      <c r="AJ12" s="0" t="n">
        <v>43.25</v>
      </c>
      <c r="AK12" s="0" t="n">
        <v>49.25</v>
      </c>
      <c r="AL12" s="0" t="n">
        <v>51.75</v>
      </c>
      <c r="AM12" s="0" t="n">
        <v>42.75</v>
      </c>
      <c r="AN12" s="0" t="n">
        <v>37</v>
      </c>
      <c r="AO12" s="0" t="n">
        <v>36.75</v>
      </c>
      <c r="AP12" s="0" t="n">
        <v>40.75</v>
      </c>
      <c r="AQ12" s="0" t="n">
        <v>40.25</v>
      </c>
      <c r="AR12" s="0" t="n">
        <v>38.25</v>
      </c>
      <c r="AS12" s="0" t="n">
        <v>36.75</v>
      </c>
      <c r="AT12" s="0" t="n">
        <v>35.5</v>
      </c>
      <c r="AU12" s="0" t="n">
        <v>36</v>
      </c>
      <c r="AV12" s="0" t="n">
        <v>43.5</v>
      </c>
      <c r="AW12" s="0" t="n">
        <v>47.25</v>
      </c>
      <c r="AX12" s="0" t="n">
        <v>48.75</v>
      </c>
      <c r="AY12" s="0" t="n">
        <v>41.25</v>
      </c>
      <c r="AZ12" s="0" t="n">
        <v>38.5</v>
      </c>
      <c r="BA12" s="0" t="n">
        <v>38</v>
      </c>
      <c r="BB12" s="0" t="n">
        <v>42</v>
      </c>
      <c r="BC12" s="0" t="n">
        <v>40.75</v>
      </c>
      <c r="BD12" s="0" t="n">
        <v>38.84</v>
      </c>
      <c r="BE12" s="0" t="n">
        <v>37.72</v>
      </c>
      <c r="BF12" s="0" t="n">
        <v>36.7</v>
      </c>
      <c r="BG12" s="0" t="n">
        <v>37.2</v>
      </c>
      <c r="BH12" s="0" t="n">
        <v>43.85</v>
      </c>
      <c r="BI12" s="0" t="n">
        <v>45.7</v>
      </c>
      <c r="BJ12" s="0" t="n">
        <v>46.25</v>
      </c>
      <c r="BK12" s="0" t="n">
        <v>40.16</v>
      </c>
      <c r="BL12" s="0" t="n">
        <v>39.68</v>
      </c>
      <c r="BM12" s="0" t="n">
        <v>39.13</v>
      </c>
      <c r="BN12" s="0" t="n">
        <v>43.03</v>
      </c>
      <c r="BO12" s="0" t="n">
        <v>41.15</v>
      </c>
      <c r="BP12" s="0" t="n">
        <v>39.28</v>
      </c>
      <c r="BQ12" s="0" t="n">
        <v>38.37</v>
      </c>
      <c r="BR12" s="0" t="n">
        <v>37.47</v>
      </c>
      <c r="BS12" s="0" t="n">
        <v>37.97</v>
      </c>
      <c r="BT12" s="0" t="n">
        <v>44.15</v>
      </c>
      <c r="BU12" s="0" t="n">
        <v>44.96</v>
      </c>
      <c r="BV12" s="0" t="n">
        <v>44.99</v>
      </c>
      <c r="BW12" s="0" t="n">
        <v>39.67</v>
      </c>
      <c r="BX12" s="0" t="n">
        <v>40.44</v>
      </c>
      <c r="BY12" s="0" t="n">
        <v>39.86</v>
      </c>
      <c r="BZ12" s="0" t="n">
        <v>43.71</v>
      </c>
      <c r="CA12" s="0" t="n">
        <v>41.38</v>
      </c>
      <c r="CB12" s="0" t="n">
        <v>39.51</v>
      </c>
      <c r="CC12" s="0" t="n">
        <v>38.58</v>
      </c>
      <c r="CD12" s="0" t="n">
        <v>37.67</v>
      </c>
      <c r="CE12" s="0" t="n">
        <v>38.17</v>
      </c>
      <c r="CF12" s="0" t="n">
        <v>44.42</v>
      </c>
      <c r="CG12" s="0" t="n">
        <v>45.29</v>
      </c>
      <c r="CH12" s="0" t="n">
        <v>45.35</v>
      </c>
      <c r="CI12" s="0" t="n">
        <v>39.96</v>
      </c>
      <c r="CJ12" s="0" t="n">
        <v>40.66</v>
      </c>
      <c r="CK12" s="0" t="n">
        <v>40.08</v>
      </c>
      <c r="CL12" s="0" t="n">
        <v>43.95</v>
      </c>
      <c r="CM12" s="0" t="n">
        <v>41.62</v>
      </c>
      <c r="CN12" s="0" t="n">
        <v>39.73</v>
      </c>
      <c r="CO12" s="0" t="n">
        <v>38.8</v>
      </c>
      <c r="CP12" s="0" t="n">
        <v>37.87</v>
      </c>
      <c r="CQ12" s="0" t="n">
        <v>38.38</v>
      </c>
      <c r="CR12" s="0" t="n">
        <v>44.69</v>
      </c>
      <c r="CS12" s="0" t="n">
        <v>45.62</v>
      </c>
      <c r="CT12" s="0" t="n">
        <v>45.72</v>
      </c>
      <c r="CU12" s="0" t="n">
        <v>40.26</v>
      </c>
      <c r="CV12" s="0" t="n">
        <v>40.88</v>
      </c>
      <c r="CW12" s="0" t="n">
        <v>40.29</v>
      </c>
      <c r="CX12" s="0" t="n">
        <v>44.19</v>
      </c>
      <c r="CY12" s="0" t="n">
        <v>41.85</v>
      </c>
      <c r="CZ12" s="0" t="n">
        <v>39.96</v>
      </c>
      <c r="DA12" s="0" t="n">
        <v>39.01</v>
      </c>
      <c r="DB12" s="0" t="n">
        <v>38.06</v>
      </c>
      <c r="DC12" s="0" t="n">
        <v>38.58</v>
      </c>
      <c r="DD12" s="0" t="n">
        <v>44.95</v>
      </c>
      <c r="DE12" s="0" t="n">
        <v>45.95</v>
      </c>
      <c r="DF12" s="0" t="n">
        <v>46.08</v>
      </c>
      <c r="DG12" s="0" t="n">
        <v>40.56</v>
      </c>
      <c r="DH12" s="0" t="n">
        <v>41.09</v>
      </c>
      <c r="DI12" s="0" t="n">
        <v>40.5</v>
      </c>
      <c r="DJ12" s="0" t="n">
        <v>44.43</v>
      </c>
      <c r="DK12" s="0" t="n">
        <v>42.08</v>
      </c>
      <c r="DL12" s="0" t="n">
        <v>40.18</v>
      </c>
      <c r="DM12" s="0" t="n">
        <v>39.22</v>
      </c>
      <c r="DN12" s="0" t="n">
        <v>38.26</v>
      </c>
      <c r="DO12" s="0" t="n">
        <v>38.79</v>
      </c>
      <c r="DP12" s="0" t="n">
        <v>45.22</v>
      </c>
      <c r="DQ12" s="0" t="n">
        <v>46.28</v>
      </c>
      <c r="DR12" s="0" t="n">
        <v>46.44</v>
      </c>
      <c r="DS12" s="0" t="n">
        <v>40.85</v>
      </c>
      <c r="DT12" s="0" t="n">
        <v>41.31</v>
      </c>
      <c r="DU12" s="0" t="n">
        <v>40.71</v>
      </c>
      <c r="DV12" s="0" t="n">
        <v>44.67</v>
      </c>
      <c r="DW12" s="0" t="n">
        <v>42.31</v>
      </c>
      <c r="DX12" s="0" t="n">
        <v>40.41</v>
      </c>
      <c r="DY12" s="0" t="n">
        <v>39.43</v>
      </c>
      <c r="DZ12" s="0" t="n">
        <v>38.46</v>
      </c>
      <c r="EA12" s="0" t="n">
        <v>38.99</v>
      </c>
      <c r="EB12" s="0" t="n">
        <v>45.49</v>
      </c>
      <c r="EC12" s="0" t="n">
        <v>46.61</v>
      </c>
      <c r="ED12" s="0" t="n">
        <v>46.81</v>
      </c>
      <c r="EE12" s="0" t="n">
        <v>41.15</v>
      </c>
      <c r="EF12" s="0" t="n">
        <v>41.53</v>
      </c>
      <c r="EG12" s="0" t="n">
        <v>40.92</v>
      </c>
      <c r="EH12" s="0" t="n">
        <v>44.91</v>
      </c>
      <c r="EI12" s="0" t="n">
        <v>42.55</v>
      </c>
      <c r="EJ12" s="0" t="n">
        <v>40.64</v>
      </c>
      <c r="EK12" s="0" t="n">
        <v>39.64</v>
      </c>
      <c r="EL12" s="0" t="n">
        <v>38.66</v>
      </c>
      <c r="EM12" s="0" t="n">
        <v>39.2</v>
      </c>
      <c r="EN12" s="0" t="n">
        <v>45.76</v>
      </c>
      <c r="EO12" s="0" t="n">
        <v>46.94</v>
      </c>
      <c r="EP12" s="0" t="n">
        <v>47.17</v>
      </c>
      <c r="EQ12" s="0" t="n">
        <v>41.44</v>
      </c>
      <c r="ER12" s="0" t="n">
        <v>41.75</v>
      </c>
      <c r="ES12" s="0" t="n">
        <v>41.13</v>
      </c>
      <c r="ET12" s="0" t="n">
        <v>45.15</v>
      </c>
      <c r="EU12" s="0" t="n">
        <v>42.78</v>
      </c>
      <c r="EV12" s="0" t="n">
        <v>40.86</v>
      </c>
      <c r="EW12" s="0" t="n">
        <v>39.85</v>
      </c>
      <c r="EX12" s="0" t="n">
        <v>38.85</v>
      </c>
      <c r="EY12" s="0" t="n">
        <v>39.4</v>
      </c>
      <c r="EZ12" s="0" t="n">
        <v>46.02</v>
      </c>
      <c r="FA12" s="0" t="n">
        <v>47.27</v>
      </c>
      <c r="FB12" s="0" t="n">
        <v>47.54</v>
      </c>
      <c r="FC12" s="0" t="n">
        <v>41.74</v>
      </c>
      <c r="FD12" s="0" t="n">
        <v>41.97</v>
      </c>
      <c r="FE12" s="0" t="n">
        <v>41.35</v>
      </c>
      <c r="FF12" s="0" t="n">
        <v>45.39</v>
      </c>
      <c r="FG12" s="0" t="n">
        <v>43.01</v>
      </c>
      <c r="FH12" s="0" t="n">
        <v>41.09</v>
      </c>
      <c r="FI12" s="0" t="n">
        <v>40.07</v>
      </c>
      <c r="FJ12" s="0" t="n">
        <v>39.05</v>
      </c>
      <c r="FK12" s="0" t="n">
        <v>39.61</v>
      </c>
      <c r="FL12" s="0" t="n">
        <v>46.29</v>
      </c>
      <c r="FM12" s="0" t="n">
        <v>47.6</v>
      </c>
      <c r="FN12" s="0" t="n">
        <v>47.9</v>
      </c>
      <c r="FO12" s="0" t="n">
        <v>42.03</v>
      </c>
      <c r="FP12" s="0" t="n">
        <v>42.19</v>
      </c>
      <c r="FQ12" s="0" t="n">
        <v>41.56</v>
      </c>
      <c r="FR12" s="0" t="n">
        <v>45.62</v>
      </c>
      <c r="FS12" s="0" t="n">
        <v>43.24</v>
      </c>
      <c r="FT12" s="0" t="n">
        <v>41.31</v>
      </c>
      <c r="FU12" s="0" t="n">
        <v>40.28</v>
      </c>
      <c r="FV12" s="0" t="n">
        <v>39.25</v>
      </c>
      <c r="FW12" s="0" t="n">
        <v>39.81</v>
      </c>
      <c r="FX12" s="0" t="n">
        <v>46.56</v>
      </c>
      <c r="FY12" s="0" t="n">
        <v>47.93</v>
      </c>
      <c r="FZ12" s="0" t="n">
        <v>48.27</v>
      </c>
      <c r="GA12" s="0" t="n">
        <v>42.33</v>
      </c>
      <c r="GB12" s="0" t="n">
        <v>42.41</v>
      </c>
      <c r="GC12" s="0" t="n">
        <v>41.77</v>
      </c>
      <c r="GD12" s="0" t="n">
        <v>45.86</v>
      </c>
      <c r="GE12" s="0" t="n">
        <v>43.48</v>
      </c>
      <c r="GF12" s="0" t="n">
        <v>41.54</v>
      </c>
      <c r="GG12" s="0" t="n">
        <v>40.49</v>
      </c>
      <c r="GH12" s="0" t="n">
        <v>39.45</v>
      </c>
      <c r="GI12" s="0" t="n">
        <v>40.01</v>
      </c>
      <c r="GJ12" s="0" t="n">
        <v>46.83</v>
      </c>
      <c r="GK12" s="0" t="n">
        <v>48.26</v>
      </c>
      <c r="GL12" s="0" t="n">
        <v>48.63</v>
      </c>
      <c r="GM12" s="0" t="n">
        <v>42.62</v>
      </c>
      <c r="GN12" s="0" t="n">
        <v>42.63</v>
      </c>
      <c r="GO12" s="0" t="n">
        <v>41.98</v>
      </c>
      <c r="GP12" s="0" t="n">
        <v>46.1</v>
      </c>
      <c r="GQ12" s="0" t="n">
        <v>43.71</v>
      </c>
      <c r="GR12" s="0" t="n">
        <v>41.76</v>
      </c>
      <c r="GS12" s="0" t="n">
        <v>40.7</v>
      </c>
      <c r="GT12" s="0" t="n">
        <v>39.65</v>
      </c>
      <c r="GU12" s="0" t="n">
        <v>40.22</v>
      </c>
      <c r="GV12" s="0" t="n">
        <v>47.09</v>
      </c>
      <c r="GW12" s="0" t="n">
        <v>48.59</v>
      </c>
      <c r="GX12" s="0" t="n">
        <v>49</v>
      </c>
    </row>
    <row r="13" customFormat="false" ht="10.5" hidden="false" customHeight="false" outlineLevel="0" collapsed="false">
      <c r="A13" s="403" t="s">
        <v>4</v>
      </c>
      <c r="B13" s="404" t="s">
        <v>196</v>
      </c>
      <c r="C13" s="0" t="n">
        <v>20.48</v>
      </c>
      <c r="D13" s="0" t="n">
        <v>18.239</v>
      </c>
      <c r="E13" s="0" t="n">
        <v>21.608</v>
      </c>
      <c r="F13" s="0" t="n">
        <v>23.581</v>
      </c>
      <c r="G13" s="0" t="n">
        <v>25.863</v>
      </c>
      <c r="H13" s="0" t="n">
        <v>25.179</v>
      </c>
      <c r="I13" s="0" t="n">
        <v>24.722</v>
      </c>
      <c r="J13" s="0" t="n">
        <v>23.833</v>
      </c>
      <c r="K13" s="0" t="n">
        <v>25.411</v>
      </c>
      <c r="L13" s="0" t="n">
        <v>24.854</v>
      </c>
      <c r="M13" s="0" t="n">
        <v>29.629</v>
      </c>
      <c r="N13" s="0" t="n">
        <v>30</v>
      </c>
      <c r="O13" s="0" t="n">
        <v>25.95</v>
      </c>
      <c r="P13" s="0" t="n">
        <v>24.629</v>
      </c>
      <c r="Q13" s="0" t="n">
        <v>26.042</v>
      </c>
      <c r="R13" s="0" t="n">
        <v>26.782</v>
      </c>
      <c r="S13" s="0" t="n">
        <v>24.653</v>
      </c>
      <c r="T13" s="0" t="n">
        <v>23.679</v>
      </c>
      <c r="U13" s="0" t="n">
        <v>24.056</v>
      </c>
      <c r="V13" s="0" t="n">
        <v>23.267</v>
      </c>
      <c r="W13" s="0" t="n">
        <v>25.621</v>
      </c>
      <c r="X13" s="0" t="n">
        <v>26.042</v>
      </c>
      <c r="Y13" s="0" t="n">
        <v>27.637</v>
      </c>
      <c r="Z13" s="0" t="n">
        <v>26.669</v>
      </c>
      <c r="AA13" s="0" t="n">
        <v>23.958</v>
      </c>
      <c r="AB13" s="0" t="n">
        <v>23.952</v>
      </c>
      <c r="AC13" s="0" t="n">
        <v>25.35</v>
      </c>
      <c r="AD13" s="0" t="n">
        <v>25.734</v>
      </c>
      <c r="AE13" s="0" t="n">
        <v>25.36</v>
      </c>
      <c r="AF13" s="0" t="n">
        <v>23.116</v>
      </c>
      <c r="AG13" s="0" t="n">
        <v>22.834</v>
      </c>
      <c r="AH13" s="0" t="n">
        <v>24.423</v>
      </c>
      <c r="AI13" s="0" t="n">
        <v>24.449</v>
      </c>
      <c r="AJ13" s="0" t="n">
        <v>23.523</v>
      </c>
      <c r="AK13" s="0" t="n">
        <v>23.995</v>
      </c>
      <c r="AL13" s="0" t="n">
        <v>25.042</v>
      </c>
      <c r="AM13" s="0" t="n">
        <v>24.847</v>
      </c>
      <c r="AN13" s="0" t="n">
        <v>21.997</v>
      </c>
      <c r="AO13" s="0" t="n">
        <v>26.346</v>
      </c>
      <c r="AP13" s="0" t="n">
        <v>26.38</v>
      </c>
      <c r="AQ13" s="0" t="n">
        <v>24.934</v>
      </c>
      <c r="AR13" s="0" t="n">
        <v>23.303</v>
      </c>
      <c r="AS13" s="0" t="n">
        <v>22.766</v>
      </c>
      <c r="AT13" s="0" t="n">
        <v>24.25</v>
      </c>
      <c r="AU13" s="0" t="n">
        <v>24.225</v>
      </c>
      <c r="AV13" s="0" t="n">
        <v>23.6</v>
      </c>
      <c r="AW13" s="0" t="n">
        <v>24.081</v>
      </c>
      <c r="AX13" s="0" t="n">
        <v>25.791</v>
      </c>
      <c r="AY13" s="0" t="n">
        <v>25.488</v>
      </c>
      <c r="AZ13" s="0" t="n">
        <v>21.766</v>
      </c>
      <c r="BA13" s="0" t="n">
        <v>26.168</v>
      </c>
      <c r="BB13" s="0" t="n">
        <v>26.209</v>
      </c>
      <c r="BC13" s="0" t="n">
        <v>24.768</v>
      </c>
      <c r="BD13" s="0" t="n">
        <v>23.16</v>
      </c>
      <c r="BE13" s="0" t="n">
        <v>22.563</v>
      </c>
      <c r="BF13" s="0" t="n">
        <v>23.796</v>
      </c>
      <c r="BG13" s="0" t="n">
        <v>24.047</v>
      </c>
      <c r="BH13" s="0" t="n">
        <v>23.513</v>
      </c>
      <c r="BI13" s="0" t="n">
        <v>24.511</v>
      </c>
      <c r="BJ13" s="0" t="n">
        <v>26.258</v>
      </c>
      <c r="BK13" s="0" t="n">
        <v>25.815</v>
      </c>
      <c r="BL13" s="0" t="n">
        <v>21.464</v>
      </c>
      <c r="BM13" s="0" t="n">
        <v>25.857</v>
      </c>
      <c r="BN13" s="0" t="n">
        <v>25.614</v>
      </c>
      <c r="BO13" s="0" t="n">
        <v>25.202</v>
      </c>
      <c r="BP13" s="0" t="n">
        <v>23.304</v>
      </c>
      <c r="BQ13" s="0" t="n">
        <v>22.669</v>
      </c>
      <c r="BR13" s="0" t="n">
        <v>23.851</v>
      </c>
      <c r="BS13" s="0" t="n">
        <v>24.106</v>
      </c>
      <c r="BT13" s="0" t="n">
        <v>23.696</v>
      </c>
      <c r="BU13" s="0" t="n">
        <v>24.974</v>
      </c>
      <c r="BV13" s="0" t="n">
        <v>26.733</v>
      </c>
      <c r="BW13" s="0" t="n">
        <v>25.455</v>
      </c>
      <c r="BX13" s="0" t="n">
        <v>21.943</v>
      </c>
      <c r="BY13" s="0" t="n">
        <v>25.921</v>
      </c>
      <c r="BZ13" s="0" t="n">
        <v>25.674</v>
      </c>
      <c r="CA13" s="0" t="n">
        <v>25.369</v>
      </c>
      <c r="CB13" s="0" t="n">
        <v>23.403</v>
      </c>
      <c r="CC13" s="0" t="n">
        <v>22.408</v>
      </c>
      <c r="CD13" s="0" t="n">
        <v>24.132</v>
      </c>
      <c r="CE13" s="0" t="n">
        <v>24.16</v>
      </c>
      <c r="CF13" s="0" t="n">
        <v>23.227</v>
      </c>
      <c r="CG13" s="0" t="n">
        <v>25.48</v>
      </c>
      <c r="CH13" s="0" t="n">
        <v>27.317</v>
      </c>
      <c r="CI13" s="0" t="n">
        <v>26.211</v>
      </c>
      <c r="CJ13" s="0" t="n">
        <v>22.009</v>
      </c>
      <c r="CK13" s="0" t="n">
        <v>25.706</v>
      </c>
      <c r="CL13" s="0" t="n">
        <v>26.068</v>
      </c>
      <c r="CM13" s="0" t="n">
        <v>25.542</v>
      </c>
      <c r="CN13" s="0" t="n">
        <v>23.531</v>
      </c>
      <c r="CO13" s="0" t="n">
        <v>22.583</v>
      </c>
      <c r="CP13" s="0" t="n">
        <v>24.299</v>
      </c>
      <c r="CQ13" s="0" t="n">
        <v>24.081</v>
      </c>
      <c r="CR13" s="0" t="n">
        <v>23.933</v>
      </c>
      <c r="CS13" s="0" t="n">
        <v>25.711</v>
      </c>
      <c r="CT13" s="0" t="n">
        <v>27.559</v>
      </c>
      <c r="CU13" s="0" t="n">
        <v>26.422</v>
      </c>
      <c r="CV13" s="0" t="n">
        <v>22.183</v>
      </c>
      <c r="CW13" s="0" t="n">
        <v>25.862</v>
      </c>
      <c r="CX13" s="0" t="n">
        <v>26.237</v>
      </c>
      <c r="CY13" s="0" t="n">
        <v>25.483</v>
      </c>
      <c r="CZ13" s="0" t="n">
        <v>23.78</v>
      </c>
      <c r="DA13" s="0" t="n">
        <v>23.166</v>
      </c>
      <c r="DB13" s="0" t="n">
        <v>24.539</v>
      </c>
      <c r="DC13" s="0" t="n">
        <v>24.308</v>
      </c>
      <c r="DD13" s="0" t="n">
        <v>24.183</v>
      </c>
      <c r="DE13" s="0" t="n">
        <v>25.997</v>
      </c>
      <c r="DF13" s="0" t="n">
        <v>27.866</v>
      </c>
      <c r="DG13" s="0" t="n">
        <v>26.701</v>
      </c>
      <c r="DH13" s="0" t="n">
        <v>21.969</v>
      </c>
      <c r="DI13" s="0" t="n">
        <v>26.326</v>
      </c>
      <c r="DJ13" s="0" t="n">
        <v>26.467</v>
      </c>
      <c r="DK13" s="0" t="n">
        <v>25.728</v>
      </c>
      <c r="DL13" s="0" t="n">
        <v>24.024</v>
      </c>
      <c r="DM13" s="0" t="n">
        <v>23.41</v>
      </c>
      <c r="DN13" s="0" t="n">
        <v>24.77</v>
      </c>
      <c r="DO13" s="0" t="n">
        <v>24.535</v>
      </c>
      <c r="DP13" s="0" t="n">
        <v>24.432</v>
      </c>
      <c r="DQ13" s="0" t="n">
        <v>25.865</v>
      </c>
      <c r="DR13" s="0" t="n">
        <v>27.653</v>
      </c>
      <c r="DS13" s="0" t="n">
        <v>26.964</v>
      </c>
      <c r="DT13" s="0" t="n">
        <v>22.201</v>
      </c>
      <c r="DU13" s="0" t="n">
        <v>26.561</v>
      </c>
      <c r="DV13" s="0" t="n">
        <v>26.699</v>
      </c>
      <c r="DW13" s="0" t="n">
        <v>25.979</v>
      </c>
      <c r="DX13" s="0" t="n">
        <v>24.322</v>
      </c>
      <c r="DY13" s="0" t="n">
        <v>23.644</v>
      </c>
      <c r="DZ13" s="0" t="n">
        <v>24.757</v>
      </c>
      <c r="EA13" s="0" t="n">
        <v>25.033</v>
      </c>
      <c r="EB13" s="0" t="n">
        <v>24.67</v>
      </c>
      <c r="EC13" s="0" t="n">
        <v>26.157</v>
      </c>
      <c r="ED13" s="0" t="n">
        <v>27.934</v>
      </c>
      <c r="EE13" s="0" t="n">
        <v>26.499</v>
      </c>
      <c r="EF13" s="0" t="n">
        <v>22.888</v>
      </c>
      <c r="EG13" s="0" t="n">
        <v>26.796</v>
      </c>
      <c r="EH13" s="0" t="n">
        <v>26.54</v>
      </c>
      <c r="EI13" s="0" t="n">
        <v>26.535</v>
      </c>
      <c r="EJ13" s="0" t="n">
        <v>24.527</v>
      </c>
      <c r="EK13" s="0" t="n">
        <v>23.556</v>
      </c>
      <c r="EL13" s="0" t="n">
        <v>25.274</v>
      </c>
      <c r="EM13" s="0" t="n">
        <v>25.293</v>
      </c>
      <c r="EN13" s="0" t="n">
        <v>24.386</v>
      </c>
      <c r="EO13" s="0" t="n">
        <v>26.791</v>
      </c>
      <c r="EP13" s="0" t="n">
        <v>28.167</v>
      </c>
      <c r="EQ13" s="0" t="n">
        <v>26.686</v>
      </c>
      <c r="ER13" s="0" t="n">
        <v>23.148</v>
      </c>
      <c r="ES13" s="0" t="n">
        <v>27.055</v>
      </c>
      <c r="ET13" s="0" t="n">
        <v>26.801</v>
      </c>
      <c r="EU13" s="0" t="n">
        <v>26.788</v>
      </c>
      <c r="EV13" s="0" t="n">
        <v>24.785</v>
      </c>
      <c r="EW13" s="0" t="n">
        <v>23.814</v>
      </c>
      <c r="EX13" s="0" t="n">
        <v>25.528</v>
      </c>
      <c r="EY13" s="0" t="n">
        <v>25.554</v>
      </c>
      <c r="EZ13" s="0" t="n">
        <v>24.633</v>
      </c>
      <c r="FA13" s="0" t="n">
        <v>27.022</v>
      </c>
      <c r="FB13" s="0" t="n">
        <v>28.907</v>
      </c>
      <c r="FC13" s="0" t="n">
        <v>27.62</v>
      </c>
      <c r="FD13" s="0" t="n">
        <v>23.398</v>
      </c>
      <c r="FE13" s="0" t="n">
        <v>27.069</v>
      </c>
      <c r="FF13" s="0" t="n">
        <v>27.441</v>
      </c>
      <c r="FG13" s="0" t="n">
        <v>26.739</v>
      </c>
      <c r="FH13" s="0" t="n">
        <v>24.653</v>
      </c>
      <c r="FI13" s="0" t="n">
        <v>24.072</v>
      </c>
      <c r="FJ13" s="0" t="n">
        <v>25.54</v>
      </c>
      <c r="FK13" s="0" t="n">
        <v>25.557</v>
      </c>
      <c r="FL13" s="0" t="n">
        <v>25.414</v>
      </c>
      <c r="FM13" s="0" t="n">
        <v>27.253</v>
      </c>
      <c r="FN13" s="0" t="n">
        <v>29.131</v>
      </c>
      <c r="FO13" s="0" t="n">
        <v>27.812</v>
      </c>
      <c r="FP13" s="0" t="n">
        <v>23.207</v>
      </c>
      <c r="FQ13" s="0" t="n">
        <v>27.096</v>
      </c>
      <c r="FR13" s="0" t="n">
        <v>27.698</v>
      </c>
      <c r="FS13" s="0" t="n">
        <v>26.694</v>
      </c>
      <c r="FT13" s="0" t="n">
        <v>24.982</v>
      </c>
      <c r="FU13" s="0" t="n">
        <v>24.33</v>
      </c>
      <c r="FV13" s="0" t="n">
        <v>26.052</v>
      </c>
      <c r="FW13" s="0" t="n">
        <v>25.817</v>
      </c>
      <c r="FX13" s="0" t="n">
        <v>25.666</v>
      </c>
      <c r="FY13" s="0" t="n">
        <v>27.059</v>
      </c>
      <c r="FZ13" s="0" t="n">
        <v>28.851</v>
      </c>
      <c r="GA13" s="0" t="n">
        <v>31.961</v>
      </c>
      <c r="GB13" s="0" t="n">
        <v>23.012</v>
      </c>
      <c r="GC13" s="0" t="n">
        <v>27.593</v>
      </c>
      <c r="GD13" s="0" t="n">
        <v>27.95</v>
      </c>
      <c r="GE13" s="0" t="n">
        <v>26.95</v>
      </c>
      <c r="GF13" s="0" t="n">
        <v>25.17</v>
      </c>
      <c r="GG13" s="0" t="n">
        <v>24.927</v>
      </c>
      <c r="GH13" s="0" t="n">
        <v>25.82</v>
      </c>
      <c r="GI13" s="0" t="n">
        <v>26.333</v>
      </c>
      <c r="GJ13" s="0" t="n">
        <v>25.916</v>
      </c>
      <c r="GK13" s="0" t="n">
        <v>27.292</v>
      </c>
      <c r="GL13" s="0" t="n">
        <v>29.073</v>
      </c>
      <c r="GM13" s="0" t="n">
        <v>32.199</v>
      </c>
      <c r="GN13" s="0" t="n">
        <v>23.268</v>
      </c>
      <c r="GO13" s="0" t="n">
        <v>27.859</v>
      </c>
      <c r="GP13" s="0" t="n">
        <v>27.817</v>
      </c>
      <c r="GQ13" s="0" t="n">
        <v>27.499</v>
      </c>
      <c r="GR13" s="0" t="n">
        <v>25.426</v>
      </c>
      <c r="GS13" s="0" t="n">
        <v>24.847</v>
      </c>
      <c r="GT13" s="0" t="n">
        <v>26.323</v>
      </c>
      <c r="GU13" s="0" t="n">
        <v>26.592</v>
      </c>
      <c r="GV13" s="0" t="n">
        <v>26.159</v>
      </c>
      <c r="GW13" s="0" t="n">
        <v>27.516</v>
      </c>
      <c r="GX13" s="0" t="n">
        <v>29.304</v>
      </c>
    </row>
    <row r="14" customFormat="false" ht="10.5" hidden="false" customHeight="false" outlineLevel="0" collapsed="false">
      <c r="A14" s="403" t="s">
        <v>0</v>
      </c>
      <c r="B14" s="404" t="s">
        <v>194</v>
      </c>
      <c r="C14" s="0" t="n">
        <v>24.85</v>
      </c>
      <c r="D14" s="0" t="n">
        <v>27</v>
      </c>
      <c r="E14" s="0" t="n">
        <v>26</v>
      </c>
      <c r="F14" s="0" t="n">
        <v>30.5</v>
      </c>
      <c r="G14" s="0" t="n">
        <v>30.25</v>
      </c>
      <c r="H14" s="0" t="n">
        <v>29.5</v>
      </c>
      <c r="I14" s="0" t="n">
        <v>29.5</v>
      </c>
      <c r="J14" s="0" t="n">
        <v>30.5</v>
      </c>
      <c r="K14" s="0" t="n">
        <v>32.5</v>
      </c>
      <c r="L14" s="0" t="n">
        <v>41.5</v>
      </c>
      <c r="M14" s="0" t="n">
        <v>51</v>
      </c>
      <c r="N14" s="0" t="n">
        <v>57</v>
      </c>
      <c r="O14" s="0" t="n">
        <v>45</v>
      </c>
      <c r="P14" s="0" t="n">
        <v>33.5</v>
      </c>
      <c r="Q14" s="0" t="n">
        <v>31</v>
      </c>
      <c r="R14" s="0" t="n">
        <v>32.5</v>
      </c>
      <c r="S14" s="0" t="n">
        <v>33.75</v>
      </c>
      <c r="T14" s="0" t="n">
        <v>33.25</v>
      </c>
      <c r="U14" s="0" t="n">
        <v>33.25</v>
      </c>
      <c r="V14" s="0" t="n">
        <v>32.75</v>
      </c>
      <c r="W14" s="0" t="n">
        <v>32.75</v>
      </c>
      <c r="X14" s="0" t="n">
        <v>37.25</v>
      </c>
      <c r="Y14" s="0" t="n">
        <v>51</v>
      </c>
      <c r="Z14" s="0" t="n">
        <v>56</v>
      </c>
      <c r="AA14" s="0" t="n">
        <v>44.5</v>
      </c>
      <c r="AB14" s="0" t="n">
        <v>33.75</v>
      </c>
      <c r="AC14" s="0" t="n">
        <v>32.25</v>
      </c>
      <c r="AD14" s="0" t="n">
        <v>32.25</v>
      </c>
      <c r="AE14" s="0" t="n">
        <v>34.43</v>
      </c>
      <c r="AF14" s="0" t="n">
        <v>34</v>
      </c>
      <c r="AG14" s="0" t="n">
        <v>34.01</v>
      </c>
      <c r="AH14" s="0" t="n">
        <v>33.58</v>
      </c>
      <c r="AI14" s="0" t="n">
        <v>33.58</v>
      </c>
      <c r="AJ14" s="0" t="n">
        <v>37.42</v>
      </c>
      <c r="AK14" s="0" t="n">
        <v>49.14</v>
      </c>
      <c r="AL14" s="0" t="n">
        <v>53.41</v>
      </c>
      <c r="AM14" s="0" t="n">
        <v>43.61</v>
      </c>
      <c r="AN14" s="0" t="n">
        <v>34.45</v>
      </c>
      <c r="AO14" s="0" t="n">
        <v>33.17</v>
      </c>
      <c r="AP14" s="0" t="n">
        <v>33.17</v>
      </c>
      <c r="AQ14" s="0" t="n">
        <v>35.17</v>
      </c>
      <c r="AR14" s="0" t="n">
        <v>34.8</v>
      </c>
      <c r="AS14" s="0" t="n">
        <v>34.81</v>
      </c>
      <c r="AT14" s="0" t="n">
        <v>34.44</v>
      </c>
      <c r="AU14" s="0" t="n">
        <v>34.45</v>
      </c>
      <c r="AV14" s="0" t="n">
        <v>37.73</v>
      </c>
      <c r="AW14" s="0" t="n">
        <v>47.76</v>
      </c>
      <c r="AX14" s="0" t="n">
        <v>51.41</v>
      </c>
      <c r="AY14" s="0" t="n">
        <v>43.03</v>
      </c>
      <c r="AZ14" s="0" t="n">
        <v>35.19</v>
      </c>
      <c r="BA14" s="0" t="n">
        <v>34.1</v>
      </c>
      <c r="BB14" s="0" t="n">
        <v>34.1</v>
      </c>
      <c r="BC14" s="0" t="n">
        <v>35.83</v>
      </c>
      <c r="BD14" s="0" t="n">
        <v>35.53</v>
      </c>
      <c r="BE14" s="0" t="n">
        <v>35.53</v>
      </c>
      <c r="BF14" s="0" t="n">
        <v>35.22</v>
      </c>
      <c r="BG14" s="0" t="n">
        <v>35.22</v>
      </c>
      <c r="BH14" s="0" t="n">
        <v>38.03</v>
      </c>
      <c r="BI14" s="0" t="n">
        <v>46.61</v>
      </c>
      <c r="BJ14" s="0" t="n">
        <v>49.74</v>
      </c>
      <c r="BK14" s="0" t="n">
        <v>42.56</v>
      </c>
      <c r="BL14" s="0" t="n">
        <v>35.86</v>
      </c>
      <c r="BM14" s="0" t="n">
        <v>34.92</v>
      </c>
      <c r="BN14" s="0" t="n">
        <v>34.93</v>
      </c>
      <c r="BO14" s="0" t="n">
        <v>36.32</v>
      </c>
      <c r="BP14" s="0" t="n">
        <v>36.04</v>
      </c>
      <c r="BQ14" s="0" t="n">
        <v>36.04</v>
      </c>
      <c r="BR14" s="0" t="n">
        <v>35.76</v>
      </c>
      <c r="BS14" s="0" t="n">
        <v>35.76</v>
      </c>
      <c r="BT14" s="0" t="n">
        <v>38.31</v>
      </c>
      <c r="BU14" s="0" t="n">
        <v>46.08</v>
      </c>
      <c r="BV14" s="0" t="n">
        <v>48.91</v>
      </c>
      <c r="BW14" s="0" t="n">
        <v>42.42</v>
      </c>
      <c r="BX14" s="0" t="n">
        <v>36.34</v>
      </c>
      <c r="BY14" s="0" t="n">
        <v>35.5</v>
      </c>
      <c r="BZ14" s="0" t="n">
        <v>35.5</v>
      </c>
      <c r="CA14" s="0" t="n">
        <v>36.73</v>
      </c>
      <c r="CB14" s="0" t="n">
        <v>36.48</v>
      </c>
      <c r="CC14" s="0" t="n">
        <v>36.48</v>
      </c>
      <c r="CD14" s="0" t="n">
        <v>36.22</v>
      </c>
      <c r="CE14" s="0" t="n">
        <v>36.22</v>
      </c>
      <c r="CF14" s="0" t="n">
        <v>38.58</v>
      </c>
      <c r="CG14" s="0" t="n">
        <v>45.78</v>
      </c>
      <c r="CH14" s="0" t="n">
        <v>48.4</v>
      </c>
      <c r="CI14" s="0" t="n">
        <v>42.38</v>
      </c>
      <c r="CJ14" s="0" t="n">
        <v>36.76</v>
      </c>
      <c r="CK14" s="0" t="n">
        <v>35.98</v>
      </c>
      <c r="CL14" s="0" t="n">
        <v>35.98</v>
      </c>
      <c r="CM14" s="0" t="n">
        <v>37.14</v>
      </c>
      <c r="CN14" s="0" t="n">
        <v>36.9</v>
      </c>
      <c r="CO14" s="0" t="n">
        <v>36.9</v>
      </c>
      <c r="CP14" s="0" t="n">
        <v>36.66</v>
      </c>
      <c r="CQ14" s="0" t="n">
        <v>36.66</v>
      </c>
      <c r="CR14" s="0" t="n">
        <v>38.85</v>
      </c>
      <c r="CS14" s="0" t="n">
        <v>45.51</v>
      </c>
      <c r="CT14" s="0" t="n">
        <v>47.94</v>
      </c>
      <c r="CU14" s="0" t="n">
        <v>42.37</v>
      </c>
      <c r="CV14" s="0" t="n">
        <v>37.16</v>
      </c>
      <c r="CW14" s="0" t="n">
        <v>36.44</v>
      </c>
      <c r="CX14" s="0" t="n">
        <v>36.44</v>
      </c>
      <c r="CY14" s="0" t="n">
        <v>37.53</v>
      </c>
      <c r="CZ14" s="0" t="n">
        <v>37.31</v>
      </c>
      <c r="DA14" s="0" t="n">
        <v>37.31</v>
      </c>
      <c r="DB14" s="0" t="n">
        <v>37.09</v>
      </c>
      <c r="DC14" s="0" t="n">
        <v>37.09</v>
      </c>
      <c r="DD14" s="0" t="n">
        <v>39.11</v>
      </c>
      <c r="DE14" s="0" t="n">
        <v>45.29</v>
      </c>
      <c r="DF14" s="0" t="n">
        <v>47.53</v>
      </c>
      <c r="DG14" s="0" t="n">
        <v>42.38</v>
      </c>
      <c r="DH14" s="0" t="n">
        <v>37.56</v>
      </c>
      <c r="DI14" s="0" t="n">
        <v>36.88</v>
      </c>
      <c r="DJ14" s="0" t="n">
        <v>36.89</v>
      </c>
      <c r="DK14" s="0" t="n">
        <v>37.91</v>
      </c>
      <c r="DL14" s="0" t="n">
        <v>37.71</v>
      </c>
      <c r="DM14" s="0" t="n">
        <v>37.71</v>
      </c>
      <c r="DN14" s="0" t="n">
        <v>37.51</v>
      </c>
      <c r="DO14" s="0" t="n">
        <v>37.51</v>
      </c>
      <c r="DP14" s="0" t="n">
        <v>39.38</v>
      </c>
      <c r="DQ14" s="0" t="n">
        <v>45.1</v>
      </c>
      <c r="DR14" s="0" t="n">
        <v>47.18</v>
      </c>
      <c r="DS14" s="0" t="n">
        <v>42.4</v>
      </c>
      <c r="DT14" s="0" t="n">
        <v>37.94</v>
      </c>
      <c r="DU14" s="0" t="n">
        <v>37.32</v>
      </c>
      <c r="DV14" s="0" t="n">
        <v>37.32</v>
      </c>
      <c r="DW14" s="0" t="n">
        <v>38.28</v>
      </c>
      <c r="DX14" s="0" t="n">
        <v>38.1</v>
      </c>
      <c r="DY14" s="0" t="n">
        <v>38.1</v>
      </c>
      <c r="DZ14" s="0" t="n">
        <v>37.91</v>
      </c>
      <c r="EA14" s="0" t="n">
        <v>37.91</v>
      </c>
      <c r="EB14" s="0" t="n">
        <v>39.65</v>
      </c>
      <c r="EC14" s="0" t="n">
        <v>44.94</v>
      </c>
      <c r="ED14" s="0" t="n">
        <v>46.86</v>
      </c>
      <c r="EE14" s="0" t="n">
        <v>42.44</v>
      </c>
      <c r="EF14" s="0" t="n">
        <v>38.31</v>
      </c>
      <c r="EG14" s="0" t="n">
        <v>37.74</v>
      </c>
      <c r="EH14" s="0" t="n">
        <v>37.74</v>
      </c>
      <c r="EI14" s="0" t="n">
        <v>38.53</v>
      </c>
      <c r="EJ14" s="0" t="n">
        <v>38.33</v>
      </c>
      <c r="EK14" s="0" t="n">
        <v>38.34</v>
      </c>
      <c r="EL14" s="0" t="n">
        <v>38.15</v>
      </c>
      <c r="EM14" s="0" t="n">
        <v>38.15</v>
      </c>
      <c r="EN14" s="0" t="n">
        <v>39.89</v>
      </c>
      <c r="EO14" s="0" t="n">
        <v>45.22</v>
      </c>
      <c r="EP14" s="0" t="n">
        <v>47.16</v>
      </c>
      <c r="EQ14" s="0" t="n">
        <v>42.71</v>
      </c>
      <c r="ER14" s="0" t="n">
        <v>38.55</v>
      </c>
      <c r="ES14" s="0" t="n">
        <v>37.97</v>
      </c>
      <c r="ET14" s="0" t="n">
        <v>37.98</v>
      </c>
      <c r="EU14" s="0" t="n">
        <v>38.77</v>
      </c>
      <c r="EV14" s="0" t="n">
        <v>38.57</v>
      </c>
      <c r="EW14" s="0" t="n">
        <v>38.58</v>
      </c>
      <c r="EX14" s="0" t="n">
        <v>38.38</v>
      </c>
      <c r="EY14" s="0" t="n">
        <v>38.39</v>
      </c>
      <c r="EZ14" s="0" t="n">
        <v>40.14</v>
      </c>
      <c r="FA14" s="0" t="n">
        <v>45.5</v>
      </c>
      <c r="FB14" s="0" t="n">
        <v>47.45</v>
      </c>
      <c r="FC14" s="0" t="n">
        <v>42.98</v>
      </c>
      <c r="FD14" s="0" t="n">
        <v>38.79</v>
      </c>
      <c r="FE14" s="0" t="n">
        <v>38.21</v>
      </c>
      <c r="FF14" s="0" t="n">
        <v>38.21</v>
      </c>
      <c r="FG14" s="0" t="n">
        <v>39.01</v>
      </c>
      <c r="FH14" s="0" t="n">
        <v>38.81</v>
      </c>
      <c r="FI14" s="0" t="n">
        <v>38.82</v>
      </c>
      <c r="FJ14" s="0" t="n">
        <v>38.62</v>
      </c>
      <c r="FK14" s="0" t="n">
        <v>38.63</v>
      </c>
      <c r="FL14" s="0" t="n">
        <v>40.39</v>
      </c>
      <c r="FM14" s="0" t="n">
        <v>45.78</v>
      </c>
      <c r="FN14" s="0" t="n">
        <v>47.74</v>
      </c>
      <c r="FO14" s="0" t="n">
        <v>43.24</v>
      </c>
      <c r="FP14" s="0" t="n">
        <v>39.03</v>
      </c>
      <c r="FQ14" s="0" t="n">
        <v>38.45</v>
      </c>
      <c r="FR14" s="0" t="n">
        <v>38.45</v>
      </c>
      <c r="FS14" s="0" t="n">
        <v>39.25</v>
      </c>
      <c r="FT14" s="0" t="n">
        <v>39.05</v>
      </c>
      <c r="FU14" s="0" t="n">
        <v>39.06</v>
      </c>
      <c r="FV14" s="0" t="n">
        <v>38.86</v>
      </c>
      <c r="FW14" s="0" t="n">
        <v>38.86</v>
      </c>
      <c r="FX14" s="0" t="n">
        <v>40.64</v>
      </c>
      <c r="FY14" s="0" t="n">
        <v>46.06</v>
      </c>
      <c r="FZ14" s="0" t="n">
        <v>48.04</v>
      </c>
      <c r="GA14" s="0" t="n">
        <v>43.51</v>
      </c>
      <c r="GB14" s="0" t="n">
        <v>39.27</v>
      </c>
      <c r="GC14" s="0" t="n">
        <v>38.68</v>
      </c>
      <c r="GD14" s="0" t="n">
        <v>38.69</v>
      </c>
      <c r="GE14" s="0" t="n">
        <v>39.49</v>
      </c>
      <c r="GF14" s="0" t="n">
        <v>39.29</v>
      </c>
      <c r="GG14" s="0" t="n">
        <v>39.29</v>
      </c>
      <c r="GH14" s="0" t="n">
        <v>39.1</v>
      </c>
      <c r="GI14" s="0" t="n">
        <v>39.1</v>
      </c>
      <c r="GJ14" s="0" t="n">
        <v>40.89</v>
      </c>
      <c r="GK14" s="0" t="n">
        <v>46.35</v>
      </c>
      <c r="GL14" s="0" t="n">
        <v>48.33</v>
      </c>
      <c r="GM14" s="0" t="n">
        <v>43.77</v>
      </c>
      <c r="GN14" s="0" t="n">
        <v>39.51</v>
      </c>
      <c r="GO14" s="0" t="n">
        <v>38.92</v>
      </c>
      <c r="GP14" s="0" t="n">
        <v>38.92</v>
      </c>
      <c r="GQ14" s="0" t="n">
        <v>39.73</v>
      </c>
      <c r="GR14" s="0" t="n">
        <v>39.53</v>
      </c>
      <c r="GS14" s="0" t="n">
        <v>39.53</v>
      </c>
      <c r="GT14" s="0" t="n">
        <v>39.34</v>
      </c>
      <c r="GU14" s="0" t="n">
        <v>39.34</v>
      </c>
      <c r="GV14" s="0" t="n">
        <v>41.14</v>
      </c>
      <c r="GW14" s="0" t="n">
        <v>46.63</v>
      </c>
      <c r="GX14" s="0" t="n">
        <v>48.63</v>
      </c>
    </row>
    <row r="15" customFormat="false" ht="10.5" hidden="false" customHeight="false" outlineLevel="0" collapsed="false">
      <c r="A15" s="403" t="s">
        <v>0</v>
      </c>
      <c r="B15" s="404" t="s">
        <v>196</v>
      </c>
      <c r="C15" s="0" t="n">
        <v>20.3</v>
      </c>
      <c r="D15" s="0" t="n">
        <v>16.669</v>
      </c>
      <c r="E15" s="0" t="n">
        <v>17.834</v>
      </c>
      <c r="F15" s="0" t="n">
        <v>20.274</v>
      </c>
      <c r="G15" s="0" t="n">
        <v>22.109</v>
      </c>
      <c r="H15" s="0" t="n">
        <v>21.964</v>
      </c>
      <c r="I15" s="0" t="n">
        <v>21.96</v>
      </c>
      <c r="J15" s="0" t="n">
        <v>21.767</v>
      </c>
      <c r="K15" s="0" t="n">
        <v>21.234</v>
      </c>
      <c r="L15" s="0" t="n">
        <v>21.625</v>
      </c>
      <c r="M15" s="0" t="n">
        <v>27.339</v>
      </c>
      <c r="N15" s="0" t="n">
        <v>28.597</v>
      </c>
      <c r="O15" s="0" t="n">
        <v>23.6</v>
      </c>
      <c r="P15" s="0" t="n">
        <v>24.339</v>
      </c>
      <c r="Q15" s="0" t="n">
        <v>22.25</v>
      </c>
      <c r="R15" s="0" t="n">
        <v>21.774</v>
      </c>
      <c r="S15" s="0" t="n">
        <v>20.931</v>
      </c>
      <c r="T15" s="0" t="n">
        <v>21.161</v>
      </c>
      <c r="U15" s="0" t="n">
        <v>20.391</v>
      </c>
      <c r="V15" s="0" t="n">
        <v>20.05</v>
      </c>
      <c r="W15" s="0" t="n">
        <v>19.851</v>
      </c>
      <c r="X15" s="0" t="n">
        <v>20.688</v>
      </c>
      <c r="Y15" s="0" t="n">
        <v>25.355</v>
      </c>
      <c r="Z15" s="0" t="n">
        <v>29.435</v>
      </c>
      <c r="AA15" s="0" t="n">
        <v>27.542</v>
      </c>
      <c r="AB15" s="0" t="n">
        <v>23.661</v>
      </c>
      <c r="AC15" s="0" t="n">
        <v>19.725</v>
      </c>
      <c r="AD15" s="0" t="n">
        <v>20.633</v>
      </c>
      <c r="AE15" s="0" t="n">
        <v>21.217</v>
      </c>
      <c r="AF15" s="0" t="n">
        <v>21.25</v>
      </c>
      <c r="AG15" s="0" t="n">
        <v>21.007</v>
      </c>
      <c r="AH15" s="0" t="n">
        <v>20.543</v>
      </c>
      <c r="AI15" s="0" t="n">
        <v>20.101</v>
      </c>
      <c r="AJ15" s="0" t="n">
        <v>21.333</v>
      </c>
      <c r="AK15" s="0" t="n">
        <v>24.707</v>
      </c>
      <c r="AL15" s="0" t="n">
        <v>28.012</v>
      </c>
      <c r="AM15" s="0" t="n">
        <v>26.537</v>
      </c>
      <c r="AN15" s="0" t="n">
        <v>23.381</v>
      </c>
      <c r="AO15" s="0" t="n">
        <v>20.401</v>
      </c>
      <c r="AP15" s="0" t="n">
        <v>20.979</v>
      </c>
      <c r="AQ15" s="0" t="n">
        <v>20.985</v>
      </c>
      <c r="AR15" s="0" t="n">
        <v>21.459</v>
      </c>
      <c r="AS15" s="0" t="n">
        <v>21.091</v>
      </c>
      <c r="AT15" s="0" t="n">
        <v>20.662</v>
      </c>
      <c r="AU15" s="0" t="n">
        <v>20.168</v>
      </c>
      <c r="AV15" s="0" t="n">
        <v>21.41</v>
      </c>
      <c r="AW15" s="0" t="n">
        <v>23.988</v>
      </c>
      <c r="AX15" s="0" t="n">
        <v>28.094</v>
      </c>
      <c r="AY15" s="0" t="n">
        <v>26.122</v>
      </c>
      <c r="AZ15" s="0" t="n">
        <v>23.189</v>
      </c>
      <c r="BA15" s="0" t="n">
        <v>20.475</v>
      </c>
      <c r="BB15" s="0" t="n">
        <v>21.005</v>
      </c>
      <c r="BC15" s="0" t="n">
        <v>20.988</v>
      </c>
      <c r="BD15" s="0" t="n">
        <v>21.482</v>
      </c>
      <c r="BE15" s="0" t="n">
        <v>21.178</v>
      </c>
      <c r="BF15" s="0" t="n">
        <v>20.488</v>
      </c>
      <c r="BG15" s="0" t="n">
        <v>20.536</v>
      </c>
      <c r="BH15" s="0" t="n">
        <v>21.477</v>
      </c>
      <c r="BI15" s="0" t="n">
        <v>23.85</v>
      </c>
      <c r="BJ15" s="0" t="n">
        <v>27.612</v>
      </c>
      <c r="BK15" s="0" t="n">
        <v>25.733</v>
      </c>
      <c r="BL15" s="0" t="n">
        <v>23.013</v>
      </c>
      <c r="BM15" s="0" t="n">
        <v>20.563</v>
      </c>
      <c r="BN15" s="0" t="n">
        <v>20.791</v>
      </c>
      <c r="BO15" s="0" t="n">
        <v>21.302</v>
      </c>
      <c r="BP15" s="0" t="n">
        <v>21.527</v>
      </c>
      <c r="BQ15" s="0" t="n">
        <v>21.281</v>
      </c>
      <c r="BR15" s="0" t="n">
        <v>20.607</v>
      </c>
      <c r="BS15" s="0" t="n">
        <v>20.657</v>
      </c>
      <c r="BT15" s="0" t="n">
        <v>21.535</v>
      </c>
      <c r="BU15" s="0" t="n">
        <v>23.574</v>
      </c>
      <c r="BV15" s="0" t="n">
        <v>27.055</v>
      </c>
      <c r="BW15" s="0" t="n">
        <v>24.99</v>
      </c>
      <c r="BX15" s="0" t="n">
        <v>23.097</v>
      </c>
      <c r="BY15" s="0" t="n">
        <v>20.672</v>
      </c>
      <c r="BZ15" s="0" t="n">
        <v>20.848</v>
      </c>
      <c r="CA15" s="0" t="n">
        <v>21.321</v>
      </c>
      <c r="CB15" s="0" t="n">
        <v>21.593</v>
      </c>
      <c r="CC15" s="0" t="n">
        <v>21.025</v>
      </c>
      <c r="CD15" s="0" t="n">
        <v>20.99</v>
      </c>
      <c r="CE15" s="0" t="n">
        <v>20.717</v>
      </c>
      <c r="CF15" s="0" t="n">
        <v>21.182</v>
      </c>
      <c r="CG15" s="0" t="n">
        <v>23.867</v>
      </c>
      <c r="CH15" s="0" t="n">
        <v>26.143</v>
      </c>
      <c r="CI15" s="0" t="n">
        <v>24.992</v>
      </c>
      <c r="CJ15" s="0" t="n">
        <v>23.003</v>
      </c>
      <c r="CK15" s="0" t="n">
        <v>20.412</v>
      </c>
      <c r="CL15" s="0" t="n">
        <v>21.146</v>
      </c>
      <c r="CM15" s="0" t="n">
        <v>21.341</v>
      </c>
      <c r="CN15" s="0" t="n">
        <v>21.574</v>
      </c>
      <c r="CO15" s="0" t="n">
        <v>21.055</v>
      </c>
      <c r="CP15" s="0" t="n">
        <v>21.067</v>
      </c>
      <c r="CQ15" s="0" t="n">
        <v>20.455</v>
      </c>
      <c r="CR15" s="0" t="n">
        <v>21.591</v>
      </c>
      <c r="CS15" s="0" t="n">
        <v>23.668</v>
      </c>
      <c r="CT15" s="0" t="n">
        <v>25.751</v>
      </c>
      <c r="CU15" s="0" t="n">
        <v>24.701</v>
      </c>
      <c r="CV15" s="0" t="n">
        <v>22.926</v>
      </c>
      <c r="CW15" s="0" t="n">
        <v>20.456</v>
      </c>
      <c r="CX15" s="0" t="n">
        <v>21.167</v>
      </c>
      <c r="CY15" s="0" t="n">
        <v>21.007</v>
      </c>
      <c r="CZ15" s="0" t="n">
        <v>21.576</v>
      </c>
      <c r="DA15" s="0" t="n">
        <v>21.425</v>
      </c>
      <c r="DB15" s="0" t="n">
        <v>21.133</v>
      </c>
      <c r="DC15" s="0" t="n">
        <v>20.497</v>
      </c>
      <c r="DD15" s="0" t="n">
        <v>21.603</v>
      </c>
      <c r="DE15" s="0" t="n">
        <v>23.47</v>
      </c>
      <c r="DF15" s="0" t="n">
        <v>25.388</v>
      </c>
      <c r="DG15" s="0" t="n">
        <v>24.418</v>
      </c>
      <c r="DH15" s="0" t="n">
        <v>22.562</v>
      </c>
      <c r="DI15" s="0" t="n">
        <v>20.833</v>
      </c>
      <c r="DJ15" s="0" t="n">
        <v>21.19</v>
      </c>
      <c r="DK15" s="0" t="n">
        <v>20.966</v>
      </c>
      <c r="DL15" s="0" t="n">
        <v>21.555</v>
      </c>
      <c r="DM15" s="0" t="n">
        <v>21.435</v>
      </c>
      <c r="DN15" s="0" t="n">
        <v>21.15</v>
      </c>
      <c r="DO15" s="0" t="n">
        <v>20.486</v>
      </c>
      <c r="DP15" s="0" t="n">
        <v>21.599</v>
      </c>
      <c r="DQ15" s="0" t="n">
        <v>22.832</v>
      </c>
      <c r="DR15" s="0" t="n">
        <v>25.654</v>
      </c>
      <c r="DS15" s="0" t="n">
        <v>24.227</v>
      </c>
      <c r="DT15" s="0" t="n">
        <v>22.47</v>
      </c>
      <c r="DU15" s="0" t="n">
        <v>20.83</v>
      </c>
      <c r="DV15" s="0" t="n">
        <v>21.179</v>
      </c>
      <c r="DW15" s="0" t="n">
        <v>20.928</v>
      </c>
      <c r="DX15" s="0" t="n">
        <v>21.59</v>
      </c>
      <c r="DY15" s="0" t="n">
        <v>21.435</v>
      </c>
      <c r="DZ15" s="0" t="n">
        <v>20.776</v>
      </c>
      <c r="EA15" s="0" t="n">
        <v>20.838</v>
      </c>
      <c r="EB15" s="0" t="n">
        <v>21.596</v>
      </c>
      <c r="EC15" s="0" t="n">
        <v>22.712</v>
      </c>
      <c r="ED15" s="0" t="n">
        <v>25.426</v>
      </c>
      <c r="EE15" s="0" t="n">
        <v>23.64</v>
      </c>
      <c r="EF15" s="0" t="n">
        <v>22.691</v>
      </c>
      <c r="EG15" s="0" t="n">
        <v>20.818</v>
      </c>
      <c r="EH15" s="0" t="n">
        <v>20.808</v>
      </c>
      <c r="EI15" s="0" t="n">
        <v>21.296</v>
      </c>
      <c r="EJ15" s="0" t="n">
        <v>21.551</v>
      </c>
      <c r="EK15" s="0" t="n">
        <v>21.091</v>
      </c>
      <c r="EL15" s="0" t="n">
        <v>21.199</v>
      </c>
      <c r="EM15" s="0" t="n">
        <v>20.872</v>
      </c>
      <c r="EN15" s="0" t="n">
        <v>21.147</v>
      </c>
      <c r="EO15" s="0" t="n">
        <v>22.997</v>
      </c>
      <c r="EP15" s="0" t="n">
        <v>25.104</v>
      </c>
      <c r="EQ15" s="0" t="n">
        <v>23.391</v>
      </c>
      <c r="ER15" s="0" t="n">
        <v>22.632</v>
      </c>
      <c r="ES15" s="0" t="n">
        <v>20.854</v>
      </c>
      <c r="ET15" s="0" t="n">
        <v>20.821</v>
      </c>
      <c r="EU15" s="0" t="n">
        <v>21.278</v>
      </c>
      <c r="EV15" s="0" t="n">
        <v>21.538</v>
      </c>
      <c r="EW15" s="0" t="n">
        <v>21.072</v>
      </c>
      <c r="EX15" s="0" t="n">
        <v>21.217</v>
      </c>
      <c r="EY15" s="0" t="n">
        <v>20.88</v>
      </c>
      <c r="EZ15" s="0" t="n">
        <v>21.112</v>
      </c>
      <c r="FA15" s="0" t="n">
        <v>22.837</v>
      </c>
      <c r="FB15" s="0" t="n">
        <v>24.336</v>
      </c>
      <c r="FC15" s="0" t="n">
        <v>23.628</v>
      </c>
      <c r="FD15" s="0" t="n">
        <v>22.585</v>
      </c>
      <c r="FE15" s="0" t="n">
        <v>20.471</v>
      </c>
      <c r="FF15" s="0" t="n">
        <v>21.162</v>
      </c>
      <c r="FG15" s="0" t="n">
        <v>20.869</v>
      </c>
      <c r="FH15" s="0" t="n">
        <v>21.104</v>
      </c>
      <c r="FI15" s="0" t="n">
        <v>21.067</v>
      </c>
      <c r="FJ15" s="0" t="n">
        <v>20.812</v>
      </c>
      <c r="FK15" s="0" t="n">
        <v>20.48</v>
      </c>
      <c r="FL15" s="0" t="n">
        <v>21.549</v>
      </c>
      <c r="FM15" s="0" t="n">
        <v>22.676</v>
      </c>
      <c r="FN15" s="0" t="n">
        <v>24.094</v>
      </c>
      <c r="FO15" s="0" t="n">
        <v>23.457</v>
      </c>
      <c r="FP15" s="0" t="n">
        <v>22.193</v>
      </c>
      <c r="FQ15" s="0" t="n">
        <v>20.056</v>
      </c>
      <c r="FR15" s="0" t="n">
        <v>21.157</v>
      </c>
      <c r="FS15" s="0" t="n">
        <v>20.427</v>
      </c>
      <c r="FT15" s="0" t="n">
        <v>21.141</v>
      </c>
      <c r="FU15" s="0" t="n">
        <v>21.049</v>
      </c>
      <c r="FV15" s="0" t="n">
        <v>21.222</v>
      </c>
      <c r="FW15" s="0" t="n">
        <v>20.469</v>
      </c>
      <c r="FX15" s="0" t="n">
        <v>21.512</v>
      </c>
      <c r="FY15" s="0" t="n">
        <v>21.943</v>
      </c>
      <c r="FZ15" s="0" t="n">
        <v>24.456</v>
      </c>
      <c r="GA15" s="0" t="n">
        <v>23.296</v>
      </c>
      <c r="GB15" s="0" t="n">
        <v>21.778</v>
      </c>
      <c r="GC15" s="0" t="n">
        <v>20.442</v>
      </c>
      <c r="GD15" s="0" t="n">
        <v>21.138</v>
      </c>
      <c r="GE15" s="0" t="n">
        <v>20.345</v>
      </c>
      <c r="GF15" s="0" t="n">
        <v>21.002</v>
      </c>
      <c r="GG15" s="0" t="n">
        <v>21.406</v>
      </c>
      <c r="GH15" s="0" t="n">
        <v>20.316</v>
      </c>
      <c r="GI15" s="0" t="n">
        <v>20.814</v>
      </c>
      <c r="GJ15" s="0" t="n">
        <v>21.462</v>
      </c>
      <c r="GK15" s="0" t="n">
        <v>21.859</v>
      </c>
      <c r="GL15" s="0" t="n">
        <v>24.4</v>
      </c>
      <c r="GM15" s="0" t="n">
        <v>23.231</v>
      </c>
      <c r="GN15" s="0" t="n">
        <v>21.709</v>
      </c>
      <c r="GO15" s="0" t="n">
        <v>20.37</v>
      </c>
      <c r="GP15" s="0" t="n">
        <v>20.687</v>
      </c>
      <c r="GQ15" s="0" t="n">
        <v>20.688</v>
      </c>
      <c r="GR15" s="0" t="n">
        <v>20.938</v>
      </c>
      <c r="GS15" s="0" t="n">
        <v>20.935</v>
      </c>
      <c r="GT15" s="0" t="n">
        <v>20.685</v>
      </c>
      <c r="GU15" s="0" t="n">
        <v>20.756</v>
      </c>
      <c r="GV15" s="0" t="n">
        <v>21.412</v>
      </c>
      <c r="GW15" s="0" t="n">
        <v>21.778</v>
      </c>
      <c r="GX15" s="0" t="n">
        <v>24.342</v>
      </c>
    </row>
    <row r="16" customFormat="false" ht="10.5" hidden="false" customHeight="false" outlineLevel="0" collapsed="false">
      <c r="A16" s="403" t="s">
        <v>5</v>
      </c>
      <c r="B16" s="404" t="s">
        <v>194</v>
      </c>
      <c r="C16" s="0" t="n">
        <v>28.85</v>
      </c>
      <c r="D16" s="0" t="n">
        <v>28</v>
      </c>
      <c r="E16" s="0" t="n">
        <v>28</v>
      </c>
      <c r="F16" s="0" t="n">
        <v>32.5</v>
      </c>
      <c r="G16" s="0" t="n">
        <v>31.75</v>
      </c>
      <c r="H16" s="0" t="n">
        <v>30.75</v>
      </c>
      <c r="I16" s="0" t="n">
        <v>30.75</v>
      </c>
      <c r="J16" s="0" t="n">
        <v>32.5</v>
      </c>
      <c r="K16" s="0" t="n">
        <v>35.5</v>
      </c>
      <c r="L16" s="0" t="n">
        <v>46.5</v>
      </c>
      <c r="M16" s="0" t="n">
        <v>58</v>
      </c>
      <c r="N16" s="0" t="n">
        <v>67</v>
      </c>
      <c r="O16" s="0" t="n">
        <v>52</v>
      </c>
      <c r="P16" s="0" t="n">
        <v>36</v>
      </c>
      <c r="Q16" s="0" t="n">
        <v>33</v>
      </c>
      <c r="R16" s="0" t="n">
        <v>34.5</v>
      </c>
      <c r="S16" s="0" t="n">
        <v>35.75</v>
      </c>
      <c r="T16" s="0" t="n">
        <v>35.25</v>
      </c>
      <c r="U16" s="0" t="n">
        <v>35.25</v>
      </c>
      <c r="V16" s="0" t="n">
        <v>34.75</v>
      </c>
      <c r="W16" s="0" t="n">
        <v>34.75</v>
      </c>
      <c r="X16" s="0" t="n">
        <v>41.75</v>
      </c>
      <c r="Y16" s="0" t="n">
        <v>57</v>
      </c>
      <c r="Z16" s="0" t="n">
        <v>64</v>
      </c>
      <c r="AA16" s="0" t="n">
        <v>50.5</v>
      </c>
      <c r="AB16" s="0" t="n">
        <v>36</v>
      </c>
      <c r="AC16" s="0" t="n">
        <v>34</v>
      </c>
      <c r="AD16" s="0" t="n">
        <v>33.75</v>
      </c>
      <c r="AE16" s="0" t="n">
        <v>36.63</v>
      </c>
      <c r="AF16" s="0" t="n">
        <v>36.2</v>
      </c>
      <c r="AG16" s="0" t="n">
        <v>36.21</v>
      </c>
      <c r="AH16" s="0" t="n">
        <v>35.78</v>
      </c>
      <c r="AI16" s="0" t="n">
        <v>35.78</v>
      </c>
      <c r="AJ16" s="0" t="n">
        <v>41.75</v>
      </c>
      <c r="AK16" s="0" t="n">
        <v>54.74</v>
      </c>
      <c r="AL16" s="0" t="n">
        <v>60.71</v>
      </c>
      <c r="AM16" s="0" t="n">
        <v>49.21</v>
      </c>
      <c r="AN16" s="0" t="n">
        <v>36.86</v>
      </c>
      <c r="AO16" s="0" t="n">
        <v>35.15</v>
      </c>
      <c r="AP16" s="0" t="n">
        <v>34.94</v>
      </c>
      <c r="AQ16" s="0" t="n">
        <v>37.49</v>
      </c>
      <c r="AR16" s="0" t="n">
        <v>37.12</v>
      </c>
      <c r="AS16" s="0" t="n">
        <v>37.13</v>
      </c>
      <c r="AT16" s="0" t="n">
        <v>36.76</v>
      </c>
      <c r="AU16" s="0" t="n">
        <v>36.77</v>
      </c>
      <c r="AV16" s="0" t="n">
        <v>41.86</v>
      </c>
      <c r="AW16" s="0" t="n">
        <v>52.96</v>
      </c>
      <c r="AX16" s="0" t="n">
        <v>58.05</v>
      </c>
      <c r="AY16" s="0" t="n">
        <v>48.23</v>
      </c>
      <c r="AZ16" s="0" t="n">
        <v>37.69</v>
      </c>
      <c r="BA16" s="0" t="n">
        <v>36.24</v>
      </c>
      <c r="BB16" s="0" t="n">
        <v>36.06</v>
      </c>
      <c r="BC16" s="0" t="n">
        <v>38.25</v>
      </c>
      <c r="BD16" s="0" t="n">
        <v>37.95</v>
      </c>
      <c r="BE16" s="0" t="n">
        <v>37.95</v>
      </c>
      <c r="BF16" s="0" t="n">
        <v>37.64</v>
      </c>
      <c r="BG16" s="0" t="n">
        <v>37.64</v>
      </c>
      <c r="BH16" s="0" t="n">
        <v>41.99</v>
      </c>
      <c r="BI16" s="0" t="n">
        <v>51.47</v>
      </c>
      <c r="BJ16" s="0" t="n">
        <v>55.82</v>
      </c>
      <c r="BK16" s="0" t="n">
        <v>47.42</v>
      </c>
      <c r="BL16" s="0" t="n">
        <v>38.43</v>
      </c>
      <c r="BM16" s="0" t="n">
        <v>37.18</v>
      </c>
      <c r="BN16" s="0" t="n">
        <v>37.04</v>
      </c>
      <c r="BO16" s="0" t="n">
        <v>38.77</v>
      </c>
      <c r="BP16" s="0" t="n">
        <v>38.49</v>
      </c>
      <c r="BQ16" s="0" t="n">
        <v>38.49</v>
      </c>
      <c r="BR16" s="0" t="n">
        <v>38.22</v>
      </c>
      <c r="BS16" s="0" t="n">
        <v>38.21</v>
      </c>
      <c r="BT16" s="0" t="n">
        <v>42.15</v>
      </c>
      <c r="BU16" s="0" t="n">
        <v>50.72</v>
      </c>
      <c r="BV16" s="0" t="n">
        <v>54.65</v>
      </c>
      <c r="BW16" s="0" t="n">
        <v>47.06</v>
      </c>
      <c r="BX16" s="0" t="n">
        <v>38.92</v>
      </c>
      <c r="BY16" s="0" t="n">
        <v>37.81</v>
      </c>
      <c r="BZ16" s="0" t="n">
        <v>37.67</v>
      </c>
      <c r="CA16" s="0" t="n">
        <v>39.19</v>
      </c>
      <c r="CB16" s="0" t="n">
        <v>38.94</v>
      </c>
      <c r="CC16" s="0" t="n">
        <v>38.94</v>
      </c>
      <c r="CD16" s="0" t="n">
        <v>38.69</v>
      </c>
      <c r="CE16" s="0" t="n">
        <v>38.69</v>
      </c>
      <c r="CF16" s="0" t="n">
        <v>42.32</v>
      </c>
      <c r="CG16" s="0" t="n">
        <v>50.25</v>
      </c>
      <c r="CH16" s="0" t="n">
        <v>53.88</v>
      </c>
      <c r="CI16" s="0" t="n">
        <v>46.85</v>
      </c>
      <c r="CJ16" s="0" t="n">
        <v>39.34</v>
      </c>
      <c r="CK16" s="0" t="n">
        <v>38.31</v>
      </c>
      <c r="CL16" s="0" t="n">
        <v>38.18</v>
      </c>
      <c r="CM16" s="0" t="n">
        <v>39.61</v>
      </c>
      <c r="CN16" s="0" t="n">
        <v>39.37</v>
      </c>
      <c r="CO16" s="0" t="n">
        <v>39.37</v>
      </c>
      <c r="CP16" s="0" t="n">
        <v>39.13</v>
      </c>
      <c r="CQ16" s="0" t="n">
        <v>39.13</v>
      </c>
      <c r="CR16" s="0" t="n">
        <v>42.5</v>
      </c>
      <c r="CS16" s="0" t="n">
        <v>49.81</v>
      </c>
      <c r="CT16" s="0" t="n">
        <v>53.17</v>
      </c>
      <c r="CU16" s="0" t="n">
        <v>46.68</v>
      </c>
      <c r="CV16" s="0" t="n">
        <v>39.73</v>
      </c>
      <c r="CW16" s="0" t="n">
        <v>38.78</v>
      </c>
      <c r="CX16" s="0" t="n">
        <v>38.66</v>
      </c>
      <c r="CY16" s="0" t="n">
        <v>39.95</v>
      </c>
      <c r="CZ16" s="0" t="n">
        <v>39.73</v>
      </c>
      <c r="DA16" s="0" t="n">
        <v>39.74</v>
      </c>
      <c r="DB16" s="0" t="n">
        <v>39.52</v>
      </c>
      <c r="DC16" s="0" t="n">
        <v>39.52</v>
      </c>
      <c r="DD16" s="0" t="n">
        <v>42.61</v>
      </c>
      <c r="DE16" s="0" t="n">
        <v>49.38</v>
      </c>
      <c r="DF16" s="0" t="n">
        <v>52.47</v>
      </c>
      <c r="DG16" s="0" t="n">
        <v>46.48</v>
      </c>
      <c r="DH16" s="0" t="n">
        <v>40.08</v>
      </c>
      <c r="DI16" s="0" t="n">
        <v>39.19</v>
      </c>
      <c r="DJ16" s="0" t="n">
        <v>39.09</v>
      </c>
      <c r="DK16" s="0" t="n">
        <v>40.28</v>
      </c>
      <c r="DL16" s="0" t="n">
        <v>40.08</v>
      </c>
      <c r="DM16" s="0" t="n">
        <v>40.09</v>
      </c>
      <c r="DN16" s="0" t="n">
        <v>39.89</v>
      </c>
      <c r="DO16" s="0" t="n">
        <v>39.89</v>
      </c>
      <c r="DP16" s="0" t="n">
        <v>42.74</v>
      </c>
      <c r="DQ16" s="0" t="n">
        <v>48.99</v>
      </c>
      <c r="DR16" s="0" t="n">
        <v>51.85</v>
      </c>
      <c r="DS16" s="0" t="n">
        <v>46.3</v>
      </c>
      <c r="DT16" s="0" t="n">
        <v>40.4</v>
      </c>
      <c r="DU16" s="0" t="n">
        <v>39.59</v>
      </c>
      <c r="DV16" s="0" t="n">
        <v>39.48</v>
      </c>
      <c r="DW16" s="0" t="n">
        <v>40.6</v>
      </c>
      <c r="DX16" s="0" t="n">
        <v>40.42</v>
      </c>
      <c r="DY16" s="0" t="n">
        <v>40.42</v>
      </c>
      <c r="DZ16" s="0" t="n">
        <v>40.23</v>
      </c>
      <c r="EA16" s="0" t="n">
        <v>40.23</v>
      </c>
      <c r="EB16" s="0" t="n">
        <v>42.88</v>
      </c>
      <c r="EC16" s="0" t="n">
        <v>48.64</v>
      </c>
      <c r="ED16" s="0" t="n">
        <v>51.27</v>
      </c>
      <c r="EE16" s="0" t="n">
        <v>46.15</v>
      </c>
      <c r="EF16" s="0" t="n">
        <v>40.7</v>
      </c>
      <c r="EG16" s="0" t="n">
        <v>39.96</v>
      </c>
      <c r="EH16" s="0" t="n">
        <v>39.86</v>
      </c>
      <c r="EI16" s="0" t="n">
        <v>40.75</v>
      </c>
      <c r="EJ16" s="0" t="n">
        <v>40.55</v>
      </c>
      <c r="EK16" s="0" t="n">
        <v>40.57</v>
      </c>
      <c r="EL16" s="0" t="n">
        <v>40.38</v>
      </c>
      <c r="EM16" s="0" t="n">
        <v>40.38</v>
      </c>
      <c r="EN16" s="0" t="n">
        <v>43.02</v>
      </c>
      <c r="EO16" s="0" t="n">
        <v>48.81</v>
      </c>
      <c r="EP16" s="0" t="n">
        <v>51.46</v>
      </c>
      <c r="EQ16" s="0" t="n">
        <v>46.31</v>
      </c>
      <c r="ER16" s="0" t="n">
        <v>40.85</v>
      </c>
      <c r="ES16" s="0" t="n">
        <v>40.1</v>
      </c>
      <c r="ET16" s="0" t="n">
        <v>40.01</v>
      </c>
      <c r="EU16" s="0" t="n">
        <v>40.89</v>
      </c>
      <c r="EV16" s="0" t="n">
        <v>40.7</v>
      </c>
      <c r="EW16" s="0" t="n">
        <v>40.71</v>
      </c>
      <c r="EX16" s="0" t="n">
        <v>40.52</v>
      </c>
      <c r="EY16" s="0" t="n">
        <v>40.52</v>
      </c>
      <c r="EZ16" s="0" t="n">
        <v>43.17</v>
      </c>
      <c r="FA16" s="0" t="n">
        <v>48.97</v>
      </c>
      <c r="FB16" s="0" t="n">
        <v>51.63</v>
      </c>
      <c r="FC16" s="0" t="n">
        <v>46.47</v>
      </c>
      <c r="FD16" s="0" t="n">
        <v>40.99</v>
      </c>
      <c r="FE16" s="0" t="n">
        <v>40.24</v>
      </c>
      <c r="FF16" s="0" t="n">
        <v>40.14</v>
      </c>
      <c r="FG16" s="0" t="n">
        <v>40.99</v>
      </c>
      <c r="FH16" s="0" t="n">
        <v>40.79</v>
      </c>
      <c r="FI16" s="0" t="n">
        <v>40.81</v>
      </c>
      <c r="FJ16" s="0" t="n">
        <v>40.61</v>
      </c>
      <c r="FK16" s="0" t="n">
        <v>40.62</v>
      </c>
      <c r="FL16" s="0" t="n">
        <v>43.28</v>
      </c>
      <c r="FM16" s="0" t="n">
        <v>49.09</v>
      </c>
      <c r="FN16" s="0" t="n">
        <v>51.74</v>
      </c>
      <c r="FO16" s="0" t="n">
        <v>46.57</v>
      </c>
      <c r="FP16" s="0" t="n">
        <v>41.08</v>
      </c>
      <c r="FQ16" s="0" t="n">
        <v>40.34</v>
      </c>
      <c r="FR16" s="0" t="n">
        <v>40.24</v>
      </c>
      <c r="FS16" s="0" t="n">
        <v>41.09</v>
      </c>
      <c r="FT16" s="0" t="n">
        <v>40.89</v>
      </c>
      <c r="FU16" s="0" t="n">
        <v>40.91</v>
      </c>
      <c r="FV16" s="0" t="n">
        <v>40.71</v>
      </c>
      <c r="FW16" s="0" t="n">
        <v>40.71</v>
      </c>
      <c r="FX16" s="0" t="n">
        <v>43.38</v>
      </c>
      <c r="FY16" s="0" t="n">
        <v>49.2</v>
      </c>
      <c r="FZ16" s="0" t="n">
        <v>51.87</v>
      </c>
      <c r="GA16" s="0" t="n">
        <v>46.67</v>
      </c>
      <c r="GB16" s="0" t="n">
        <v>41.18</v>
      </c>
      <c r="GC16" s="0" t="n">
        <v>40.42</v>
      </c>
      <c r="GD16" s="0" t="n">
        <v>40.34</v>
      </c>
      <c r="GE16" s="0" t="n">
        <v>41.18</v>
      </c>
      <c r="GF16" s="0" t="n">
        <v>40.99</v>
      </c>
      <c r="GG16" s="0" t="n">
        <v>41</v>
      </c>
      <c r="GH16" s="0" t="n">
        <v>40.81</v>
      </c>
      <c r="GI16" s="0" t="n">
        <v>40.81</v>
      </c>
      <c r="GJ16" s="0" t="n">
        <v>43.48</v>
      </c>
      <c r="GK16" s="0" t="n">
        <v>49.32</v>
      </c>
      <c r="GL16" s="0" t="n">
        <v>51.98</v>
      </c>
      <c r="GM16" s="0" t="n">
        <v>46.77</v>
      </c>
      <c r="GN16" s="0" t="n">
        <v>41.27</v>
      </c>
      <c r="GO16" s="0" t="n">
        <v>40.52</v>
      </c>
      <c r="GP16" s="0" t="n">
        <v>40.42</v>
      </c>
      <c r="GQ16" s="0" t="n">
        <v>41.28</v>
      </c>
      <c r="GR16" s="0" t="n">
        <v>41.08</v>
      </c>
      <c r="GS16" s="0" t="n">
        <v>41.09</v>
      </c>
      <c r="GT16" s="0" t="n">
        <v>40.91</v>
      </c>
      <c r="GU16" s="0" t="n">
        <v>40.91</v>
      </c>
      <c r="GV16" s="0" t="n">
        <v>43.58</v>
      </c>
      <c r="GW16" s="0" t="n">
        <v>49.43</v>
      </c>
      <c r="GX16" s="0" t="n">
        <v>52.1</v>
      </c>
    </row>
    <row r="17" customFormat="false" ht="10.5" hidden="false" customHeight="false" outlineLevel="0" collapsed="false">
      <c r="A17" s="403" t="s">
        <v>5</v>
      </c>
      <c r="B17" s="404" t="s">
        <v>196</v>
      </c>
      <c r="C17" s="0" t="n">
        <v>22.3</v>
      </c>
      <c r="D17" s="0" t="n">
        <v>17.169</v>
      </c>
      <c r="E17" s="0" t="n">
        <v>18.834</v>
      </c>
      <c r="F17" s="0" t="n">
        <v>21.274</v>
      </c>
      <c r="G17" s="0" t="n">
        <v>22.859</v>
      </c>
      <c r="H17" s="0" t="n">
        <v>22.594</v>
      </c>
      <c r="I17" s="0" t="n">
        <v>22.59</v>
      </c>
      <c r="J17" s="0" t="n">
        <v>22.767</v>
      </c>
      <c r="K17" s="0" t="n">
        <v>22.734</v>
      </c>
      <c r="L17" s="0" t="n">
        <v>24.125</v>
      </c>
      <c r="M17" s="0" t="n">
        <v>30.839</v>
      </c>
      <c r="N17" s="0" t="n">
        <v>33.597</v>
      </c>
      <c r="O17" s="0" t="n">
        <v>27.1</v>
      </c>
      <c r="P17" s="0" t="n">
        <v>25.589</v>
      </c>
      <c r="Q17" s="0" t="n">
        <v>23.25</v>
      </c>
      <c r="R17" s="0" t="n">
        <v>22.774</v>
      </c>
      <c r="S17" s="0" t="n">
        <v>21.931</v>
      </c>
      <c r="T17" s="0" t="n">
        <v>22.161</v>
      </c>
      <c r="U17" s="0" t="n">
        <v>21.391</v>
      </c>
      <c r="V17" s="0" t="n">
        <v>21.05</v>
      </c>
      <c r="W17" s="0" t="n">
        <v>20.851</v>
      </c>
      <c r="X17" s="0" t="n">
        <v>22.938</v>
      </c>
      <c r="Y17" s="0" t="n">
        <v>28.355</v>
      </c>
      <c r="Z17" s="0" t="n">
        <v>33.435</v>
      </c>
      <c r="AA17" s="0" t="n">
        <v>30.542</v>
      </c>
      <c r="AB17" s="0" t="n">
        <v>24.791</v>
      </c>
      <c r="AC17" s="0" t="n">
        <v>20.605</v>
      </c>
      <c r="AD17" s="0" t="n">
        <v>21.383</v>
      </c>
      <c r="AE17" s="0" t="n">
        <v>22.317</v>
      </c>
      <c r="AF17" s="0" t="n">
        <v>22.35</v>
      </c>
      <c r="AG17" s="0" t="n">
        <v>22.107</v>
      </c>
      <c r="AH17" s="0" t="n">
        <v>21.643</v>
      </c>
      <c r="AI17" s="0" t="n">
        <v>21.201</v>
      </c>
      <c r="AJ17" s="0" t="n">
        <v>23.493</v>
      </c>
      <c r="AK17" s="0" t="n">
        <v>27.507</v>
      </c>
      <c r="AL17" s="0" t="n">
        <v>31.662</v>
      </c>
      <c r="AM17" s="0" t="n">
        <v>29.337</v>
      </c>
      <c r="AN17" s="0" t="n">
        <v>24.581</v>
      </c>
      <c r="AO17" s="0" t="n">
        <v>21.391</v>
      </c>
      <c r="AP17" s="0" t="n">
        <v>21.869</v>
      </c>
      <c r="AQ17" s="0" t="n">
        <v>22.145</v>
      </c>
      <c r="AR17" s="0" t="n">
        <v>22.619</v>
      </c>
      <c r="AS17" s="0" t="n">
        <v>22.251</v>
      </c>
      <c r="AT17" s="0" t="n">
        <v>21.822</v>
      </c>
      <c r="AU17" s="0" t="n">
        <v>21.328</v>
      </c>
      <c r="AV17" s="0" t="n">
        <v>23.48</v>
      </c>
      <c r="AW17" s="0" t="n">
        <v>26.588</v>
      </c>
      <c r="AX17" s="0" t="n">
        <v>31.414</v>
      </c>
      <c r="AY17" s="0" t="n">
        <v>28.722</v>
      </c>
      <c r="AZ17" s="0" t="n">
        <v>24.439</v>
      </c>
      <c r="BA17" s="0" t="n">
        <v>21.545</v>
      </c>
      <c r="BB17" s="0" t="n">
        <v>21.985</v>
      </c>
      <c r="BC17" s="0" t="n">
        <v>22.198</v>
      </c>
      <c r="BD17" s="0" t="n">
        <v>22.692</v>
      </c>
      <c r="BE17" s="0" t="n">
        <v>22.388</v>
      </c>
      <c r="BF17" s="0" t="n">
        <v>21.698</v>
      </c>
      <c r="BG17" s="0" t="n">
        <v>21.746</v>
      </c>
      <c r="BH17" s="0" t="n">
        <v>23.457</v>
      </c>
      <c r="BI17" s="0" t="n">
        <v>26.28</v>
      </c>
      <c r="BJ17" s="0" t="n">
        <v>30.652</v>
      </c>
      <c r="BK17" s="0" t="n">
        <v>28.163</v>
      </c>
      <c r="BL17" s="0" t="n">
        <v>24.293</v>
      </c>
      <c r="BM17" s="0" t="n">
        <v>21.693</v>
      </c>
      <c r="BN17" s="0" t="n">
        <v>21.841</v>
      </c>
      <c r="BO17" s="0" t="n">
        <v>22.532</v>
      </c>
      <c r="BP17" s="0" t="n">
        <v>22.757</v>
      </c>
      <c r="BQ17" s="0" t="n">
        <v>22.511</v>
      </c>
      <c r="BR17" s="0" t="n">
        <v>21.837</v>
      </c>
      <c r="BS17" s="0" t="n">
        <v>21.887</v>
      </c>
      <c r="BT17" s="0" t="n">
        <v>23.455</v>
      </c>
      <c r="BU17" s="0" t="n">
        <v>25.894</v>
      </c>
      <c r="BV17" s="0" t="n">
        <v>29.925</v>
      </c>
      <c r="BW17" s="0" t="n">
        <v>27.31</v>
      </c>
      <c r="BX17" s="0" t="n">
        <v>24.387</v>
      </c>
      <c r="BY17" s="0" t="n">
        <v>21.832</v>
      </c>
      <c r="BZ17" s="0" t="n">
        <v>21.928</v>
      </c>
      <c r="CA17" s="0" t="n">
        <v>22.551</v>
      </c>
      <c r="CB17" s="0" t="n">
        <v>22.823</v>
      </c>
      <c r="CC17" s="0" t="n">
        <v>22.255</v>
      </c>
      <c r="CD17" s="0" t="n">
        <v>22.22</v>
      </c>
      <c r="CE17" s="0" t="n">
        <v>21.947</v>
      </c>
      <c r="CF17" s="0" t="n">
        <v>23.052</v>
      </c>
      <c r="CG17" s="0" t="n">
        <v>26.097</v>
      </c>
      <c r="CH17" s="0" t="n">
        <v>28.883</v>
      </c>
      <c r="CI17" s="0" t="n">
        <v>27.232</v>
      </c>
      <c r="CJ17" s="0" t="n">
        <v>24.293</v>
      </c>
      <c r="CK17" s="0" t="n">
        <v>21.582</v>
      </c>
      <c r="CL17" s="0" t="n">
        <v>22.246</v>
      </c>
      <c r="CM17" s="0" t="n">
        <v>22.571</v>
      </c>
      <c r="CN17" s="0" t="n">
        <v>22.804</v>
      </c>
      <c r="CO17" s="0" t="n">
        <v>22.295</v>
      </c>
      <c r="CP17" s="0" t="n">
        <v>22.307</v>
      </c>
      <c r="CQ17" s="0" t="n">
        <v>21.695</v>
      </c>
      <c r="CR17" s="0" t="n">
        <v>23.411</v>
      </c>
      <c r="CS17" s="0" t="n">
        <v>25.818</v>
      </c>
      <c r="CT17" s="0" t="n">
        <v>28.371</v>
      </c>
      <c r="CU17" s="0" t="n">
        <v>26.861</v>
      </c>
      <c r="CV17" s="0" t="n">
        <v>24.216</v>
      </c>
      <c r="CW17" s="0" t="n">
        <v>21.626</v>
      </c>
      <c r="CX17" s="0" t="n">
        <v>22.277</v>
      </c>
      <c r="CY17" s="0" t="n">
        <v>22.217</v>
      </c>
      <c r="CZ17" s="0" t="n">
        <v>22.786</v>
      </c>
      <c r="DA17" s="0" t="n">
        <v>22.635</v>
      </c>
      <c r="DB17" s="0" t="n">
        <v>22.343</v>
      </c>
      <c r="DC17" s="0" t="n">
        <v>21.707</v>
      </c>
      <c r="DD17" s="0" t="n">
        <v>23.353</v>
      </c>
      <c r="DE17" s="0" t="n">
        <v>25.52</v>
      </c>
      <c r="DF17" s="0" t="n">
        <v>27.858</v>
      </c>
      <c r="DG17" s="0" t="n">
        <v>26.468</v>
      </c>
      <c r="DH17" s="0" t="n">
        <v>23.822</v>
      </c>
      <c r="DI17" s="0" t="n">
        <v>21.983</v>
      </c>
      <c r="DJ17" s="0" t="n">
        <v>22.29</v>
      </c>
      <c r="DK17" s="0" t="n">
        <v>22.156</v>
      </c>
      <c r="DL17" s="0" t="n">
        <v>22.745</v>
      </c>
      <c r="DM17" s="0" t="n">
        <v>22.625</v>
      </c>
      <c r="DN17" s="0" t="n">
        <v>22.34</v>
      </c>
      <c r="DO17" s="0" t="n">
        <v>21.676</v>
      </c>
      <c r="DP17" s="0" t="n">
        <v>23.279</v>
      </c>
      <c r="DQ17" s="0" t="n">
        <v>24.782</v>
      </c>
      <c r="DR17" s="0" t="n">
        <v>27.994</v>
      </c>
      <c r="DS17" s="0" t="n">
        <v>26.177</v>
      </c>
      <c r="DT17" s="0" t="n">
        <v>23.7</v>
      </c>
      <c r="DU17" s="0" t="n">
        <v>21.96</v>
      </c>
      <c r="DV17" s="0" t="n">
        <v>22.259</v>
      </c>
      <c r="DW17" s="0" t="n">
        <v>22.088</v>
      </c>
      <c r="DX17" s="0" t="n">
        <v>22.75</v>
      </c>
      <c r="DY17" s="0" t="n">
        <v>22.595</v>
      </c>
      <c r="DZ17" s="0" t="n">
        <v>21.936</v>
      </c>
      <c r="EA17" s="0" t="n">
        <v>21.998</v>
      </c>
      <c r="EB17" s="0" t="n">
        <v>23.206</v>
      </c>
      <c r="EC17" s="0" t="n">
        <v>24.562</v>
      </c>
      <c r="ED17" s="0" t="n">
        <v>27.636</v>
      </c>
      <c r="EE17" s="0" t="n">
        <v>25.5</v>
      </c>
      <c r="EF17" s="0" t="n">
        <v>23.891</v>
      </c>
      <c r="EG17" s="0" t="n">
        <v>21.928</v>
      </c>
      <c r="EH17" s="0" t="n">
        <v>21.868</v>
      </c>
      <c r="EI17" s="0" t="n">
        <v>22.406</v>
      </c>
      <c r="EJ17" s="0" t="n">
        <v>22.661</v>
      </c>
      <c r="EK17" s="0" t="n">
        <v>22.201</v>
      </c>
      <c r="EL17" s="0" t="n">
        <v>22.309</v>
      </c>
      <c r="EM17" s="0" t="n">
        <v>21.982</v>
      </c>
      <c r="EN17" s="0" t="n">
        <v>22.717</v>
      </c>
      <c r="EO17" s="0" t="n">
        <v>24.787</v>
      </c>
      <c r="EP17" s="0" t="n">
        <v>27.254</v>
      </c>
      <c r="EQ17" s="0" t="n">
        <v>25.191</v>
      </c>
      <c r="ER17" s="0" t="n">
        <v>23.782</v>
      </c>
      <c r="ES17" s="0" t="n">
        <v>21.914</v>
      </c>
      <c r="ET17" s="0" t="n">
        <v>21.831</v>
      </c>
      <c r="EU17" s="0" t="n">
        <v>22.338</v>
      </c>
      <c r="EV17" s="0" t="n">
        <v>22.598</v>
      </c>
      <c r="EW17" s="0" t="n">
        <v>22.142</v>
      </c>
      <c r="EX17" s="0" t="n">
        <v>22.287</v>
      </c>
      <c r="EY17" s="0" t="n">
        <v>21.95</v>
      </c>
      <c r="EZ17" s="0" t="n">
        <v>22.632</v>
      </c>
      <c r="FA17" s="0" t="n">
        <v>24.577</v>
      </c>
      <c r="FB17" s="0" t="n">
        <v>26.426</v>
      </c>
      <c r="FC17" s="0" t="n">
        <v>25.378</v>
      </c>
      <c r="FD17" s="0" t="n">
        <v>23.685</v>
      </c>
      <c r="FE17" s="0" t="n">
        <v>21.481</v>
      </c>
      <c r="FF17" s="0" t="n">
        <v>22.122</v>
      </c>
      <c r="FG17" s="0" t="n">
        <v>21.859</v>
      </c>
      <c r="FH17" s="0" t="n">
        <v>22.094</v>
      </c>
      <c r="FI17" s="0" t="n">
        <v>22.067</v>
      </c>
      <c r="FJ17" s="0" t="n">
        <v>21.812</v>
      </c>
      <c r="FK17" s="0" t="n">
        <v>21.48</v>
      </c>
      <c r="FL17" s="0" t="n">
        <v>22.989</v>
      </c>
      <c r="FM17" s="0" t="n">
        <v>24.326</v>
      </c>
      <c r="FN17" s="0" t="n">
        <v>26.094</v>
      </c>
      <c r="FO17" s="0" t="n">
        <v>25.117</v>
      </c>
      <c r="FP17" s="0" t="n">
        <v>23.223</v>
      </c>
      <c r="FQ17" s="0" t="n">
        <v>20.996</v>
      </c>
      <c r="FR17" s="0" t="n">
        <v>22.047</v>
      </c>
      <c r="FS17" s="0" t="n">
        <v>21.347</v>
      </c>
      <c r="FT17" s="0" t="n">
        <v>22.061</v>
      </c>
      <c r="FU17" s="0" t="n">
        <v>21.969</v>
      </c>
      <c r="FV17" s="0" t="n">
        <v>22.152</v>
      </c>
      <c r="FW17" s="0" t="n">
        <v>21.399</v>
      </c>
      <c r="FX17" s="0" t="n">
        <v>22.882</v>
      </c>
      <c r="FY17" s="0" t="n">
        <v>23.513</v>
      </c>
      <c r="FZ17" s="0" t="n">
        <v>26.366</v>
      </c>
      <c r="GA17" s="0" t="n">
        <v>24.876</v>
      </c>
      <c r="GB17" s="0" t="n">
        <v>22.728</v>
      </c>
      <c r="GC17" s="0" t="n">
        <v>21.312</v>
      </c>
      <c r="GD17" s="0" t="n">
        <v>21.958</v>
      </c>
      <c r="GE17" s="0" t="n">
        <v>21.195</v>
      </c>
      <c r="GF17" s="0" t="n">
        <v>21.852</v>
      </c>
      <c r="GG17" s="0" t="n">
        <v>22.256</v>
      </c>
      <c r="GH17" s="0" t="n">
        <v>21.176</v>
      </c>
      <c r="GI17" s="0" t="n">
        <v>21.664</v>
      </c>
      <c r="GJ17" s="0" t="n">
        <v>22.762</v>
      </c>
      <c r="GK17" s="0" t="n">
        <v>23.339</v>
      </c>
      <c r="GL17" s="0" t="n">
        <v>26.23</v>
      </c>
      <c r="GM17" s="0" t="n">
        <v>24.731</v>
      </c>
      <c r="GN17" s="0" t="n">
        <v>22.589</v>
      </c>
      <c r="GO17" s="0" t="n">
        <v>21.17</v>
      </c>
      <c r="GP17" s="0" t="n">
        <v>21.437</v>
      </c>
      <c r="GQ17" s="0" t="n">
        <v>21.458</v>
      </c>
      <c r="GR17" s="0" t="n">
        <v>21.718</v>
      </c>
      <c r="GS17" s="0" t="n">
        <v>21.715</v>
      </c>
      <c r="GT17" s="0" t="n">
        <v>21.465</v>
      </c>
      <c r="GU17" s="0" t="n">
        <v>21.536</v>
      </c>
      <c r="GV17" s="0" t="n">
        <v>22.632</v>
      </c>
      <c r="GW17" s="0" t="n">
        <v>23.178</v>
      </c>
      <c r="GX17" s="0" t="n">
        <v>26.082</v>
      </c>
    </row>
    <row r="18" customFormat="false" ht="12.75" hidden="false" customHeight="false" outlineLevel="0" collapsed="false">
      <c r="B18" s="409"/>
    </row>
    <row r="19" customFormat="false" ht="12.75" hidden="false" customHeight="false" outlineLevel="0" collapsed="false">
      <c r="B19" s="409"/>
    </row>
    <row r="20" customFormat="false" ht="12.75" hidden="false" customHeight="false" outlineLevel="0" collapsed="false">
      <c r="A20" s="66"/>
      <c r="B20" s="410"/>
      <c r="C20" s="66" t="n">
        <v>37135</v>
      </c>
      <c r="D20" s="66" t="n">
        <v>37165</v>
      </c>
      <c r="E20" s="66" t="n">
        <v>37196</v>
      </c>
      <c r="F20" s="66" t="n">
        <v>37226</v>
      </c>
      <c r="G20" s="66" t="n">
        <v>37257</v>
      </c>
      <c r="H20" s="66" t="n">
        <v>37288</v>
      </c>
      <c r="I20" s="66" t="n">
        <v>37316</v>
      </c>
      <c r="J20" s="66" t="n">
        <v>37347</v>
      </c>
      <c r="K20" s="66" t="n">
        <v>37377</v>
      </c>
      <c r="L20" s="66" t="n">
        <v>37408</v>
      </c>
      <c r="M20" s="66" t="n">
        <v>37438</v>
      </c>
      <c r="N20" s="66" t="n">
        <v>37469</v>
      </c>
      <c r="O20" s="66" t="n">
        <v>37500</v>
      </c>
      <c r="P20" s="66" t="n">
        <v>37530</v>
      </c>
      <c r="Q20" s="66" t="n">
        <v>37561</v>
      </c>
      <c r="R20" s="66" t="n">
        <v>37591</v>
      </c>
      <c r="S20" s="66" t="n">
        <v>37622</v>
      </c>
      <c r="T20" s="66" t="n">
        <v>37653</v>
      </c>
      <c r="U20" s="66" t="n">
        <v>37681</v>
      </c>
      <c r="V20" s="66" t="n">
        <v>37712</v>
      </c>
      <c r="W20" s="66" t="n">
        <v>37742</v>
      </c>
      <c r="X20" s="66" t="n">
        <v>37773</v>
      </c>
      <c r="Y20" s="66" t="n">
        <v>37803</v>
      </c>
      <c r="Z20" s="66" t="n">
        <v>37834</v>
      </c>
      <c r="AA20" s="66" t="n">
        <v>37865</v>
      </c>
      <c r="AB20" s="66" t="n">
        <v>37895</v>
      </c>
      <c r="AC20" s="66" t="n">
        <v>37926</v>
      </c>
      <c r="AD20" s="66" t="n">
        <v>37956</v>
      </c>
      <c r="AE20" s="66" t="n">
        <v>37987</v>
      </c>
      <c r="AF20" s="66" t="n">
        <v>38018</v>
      </c>
      <c r="AG20" s="66" t="n">
        <v>38047</v>
      </c>
      <c r="AH20" s="66" t="n">
        <v>38078</v>
      </c>
      <c r="AI20" s="66" t="n">
        <v>38108</v>
      </c>
      <c r="AJ20" s="66" t="n">
        <v>38139</v>
      </c>
      <c r="AK20" s="66" t="n">
        <v>38169</v>
      </c>
      <c r="AL20" s="66" t="n">
        <v>38200</v>
      </c>
      <c r="AM20" s="66" t="n">
        <v>38231</v>
      </c>
      <c r="AN20" s="66" t="n">
        <v>38261</v>
      </c>
      <c r="AO20" s="66" t="n">
        <v>38292</v>
      </c>
      <c r="AP20" s="66" t="n">
        <v>38322</v>
      </c>
      <c r="AQ20" s="66" t="n">
        <v>38353</v>
      </c>
      <c r="AR20" s="66" t="n">
        <v>38384</v>
      </c>
      <c r="AS20" s="66" t="n">
        <v>38412</v>
      </c>
      <c r="AT20" s="66" t="n">
        <v>38443</v>
      </c>
      <c r="AU20" s="66" t="n">
        <v>38473</v>
      </c>
      <c r="AV20" s="66" t="n">
        <v>38504</v>
      </c>
      <c r="AW20" s="66" t="n">
        <v>38534</v>
      </c>
      <c r="AX20" s="66" t="n">
        <v>38565</v>
      </c>
      <c r="AY20" s="66" t="n">
        <v>38596</v>
      </c>
      <c r="AZ20" s="66" t="n">
        <v>38626</v>
      </c>
      <c r="BA20" s="66" t="n">
        <v>38657</v>
      </c>
      <c r="BB20" s="66" t="n">
        <v>38687</v>
      </c>
      <c r="BC20" s="66" t="n">
        <v>38718</v>
      </c>
      <c r="BD20" s="66" t="n">
        <v>38749</v>
      </c>
      <c r="BE20" s="66" t="n">
        <v>38777</v>
      </c>
      <c r="BF20" s="66" t="n">
        <v>38808</v>
      </c>
      <c r="BG20" s="66" t="n">
        <v>38838</v>
      </c>
      <c r="BH20" s="66" t="n">
        <v>38869</v>
      </c>
      <c r="BI20" s="66" t="n">
        <v>38899</v>
      </c>
      <c r="BJ20" s="66" t="n">
        <v>38930</v>
      </c>
      <c r="BK20" s="66" t="n">
        <v>38961</v>
      </c>
      <c r="BL20" s="66" t="n">
        <v>38991</v>
      </c>
      <c r="BM20" s="66" t="n">
        <v>39022</v>
      </c>
      <c r="BN20" s="66" t="n">
        <v>39052</v>
      </c>
      <c r="BO20" s="66" t="n">
        <v>39083</v>
      </c>
      <c r="BP20" s="66" t="n">
        <v>39114</v>
      </c>
      <c r="BQ20" s="66" t="n">
        <v>39142</v>
      </c>
      <c r="BR20" s="66" t="n">
        <v>39173</v>
      </c>
      <c r="BS20" s="66" t="n">
        <v>39203</v>
      </c>
      <c r="BT20" s="66" t="n">
        <v>39234</v>
      </c>
      <c r="BU20" s="66" t="n">
        <v>39264</v>
      </c>
      <c r="BV20" s="66" t="n">
        <v>39295</v>
      </c>
      <c r="BW20" s="66" t="n">
        <v>39326</v>
      </c>
      <c r="BX20" s="66" t="n">
        <v>39356</v>
      </c>
      <c r="BY20" s="66" t="n">
        <v>39387</v>
      </c>
      <c r="BZ20" s="66" t="n">
        <v>39417</v>
      </c>
      <c r="CA20" s="66" t="n">
        <v>39448</v>
      </c>
      <c r="CB20" s="66" t="n">
        <v>39479</v>
      </c>
      <c r="CC20" s="66" t="n">
        <v>39508</v>
      </c>
      <c r="CD20" s="66" t="n">
        <v>39539</v>
      </c>
      <c r="CE20" s="66" t="n">
        <v>39569</v>
      </c>
      <c r="CF20" s="66" t="n">
        <v>39600</v>
      </c>
      <c r="CG20" s="66" t="n">
        <v>39630</v>
      </c>
      <c r="CH20" s="66" t="n">
        <v>39661</v>
      </c>
      <c r="CI20" s="66" t="n">
        <v>39692</v>
      </c>
      <c r="CJ20" s="66" t="n">
        <v>39722</v>
      </c>
      <c r="CK20" s="66" t="n">
        <v>39753</v>
      </c>
      <c r="CL20" s="66" t="n">
        <v>39783</v>
      </c>
      <c r="CM20" s="66" t="n">
        <v>39814</v>
      </c>
      <c r="CN20" s="66" t="n">
        <v>39845</v>
      </c>
      <c r="CO20" s="66" t="n">
        <v>39873</v>
      </c>
      <c r="CP20" s="66" t="n">
        <v>39904</v>
      </c>
      <c r="CQ20" s="66" t="n">
        <v>39934</v>
      </c>
      <c r="CR20" s="66" t="n">
        <v>39965</v>
      </c>
      <c r="CS20" s="66" t="n">
        <v>39995</v>
      </c>
      <c r="CT20" s="66" t="n">
        <v>40026</v>
      </c>
      <c r="CU20" s="66" t="n">
        <v>40057</v>
      </c>
      <c r="CV20" s="66" t="n">
        <v>40087</v>
      </c>
      <c r="CW20" s="66" t="n">
        <v>40118</v>
      </c>
      <c r="CX20" s="66" t="n">
        <v>40148</v>
      </c>
      <c r="CY20" s="66" t="n">
        <v>40179</v>
      </c>
      <c r="CZ20" s="66" t="n">
        <v>40210</v>
      </c>
      <c r="DA20" s="66" t="n">
        <v>40238</v>
      </c>
      <c r="DB20" s="66" t="n">
        <v>40269</v>
      </c>
      <c r="DC20" s="66" t="n">
        <v>40299</v>
      </c>
      <c r="DD20" s="66" t="n">
        <v>40330</v>
      </c>
      <c r="DE20" s="66" t="n">
        <v>40360</v>
      </c>
      <c r="DF20" s="66" t="n">
        <v>40391</v>
      </c>
      <c r="DG20" s="66" t="n">
        <v>40422</v>
      </c>
      <c r="DH20" s="66" t="n">
        <v>40452</v>
      </c>
      <c r="DI20" s="66" t="n">
        <v>40483</v>
      </c>
      <c r="DJ20" s="66" t="n">
        <v>40513</v>
      </c>
      <c r="DK20" s="66" t="n">
        <v>40544</v>
      </c>
      <c r="DL20" s="66" t="n">
        <v>40575</v>
      </c>
      <c r="DM20" s="66" t="n">
        <v>40603</v>
      </c>
      <c r="DN20" s="66" t="n">
        <v>40634</v>
      </c>
      <c r="DO20" s="66" t="n">
        <v>40664</v>
      </c>
      <c r="DP20" s="66" t="n">
        <v>40695</v>
      </c>
      <c r="DQ20" s="66" t="n">
        <v>40725</v>
      </c>
      <c r="DR20" s="66" t="n">
        <v>40756</v>
      </c>
      <c r="DS20" s="66" t="n">
        <v>40787</v>
      </c>
      <c r="DT20" s="66" t="n">
        <v>40817</v>
      </c>
      <c r="DU20" s="66" t="n">
        <v>40848</v>
      </c>
      <c r="DV20" s="66" t="n">
        <v>40878</v>
      </c>
      <c r="DW20" s="66" t="n">
        <v>40909</v>
      </c>
      <c r="DX20" s="66" t="n">
        <v>40940</v>
      </c>
      <c r="DY20" s="66" t="n">
        <v>40969</v>
      </c>
      <c r="DZ20" s="66" t="n">
        <v>41000</v>
      </c>
      <c r="EA20" s="66" t="n">
        <v>41030</v>
      </c>
      <c r="EB20" s="66" t="n">
        <v>41061</v>
      </c>
      <c r="EC20" s="66" t="n">
        <v>41091</v>
      </c>
      <c r="ED20" s="66" t="n">
        <v>41122</v>
      </c>
      <c r="EE20" s="66" t="n">
        <v>41153</v>
      </c>
      <c r="EF20" s="66" t="n">
        <v>41183</v>
      </c>
      <c r="EG20" s="66" t="n">
        <v>41214</v>
      </c>
      <c r="EH20" s="66" t="n">
        <v>41244</v>
      </c>
      <c r="EI20" s="66" t="n">
        <v>41275</v>
      </c>
      <c r="EJ20" s="66" t="n">
        <v>41306</v>
      </c>
      <c r="EK20" s="66" t="n">
        <v>41334</v>
      </c>
      <c r="EL20" s="66" t="n">
        <v>41365</v>
      </c>
      <c r="EM20" s="66" t="n">
        <v>41395</v>
      </c>
      <c r="EN20" s="66" t="n">
        <v>41426</v>
      </c>
      <c r="EO20" s="66" t="n">
        <v>41456</v>
      </c>
      <c r="EP20" s="66" t="n">
        <v>41487</v>
      </c>
      <c r="EQ20" s="66" t="n">
        <v>41518</v>
      </c>
      <c r="ER20" s="66" t="n">
        <v>41548</v>
      </c>
      <c r="ES20" s="66" t="n">
        <v>41579</v>
      </c>
      <c r="ET20" s="66" t="n">
        <v>41609</v>
      </c>
      <c r="EU20" s="66" t="n">
        <v>41640</v>
      </c>
      <c r="EV20" s="66" t="n">
        <v>41671</v>
      </c>
      <c r="EW20" s="66" t="n">
        <v>41699</v>
      </c>
      <c r="EX20" s="66" t="n">
        <v>41730</v>
      </c>
      <c r="EY20" s="66" t="n">
        <v>41760</v>
      </c>
      <c r="EZ20" s="66" t="n">
        <v>41791</v>
      </c>
      <c r="FA20" s="66" t="n">
        <v>41821</v>
      </c>
      <c r="FB20" s="66" t="n">
        <v>41852</v>
      </c>
      <c r="FC20" s="66" t="n">
        <v>41883</v>
      </c>
      <c r="FD20" s="66" t="n">
        <v>41913</v>
      </c>
      <c r="FE20" s="66" t="n">
        <v>41944</v>
      </c>
      <c r="FF20" s="66" t="n">
        <v>41974</v>
      </c>
      <c r="FG20" s="66" t="n">
        <v>42005</v>
      </c>
      <c r="FH20" s="66" t="n">
        <v>42036</v>
      </c>
      <c r="FI20" s="66" t="n">
        <v>42064</v>
      </c>
      <c r="FJ20" s="66" t="n">
        <v>42095</v>
      </c>
      <c r="FK20" s="66" t="n">
        <v>42125</v>
      </c>
      <c r="FL20" s="66" t="n">
        <v>42156</v>
      </c>
      <c r="FM20" s="66" t="n">
        <v>42186</v>
      </c>
      <c r="FN20" s="66" t="n">
        <v>42217</v>
      </c>
      <c r="FO20" s="66" t="n">
        <v>42248</v>
      </c>
      <c r="FP20" s="66" t="n">
        <v>42278</v>
      </c>
      <c r="FQ20" s="66" t="n">
        <v>42309</v>
      </c>
      <c r="FR20" s="66" t="n">
        <v>42339</v>
      </c>
      <c r="FS20" s="66" t="n">
        <v>42370</v>
      </c>
      <c r="FT20" s="66" t="n">
        <v>42401</v>
      </c>
      <c r="FU20" s="66" t="n">
        <v>42430</v>
      </c>
      <c r="FV20" s="66" t="n">
        <v>42461</v>
      </c>
      <c r="FW20" s="66" t="n">
        <v>42491</v>
      </c>
      <c r="FX20" s="66" t="n">
        <v>42522</v>
      </c>
      <c r="FY20" s="66" t="n">
        <v>42552</v>
      </c>
      <c r="FZ20" s="66" t="n">
        <v>42583</v>
      </c>
      <c r="GA20" s="66" t="n">
        <v>42614</v>
      </c>
      <c r="GB20" s="66" t="n">
        <v>42644</v>
      </c>
      <c r="GC20" s="66" t="n">
        <v>42675</v>
      </c>
      <c r="GD20" s="66" t="n">
        <v>42705</v>
      </c>
      <c r="GE20" s="66" t="n">
        <v>42736</v>
      </c>
      <c r="GF20" s="66" t="n">
        <v>42767</v>
      </c>
      <c r="GG20" s="66" t="n">
        <v>42795</v>
      </c>
      <c r="GH20" s="66" t="n">
        <v>42826</v>
      </c>
      <c r="GI20" s="66" t="n">
        <v>42856</v>
      </c>
      <c r="GJ20" s="66" t="n">
        <v>42887</v>
      </c>
      <c r="GK20" s="66" t="n">
        <v>42917</v>
      </c>
      <c r="GL20" s="66" t="n">
        <v>42948</v>
      </c>
      <c r="GM20" s="66" t="n">
        <v>42979</v>
      </c>
      <c r="GN20" s="66" t="n">
        <v>43009</v>
      </c>
      <c r="GO20" s="66" t="n">
        <v>43040</v>
      </c>
      <c r="GP20" s="66" t="n">
        <v>43070</v>
      </c>
      <c r="GQ20" s="66" t="n">
        <v>43101</v>
      </c>
      <c r="GR20" s="66" t="n">
        <v>43132</v>
      </c>
      <c r="GS20" s="66" t="n">
        <v>43160</v>
      </c>
      <c r="GT20" s="66" t="n">
        <v>43191</v>
      </c>
      <c r="GU20" s="66" t="n">
        <v>43221</v>
      </c>
      <c r="GV20" s="66" t="n">
        <v>43252</v>
      </c>
      <c r="GW20" s="66" t="n">
        <v>43282</v>
      </c>
      <c r="GX20" s="66" t="n">
        <v>43313</v>
      </c>
      <c r="GY20" s="66" t="n">
        <v>43344</v>
      </c>
      <c r="GZ20" s="66" t="n">
        <v>43374</v>
      </c>
      <c r="HA20" s="66" t="n">
        <v>43405</v>
      </c>
      <c r="HB20" s="66" t="n">
        <v>43435</v>
      </c>
      <c r="HC20" s="66" t="n">
        <v>43466</v>
      </c>
      <c r="HD20" s="66" t="n">
        <v>43497</v>
      </c>
      <c r="HE20" s="66" t="n">
        <v>43525</v>
      </c>
      <c r="HF20" s="66" t="n">
        <v>43556</v>
      </c>
      <c r="HG20" s="66" t="n">
        <v>43586</v>
      </c>
      <c r="HH20" s="66" t="n">
        <v>43617</v>
      </c>
      <c r="HI20" s="66" t="n">
        <v>43647</v>
      </c>
      <c r="HJ20" s="66" t="n">
        <v>43678</v>
      </c>
      <c r="HK20" s="66" t="n">
        <v>43709</v>
      </c>
      <c r="HL20" s="66" t="n">
        <v>43739</v>
      </c>
      <c r="HM20" s="66" t="n">
        <v>43770</v>
      </c>
      <c r="HN20" s="66" t="n">
        <v>43800</v>
      </c>
      <c r="HO20" s="66" t="n">
        <v>43831</v>
      </c>
      <c r="HP20" s="66" t="n">
        <v>43862</v>
      </c>
      <c r="HQ20" s="66" t="n">
        <v>43891</v>
      </c>
      <c r="HR20" s="66" t="n">
        <v>43922</v>
      </c>
      <c r="HS20" s="66" t="n">
        <v>43952</v>
      </c>
      <c r="HT20" s="66" t="n">
        <v>43983</v>
      </c>
      <c r="HU20" s="66" t="n">
        <v>44013</v>
      </c>
      <c r="HV20" s="66" t="n">
        <v>44044</v>
      </c>
      <c r="HW20" s="66" t="n">
        <v>44075</v>
      </c>
      <c r="HX20" s="66" t="n">
        <v>44105</v>
      </c>
      <c r="HY20" s="66" t="n">
        <v>44136</v>
      </c>
      <c r="HZ20" s="66" t="n">
        <v>44166</v>
      </c>
      <c r="IA20" s="66" t="n">
        <v>44197</v>
      </c>
    </row>
    <row r="21" customFormat="false" ht="12.75" hidden="false" customHeight="false" outlineLevel="0" collapsed="false">
      <c r="A21" s="0" t="s">
        <v>2</v>
      </c>
      <c r="B21" s="409" t="s">
        <v>198</v>
      </c>
      <c r="C21" s="0" t="n">
        <v>24</v>
      </c>
      <c r="D21" s="0" t="n">
        <v>23.625</v>
      </c>
      <c r="E21" s="0" t="n">
        <v>20.4375</v>
      </c>
      <c r="F21" s="0" t="n">
        <v>25.875</v>
      </c>
      <c r="G21" s="0" t="n">
        <v>25.5</v>
      </c>
      <c r="H21" s="0" t="n">
        <v>23.25</v>
      </c>
      <c r="I21" s="0" t="n">
        <v>21</v>
      </c>
      <c r="J21" s="0" t="n">
        <v>21</v>
      </c>
      <c r="K21" s="0" t="n">
        <v>20.063</v>
      </c>
      <c r="L21" s="0" t="n">
        <v>21</v>
      </c>
      <c r="M21" s="0" t="n">
        <v>30.188</v>
      </c>
      <c r="N21" s="0" t="n">
        <v>36.938</v>
      </c>
      <c r="O21" s="0" t="n">
        <v>30</v>
      </c>
      <c r="P21" s="0" t="n">
        <v>27.188</v>
      </c>
      <c r="Q21" s="0" t="n">
        <v>24.75</v>
      </c>
      <c r="R21" s="0" t="n">
        <v>26.25</v>
      </c>
      <c r="S21" s="0" t="n">
        <v>28.125</v>
      </c>
      <c r="T21" s="0" t="n">
        <v>26.25</v>
      </c>
      <c r="U21" s="0" t="n">
        <v>23.25</v>
      </c>
      <c r="V21" s="0" t="n">
        <v>22.5</v>
      </c>
      <c r="W21" s="0" t="n">
        <v>18.75</v>
      </c>
      <c r="X21" s="0" t="n">
        <v>19.688</v>
      </c>
      <c r="Y21" s="0" t="n">
        <v>33.75</v>
      </c>
      <c r="Z21" s="0" t="n">
        <v>39.75</v>
      </c>
      <c r="AA21" s="0" t="n">
        <v>31.5</v>
      </c>
      <c r="AB21" s="0" t="n">
        <v>27.563</v>
      </c>
      <c r="AC21" s="0" t="n">
        <v>25.6875</v>
      </c>
      <c r="AD21" s="0" t="n">
        <v>27.75</v>
      </c>
      <c r="AE21" s="0" t="n">
        <v>27.525</v>
      </c>
      <c r="AF21" s="0" t="n">
        <v>25.965</v>
      </c>
      <c r="AG21" s="0" t="n">
        <v>23.46</v>
      </c>
      <c r="AH21" s="0" t="n">
        <v>22.838</v>
      </c>
      <c r="AI21" s="0" t="n">
        <v>19.703</v>
      </c>
      <c r="AJ21" s="0" t="n">
        <v>20.49</v>
      </c>
      <c r="AK21" s="0" t="n">
        <v>32.288</v>
      </c>
      <c r="AL21" s="0" t="n">
        <v>37.328</v>
      </c>
      <c r="AM21" s="0" t="n">
        <v>30.42</v>
      </c>
      <c r="AN21" s="0" t="n">
        <v>27.21</v>
      </c>
      <c r="AO21" s="0" t="n">
        <v>25.553</v>
      </c>
      <c r="AP21" s="0" t="n">
        <v>27.293</v>
      </c>
      <c r="AQ21" s="0" t="n">
        <v>27.585</v>
      </c>
      <c r="AR21" s="0" t="n">
        <v>26.25</v>
      </c>
      <c r="AS21" s="0" t="n">
        <v>24.105</v>
      </c>
      <c r="AT21" s="0" t="n">
        <v>23.573</v>
      </c>
      <c r="AU21" s="0" t="n">
        <v>20.888</v>
      </c>
      <c r="AV21" s="0" t="n">
        <v>21.563</v>
      </c>
      <c r="AW21" s="0" t="n">
        <v>31.658</v>
      </c>
      <c r="AX21" s="0" t="n">
        <v>35.978</v>
      </c>
      <c r="AY21" s="0" t="n">
        <v>30.06</v>
      </c>
      <c r="AZ21" s="0" t="n">
        <v>27.398</v>
      </c>
      <c r="BA21" s="0" t="n">
        <v>25.898</v>
      </c>
      <c r="BB21" s="0" t="n">
        <v>27.39</v>
      </c>
      <c r="BC21" s="0" t="n">
        <v>27.698</v>
      </c>
      <c r="BD21" s="0" t="n">
        <v>26.49</v>
      </c>
      <c r="BE21" s="0" t="n">
        <v>24.54</v>
      </c>
      <c r="BF21" s="0" t="n">
        <v>24.06</v>
      </c>
      <c r="BG21" s="0" t="n">
        <v>21.63</v>
      </c>
      <c r="BH21" s="0" t="n">
        <v>22.245</v>
      </c>
      <c r="BI21" s="0" t="n">
        <v>31.395</v>
      </c>
      <c r="BJ21" s="0" t="n">
        <v>35.303</v>
      </c>
      <c r="BK21" s="0" t="n">
        <v>29.948</v>
      </c>
      <c r="BL21" s="0" t="n">
        <v>27.585</v>
      </c>
      <c r="BM21" s="0" t="n">
        <v>26.175</v>
      </c>
      <c r="BN21" s="0" t="n">
        <v>27.525</v>
      </c>
      <c r="BO21" s="0" t="n">
        <v>27.803</v>
      </c>
      <c r="BP21" s="0" t="n">
        <v>26.708</v>
      </c>
      <c r="BQ21" s="0" t="n">
        <v>24.953</v>
      </c>
      <c r="BR21" s="0" t="n">
        <v>24.517</v>
      </c>
      <c r="BS21" s="0" t="n">
        <v>22.32</v>
      </c>
      <c r="BT21" s="0" t="n">
        <v>22.875</v>
      </c>
      <c r="BU21" s="0" t="n">
        <v>31.17</v>
      </c>
      <c r="BV21" s="0" t="n">
        <v>34.718</v>
      </c>
      <c r="BW21" s="0" t="n">
        <v>29.865</v>
      </c>
      <c r="BX21" s="0" t="n">
        <v>27.78</v>
      </c>
      <c r="BY21" s="0" t="n">
        <v>26.453</v>
      </c>
      <c r="BZ21" s="0" t="n">
        <v>27.675</v>
      </c>
      <c r="CA21" s="0" t="n">
        <v>28.14</v>
      </c>
      <c r="CB21" s="0" t="n">
        <v>27.12</v>
      </c>
      <c r="CC21" s="0" t="n">
        <v>25.478</v>
      </c>
      <c r="CD21" s="0" t="n">
        <v>25.073</v>
      </c>
      <c r="CE21" s="0" t="n">
        <v>23.017</v>
      </c>
      <c r="CF21" s="0" t="n">
        <v>23.543</v>
      </c>
      <c r="CG21" s="0" t="n">
        <v>31.283</v>
      </c>
      <c r="CH21" s="0" t="n">
        <v>34.59</v>
      </c>
      <c r="CI21" s="0" t="n">
        <v>30.06</v>
      </c>
      <c r="CJ21" s="0" t="n">
        <v>28.155</v>
      </c>
      <c r="CK21" s="0" t="n">
        <v>26.88</v>
      </c>
      <c r="CL21" s="0" t="n">
        <v>28.02</v>
      </c>
      <c r="CM21" s="0" t="n">
        <v>28.47</v>
      </c>
      <c r="CN21" s="0" t="n">
        <v>27.517</v>
      </c>
      <c r="CO21" s="0" t="n">
        <v>25.995</v>
      </c>
      <c r="CP21" s="0" t="n">
        <v>25.613</v>
      </c>
      <c r="CQ21" s="0" t="n">
        <v>23.7</v>
      </c>
      <c r="CR21" s="0" t="n">
        <v>24.188</v>
      </c>
      <c r="CS21" s="0" t="n">
        <v>31.403</v>
      </c>
      <c r="CT21" s="0" t="n">
        <v>34.493</v>
      </c>
      <c r="CU21" s="0" t="n">
        <v>30.27</v>
      </c>
      <c r="CV21" s="0" t="n">
        <v>28.53</v>
      </c>
      <c r="CW21" s="0" t="n">
        <v>27.3</v>
      </c>
      <c r="CX21" s="0" t="n">
        <v>28.365</v>
      </c>
      <c r="CY21" s="0" t="n">
        <v>28.808</v>
      </c>
      <c r="CZ21" s="0" t="n">
        <v>27.923</v>
      </c>
      <c r="DA21" s="0" t="n">
        <v>26.498</v>
      </c>
      <c r="DB21" s="0" t="n">
        <v>26.145</v>
      </c>
      <c r="DC21" s="0" t="n">
        <v>24.36</v>
      </c>
      <c r="DD21" s="0" t="n">
        <v>24.818</v>
      </c>
      <c r="DE21" s="0" t="n">
        <v>31.545</v>
      </c>
      <c r="DF21" s="0" t="n">
        <v>34.425</v>
      </c>
      <c r="DG21" s="0" t="n">
        <v>30.488</v>
      </c>
      <c r="DH21" s="0" t="n">
        <v>28.905</v>
      </c>
      <c r="DI21" s="0" t="n">
        <v>27.72</v>
      </c>
      <c r="DJ21" s="0" t="n">
        <v>28.718</v>
      </c>
      <c r="DK21" s="0" t="n">
        <v>29.145</v>
      </c>
      <c r="DL21" s="0" t="n">
        <v>28.32</v>
      </c>
      <c r="DM21" s="0" t="n">
        <v>26.993</v>
      </c>
      <c r="DN21" s="0" t="n">
        <v>26.67</v>
      </c>
      <c r="DO21" s="0" t="n">
        <v>25.005</v>
      </c>
      <c r="DP21" s="0" t="n">
        <v>25.433</v>
      </c>
      <c r="DQ21" s="0" t="n">
        <v>31.703</v>
      </c>
      <c r="DR21" s="0" t="n">
        <v>34.388</v>
      </c>
      <c r="DS21" s="0" t="n">
        <v>30.713</v>
      </c>
      <c r="DT21" s="0" t="n">
        <v>29.28</v>
      </c>
      <c r="DU21" s="0" t="n">
        <v>28.14</v>
      </c>
      <c r="DV21" s="0" t="n">
        <v>29.063</v>
      </c>
      <c r="DW21" s="0" t="n">
        <v>29.49</v>
      </c>
      <c r="DX21" s="0" t="n">
        <v>28.718</v>
      </c>
      <c r="DY21" s="0" t="n">
        <v>27.488</v>
      </c>
      <c r="DZ21" s="0" t="n">
        <v>27.18</v>
      </c>
      <c r="EA21" s="0" t="n">
        <v>25.628</v>
      </c>
      <c r="EB21" s="0" t="n">
        <v>26.025</v>
      </c>
      <c r="EC21" s="0" t="n">
        <v>31.875</v>
      </c>
      <c r="ED21" s="0" t="n">
        <v>34.373</v>
      </c>
      <c r="EE21" s="0" t="n">
        <v>30.953</v>
      </c>
      <c r="EF21" s="0" t="n">
        <v>29.655</v>
      </c>
      <c r="EG21" s="0" t="n">
        <v>28.553</v>
      </c>
      <c r="EH21" s="0" t="n">
        <v>29.415</v>
      </c>
      <c r="EI21" s="0" t="n">
        <v>29.873</v>
      </c>
      <c r="EJ21" s="0" t="n">
        <v>29.093</v>
      </c>
      <c r="EK21" s="0" t="n">
        <v>27.84</v>
      </c>
      <c r="EL21" s="0" t="n">
        <v>27.533</v>
      </c>
      <c r="EM21" s="0" t="n">
        <v>25.958</v>
      </c>
      <c r="EN21" s="0" t="n">
        <v>26.363</v>
      </c>
      <c r="EO21" s="0" t="n">
        <v>32.28</v>
      </c>
      <c r="EP21" s="0" t="n">
        <v>34.815</v>
      </c>
      <c r="EQ21" s="0" t="n">
        <v>31.35</v>
      </c>
      <c r="ER21" s="0" t="n">
        <v>30.03</v>
      </c>
      <c r="ES21" s="0" t="n">
        <v>28.92</v>
      </c>
      <c r="ET21" s="0" t="n">
        <v>29.798</v>
      </c>
      <c r="EU21" s="0" t="n">
        <v>30.255</v>
      </c>
      <c r="EV21" s="0" t="n">
        <v>29.46</v>
      </c>
      <c r="EW21" s="0" t="n">
        <v>28.193</v>
      </c>
      <c r="EX21" s="0" t="n">
        <v>27.878</v>
      </c>
      <c r="EY21" s="0" t="n">
        <v>26.295</v>
      </c>
      <c r="EZ21" s="0" t="n">
        <v>26.7</v>
      </c>
      <c r="FA21" s="0" t="n">
        <v>32.693</v>
      </c>
      <c r="FB21" s="0" t="n">
        <v>35.258</v>
      </c>
      <c r="FC21" s="0" t="n">
        <v>31.755</v>
      </c>
      <c r="FD21" s="0" t="n">
        <v>30.405</v>
      </c>
      <c r="FE21" s="0" t="n">
        <v>29.288</v>
      </c>
      <c r="FF21" s="0" t="n">
        <v>30.173</v>
      </c>
      <c r="FG21" s="0" t="n">
        <v>30.63</v>
      </c>
      <c r="FH21" s="0" t="n">
        <v>29.835</v>
      </c>
      <c r="FI21" s="0" t="n">
        <v>28.545</v>
      </c>
      <c r="FJ21" s="0" t="n">
        <v>28.23</v>
      </c>
      <c r="FK21" s="0" t="n">
        <v>26.625</v>
      </c>
      <c r="FL21" s="0" t="n">
        <v>27.03</v>
      </c>
      <c r="FM21" s="0" t="n">
        <v>33.105</v>
      </c>
      <c r="FN21" s="0" t="n">
        <v>35.7</v>
      </c>
      <c r="FO21" s="0" t="n">
        <v>32.153</v>
      </c>
      <c r="FP21" s="0" t="n">
        <v>30.78</v>
      </c>
      <c r="FQ21" s="0" t="n">
        <v>29.655</v>
      </c>
      <c r="FR21" s="0" t="n">
        <v>30.555</v>
      </c>
      <c r="FS21" s="0" t="n">
        <v>31.013</v>
      </c>
      <c r="FT21" s="0" t="n">
        <v>30.203</v>
      </c>
      <c r="FU21" s="0" t="n">
        <v>28.905</v>
      </c>
      <c r="FV21" s="0" t="n">
        <v>28.583</v>
      </c>
      <c r="FW21" s="0" t="n">
        <v>26.955</v>
      </c>
      <c r="FX21" s="0" t="n">
        <v>27.368</v>
      </c>
      <c r="FY21" s="0" t="n">
        <v>33.518</v>
      </c>
      <c r="FZ21" s="0" t="n">
        <v>36.143</v>
      </c>
      <c r="GA21" s="0" t="n">
        <v>32.55</v>
      </c>
      <c r="GB21" s="0" t="n">
        <v>31.155</v>
      </c>
      <c r="GC21" s="0" t="n">
        <v>30.023</v>
      </c>
      <c r="GD21" s="0" t="n">
        <v>30.938</v>
      </c>
      <c r="GE21" s="0" t="n">
        <v>31.395</v>
      </c>
      <c r="GF21" s="0" t="n">
        <v>30.578</v>
      </c>
      <c r="GG21" s="0" t="n">
        <v>29.258</v>
      </c>
      <c r="GH21" s="0" t="n">
        <v>28.935</v>
      </c>
      <c r="GI21" s="0" t="n">
        <v>27.285</v>
      </c>
      <c r="GJ21" s="0" t="n">
        <v>27.705</v>
      </c>
      <c r="GK21" s="0" t="n">
        <v>33.93</v>
      </c>
      <c r="GL21" s="0" t="n">
        <v>36.593</v>
      </c>
      <c r="GM21" s="0" t="n">
        <v>32.948</v>
      </c>
      <c r="GN21" s="0" t="n">
        <v>31.53</v>
      </c>
      <c r="GO21" s="0" t="n">
        <v>30.39</v>
      </c>
      <c r="GP21" s="0" t="n">
        <v>31.313</v>
      </c>
      <c r="GQ21" s="0" t="n">
        <v>31.778</v>
      </c>
      <c r="GR21" s="0" t="n">
        <v>30.945</v>
      </c>
      <c r="GS21" s="0" t="n">
        <v>29.61</v>
      </c>
      <c r="GT21" s="0" t="n">
        <v>29.288</v>
      </c>
      <c r="GU21" s="0" t="n">
        <v>27.615</v>
      </c>
      <c r="GV21" s="0" t="n">
        <v>28.043</v>
      </c>
      <c r="GW21" s="0" t="n">
        <v>34.335</v>
      </c>
      <c r="GX21" s="0" t="n">
        <v>37.035</v>
      </c>
      <c r="GY21" s="0" t="n">
        <v>33.345</v>
      </c>
      <c r="GZ21" s="0" t="n">
        <v>31.905</v>
      </c>
      <c r="HA21" s="0" t="n">
        <v>30.758</v>
      </c>
      <c r="HB21" s="0" t="n">
        <v>31.695</v>
      </c>
      <c r="HC21" s="0" t="n">
        <v>32.16</v>
      </c>
      <c r="HD21" s="0" t="n">
        <v>31.32</v>
      </c>
      <c r="HE21" s="0" t="n">
        <v>29.97</v>
      </c>
      <c r="HF21" s="0" t="n">
        <v>29.633</v>
      </c>
      <c r="HG21" s="0" t="n">
        <v>27.945</v>
      </c>
      <c r="HH21" s="0" t="n">
        <v>28.373</v>
      </c>
      <c r="HI21" s="0" t="n">
        <v>34.748</v>
      </c>
      <c r="HJ21" s="0" t="n">
        <v>37.478</v>
      </c>
      <c r="HK21" s="0" t="n">
        <v>33.75</v>
      </c>
      <c r="HL21" s="0" t="n">
        <v>32.28</v>
      </c>
      <c r="HM21" s="0" t="n">
        <v>31.125</v>
      </c>
      <c r="HN21" s="0" t="n">
        <v>32.07</v>
      </c>
      <c r="HO21" s="0" t="n">
        <v>32.535</v>
      </c>
      <c r="HP21" s="0" t="n">
        <v>31.688</v>
      </c>
      <c r="HQ21" s="0" t="n">
        <v>30.323</v>
      </c>
      <c r="HR21" s="0" t="n">
        <v>29.985</v>
      </c>
      <c r="HS21" s="0" t="n">
        <v>28.275</v>
      </c>
      <c r="HT21" s="0" t="n">
        <v>28.71</v>
      </c>
      <c r="HU21" s="0" t="n">
        <v>35.16</v>
      </c>
      <c r="HV21" s="0" t="n">
        <v>37.92</v>
      </c>
      <c r="HW21" s="0" t="n">
        <v>34.148</v>
      </c>
      <c r="HX21" s="0" t="n">
        <v>32.655</v>
      </c>
      <c r="HY21" s="0" t="n">
        <v>31.5</v>
      </c>
      <c r="HZ21" s="0" t="n">
        <v>32.453</v>
      </c>
      <c r="IA21" s="0" t="n">
        <v>32.535</v>
      </c>
    </row>
    <row r="22" customFormat="false" ht="12.75" hidden="false" customHeight="false" outlineLevel="0" collapsed="false">
      <c r="A22" s="0" t="s">
        <v>1</v>
      </c>
      <c r="B22" s="409" t="s">
        <v>198</v>
      </c>
      <c r="C22" s="0" t="n">
        <v>24</v>
      </c>
      <c r="D22" s="0" t="n">
        <v>23.625</v>
      </c>
      <c r="E22" s="0" t="n">
        <v>21</v>
      </c>
      <c r="F22" s="0" t="n">
        <v>26.0625</v>
      </c>
      <c r="G22" s="0" t="n">
        <v>25.313</v>
      </c>
      <c r="H22" s="0" t="n">
        <v>23.175</v>
      </c>
      <c r="I22" s="0" t="n">
        <v>21</v>
      </c>
      <c r="J22" s="0" t="n">
        <v>22.5</v>
      </c>
      <c r="K22" s="0" t="n">
        <v>21.938</v>
      </c>
      <c r="L22" s="0" t="n">
        <v>22.875</v>
      </c>
      <c r="M22" s="0" t="n">
        <v>32.438</v>
      </c>
      <c r="N22" s="0" t="n">
        <v>38.813</v>
      </c>
      <c r="O22" s="0" t="n">
        <v>32.625</v>
      </c>
      <c r="P22" s="0" t="n">
        <v>26.063</v>
      </c>
      <c r="Q22" s="0" t="n">
        <v>24</v>
      </c>
      <c r="R22" s="0" t="n">
        <v>25.5</v>
      </c>
      <c r="S22" s="0" t="n">
        <v>27.375</v>
      </c>
      <c r="T22" s="0" t="n">
        <v>25.5</v>
      </c>
      <c r="U22" s="0" t="n">
        <v>23.25</v>
      </c>
      <c r="V22" s="0" t="n">
        <v>24.75</v>
      </c>
      <c r="W22" s="0" t="n">
        <v>21.1875</v>
      </c>
      <c r="X22" s="0" t="n">
        <v>22.125</v>
      </c>
      <c r="Y22" s="0" t="n">
        <v>37.125</v>
      </c>
      <c r="Z22" s="0" t="n">
        <v>42.375</v>
      </c>
      <c r="AA22" s="0" t="n">
        <v>34.125</v>
      </c>
      <c r="AB22" s="0" t="n">
        <v>27</v>
      </c>
      <c r="AC22" s="0" t="n">
        <v>25.3125</v>
      </c>
      <c r="AD22" s="0" t="n">
        <v>27.375</v>
      </c>
      <c r="AE22" s="0" t="n">
        <v>27.278</v>
      </c>
      <c r="AF22" s="0" t="n">
        <v>25.695</v>
      </c>
      <c r="AG22" s="0" t="n">
        <v>23.805</v>
      </c>
      <c r="AH22" s="0" t="n">
        <v>25.073</v>
      </c>
      <c r="AI22" s="0" t="n">
        <v>22.073</v>
      </c>
      <c r="AJ22" s="0" t="n">
        <v>22.868</v>
      </c>
      <c r="AK22" s="0" t="n">
        <v>35.535</v>
      </c>
      <c r="AL22" s="0" t="n">
        <v>39.975</v>
      </c>
      <c r="AM22" s="0" t="n">
        <v>33.015</v>
      </c>
      <c r="AN22" s="0" t="n">
        <v>27.06</v>
      </c>
      <c r="AO22" s="0" t="n">
        <v>25.575</v>
      </c>
      <c r="AP22" s="0" t="n">
        <v>27.323</v>
      </c>
      <c r="AQ22" s="0" t="n">
        <v>27.525</v>
      </c>
      <c r="AR22" s="0" t="n">
        <v>26.183</v>
      </c>
      <c r="AS22" s="0" t="n">
        <v>24.57</v>
      </c>
      <c r="AT22" s="0" t="n">
        <v>25.658</v>
      </c>
      <c r="AU22" s="0" t="n">
        <v>23.093</v>
      </c>
      <c r="AV22" s="0" t="n">
        <v>23.783</v>
      </c>
      <c r="AW22" s="0" t="n">
        <v>34.628</v>
      </c>
      <c r="AX22" s="0" t="n">
        <v>38.438</v>
      </c>
      <c r="AY22" s="0" t="n">
        <v>32.483</v>
      </c>
      <c r="AZ22" s="0" t="n">
        <v>27.443</v>
      </c>
      <c r="BA22" s="0" t="n">
        <v>26.13</v>
      </c>
      <c r="BB22" s="0" t="n">
        <v>27.63</v>
      </c>
      <c r="BC22" s="0" t="n">
        <v>28.125</v>
      </c>
      <c r="BD22" s="0" t="n">
        <v>26.895</v>
      </c>
      <c r="BE22" s="0" t="n">
        <v>25.41</v>
      </c>
      <c r="BF22" s="0" t="n">
        <v>26.415</v>
      </c>
      <c r="BG22" s="0" t="n">
        <v>24.068</v>
      </c>
      <c r="BH22" s="0" t="n">
        <v>24.698</v>
      </c>
      <c r="BI22" s="0" t="n">
        <v>34.658</v>
      </c>
      <c r="BJ22" s="0" t="n">
        <v>38.16</v>
      </c>
      <c r="BK22" s="0" t="n">
        <v>32.693</v>
      </c>
      <c r="BL22" s="0" t="n">
        <v>28.103</v>
      </c>
      <c r="BM22" s="0" t="n">
        <v>26.865</v>
      </c>
      <c r="BN22" s="0" t="n">
        <v>28.245</v>
      </c>
      <c r="BO22" s="0" t="n">
        <v>28.875</v>
      </c>
      <c r="BP22" s="0" t="n">
        <v>27.735</v>
      </c>
      <c r="BQ22" s="0" t="n">
        <v>26.378</v>
      </c>
      <c r="BR22" s="0" t="n">
        <v>27.3</v>
      </c>
      <c r="BS22" s="0" t="n">
        <v>25.133</v>
      </c>
      <c r="BT22" s="0" t="n">
        <v>25.718</v>
      </c>
      <c r="BU22" s="0" t="n">
        <v>34.905</v>
      </c>
      <c r="BV22" s="0" t="n">
        <v>38.138</v>
      </c>
      <c r="BW22" s="0" t="n">
        <v>33.097</v>
      </c>
      <c r="BX22" s="0" t="n">
        <v>28.89</v>
      </c>
      <c r="BY22" s="0" t="n">
        <v>27.72</v>
      </c>
      <c r="BZ22" s="0" t="n">
        <v>28.995</v>
      </c>
      <c r="CA22" s="0" t="n">
        <v>29.603</v>
      </c>
      <c r="CB22" s="0" t="n">
        <v>28.538</v>
      </c>
      <c r="CC22" s="0" t="n">
        <v>27.255</v>
      </c>
      <c r="CD22" s="0" t="n">
        <v>28.133</v>
      </c>
      <c r="CE22" s="0" t="n">
        <v>26.085</v>
      </c>
      <c r="CF22" s="0" t="n">
        <v>26.64</v>
      </c>
      <c r="CG22" s="0" t="n">
        <v>35.303</v>
      </c>
      <c r="CH22" s="0" t="n">
        <v>38.347</v>
      </c>
      <c r="CI22" s="0" t="n">
        <v>33.6</v>
      </c>
      <c r="CJ22" s="0" t="n">
        <v>29.655</v>
      </c>
      <c r="CK22" s="0" t="n">
        <v>28.538</v>
      </c>
      <c r="CL22" s="0" t="n">
        <v>29.738</v>
      </c>
      <c r="CM22" s="0" t="n">
        <v>30.413</v>
      </c>
      <c r="CN22" s="0" t="n">
        <v>29.408</v>
      </c>
      <c r="CO22" s="0" t="n">
        <v>28.2</v>
      </c>
      <c r="CP22" s="0" t="n">
        <v>29.025</v>
      </c>
      <c r="CQ22" s="0" t="n">
        <v>27.098</v>
      </c>
      <c r="CR22" s="0" t="n">
        <v>27.623</v>
      </c>
      <c r="CS22" s="0" t="n">
        <v>35.798</v>
      </c>
      <c r="CT22" s="0" t="n">
        <v>38.67</v>
      </c>
      <c r="CU22" s="0" t="n">
        <v>34.193</v>
      </c>
      <c r="CV22" s="0" t="n">
        <v>30.495</v>
      </c>
      <c r="CW22" s="0" t="n">
        <v>29.415</v>
      </c>
      <c r="CX22" s="0" t="n">
        <v>30.548</v>
      </c>
      <c r="CY22" s="0" t="n">
        <v>31.223</v>
      </c>
      <c r="CZ22" s="0" t="n">
        <v>30.278</v>
      </c>
      <c r="DA22" s="0" t="n">
        <v>29.138</v>
      </c>
      <c r="DB22" s="0" t="n">
        <v>29.918</v>
      </c>
      <c r="DC22" s="0" t="n">
        <v>28.095</v>
      </c>
      <c r="DD22" s="0" t="n">
        <v>28.59</v>
      </c>
      <c r="DE22" s="0" t="n">
        <v>36.308</v>
      </c>
      <c r="DF22" s="0" t="n">
        <v>39.023</v>
      </c>
      <c r="DG22" s="0" t="n">
        <v>34.793</v>
      </c>
      <c r="DH22" s="0" t="n">
        <v>31.328</v>
      </c>
      <c r="DI22" s="0" t="n">
        <v>30.285</v>
      </c>
      <c r="DJ22" s="0" t="n">
        <v>31.358</v>
      </c>
      <c r="DK22" s="0" t="n">
        <v>32.033</v>
      </c>
      <c r="DL22" s="0" t="n">
        <v>31.14</v>
      </c>
      <c r="DM22" s="0" t="n">
        <v>30.06</v>
      </c>
      <c r="DN22" s="0" t="n">
        <v>30.803</v>
      </c>
      <c r="DO22" s="0" t="n">
        <v>29.085</v>
      </c>
      <c r="DP22" s="0" t="n">
        <v>29.55</v>
      </c>
      <c r="DQ22" s="0" t="n">
        <v>36.833</v>
      </c>
      <c r="DR22" s="0" t="n">
        <v>39.39</v>
      </c>
      <c r="DS22" s="0" t="n">
        <v>35.408</v>
      </c>
      <c r="DT22" s="0" t="n">
        <v>32.16</v>
      </c>
      <c r="DU22" s="0" t="n">
        <v>31.155</v>
      </c>
      <c r="DV22" s="0" t="n">
        <v>32.168</v>
      </c>
      <c r="DW22" s="0" t="n">
        <v>32.88</v>
      </c>
      <c r="DX22" s="0" t="n">
        <v>32.033</v>
      </c>
      <c r="DY22" s="0" t="n">
        <v>31.02</v>
      </c>
      <c r="DZ22" s="0" t="n">
        <v>31.718</v>
      </c>
      <c r="EA22" s="0" t="n">
        <v>30.105</v>
      </c>
      <c r="EB22" s="0" t="n">
        <v>30.54</v>
      </c>
      <c r="EC22" s="0" t="n">
        <v>37.41</v>
      </c>
      <c r="ED22" s="0" t="n">
        <v>39.825</v>
      </c>
      <c r="EE22" s="0" t="n">
        <v>36.068</v>
      </c>
      <c r="EF22" s="0" t="n">
        <v>33.023</v>
      </c>
      <c r="EG22" s="0" t="n">
        <v>32.055</v>
      </c>
      <c r="EH22" s="0" t="n">
        <v>33.015</v>
      </c>
      <c r="EI22" s="0" t="n">
        <v>33.698</v>
      </c>
      <c r="EJ22" s="0" t="n">
        <v>32.828</v>
      </c>
      <c r="EK22" s="0" t="n">
        <v>31.793</v>
      </c>
      <c r="EL22" s="0" t="n">
        <v>32.505</v>
      </c>
      <c r="EM22" s="0" t="n">
        <v>30.848</v>
      </c>
      <c r="EN22" s="0" t="n">
        <v>31.298</v>
      </c>
      <c r="EO22" s="0" t="n">
        <v>38.333</v>
      </c>
      <c r="EP22" s="0" t="n">
        <v>40.808</v>
      </c>
      <c r="EQ22" s="0" t="n">
        <v>36.96</v>
      </c>
      <c r="ER22" s="0" t="n">
        <v>33.833</v>
      </c>
      <c r="ES22" s="0" t="n">
        <v>32.85</v>
      </c>
      <c r="ET22" s="0" t="n">
        <v>33.833</v>
      </c>
      <c r="EU22" s="0" t="n">
        <v>34.508</v>
      </c>
      <c r="EV22" s="0" t="n">
        <v>33.623</v>
      </c>
      <c r="EW22" s="0" t="n">
        <v>32.558</v>
      </c>
      <c r="EX22" s="0" t="n">
        <v>33.293</v>
      </c>
      <c r="EY22" s="0" t="n">
        <v>31.598</v>
      </c>
      <c r="EZ22" s="0" t="n">
        <v>32.055</v>
      </c>
      <c r="FA22" s="0" t="n">
        <v>39.263</v>
      </c>
      <c r="FB22" s="0" t="n">
        <v>41.798</v>
      </c>
      <c r="FC22" s="0" t="n">
        <v>37.853</v>
      </c>
      <c r="FD22" s="0" t="n">
        <v>34.635</v>
      </c>
      <c r="FE22" s="0" t="n">
        <v>33.645</v>
      </c>
      <c r="FF22" s="0" t="n">
        <v>34.65</v>
      </c>
      <c r="FG22" s="0" t="n">
        <v>35.325</v>
      </c>
      <c r="FH22" s="0" t="n">
        <v>34.418</v>
      </c>
      <c r="FI22" s="0" t="n">
        <v>33.33</v>
      </c>
      <c r="FJ22" s="0" t="n">
        <v>34.08</v>
      </c>
      <c r="FK22" s="0" t="n">
        <v>32.34</v>
      </c>
      <c r="FL22" s="0" t="n">
        <v>32.813</v>
      </c>
      <c r="FM22" s="0" t="n">
        <v>40.193</v>
      </c>
      <c r="FN22" s="0" t="n">
        <v>42.78</v>
      </c>
      <c r="FO22" s="0" t="n">
        <v>38.745</v>
      </c>
      <c r="FP22" s="0" t="n">
        <v>35.445</v>
      </c>
      <c r="FQ22" s="0" t="n">
        <v>34.44</v>
      </c>
      <c r="FR22" s="0" t="n">
        <v>35.468</v>
      </c>
      <c r="FS22" s="0" t="n">
        <v>36.143</v>
      </c>
      <c r="FT22" s="0" t="n">
        <v>35.22</v>
      </c>
      <c r="FU22" s="0" t="n">
        <v>34.103</v>
      </c>
      <c r="FV22" s="0" t="n">
        <v>34.868</v>
      </c>
      <c r="FW22" s="0" t="n">
        <v>33.09</v>
      </c>
      <c r="FX22" s="0" t="n">
        <v>33.57</v>
      </c>
      <c r="FY22" s="0" t="n">
        <v>41.115</v>
      </c>
      <c r="FZ22" s="0" t="n">
        <v>43.77</v>
      </c>
      <c r="GA22" s="0" t="n">
        <v>39.638</v>
      </c>
      <c r="GB22" s="0" t="n">
        <v>36.255</v>
      </c>
      <c r="GC22" s="0" t="n">
        <v>35.235</v>
      </c>
      <c r="GD22" s="0" t="n">
        <v>36.285</v>
      </c>
      <c r="GE22" s="0" t="n">
        <v>36.96</v>
      </c>
      <c r="GF22" s="0" t="n">
        <v>36.015</v>
      </c>
      <c r="GG22" s="0" t="n">
        <v>34.868</v>
      </c>
      <c r="GH22" s="0" t="n">
        <v>35.655</v>
      </c>
      <c r="GI22" s="0" t="n">
        <v>33.833</v>
      </c>
      <c r="GJ22" s="0" t="n">
        <v>34.328</v>
      </c>
      <c r="GK22" s="0" t="n">
        <v>42.045</v>
      </c>
      <c r="GL22" s="0" t="n">
        <v>44.753</v>
      </c>
      <c r="GM22" s="0" t="n">
        <v>40.53</v>
      </c>
      <c r="GN22" s="0" t="n">
        <v>37.065</v>
      </c>
      <c r="GO22" s="0" t="n">
        <v>36.023</v>
      </c>
      <c r="GP22" s="0" t="n">
        <v>37.103</v>
      </c>
      <c r="GQ22" s="0" t="n">
        <v>37.778</v>
      </c>
      <c r="GR22" s="0" t="n">
        <v>36.81</v>
      </c>
      <c r="GS22" s="0" t="n">
        <v>35.64</v>
      </c>
      <c r="GT22" s="0" t="n">
        <v>36.443</v>
      </c>
      <c r="GU22" s="0" t="n">
        <v>34.583</v>
      </c>
      <c r="GV22" s="0" t="n">
        <v>35.085</v>
      </c>
      <c r="GW22" s="0" t="n">
        <v>42.968</v>
      </c>
      <c r="GX22" s="0" t="n">
        <v>45.743</v>
      </c>
      <c r="GY22" s="0" t="n">
        <v>41.423</v>
      </c>
      <c r="GZ22" s="0" t="n">
        <v>37.875</v>
      </c>
      <c r="HA22" s="0" t="n">
        <v>36.818</v>
      </c>
      <c r="HB22" s="0" t="n">
        <v>37.92</v>
      </c>
      <c r="HC22" s="0" t="n">
        <v>38.595</v>
      </c>
      <c r="HD22" s="0" t="n">
        <v>37.605</v>
      </c>
      <c r="HE22" s="0" t="n">
        <v>36.413</v>
      </c>
      <c r="HF22" s="0" t="n">
        <v>37.222</v>
      </c>
      <c r="HG22" s="0" t="n">
        <v>35.333</v>
      </c>
      <c r="HH22" s="0" t="n">
        <v>35.843</v>
      </c>
      <c r="HI22" s="0" t="n">
        <v>43.898</v>
      </c>
      <c r="HJ22" s="0" t="n">
        <v>46.733</v>
      </c>
      <c r="HK22" s="0" t="n">
        <v>42.315</v>
      </c>
      <c r="HL22" s="0" t="n">
        <v>38.678</v>
      </c>
      <c r="HM22" s="0" t="n">
        <v>37.613</v>
      </c>
      <c r="HN22" s="0" t="n">
        <v>38.73</v>
      </c>
      <c r="HO22" s="0" t="n">
        <v>39.413</v>
      </c>
      <c r="HP22" s="0" t="n">
        <v>38.4</v>
      </c>
      <c r="HQ22" s="0" t="n">
        <v>37.178</v>
      </c>
      <c r="HR22" s="0" t="n">
        <v>38.01</v>
      </c>
      <c r="HS22" s="0" t="n">
        <v>36.075</v>
      </c>
      <c r="HT22" s="0" t="n">
        <v>36.6</v>
      </c>
      <c r="HU22" s="0" t="n">
        <v>44.828</v>
      </c>
      <c r="HV22" s="0" t="n">
        <v>47.715</v>
      </c>
      <c r="HW22" s="0" t="n">
        <v>43.215</v>
      </c>
      <c r="HX22" s="0" t="n">
        <v>39.488</v>
      </c>
      <c r="HY22" s="0" t="n">
        <v>38.408</v>
      </c>
      <c r="HZ22" s="0" t="n">
        <v>39.548</v>
      </c>
      <c r="IA22" s="0" t="n">
        <v>39.413</v>
      </c>
    </row>
    <row r="23" customFormat="false" ht="12.75" hidden="false" customHeight="false" outlineLevel="0" collapsed="false">
      <c r="A23" s="0" t="s">
        <v>3</v>
      </c>
      <c r="B23" s="409" t="s">
        <v>198</v>
      </c>
      <c r="C23" s="0" t="n">
        <v>17.03</v>
      </c>
      <c r="D23" s="0" t="n">
        <v>19.57</v>
      </c>
      <c r="E23" s="0" t="n">
        <v>20.438</v>
      </c>
      <c r="F23" s="0" t="n">
        <v>26.4375</v>
      </c>
      <c r="G23" s="0" t="n">
        <v>26.625</v>
      </c>
      <c r="H23" s="0" t="n">
        <v>25.688</v>
      </c>
      <c r="I23" s="0" t="n">
        <v>23.625</v>
      </c>
      <c r="J23" s="0" t="n">
        <v>22.688</v>
      </c>
      <c r="K23" s="0" t="n">
        <v>22.688</v>
      </c>
      <c r="L23" s="0" t="n">
        <v>27.75</v>
      </c>
      <c r="M23" s="0" t="n">
        <v>33.1875</v>
      </c>
      <c r="N23" s="0" t="n">
        <v>38.4375</v>
      </c>
      <c r="O23" s="0" t="n">
        <v>32.4375</v>
      </c>
      <c r="P23" s="0" t="n">
        <v>27.75</v>
      </c>
      <c r="Q23" s="0" t="n">
        <v>26.063</v>
      </c>
      <c r="R23" s="0" t="n">
        <v>27.75</v>
      </c>
      <c r="S23" s="0" t="n">
        <v>28.875</v>
      </c>
      <c r="T23" s="0" t="n">
        <v>28.125</v>
      </c>
      <c r="U23" s="0" t="n">
        <v>26.625</v>
      </c>
      <c r="V23" s="0" t="n">
        <v>24.375</v>
      </c>
      <c r="W23" s="0" t="n">
        <v>25.125</v>
      </c>
      <c r="X23" s="0" t="n">
        <v>28.125</v>
      </c>
      <c r="Y23" s="0" t="n">
        <v>34.875</v>
      </c>
      <c r="Z23" s="0" t="n">
        <v>41.625</v>
      </c>
      <c r="AA23" s="0" t="n">
        <v>37.875</v>
      </c>
      <c r="AB23" s="0" t="n">
        <v>27.375</v>
      </c>
      <c r="AC23" s="0" t="n">
        <v>26.625</v>
      </c>
      <c r="AD23" s="0" t="n">
        <v>28.125</v>
      </c>
      <c r="AE23" s="0" t="n">
        <v>29.0925</v>
      </c>
      <c r="AF23" s="0" t="n">
        <v>28.695</v>
      </c>
      <c r="AG23" s="0" t="n">
        <v>27.5475</v>
      </c>
      <c r="AH23" s="0" t="n">
        <v>26.2575</v>
      </c>
      <c r="AI23" s="0" t="n">
        <v>27.5025</v>
      </c>
      <c r="AJ23" s="0" t="n">
        <v>30.8625</v>
      </c>
      <c r="AK23" s="0" t="n">
        <v>32.4225</v>
      </c>
      <c r="AL23" s="0" t="n">
        <v>37.995</v>
      </c>
      <c r="AM23" s="0" t="n">
        <v>34.935</v>
      </c>
      <c r="AN23" s="0" t="n">
        <v>28.71</v>
      </c>
      <c r="AO23" s="0" t="n">
        <v>27.375</v>
      </c>
      <c r="AP23" s="0" t="n">
        <v>28.62</v>
      </c>
      <c r="AQ23" s="0" t="n">
        <v>29.25</v>
      </c>
      <c r="AR23" s="0" t="n">
        <v>29.0625</v>
      </c>
      <c r="AS23" s="0" t="n">
        <v>28.125</v>
      </c>
      <c r="AT23" s="0" t="n">
        <v>27.375</v>
      </c>
      <c r="AU23" s="0" t="n">
        <v>28.5</v>
      </c>
      <c r="AV23" s="0" t="n">
        <v>31.6875</v>
      </c>
      <c r="AW23" s="0" t="n">
        <v>31.3125</v>
      </c>
      <c r="AX23" s="0" t="n">
        <v>36</v>
      </c>
      <c r="AY23" s="0" t="n">
        <v>33.375</v>
      </c>
      <c r="AZ23" s="0" t="n">
        <v>30</v>
      </c>
      <c r="BA23" s="0" t="n">
        <v>28.313</v>
      </c>
      <c r="BB23" s="0" t="n">
        <v>29.25</v>
      </c>
      <c r="BC23" s="0" t="n">
        <v>29.4075</v>
      </c>
      <c r="BD23" s="0" t="n">
        <v>29.4</v>
      </c>
      <c r="BE23" s="0" t="n">
        <v>28.65</v>
      </c>
      <c r="BF23" s="0" t="n">
        <v>28.41</v>
      </c>
      <c r="BG23" s="0" t="n">
        <v>29.3925</v>
      </c>
      <c r="BH23" s="0" t="n">
        <v>32.3475</v>
      </c>
      <c r="BI23" s="0" t="n">
        <v>30.3525</v>
      </c>
      <c r="BJ23" s="0" t="n">
        <v>34.3725</v>
      </c>
      <c r="BK23" s="0" t="n">
        <v>32.1225</v>
      </c>
      <c r="BL23" s="0" t="n">
        <v>31.102</v>
      </c>
      <c r="BM23" s="0" t="n">
        <v>29.085</v>
      </c>
      <c r="BN23" s="0" t="n">
        <v>29.8725</v>
      </c>
      <c r="BO23" s="0" t="n">
        <v>29.58</v>
      </c>
      <c r="BP23" s="0" t="n">
        <v>29.67</v>
      </c>
      <c r="BQ23" s="0" t="n">
        <v>29.0175</v>
      </c>
      <c r="BR23" s="0" t="n">
        <v>29.0625</v>
      </c>
      <c r="BS23" s="0" t="n">
        <v>29.9625</v>
      </c>
      <c r="BT23" s="0" t="n">
        <v>32.7975</v>
      </c>
      <c r="BU23" s="0" t="n">
        <v>29.9025</v>
      </c>
      <c r="BV23" s="0" t="n">
        <v>33.5625</v>
      </c>
      <c r="BW23" s="0" t="n">
        <v>31.5075</v>
      </c>
      <c r="BX23" s="0" t="n">
        <v>31.793</v>
      </c>
      <c r="BY23" s="0" t="n">
        <v>29.595</v>
      </c>
      <c r="BZ23" s="0" t="n">
        <v>30.3</v>
      </c>
      <c r="CA23" s="0" t="n">
        <v>29.7525</v>
      </c>
      <c r="CB23" s="0" t="n">
        <v>29.9175</v>
      </c>
      <c r="CC23" s="0" t="n">
        <v>29.3325</v>
      </c>
      <c r="CD23" s="0" t="n">
        <v>29.58</v>
      </c>
      <c r="CE23" s="0" t="n">
        <v>30.42</v>
      </c>
      <c r="CF23" s="0" t="n">
        <v>33.1725</v>
      </c>
      <c r="CG23" s="0" t="n">
        <v>29.6475</v>
      </c>
      <c r="CH23" s="0" t="n">
        <v>33.045</v>
      </c>
      <c r="CI23" s="0" t="n">
        <v>31.1325</v>
      </c>
      <c r="CJ23" s="0" t="n">
        <v>32.34</v>
      </c>
      <c r="CK23" s="0" t="n">
        <v>30.008</v>
      </c>
      <c r="CL23" s="0" t="n">
        <v>30.6525</v>
      </c>
      <c r="CM23" s="0" t="n">
        <v>29.9325</v>
      </c>
      <c r="CN23" s="0" t="n">
        <v>30.165</v>
      </c>
      <c r="CO23" s="0" t="n">
        <v>29.6475</v>
      </c>
      <c r="CP23" s="0" t="n">
        <v>30.075</v>
      </c>
      <c r="CQ23" s="0" t="n">
        <v>30.8625</v>
      </c>
      <c r="CR23" s="0" t="n">
        <v>33.5325</v>
      </c>
      <c r="CS23" s="0" t="n">
        <v>29.4225</v>
      </c>
      <c r="CT23" s="0" t="n">
        <v>32.5725</v>
      </c>
      <c r="CU23" s="0" t="n">
        <v>30.8025</v>
      </c>
      <c r="CV23" s="0" t="n">
        <v>32.858</v>
      </c>
      <c r="CW23" s="0" t="n">
        <v>30.405</v>
      </c>
      <c r="CX23" s="0" t="n">
        <v>30.9975</v>
      </c>
      <c r="CY23" s="0" t="n">
        <v>30.2925</v>
      </c>
      <c r="CZ23" s="0" t="n">
        <v>30.585</v>
      </c>
      <c r="DA23" s="0" t="n">
        <v>30.135</v>
      </c>
      <c r="DB23" s="0" t="n">
        <v>30.735</v>
      </c>
      <c r="DC23" s="0" t="n">
        <v>31.47</v>
      </c>
      <c r="DD23" s="0" t="n">
        <v>34.065</v>
      </c>
      <c r="DE23" s="0" t="n">
        <v>29.4075</v>
      </c>
      <c r="DF23" s="0" t="n">
        <v>32.34</v>
      </c>
      <c r="DG23" s="0" t="n">
        <v>30.69</v>
      </c>
      <c r="DH23" s="0" t="n">
        <v>33.54</v>
      </c>
      <c r="DI23" s="0" t="n">
        <v>30.975</v>
      </c>
      <c r="DJ23" s="0" t="n">
        <v>31.515</v>
      </c>
      <c r="DK23" s="0" t="n">
        <v>30.66</v>
      </c>
      <c r="DL23" s="0" t="n">
        <v>31.0125</v>
      </c>
      <c r="DM23" s="0" t="n">
        <v>30.6075</v>
      </c>
      <c r="DN23" s="0" t="n">
        <v>31.3725</v>
      </c>
      <c r="DO23" s="0" t="n">
        <v>32.07</v>
      </c>
      <c r="DP23" s="0" t="n">
        <v>34.59</v>
      </c>
      <c r="DQ23" s="0" t="n">
        <v>29.4225</v>
      </c>
      <c r="DR23" s="0" t="n">
        <v>32.145</v>
      </c>
      <c r="DS23" s="0" t="n">
        <v>30.6075</v>
      </c>
      <c r="DT23" s="0" t="n">
        <v>34.2</v>
      </c>
      <c r="DU23" s="0" t="n">
        <v>31.53</v>
      </c>
      <c r="DV23" s="0" t="n">
        <v>32.025</v>
      </c>
      <c r="DW23" s="0" t="n">
        <v>31.0275</v>
      </c>
      <c r="DX23" s="0" t="n">
        <v>31.4325</v>
      </c>
      <c r="DY23" s="0" t="n">
        <v>31.0875</v>
      </c>
      <c r="DZ23" s="0" t="n">
        <v>31.995</v>
      </c>
      <c r="EA23" s="0" t="n">
        <v>32.6475</v>
      </c>
      <c r="EB23" s="0" t="n">
        <v>35.1075</v>
      </c>
      <c r="EC23" s="0" t="n">
        <v>29.46</v>
      </c>
      <c r="ED23" s="0" t="n">
        <v>31.9875</v>
      </c>
      <c r="EE23" s="0" t="n">
        <v>30.555</v>
      </c>
      <c r="EF23" s="0" t="n">
        <v>34.845</v>
      </c>
      <c r="EG23" s="0" t="n">
        <v>32.078</v>
      </c>
      <c r="EH23" s="0" t="n">
        <v>32.5275</v>
      </c>
      <c r="EI23" s="0" t="n">
        <v>31.4025</v>
      </c>
      <c r="EJ23" s="0" t="n">
        <v>31.8</v>
      </c>
      <c r="EK23" s="0" t="n">
        <v>31.4475</v>
      </c>
      <c r="EL23" s="0" t="n">
        <v>32.3325</v>
      </c>
      <c r="EM23" s="0" t="n">
        <v>32.9925</v>
      </c>
      <c r="EN23" s="0" t="n">
        <v>35.46</v>
      </c>
      <c r="EO23" s="0" t="n">
        <v>29.8875</v>
      </c>
      <c r="EP23" s="0" t="n">
        <v>32.4375</v>
      </c>
      <c r="EQ23" s="0" t="n">
        <v>30.99</v>
      </c>
      <c r="ER23" s="0" t="n">
        <v>35.182</v>
      </c>
      <c r="ES23" s="0" t="n">
        <v>32.43</v>
      </c>
      <c r="ET23" s="0" t="n">
        <v>32.8875</v>
      </c>
      <c r="EU23" s="0" t="n">
        <v>31.7775</v>
      </c>
      <c r="EV23" s="0" t="n">
        <v>32.1675</v>
      </c>
      <c r="EW23" s="0" t="n">
        <v>31.8075</v>
      </c>
      <c r="EX23" s="0" t="n">
        <v>32.6775</v>
      </c>
      <c r="EY23" s="0" t="n">
        <v>33.3375</v>
      </c>
      <c r="EZ23" s="0" t="n">
        <v>35.82</v>
      </c>
      <c r="FA23" s="0" t="n">
        <v>30.3075</v>
      </c>
      <c r="FB23" s="0" t="n">
        <v>32.8875</v>
      </c>
      <c r="FC23" s="0" t="n">
        <v>31.4325</v>
      </c>
      <c r="FD23" s="0" t="n">
        <v>35.52</v>
      </c>
      <c r="FE23" s="0" t="n">
        <v>32.782</v>
      </c>
      <c r="FF23" s="0" t="n">
        <v>33.2475</v>
      </c>
      <c r="FG23" s="0" t="n">
        <v>32.1525</v>
      </c>
      <c r="FH23" s="0" t="n">
        <v>32.535</v>
      </c>
      <c r="FI23" s="0" t="n">
        <v>32.1675</v>
      </c>
      <c r="FJ23" s="0" t="n">
        <v>33.015</v>
      </c>
      <c r="FK23" s="0" t="n">
        <v>33.6825</v>
      </c>
      <c r="FL23" s="0" t="n">
        <v>36.1725</v>
      </c>
      <c r="FM23" s="0" t="n">
        <v>30.735</v>
      </c>
      <c r="FN23" s="0" t="n">
        <v>33.345</v>
      </c>
      <c r="FO23" s="0" t="n">
        <v>31.8675</v>
      </c>
      <c r="FP23" s="0" t="n">
        <v>35.858</v>
      </c>
      <c r="FQ23" s="0" t="n">
        <v>33.127</v>
      </c>
      <c r="FR23" s="0" t="n">
        <v>33.6</v>
      </c>
      <c r="FS23" s="0" t="n">
        <v>32.5275</v>
      </c>
      <c r="FT23" s="0" t="n">
        <v>32.9025</v>
      </c>
      <c r="FU23" s="0" t="n">
        <v>32.5275</v>
      </c>
      <c r="FV23" s="0" t="n">
        <v>33.3525</v>
      </c>
      <c r="FW23" s="0" t="n">
        <v>34.0275</v>
      </c>
      <c r="FX23" s="0" t="n">
        <v>36.525</v>
      </c>
      <c r="FY23" s="0" t="n">
        <v>31.155</v>
      </c>
      <c r="FZ23" s="0" t="n">
        <v>33.795</v>
      </c>
      <c r="GA23" s="0" t="n">
        <v>32.3025</v>
      </c>
      <c r="GB23" s="0" t="n">
        <v>36.195</v>
      </c>
      <c r="GC23" s="0" t="n">
        <v>33.48</v>
      </c>
      <c r="GD23" s="0" t="n">
        <v>33.96</v>
      </c>
      <c r="GE23" s="0" t="n">
        <v>32.9025</v>
      </c>
      <c r="GF23" s="0" t="n">
        <v>33.27</v>
      </c>
      <c r="GG23" s="0" t="n">
        <v>32.8875</v>
      </c>
      <c r="GH23" s="0" t="n">
        <v>33.69</v>
      </c>
      <c r="GI23" s="0" t="n">
        <v>34.3725</v>
      </c>
      <c r="GJ23" s="0" t="n">
        <v>36.885</v>
      </c>
      <c r="GK23" s="0" t="n">
        <v>31.575</v>
      </c>
      <c r="GL23" s="0" t="n">
        <v>34.245</v>
      </c>
      <c r="GM23" s="0" t="n">
        <v>32.7375</v>
      </c>
      <c r="GN23" s="0" t="n">
        <v>36.525</v>
      </c>
      <c r="GO23" s="0" t="n">
        <v>33.833</v>
      </c>
      <c r="GP23" s="0" t="n">
        <v>34.3125</v>
      </c>
      <c r="GQ23" s="0" t="n">
        <v>33.285</v>
      </c>
      <c r="GR23" s="0" t="n">
        <v>33.645</v>
      </c>
      <c r="GS23" s="0" t="n">
        <v>33.2475</v>
      </c>
      <c r="GT23" s="0" t="n">
        <v>34.035</v>
      </c>
      <c r="GU23" s="0" t="n">
        <v>34.7175</v>
      </c>
      <c r="GV23" s="0" t="n">
        <v>37.2375</v>
      </c>
      <c r="GW23" s="0" t="n">
        <v>32.0025</v>
      </c>
      <c r="GX23" s="0" t="n">
        <v>34.695</v>
      </c>
      <c r="GY23" s="0" t="n">
        <v>33.1725</v>
      </c>
      <c r="GZ23" s="0" t="n">
        <v>36.862</v>
      </c>
      <c r="HA23" s="0" t="n">
        <v>34.185</v>
      </c>
      <c r="HB23" s="0" t="n">
        <v>34.6725</v>
      </c>
      <c r="HC23" s="0" t="n">
        <v>33.66</v>
      </c>
      <c r="HD23" s="0" t="n">
        <v>34.0125</v>
      </c>
      <c r="HE23" s="0" t="n">
        <v>33.6075</v>
      </c>
      <c r="HF23" s="0" t="n">
        <v>34.3725</v>
      </c>
      <c r="HG23" s="0" t="n">
        <v>35.0625</v>
      </c>
      <c r="HH23" s="0" t="n">
        <v>37.59</v>
      </c>
      <c r="HI23" s="0" t="n">
        <v>32.4225</v>
      </c>
      <c r="HJ23" s="0" t="n">
        <v>35.145</v>
      </c>
      <c r="HK23" s="0" t="n">
        <v>33.6075</v>
      </c>
      <c r="HL23" s="0" t="n">
        <v>37.2</v>
      </c>
      <c r="HM23" s="0" t="n">
        <v>34.53</v>
      </c>
      <c r="HN23" s="0" t="n">
        <v>35.025</v>
      </c>
      <c r="HO23" s="0" t="n">
        <v>34.035</v>
      </c>
      <c r="HP23" s="0" t="n">
        <v>34.38</v>
      </c>
      <c r="HQ23" s="0" t="n">
        <v>33.975</v>
      </c>
      <c r="HR23" s="0" t="n">
        <v>34.71</v>
      </c>
      <c r="HS23" s="0" t="n">
        <v>35.415</v>
      </c>
      <c r="HT23" s="0" t="n">
        <v>37.95</v>
      </c>
      <c r="HU23" s="0" t="n">
        <v>32.85</v>
      </c>
      <c r="HV23" s="0" t="n">
        <v>35.6025</v>
      </c>
      <c r="HW23" s="0" t="n">
        <v>34.0425</v>
      </c>
      <c r="HX23" s="0" t="n">
        <v>37.538</v>
      </c>
      <c r="HY23" s="0" t="n">
        <v>34.883</v>
      </c>
      <c r="HZ23" s="0" t="n">
        <v>35.385</v>
      </c>
      <c r="IA23" s="0" t="n">
        <v>34.0725</v>
      </c>
    </row>
    <row r="24" customFormat="false" ht="12.75" hidden="false" customHeight="false" outlineLevel="0" collapsed="false">
      <c r="A24" s="0" t="s">
        <v>6</v>
      </c>
      <c r="B24" s="409" t="s">
        <v>198</v>
      </c>
      <c r="C24" s="0" t="n">
        <v>24</v>
      </c>
      <c r="D24" s="0" t="n">
        <v>27.1875</v>
      </c>
      <c r="E24" s="0" t="n">
        <v>20.175</v>
      </c>
      <c r="F24" s="0" t="n">
        <v>24.188</v>
      </c>
      <c r="G24" s="0" t="n">
        <v>24.375</v>
      </c>
      <c r="H24" s="0" t="n">
        <v>24.375</v>
      </c>
      <c r="I24" s="0" t="n">
        <v>23.625</v>
      </c>
      <c r="J24" s="0" t="n">
        <v>22.688</v>
      </c>
      <c r="K24" s="0" t="n">
        <v>22.688</v>
      </c>
      <c r="L24" s="0" t="n">
        <v>27.75</v>
      </c>
      <c r="M24" s="0" t="n">
        <v>33.188</v>
      </c>
      <c r="N24" s="0" t="n">
        <v>38.438</v>
      </c>
      <c r="O24" s="0" t="n">
        <v>29.625</v>
      </c>
      <c r="P24" s="0" t="n">
        <v>26.438</v>
      </c>
      <c r="Q24" s="0" t="n">
        <v>25.875</v>
      </c>
      <c r="R24" s="0" t="n">
        <v>27.563</v>
      </c>
      <c r="S24" s="0" t="n">
        <v>20.625</v>
      </c>
      <c r="T24" s="0" t="n">
        <v>19.875</v>
      </c>
      <c r="U24" s="0" t="n">
        <v>18.375</v>
      </c>
      <c r="V24" s="0" t="n">
        <v>16.875</v>
      </c>
      <c r="W24" s="0" t="n">
        <v>17.625</v>
      </c>
      <c r="X24" s="0" t="n">
        <v>20.625</v>
      </c>
      <c r="Y24" s="0" t="n">
        <v>27.375</v>
      </c>
      <c r="Z24" s="0" t="n">
        <v>34.125</v>
      </c>
      <c r="AA24" s="0" t="n">
        <v>26.625</v>
      </c>
      <c r="AB24" s="0" t="n">
        <v>19.125</v>
      </c>
      <c r="AC24" s="0" t="n">
        <v>18.375</v>
      </c>
      <c r="AD24" s="0" t="n">
        <v>20.625</v>
      </c>
      <c r="AE24" s="0" t="n">
        <v>13.875</v>
      </c>
      <c r="AF24" s="0" t="n">
        <v>15.563</v>
      </c>
      <c r="AG24" s="0" t="n">
        <v>13.688</v>
      </c>
      <c r="AH24" s="0" t="n">
        <v>18.938</v>
      </c>
      <c r="AI24" s="0" t="n">
        <v>18.938</v>
      </c>
      <c r="AJ24" s="0" t="n">
        <v>23.438</v>
      </c>
      <c r="AK24" s="0" t="n">
        <v>26.438</v>
      </c>
      <c r="AL24" s="0" t="n">
        <v>33.188</v>
      </c>
      <c r="AM24" s="0" t="n">
        <v>21</v>
      </c>
      <c r="AN24" s="0" t="n">
        <v>21.188</v>
      </c>
      <c r="AO24" s="0" t="n">
        <v>18.563</v>
      </c>
      <c r="AP24" s="0" t="n">
        <v>21</v>
      </c>
      <c r="AQ24" s="0" t="n">
        <v>13.875</v>
      </c>
      <c r="AR24" s="0" t="n">
        <v>15.563</v>
      </c>
      <c r="AS24" s="0" t="n">
        <v>13.688</v>
      </c>
      <c r="AT24" s="0" t="n">
        <v>18.188</v>
      </c>
      <c r="AU24" s="0" t="n">
        <v>18.188</v>
      </c>
      <c r="AV24" s="0" t="n">
        <v>21.938</v>
      </c>
      <c r="AW24" s="0" t="n">
        <v>19.688</v>
      </c>
      <c r="AX24" s="0" t="n">
        <v>26.438</v>
      </c>
      <c r="AY24" s="0" t="n">
        <v>16.5</v>
      </c>
      <c r="AZ24" s="0" t="n">
        <v>18.938</v>
      </c>
      <c r="BA24" s="0" t="n">
        <v>16.688</v>
      </c>
      <c r="BB24" s="0" t="n">
        <v>19.125</v>
      </c>
      <c r="BC24" s="0" t="n">
        <v>14.063</v>
      </c>
      <c r="BD24" s="0" t="n">
        <v>15.75</v>
      </c>
      <c r="BE24" s="0" t="n">
        <v>13.875</v>
      </c>
      <c r="BF24" s="0" t="n">
        <v>18.375</v>
      </c>
      <c r="BG24" s="0" t="n">
        <v>18.375</v>
      </c>
      <c r="BH24" s="0" t="n">
        <v>22.125</v>
      </c>
      <c r="BI24" s="0" t="n">
        <v>19.875</v>
      </c>
      <c r="BJ24" s="0" t="n">
        <v>26.625</v>
      </c>
      <c r="BK24" s="0" t="n">
        <v>16.688</v>
      </c>
      <c r="BL24" s="0" t="n">
        <v>19.125</v>
      </c>
      <c r="BM24" s="0" t="n">
        <v>16.875</v>
      </c>
      <c r="BN24" s="0" t="n">
        <v>19.313</v>
      </c>
      <c r="BO24" s="0" t="n">
        <v>21.075</v>
      </c>
      <c r="BP24" s="0" t="n">
        <v>22.762</v>
      </c>
      <c r="BQ24" s="0" t="n">
        <v>20.887</v>
      </c>
      <c r="BR24" s="0" t="n">
        <v>25.387</v>
      </c>
      <c r="BS24" s="0" t="n">
        <v>25.387</v>
      </c>
      <c r="BT24" s="0" t="n">
        <v>29.887</v>
      </c>
      <c r="BU24" s="0" t="n">
        <v>35.138</v>
      </c>
      <c r="BV24" s="0" t="n">
        <v>41.888</v>
      </c>
      <c r="BW24" s="0" t="n">
        <v>28.95</v>
      </c>
      <c r="BX24" s="0" t="n">
        <v>28.387</v>
      </c>
      <c r="BY24" s="0" t="n">
        <v>26.137</v>
      </c>
      <c r="BZ24" s="0" t="n">
        <v>28.575</v>
      </c>
      <c r="CA24" s="0" t="n">
        <v>21.337</v>
      </c>
      <c r="CB24" s="0" t="n">
        <v>23.025</v>
      </c>
      <c r="CC24" s="0" t="n">
        <v>21.15</v>
      </c>
      <c r="CD24" s="0" t="n">
        <v>25.65</v>
      </c>
      <c r="CE24" s="0" t="n">
        <v>25.65</v>
      </c>
      <c r="CF24" s="0" t="n">
        <v>30.15</v>
      </c>
      <c r="CG24" s="0" t="n">
        <v>35.4</v>
      </c>
      <c r="CH24" s="0" t="n">
        <v>42.15</v>
      </c>
      <c r="CI24" s="0" t="n">
        <v>29.212</v>
      </c>
      <c r="CJ24" s="0" t="n">
        <v>28.65</v>
      </c>
      <c r="CK24" s="0" t="n">
        <v>26.4</v>
      </c>
      <c r="CL24" s="0" t="n">
        <v>28.837</v>
      </c>
      <c r="CM24" s="0" t="n">
        <v>21.712</v>
      </c>
      <c r="CN24" s="0" t="n">
        <v>23.4</v>
      </c>
      <c r="CO24" s="0" t="n">
        <v>21.525</v>
      </c>
      <c r="CP24" s="0" t="n">
        <v>26.063</v>
      </c>
      <c r="CQ24" s="0" t="n">
        <v>26.063</v>
      </c>
      <c r="CR24" s="0" t="n">
        <v>30.563</v>
      </c>
      <c r="CS24" s="0" t="n">
        <v>35.813</v>
      </c>
      <c r="CT24" s="0" t="n">
        <v>42.563</v>
      </c>
      <c r="CU24" s="0" t="n">
        <v>29.587</v>
      </c>
      <c r="CV24" s="0" t="n">
        <v>29.063</v>
      </c>
      <c r="CW24" s="0" t="n">
        <v>26.813</v>
      </c>
      <c r="CX24" s="0" t="n">
        <v>29.212</v>
      </c>
      <c r="CY24" s="0" t="n">
        <v>22.087</v>
      </c>
      <c r="CZ24" s="0" t="n">
        <v>23.775</v>
      </c>
      <c r="DA24" s="0" t="n">
        <v>21.9</v>
      </c>
      <c r="DB24" s="0" t="n">
        <v>26.625</v>
      </c>
      <c r="DC24" s="0" t="n">
        <v>26.625</v>
      </c>
      <c r="DD24" s="0" t="n">
        <v>31.125</v>
      </c>
      <c r="DE24" s="0" t="n">
        <v>36.375</v>
      </c>
      <c r="DF24" s="0" t="n">
        <v>43.125</v>
      </c>
      <c r="DG24" s="0" t="n">
        <v>29.962</v>
      </c>
      <c r="DH24" s="0" t="n">
        <v>29.625</v>
      </c>
      <c r="DI24" s="0" t="n">
        <v>27.375</v>
      </c>
      <c r="DJ24" s="0" t="n">
        <v>29.587</v>
      </c>
      <c r="DK24" s="0" t="n">
        <v>22.462</v>
      </c>
      <c r="DL24" s="0" t="n">
        <v>24.15</v>
      </c>
      <c r="DM24" s="0" t="n">
        <v>22.275</v>
      </c>
      <c r="DN24" s="0" t="n">
        <v>27</v>
      </c>
      <c r="DO24" s="0" t="n">
        <v>27</v>
      </c>
      <c r="DP24" s="0" t="n">
        <v>31.5</v>
      </c>
      <c r="DQ24" s="0" t="n">
        <v>36.75</v>
      </c>
      <c r="DR24" s="0" t="n">
        <v>43.5</v>
      </c>
      <c r="DS24" s="0" t="n">
        <v>30.337</v>
      </c>
      <c r="DT24" s="0" t="n">
        <v>30</v>
      </c>
      <c r="DU24" s="0" t="n">
        <v>27.75</v>
      </c>
      <c r="DV24" s="0" t="n">
        <v>29.962</v>
      </c>
      <c r="DW24" s="0" t="n">
        <v>22.65</v>
      </c>
      <c r="DX24" s="0" t="n">
        <v>24.337</v>
      </c>
      <c r="DY24" s="0" t="n">
        <v>22.462</v>
      </c>
      <c r="DZ24" s="0" t="n">
        <v>27.188</v>
      </c>
      <c r="EA24" s="0" t="n">
        <v>27.188</v>
      </c>
      <c r="EB24" s="0" t="n">
        <v>31.688</v>
      </c>
      <c r="EC24" s="0" t="n">
        <v>36.938</v>
      </c>
      <c r="ED24" s="0" t="n">
        <v>43.688</v>
      </c>
      <c r="EE24" s="0" t="n">
        <v>30.525</v>
      </c>
      <c r="EF24" s="0" t="n">
        <v>30.188</v>
      </c>
      <c r="EG24" s="0" t="n">
        <v>27.938</v>
      </c>
      <c r="EH24" s="0" t="n">
        <v>30.15</v>
      </c>
      <c r="EI24" s="0" t="n">
        <v>23.212</v>
      </c>
      <c r="EJ24" s="0" t="n">
        <v>24.9</v>
      </c>
      <c r="EK24" s="0" t="n">
        <v>23.025</v>
      </c>
      <c r="EL24" s="0" t="n">
        <v>27.75</v>
      </c>
      <c r="EM24" s="0" t="n">
        <v>27.75</v>
      </c>
      <c r="EN24" s="0" t="n">
        <v>32.25</v>
      </c>
      <c r="EO24" s="0" t="n">
        <v>37.5</v>
      </c>
      <c r="EP24" s="0" t="n">
        <v>44.25</v>
      </c>
      <c r="EQ24" s="0" t="n">
        <v>30.712</v>
      </c>
      <c r="ER24" s="0" t="n">
        <v>30.75</v>
      </c>
      <c r="ES24" s="0" t="n">
        <v>28.5</v>
      </c>
      <c r="ET24" s="0" t="n">
        <v>30.337</v>
      </c>
      <c r="EU24" s="0" t="n">
        <v>23.775</v>
      </c>
      <c r="EV24" s="0" t="n">
        <v>25.462</v>
      </c>
      <c r="EW24" s="0" t="n">
        <v>23.587</v>
      </c>
      <c r="EX24" s="0" t="n">
        <v>28.313</v>
      </c>
      <c r="EY24" s="0" t="n">
        <v>28.313</v>
      </c>
      <c r="EZ24" s="0" t="n">
        <v>32.813</v>
      </c>
      <c r="FA24" s="0" t="n">
        <v>38.063</v>
      </c>
      <c r="FB24" s="0" t="n">
        <v>44.775</v>
      </c>
      <c r="FC24" s="0" t="n">
        <v>30.9</v>
      </c>
      <c r="FD24" s="0" t="n">
        <v>31.313</v>
      </c>
      <c r="FE24" s="0" t="n">
        <v>29.063</v>
      </c>
      <c r="FF24" s="0" t="n">
        <v>30.525</v>
      </c>
      <c r="FG24" s="0" t="n">
        <v>24.337</v>
      </c>
      <c r="FH24" s="0" t="n">
        <v>26.025</v>
      </c>
      <c r="FI24" s="0" t="n">
        <v>24.15</v>
      </c>
      <c r="FJ24" s="0" t="n">
        <v>28.875</v>
      </c>
      <c r="FK24" s="0" t="n">
        <v>28.875</v>
      </c>
      <c r="FL24" s="0" t="n">
        <v>33.375</v>
      </c>
      <c r="FM24" s="0" t="n">
        <v>38.625</v>
      </c>
      <c r="FN24" s="0" t="n">
        <v>44.962</v>
      </c>
      <c r="FO24" s="0" t="n">
        <v>31.087</v>
      </c>
      <c r="FP24" s="0" t="n">
        <v>31.875</v>
      </c>
      <c r="FQ24" s="0" t="n">
        <v>29.625</v>
      </c>
      <c r="FR24" s="0" t="n">
        <v>30.712</v>
      </c>
      <c r="FS24" s="0" t="n">
        <v>24.375</v>
      </c>
      <c r="FT24" s="0" t="n">
        <v>26.063</v>
      </c>
      <c r="FU24" s="0" t="n">
        <v>24.188</v>
      </c>
      <c r="FV24" s="0" t="n">
        <v>28.913</v>
      </c>
      <c r="FW24" s="0" t="n">
        <v>28.913</v>
      </c>
      <c r="FX24" s="0" t="n">
        <v>33.413</v>
      </c>
      <c r="FY24" s="0" t="n">
        <v>38.663</v>
      </c>
      <c r="FZ24" s="0" t="n">
        <v>45.15</v>
      </c>
      <c r="GA24" s="0" t="n">
        <v>31.275</v>
      </c>
      <c r="GB24" s="0" t="n">
        <v>31.913</v>
      </c>
      <c r="GC24" s="0" t="n">
        <v>29.663</v>
      </c>
      <c r="GD24" s="0" t="n">
        <v>30.9</v>
      </c>
      <c r="GE24" s="0" t="n">
        <v>24.413</v>
      </c>
      <c r="GF24" s="0" t="n">
        <v>26.1</v>
      </c>
      <c r="GG24" s="0" t="n">
        <v>24.225</v>
      </c>
      <c r="GH24" s="0" t="n">
        <v>28.95</v>
      </c>
      <c r="GI24" s="0" t="n">
        <v>28.95</v>
      </c>
      <c r="GJ24" s="0" t="n">
        <v>33.45</v>
      </c>
      <c r="GK24" s="0" t="n">
        <v>38.7</v>
      </c>
      <c r="GL24" s="0" t="n">
        <v>45.337</v>
      </c>
      <c r="GM24" s="0" t="n">
        <v>31.462</v>
      </c>
      <c r="GN24" s="0" t="n">
        <v>31.95</v>
      </c>
      <c r="GO24" s="0" t="n">
        <v>29.7</v>
      </c>
      <c r="GP24" s="0" t="n">
        <v>31.087</v>
      </c>
      <c r="GQ24" s="0" t="n">
        <v>24.45</v>
      </c>
      <c r="GR24" s="0" t="n">
        <v>26.137</v>
      </c>
      <c r="GS24" s="0" t="n">
        <v>24.262</v>
      </c>
      <c r="GT24" s="0" t="n">
        <v>28.988</v>
      </c>
      <c r="GU24" s="0" t="n">
        <v>28.988</v>
      </c>
      <c r="GV24" s="0" t="n">
        <v>33.487</v>
      </c>
      <c r="GW24" s="0" t="n">
        <v>38.737</v>
      </c>
      <c r="GX24" s="0" t="n">
        <v>45.487</v>
      </c>
      <c r="GY24" s="0" t="n">
        <v>31.65</v>
      </c>
      <c r="GZ24" s="0" t="n">
        <v>31.988</v>
      </c>
      <c r="HA24" s="0" t="n">
        <v>29.738</v>
      </c>
      <c r="HB24" s="0" t="n">
        <v>31.275</v>
      </c>
      <c r="HC24" s="0" t="n">
        <v>24.488</v>
      </c>
      <c r="HD24" s="0" t="n">
        <v>26.175</v>
      </c>
      <c r="HE24" s="0" t="n">
        <v>24.3</v>
      </c>
      <c r="HF24" s="0" t="n">
        <v>29.025</v>
      </c>
      <c r="HG24" s="0" t="n">
        <v>29.025</v>
      </c>
      <c r="HH24" s="0" t="n">
        <v>33.525</v>
      </c>
      <c r="HI24" s="0" t="n">
        <v>38.775</v>
      </c>
      <c r="HJ24" s="0" t="n">
        <v>45.525</v>
      </c>
      <c r="HK24" s="0" t="n">
        <v>31.837</v>
      </c>
      <c r="HL24" s="0" t="n">
        <v>32.025</v>
      </c>
      <c r="HM24" s="0" t="n">
        <v>29.775</v>
      </c>
      <c r="HN24" s="0" t="n">
        <v>31.462</v>
      </c>
      <c r="HO24" s="0" t="n">
        <v>24.525</v>
      </c>
      <c r="HP24" s="0" t="n">
        <v>26.212</v>
      </c>
      <c r="HQ24" s="0" t="n">
        <v>24.337</v>
      </c>
      <c r="HR24" s="0" t="n">
        <v>29.063</v>
      </c>
      <c r="HS24" s="0" t="n">
        <v>29.063</v>
      </c>
      <c r="HT24" s="0" t="n">
        <v>33.563</v>
      </c>
      <c r="HU24" s="0" t="n">
        <v>38.813</v>
      </c>
      <c r="HV24" s="0" t="n">
        <v>45.563</v>
      </c>
      <c r="HW24" s="0" t="n">
        <v>32.025</v>
      </c>
      <c r="HX24" s="0" t="n">
        <v>32.063</v>
      </c>
      <c r="HY24" s="0" t="n">
        <v>29.813</v>
      </c>
      <c r="HZ24" s="0" t="n">
        <v>31.65</v>
      </c>
      <c r="IA24" s="0" t="n">
        <v>24.563</v>
      </c>
    </row>
    <row r="25" customFormat="false" ht="12.75" hidden="false" customHeight="false" outlineLevel="0" collapsed="false">
      <c r="A25" s="0" t="s">
        <v>4</v>
      </c>
      <c r="B25" s="409" t="s">
        <v>198</v>
      </c>
      <c r="C25" s="0" t="n">
        <v>17.06</v>
      </c>
      <c r="D25" s="0" t="n">
        <v>19.51</v>
      </c>
      <c r="E25" s="0" t="n">
        <v>20.175</v>
      </c>
      <c r="F25" s="0" t="n">
        <v>24.188</v>
      </c>
      <c r="G25" s="0" t="n">
        <v>24.375</v>
      </c>
      <c r="H25" s="0" t="n">
        <v>24.375</v>
      </c>
      <c r="I25" s="0" t="n">
        <v>23.8125</v>
      </c>
      <c r="J25" s="0" t="n">
        <v>23.438</v>
      </c>
      <c r="K25" s="0" t="n">
        <v>24.75</v>
      </c>
      <c r="L25" s="0" t="n">
        <v>29.438</v>
      </c>
      <c r="M25" s="0" t="n">
        <v>35.25</v>
      </c>
      <c r="N25" s="0" t="n">
        <v>39.75</v>
      </c>
      <c r="O25" s="0" t="n">
        <v>29.625</v>
      </c>
      <c r="P25" s="0" t="n">
        <v>26.438</v>
      </c>
      <c r="Q25" s="0" t="n">
        <v>25.875</v>
      </c>
      <c r="R25" s="0" t="n">
        <v>27.5625</v>
      </c>
      <c r="S25" s="0" t="n">
        <v>28.125</v>
      </c>
      <c r="T25" s="0" t="n">
        <v>27.375</v>
      </c>
      <c r="U25" s="0" t="n">
        <v>25.875</v>
      </c>
      <c r="V25" s="0" t="n">
        <v>24.375</v>
      </c>
      <c r="W25" s="0" t="n">
        <v>25.125</v>
      </c>
      <c r="X25" s="0" t="n">
        <v>31.875</v>
      </c>
      <c r="Y25" s="0" t="n">
        <v>39.375</v>
      </c>
      <c r="Z25" s="0" t="n">
        <v>42.375</v>
      </c>
      <c r="AA25" s="0" t="n">
        <v>34.125</v>
      </c>
      <c r="AB25" s="0" t="n">
        <v>26.625</v>
      </c>
      <c r="AC25" s="0" t="n">
        <v>25.875</v>
      </c>
      <c r="AD25" s="0" t="n">
        <v>28.875</v>
      </c>
      <c r="AE25" s="0" t="n">
        <v>29.625</v>
      </c>
      <c r="AF25" s="0" t="n">
        <v>28.125</v>
      </c>
      <c r="AG25" s="0" t="n">
        <v>26.8125</v>
      </c>
      <c r="AH25" s="0" t="n">
        <v>25.5</v>
      </c>
      <c r="AI25" s="0" t="n">
        <v>26.0625</v>
      </c>
      <c r="AJ25" s="0" t="n">
        <v>32.4375</v>
      </c>
      <c r="AK25" s="0" t="n">
        <v>36.9375</v>
      </c>
      <c r="AL25" s="0" t="n">
        <v>38.8125</v>
      </c>
      <c r="AM25" s="0" t="n">
        <v>32.0625</v>
      </c>
      <c r="AN25" s="0" t="n">
        <v>27.75</v>
      </c>
      <c r="AO25" s="0" t="n">
        <v>27.5625</v>
      </c>
      <c r="AP25" s="0" t="n">
        <v>30.5625</v>
      </c>
      <c r="AQ25" s="0" t="n">
        <v>30.188</v>
      </c>
      <c r="AR25" s="0" t="n">
        <v>28.6875</v>
      </c>
      <c r="AS25" s="0" t="n">
        <v>27.5625</v>
      </c>
      <c r="AT25" s="0" t="n">
        <v>26.625</v>
      </c>
      <c r="AU25" s="0" t="n">
        <v>27</v>
      </c>
      <c r="AV25" s="0" t="n">
        <v>32.625</v>
      </c>
      <c r="AW25" s="0" t="n">
        <v>35.4375</v>
      </c>
      <c r="AX25" s="0" t="n">
        <v>36.5625</v>
      </c>
      <c r="AY25" s="0" t="n">
        <v>30.9375</v>
      </c>
      <c r="AZ25" s="0" t="n">
        <v>28.875</v>
      </c>
      <c r="BA25" s="0" t="n">
        <v>28.5</v>
      </c>
      <c r="BB25" s="0" t="n">
        <v>31.5</v>
      </c>
      <c r="BC25" s="0" t="n">
        <v>30.563</v>
      </c>
      <c r="BD25" s="0" t="n">
        <v>29.13</v>
      </c>
      <c r="BE25" s="0" t="n">
        <v>28.29</v>
      </c>
      <c r="BF25" s="0" t="n">
        <v>27.525</v>
      </c>
      <c r="BG25" s="0" t="n">
        <v>27.9</v>
      </c>
      <c r="BH25" s="0" t="n">
        <v>32.8875</v>
      </c>
      <c r="BI25" s="0" t="n">
        <v>34.275</v>
      </c>
      <c r="BJ25" s="0" t="n">
        <v>34.6875</v>
      </c>
      <c r="BK25" s="0" t="n">
        <v>30.12</v>
      </c>
      <c r="BL25" s="0" t="n">
        <v>29.76</v>
      </c>
      <c r="BM25" s="0" t="n">
        <v>29.3475</v>
      </c>
      <c r="BN25" s="0" t="n">
        <v>32.2725</v>
      </c>
      <c r="BO25" s="0" t="n">
        <v>30.863</v>
      </c>
      <c r="BP25" s="0" t="n">
        <v>29.46</v>
      </c>
      <c r="BQ25" s="0" t="n">
        <v>28.7775</v>
      </c>
      <c r="BR25" s="0" t="n">
        <v>28.1025</v>
      </c>
      <c r="BS25" s="0" t="n">
        <v>28.4775</v>
      </c>
      <c r="BT25" s="0" t="n">
        <v>33.1125</v>
      </c>
      <c r="BU25" s="0" t="n">
        <v>33.72</v>
      </c>
      <c r="BV25" s="0" t="n">
        <v>33.7425</v>
      </c>
      <c r="BW25" s="0" t="n">
        <v>29.7525</v>
      </c>
      <c r="BX25" s="0" t="n">
        <v>30.33</v>
      </c>
      <c r="BY25" s="0" t="n">
        <v>29.895</v>
      </c>
      <c r="BZ25" s="0" t="n">
        <v>32.7825</v>
      </c>
      <c r="CA25" s="0" t="n">
        <v>31.035</v>
      </c>
      <c r="CB25" s="0" t="n">
        <v>29.6325</v>
      </c>
      <c r="CC25" s="0" t="n">
        <v>28.935</v>
      </c>
      <c r="CD25" s="0" t="n">
        <v>28.2525</v>
      </c>
      <c r="CE25" s="0" t="n">
        <v>28.6275</v>
      </c>
      <c r="CF25" s="0" t="n">
        <v>33.315</v>
      </c>
      <c r="CG25" s="0" t="n">
        <v>33.9675</v>
      </c>
      <c r="CH25" s="0" t="n">
        <v>34.0125</v>
      </c>
      <c r="CI25" s="0" t="n">
        <v>29.97</v>
      </c>
      <c r="CJ25" s="0" t="n">
        <v>30.495</v>
      </c>
      <c r="CK25" s="0" t="n">
        <v>30.06</v>
      </c>
      <c r="CL25" s="0" t="n">
        <v>32.9625</v>
      </c>
      <c r="CM25" s="0" t="n">
        <v>31.215</v>
      </c>
      <c r="CN25" s="0" t="n">
        <v>29.7975</v>
      </c>
      <c r="CO25" s="0" t="n">
        <v>29.1</v>
      </c>
      <c r="CP25" s="0" t="n">
        <v>28.4025</v>
      </c>
      <c r="CQ25" s="0" t="n">
        <v>28.785</v>
      </c>
      <c r="CR25" s="0" t="n">
        <v>33.5175</v>
      </c>
      <c r="CS25" s="0" t="n">
        <v>34.215</v>
      </c>
      <c r="CT25" s="0" t="n">
        <v>34.29</v>
      </c>
      <c r="CU25" s="0" t="n">
        <v>30.195</v>
      </c>
      <c r="CV25" s="0" t="n">
        <v>30.66</v>
      </c>
      <c r="CW25" s="0" t="n">
        <v>30.2175</v>
      </c>
      <c r="CX25" s="0" t="n">
        <v>33.1425</v>
      </c>
      <c r="CY25" s="0" t="n">
        <v>31.387</v>
      </c>
      <c r="CZ25" s="0" t="n">
        <v>29.97</v>
      </c>
      <c r="DA25" s="0" t="n">
        <v>29.2575</v>
      </c>
      <c r="DB25" s="0" t="n">
        <v>28.545</v>
      </c>
      <c r="DC25" s="0" t="n">
        <v>28.935</v>
      </c>
      <c r="DD25" s="0" t="n">
        <v>33.7125</v>
      </c>
      <c r="DE25" s="0" t="n">
        <v>34.4625</v>
      </c>
      <c r="DF25" s="0" t="n">
        <v>34.56</v>
      </c>
      <c r="DG25" s="0" t="n">
        <v>30.42</v>
      </c>
      <c r="DH25" s="0" t="n">
        <v>30.817</v>
      </c>
      <c r="DI25" s="0" t="n">
        <v>30.375</v>
      </c>
      <c r="DJ25" s="0" t="n">
        <v>33.3225</v>
      </c>
      <c r="DK25" s="0" t="n">
        <v>31.56</v>
      </c>
      <c r="DL25" s="0" t="n">
        <v>30.135</v>
      </c>
      <c r="DM25" s="0" t="n">
        <v>29.415</v>
      </c>
      <c r="DN25" s="0" t="n">
        <v>28.695</v>
      </c>
      <c r="DO25" s="0" t="n">
        <v>29.0925</v>
      </c>
      <c r="DP25" s="0" t="n">
        <v>33.915</v>
      </c>
      <c r="DQ25" s="0" t="n">
        <v>34.71</v>
      </c>
      <c r="DR25" s="0" t="n">
        <v>34.83</v>
      </c>
      <c r="DS25" s="0" t="n">
        <v>30.6375</v>
      </c>
      <c r="DT25" s="0" t="n">
        <v>30.983</v>
      </c>
      <c r="DU25" s="0" t="n">
        <v>30.5325</v>
      </c>
      <c r="DV25" s="0" t="n">
        <v>33.5025</v>
      </c>
      <c r="DW25" s="0" t="n">
        <v>31.733</v>
      </c>
      <c r="DX25" s="0" t="n">
        <v>30.3075</v>
      </c>
      <c r="DY25" s="0" t="n">
        <v>29.5725</v>
      </c>
      <c r="DZ25" s="0" t="n">
        <v>28.845</v>
      </c>
      <c r="EA25" s="0" t="n">
        <v>29.2425</v>
      </c>
      <c r="EB25" s="0" t="n">
        <v>34.1175</v>
      </c>
      <c r="EC25" s="0" t="n">
        <v>34.9575</v>
      </c>
      <c r="ED25" s="0" t="n">
        <v>35.1075</v>
      </c>
      <c r="EE25" s="0" t="n">
        <v>30.8625</v>
      </c>
      <c r="EF25" s="0" t="n">
        <v>31.148</v>
      </c>
      <c r="EG25" s="0" t="n">
        <v>30.69</v>
      </c>
      <c r="EH25" s="0" t="n">
        <v>33.6825</v>
      </c>
      <c r="EI25" s="0" t="n">
        <v>31.913</v>
      </c>
      <c r="EJ25" s="0" t="n">
        <v>30.48</v>
      </c>
      <c r="EK25" s="0" t="n">
        <v>29.73</v>
      </c>
      <c r="EL25" s="0" t="n">
        <v>28.995</v>
      </c>
      <c r="EM25" s="0" t="n">
        <v>29.4</v>
      </c>
      <c r="EN25" s="0" t="n">
        <v>34.32</v>
      </c>
      <c r="EO25" s="0" t="n">
        <v>35.205</v>
      </c>
      <c r="EP25" s="0" t="n">
        <v>35.3775</v>
      </c>
      <c r="EQ25" s="0" t="n">
        <v>31.08</v>
      </c>
      <c r="ER25" s="0" t="n">
        <v>31.313</v>
      </c>
      <c r="ES25" s="0" t="n">
        <v>30.8475</v>
      </c>
      <c r="ET25" s="0" t="n">
        <v>33.8625</v>
      </c>
      <c r="EU25" s="0" t="n">
        <v>32.085</v>
      </c>
      <c r="EV25" s="0" t="n">
        <v>30.645</v>
      </c>
      <c r="EW25" s="0" t="n">
        <v>29.8875</v>
      </c>
      <c r="EX25" s="0" t="n">
        <v>29.1375</v>
      </c>
      <c r="EY25" s="0" t="n">
        <v>29.55</v>
      </c>
      <c r="EZ25" s="0" t="n">
        <v>34.515</v>
      </c>
      <c r="FA25" s="0" t="n">
        <v>35.4525</v>
      </c>
      <c r="FB25" s="0" t="n">
        <v>35.655</v>
      </c>
      <c r="FC25" s="0" t="n">
        <v>31.305</v>
      </c>
      <c r="FD25" s="0" t="n">
        <v>31.477</v>
      </c>
      <c r="FE25" s="0" t="n">
        <v>31.0125</v>
      </c>
      <c r="FF25" s="0" t="n">
        <v>34.0425</v>
      </c>
      <c r="FG25" s="0" t="n">
        <v>32.258</v>
      </c>
      <c r="FH25" s="0" t="n">
        <v>30.8175</v>
      </c>
      <c r="FI25" s="0" t="n">
        <v>30.0525</v>
      </c>
      <c r="FJ25" s="0" t="n">
        <v>29.2875</v>
      </c>
      <c r="FK25" s="0" t="n">
        <v>29.7075</v>
      </c>
      <c r="FL25" s="0" t="n">
        <v>34.7175</v>
      </c>
      <c r="FM25" s="0" t="n">
        <v>35.7</v>
      </c>
      <c r="FN25" s="0" t="n">
        <v>35.925</v>
      </c>
      <c r="FO25" s="0" t="n">
        <v>31.5225</v>
      </c>
      <c r="FP25" s="0" t="n">
        <v>31.642</v>
      </c>
      <c r="FQ25" s="0" t="n">
        <v>31.17</v>
      </c>
      <c r="FR25" s="0" t="n">
        <v>34.215</v>
      </c>
      <c r="FS25" s="0" t="n">
        <v>32.43</v>
      </c>
      <c r="FT25" s="0" t="n">
        <v>30.9825</v>
      </c>
      <c r="FU25" s="0" t="n">
        <v>30.21</v>
      </c>
      <c r="FV25" s="0" t="n">
        <v>29.4375</v>
      </c>
      <c r="FW25" s="0" t="n">
        <v>29.8575</v>
      </c>
      <c r="FX25" s="0" t="n">
        <v>34.92</v>
      </c>
      <c r="FY25" s="0" t="n">
        <v>35.9475</v>
      </c>
      <c r="FZ25" s="0" t="n">
        <v>36.2025</v>
      </c>
      <c r="GA25" s="0" t="n">
        <v>31.7475</v>
      </c>
      <c r="GB25" s="0" t="n">
        <v>31.808</v>
      </c>
      <c r="GC25" s="0" t="n">
        <v>31.3275</v>
      </c>
      <c r="GD25" s="0" t="n">
        <v>34.395</v>
      </c>
      <c r="GE25" s="0" t="n">
        <v>32.61</v>
      </c>
      <c r="GF25" s="0" t="n">
        <v>31.155</v>
      </c>
      <c r="GG25" s="0" t="n">
        <v>30.3675</v>
      </c>
      <c r="GH25" s="0" t="n">
        <v>29.5875</v>
      </c>
      <c r="GI25" s="0" t="n">
        <v>30.0075</v>
      </c>
      <c r="GJ25" s="0" t="n">
        <v>35.1225</v>
      </c>
      <c r="GK25" s="0" t="n">
        <v>36.195</v>
      </c>
      <c r="GL25" s="0" t="n">
        <v>36.4725</v>
      </c>
      <c r="GM25" s="0" t="n">
        <v>31.965</v>
      </c>
      <c r="GN25" s="0" t="n">
        <v>31.973</v>
      </c>
      <c r="GO25" s="0" t="n">
        <v>31.485</v>
      </c>
      <c r="GP25" s="0" t="n">
        <v>34.575</v>
      </c>
      <c r="GQ25" s="0" t="n">
        <v>32.782</v>
      </c>
      <c r="GR25" s="0" t="n">
        <v>31.32</v>
      </c>
      <c r="GS25" s="0" t="n">
        <v>30.525</v>
      </c>
      <c r="GT25" s="0" t="n">
        <v>29.7375</v>
      </c>
      <c r="GU25" s="0" t="n">
        <v>30.165</v>
      </c>
      <c r="GV25" s="0" t="n">
        <v>35.3175</v>
      </c>
      <c r="GW25" s="0" t="n">
        <v>36.4425</v>
      </c>
      <c r="GX25" s="0" t="n">
        <v>36.75</v>
      </c>
      <c r="GY25" s="0" t="n">
        <v>32.19</v>
      </c>
      <c r="GZ25" s="0" t="n">
        <v>32.13</v>
      </c>
      <c r="HA25" s="0" t="n">
        <v>31.6425</v>
      </c>
      <c r="HB25" s="0" t="n">
        <v>34.755</v>
      </c>
      <c r="HC25" s="0" t="n">
        <v>32.955</v>
      </c>
      <c r="HD25" s="0" t="n">
        <v>31.4925</v>
      </c>
      <c r="HE25" s="0" t="n">
        <v>30.6825</v>
      </c>
      <c r="HF25" s="0" t="n">
        <v>29.88</v>
      </c>
      <c r="HG25" s="0" t="n">
        <v>30.315</v>
      </c>
      <c r="HH25" s="0" t="n">
        <v>35.52</v>
      </c>
      <c r="HI25" s="0" t="n">
        <v>36.69</v>
      </c>
      <c r="HJ25" s="0" t="n">
        <v>37.02</v>
      </c>
      <c r="HK25" s="0" t="n">
        <v>32.4075</v>
      </c>
      <c r="HL25" s="0" t="n">
        <v>32.295</v>
      </c>
      <c r="HM25" s="0" t="n">
        <v>31.8</v>
      </c>
      <c r="HN25" s="0" t="n">
        <v>34.935</v>
      </c>
      <c r="HO25" s="0" t="n">
        <v>33.127</v>
      </c>
      <c r="HP25" s="0" t="n">
        <v>31.6575</v>
      </c>
      <c r="HQ25" s="0" t="n">
        <v>30.84</v>
      </c>
      <c r="HR25" s="0" t="n">
        <v>30.03</v>
      </c>
      <c r="HS25" s="0" t="n">
        <v>30.4725</v>
      </c>
      <c r="HT25" s="0" t="n">
        <v>35.7225</v>
      </c>
      <c r="HU25" s="0" t="n">
        <v>36.9375</v>
      </c>
      <c r="HV25" s="0" t="n">
        <v>37.2975</v>
      </c>
      <c r="HW25" s="0" t="n">
        <v>32.6325</v>
      </c>
      <c r="HX25" s="0" t="n">
        <v>32.46</v>
      </c>
      <c r="HY25" s="0" t="n">
        <v>31.965</v>
      </c>
      <c r="HZ25" s="0" t="n">
        <v>35.115</v>
      </c>
      <c r="IA25" s="0" t="n">
        <v>33.307</v>
      </c>
    </row>
    <row r="26" customFormat="false" ht="12.75" hidden="false" customHeight="false" outlineLevel="0" collapsed="false">
      <c r="A26" s="0" t="s">
        <v>0</v>
      </c>
      <c r="B26" s="409" t="s">
        <v>198</v>
      </c>
      <c r="C26" s="0" t="n">
        <v>19.5</v>
      </c>
      <c r="D26" s="0" t="n">
        <v>20.25</v>
      </c>
      <c r="E26" s="0" t="n">
        <v>19.5</v>
      </c>
      <c r="F26" s="0" t="n">
        <v>22.875</v>
      </c>
      <c r="G26" s="0" t="n">
        <v>22.6875</v>
      </c>
      <c r="H26" s="0" t="n">
        <v>22.125</v>
      </c>
      <c r="I26" s="0" t="n">
        <v>22.125</v>
      </c>
      <c r="J26" s="0" t="n">
        <v>22.875</v>
      </c>
      <c r="K26" s="0" t="n">
        <v>24.375</v>
      </c>
      <c r="L26" s="0" t="n">
        <v>31.125</v>
      </c>
      <c r="M26" s="0" t="n">
        <v>38.25</v>
      </c>
      <c r="N26" s="0" t="n">
        <v>42.75</v>
      </c>
      <c r="O26" s="0" t="n">
        <v>33.75</v>
      </c>
      <c r="P26" s="0" t="n">
        <v>25.125</v>
      </c>
      <c r="Q26" s="0" t="n">
        <v>23.25</v>
      </c>
      <c r="R26" s="0" t="n">
        <v>24.375</v>
      </c>
      <c r="S26" s="0" t="n">
        <v>25.3125</v>
      </c>
      <c r="T26" s="0" t="n">
        <v>24.9375</v>
      </c>
      <c r="U26" s="0" t="n">
        <v>24.9375</v>
      </c>
      <c r="V26" s="0" t="n">
        <v>24.5625</v>
      </c>
      <c r="W26" s="0" t="n">
        <v>24.5625</v>
      </c>
      <c r="X26" s="0" t="n">
        <v>27.9375</v>
      </c>
      <c r="Y26" s="0" t="n">
        <v>38.25</v>
      </c>
      <c r="Z26" s="0" t="n">
        <v>42</v>
      </c>
      <c r="AA26" s="0" t="n">
        <v>33.375</v>
      </c>
      <c r="AB26" s="0" t="n">
        <v>25.313</v>
      </c>
      <c r="AC26" s="0" t="n">
        <v>24.1875</v>
      </c>
      <c r="AD26" s="0" t="n">
        <v>24.1875</v>
      </c>
      <c r="AE26" s="0" t="n">
        <v>25.8225</v>
      </c>
      <c r="AF26" s="0" t="n">
        <v>25.5</v>
      </c>
      <c r="AG26" s="0" t="n">
        <v>25.5075</v>
      </c>
      <c r="AH26" s="0" t="n">
        <v>25.185</v>
      </c>
      <c r="AI26" s="0" t="n">
        <v>25.185</v>
      </c>
      <c r="AJ26" s="0" t="n">
        <v>28.065</v>
      </c>
      <c r="AK26" s="0" t="n">
        <v>36.855</v>
      </c>
      <c r="AL26" s="0" t="n">
        <v>40.0575</v>
      </c>
      <c r="AM26" s="0" t="n">
        <v>32.7075</v>
      </c>
      <c r="AN26" s="0" t="n">
        <v>25.838</v>
      </c>
      <c r="AO26" s="0" t="n">
        <v>24.8775</v>
      </c>
      <c r="AP26" s="0" t="n">
        <v>24.8775</v>
      </c>
      <c r="AQ26" s="0" t="n">
        <v>26.3775</v>
      </c>
      <c r="AR26" s="0" t="n">
        <v>26.1</v>
      </c>
      <c r="AS26" s="0" t="n">
        <v>26.1075</v>
      </c>
      <c r="AT26" s="0" t="n">
        <v>25.83</v>
      </c>
      <c r="AU26" s="0" t="n">
        <v>25.8375</v>
      </c>
      <c r="AV26" s="0" t="n">
        <v>28.2975</v>
      </c>
      <c r="AW26" s="0" t="n">
        <v>35.82</v>
      </c>
      <c r="AX26" s="0" t="n">
        <v>38.5575</v>
      </c>
      <c r="AY26" s="0" t="n">
        <v>32.2725</v>
      </c>
      <c r="AZ26" s="0" t="n">
        <v>26.392</v>
      </c>
      <c r="BA26" s="0" t="n">
        <v>25.575</v>
      </c>
      <c r="BB26" s="0" t="n">
        <v>25.575</v>
      </c>
      <c r="BC26" s="0" t="n">
        <v>26.8725</v>
      </c>
      <c r="BD26" s="0" t="n">
        <v>26.6475</v>
      </c>
      <c r="BE26" s="0" t="n">
        <v>26.6475</v>
      </c>
      <c r="BF26" s="0" t="n">
        <v>26.415</v>
      </c>
      <c r="BG26" s="0" t="n">
        <v>26.415</v>
      </c>
      <c r="BH26" s="0" t="n">
        <v>28.5225</v>
      </c>
      <c r="BI26" s="0" t="n">
        <v>34.9575</v>
      </c>
      <c r="BJ26" s="0" t="n">
        <v>37.305</v>
      </c>
      <c r="BK26" s="0" t="n">
        <v>31.92</v>
      </c>
      <c r="BL26" s="0" t="n">
        <v>26.895</v>
      </c>
      <c r="BM26" s="0" t="n">
        <v>26.19</v>
      </c>
      <c r="BN26" s="0" t="n">
        <v>26.1975</v>
      </c>
      <c r="BO26" s="0" t="n">
        <v>27.24</v>
      </c>
      <c r="BP26" s="0" t="n">
        <v>27.03</v>
      </c>
      <c r="BQ26" s="0" t="n">
        <v>27.03</v>
      </c>
      <c r="BR26" s="0" t="n">
        <v>26.82</v>
      </c>
      <c r="BS26" s="0" t="n">
        <v>26.82</v>
      </c>
      <c r="BT26" s="0" t="n">
        <v>28.7325</v>
      </c>
      <c r="BU26" s="0" t="n">
        <v>34.56</v>
      </c>
      <c r="BV26" s="0" t="n">
        <v>36.6825</v>
      </c>
      <c r="BW26" s="0" t="n">
        <v>31.815</v>
      </c>
      <c r="BX26" s="0" t="n">
        <v>27.255</v>
      </c>
      <c r="BY26" s="0" t="n">
        <v>26.625</v>
      </c>
      <c r="BZ26" s="0" t="n">
        <v>26.625</v>
      </c>
      <c r="CA26" s="0" t="n">
        <v>27.5475</v>
      </c>
      <c r="CB26" s="0" t="n">
        <v>27.36</v>
      </c>
      <c r="CC26" s="0" t="n">
        <v>27.36</v>
      </c>
      <c r="CD26" s="0" t="n">
        <v>27.165</v>
      </c>
      <c r="CE26" s="0" t="n">
        <v>27.165</v>
      </c>
      <c r="CF26" s="0" t="n">
        <v>28.935</v>
      </c>
      <c r="CG26" s="0" t="n">
        <v>34.335</v>
      </c>
      <c r="CH26" s="0" t="n">
        <v>36.3</v>
      </c>
      <c r="CI26" s="0" t="n">
        <v>31.785</v>
      </c>
      <c r="CJ26" s="0" t="n">
        <v>27.57</v>
      </c>
      <c r="CK26" s="0" t="n">
        <v>26.985</v>
      </c>
      <c r="CL26" s="0" t="n">
        <v>26.985</v>
      </c>
      <c r="CM26" s="0" t="n">
        <v>27.855</v>
      </c>
      <c r="CN26" s="0" t="n">
        <v>27.675</v>
      </c>
      <c r="CO26" s="0" t="n">
        <v>27.675</v>
      </c>
      <c r="CP26" s="0" t="n">
        <v>27.495</v>
      </c>
      <c r="CQ26" s="0" t="n">
        <v>27.495</v>
      </c>
      <c r="CR26" s="0" t="n">
        <v>29.1375</v>
      </c>
      <c r="CS26" s="0" t="n">
        <v>34.1325</v>
      </c>
      <c r="CT26" s="0" t="n">
        <v>35.955</v>
      </c>
      <c r="CU26" s="0" t="n">
        <v>31.7775</v>
      </c>
      <c r="CV26" s="0" t="n">
        <v>27.87</v>
      </c>
      <c r="CW26" s="0" t="n">
        <v>27.33</v>
      </c>
      <c r="CX26" s="0" t="n">
        <v>27.33</v>
      </c>
      <c r="CY26" s="0" t="n">
        <v>28.1475</v>
      </c>
      <c r="CZ26" s="0" t="n">
        <v>27.9825</v>
      </c>
      <c r="DA26" s="0" t="n">
        <v>27.9825</v>
      </c>
      <c r="DB26" s="0" t="n">
        <v>27.8175</v>
      </c>
      <c r="DC26" s="0" t="n">
        <v>27.8175</v>
      </c>
      <c r="DD26" s="0" t="n">
        <v>29.3325</v>
      </c>
      <c r="DE26" s="0" t="n">
        <v>33.9675</v>
      </c>
      <c r="DF26" s="0" t="n">
        <v>35.6475</v>
      </c>
      <c r="DG26" s="0" t="n">
        <v>31.785</v>
      </c>
      <c r="DH26" s="0" t="n">
        <v>28.17</v>
      </c>
      <c r="DI26" s="0" t="n">
        <v>27.66</v>
      </c>
      <c r="DJ26" s="0" t="n">
        <v>27.6675</v>
      </c>
      <c r="DK26" s="0" t="n">
        <v>28.4325</v>
      </c>
      <c r="DL26" s="0" t="n">
        <v>28.2825</v>
      </c>
      <c r="DM26" s="0" t="n">
        <v>28.2825</v>
      </c>
      <c r="DN26" s="0" t="n">
        <v>28.1325</v>
      </c>
      <c r="DO26" s="0" t="n">
        <v>28.1325</v>
      </c>
      <c r="DP26" s="0" t="n">
        <v>29.535</v>
      </c>
      <c r="DQ26" s="0" t="n">
        <v>33.825</v>
      </c>
      <c r="DR26" s="0" t="n">
        <v>35.385</v>
      </c>
      <c r="DS26" s="0" t="n">
        <v>31.8</v>
      </c>
      <c r="DT26" s="0" t="n">
        <v>28.455</v>
      </c>
      <c r="DU26" s="0" t="n">
        <v>27.99</v>
      </c>
      <c r="DV26" s="0" t="n">
        <v>27.99</v>
      </c>
      <c r="DW26" s="0" t="n">
        <v>28.71</v>
      </c>
      <c r="DX26" s="0" t="n">
        <v>28.575</v>
      </c>
      <c r="DY26" s="0" t="n">
        <v>28.575</v>
      </c>
      <c r="DZ26" s="0" t="n">
        <v>28.4325</v>
      </c>
      <c r="EA26" s="0" t="n">
        <v>28.4325</v>
      </c>
      <c r="EB26" s="0" t="n">
        <v>29.7375</v>
      </c>
      <c r="EC26" s="0" t="n">
        <v>33.705</v>
      </c>
      <c r="ED26" s="0" t="n">
        <v>35.145</v>
      </c>
      <c r="EE26" s="0" t="n">
        <v>31.83</v>
      </c>
      <c r="EF26" s="0" t="n">
        <v>28.733</v>
      </c>
      <c r="EG26" s="0" t="n">
        <v>28.305</v>
      </c>
      <c r="EH26" s="0" t="n">
        <v>28.305</v>
      </c>
      <c r="EI26" s="0" t="n">
        <v>28.8975</v>
      </c>
      <c r="EJ26" s="0" t="n">
        <v>28.7475</v>
      </c>
      <c r="EK26" s="0" t="n">
        <v>28.755</v>
      </c>
      <c r="EL26" s="0" t="n">
        <v>28.6125</v>
      </c>
      <c r="EM26" s="0" t="n">
        <v>28.6125</v>
      </c>
      <c r="EN26" s="0" t="n">
        <v>29.9175</v>
      </c>
      <c r="EO26" s="0" t="n">
        <v>33.915</v>
      </c>
      <c r="EP26" s="0" t="n">
        <v>35.37</v>
      </c>
      <c r="EQ26" s="0" t="n">
        <v>32.0325</v>
      </c>
      <c r="ER26" s="0" t="n">
        <v>28.913</v>
      </c>
      <c r="ES26" s="0" t="n">
        <v>28.4775</v>
      </c>
      <c r="ET26" s="0" t="n">
        <v>28.485</v>
      </c>
      <c r="EU26" s="0" t="n">
        <v>29.0775</v>
      </c>
      <c r="EV26" s="0" t="n">
        <v>28.9275</v>
      </c>
      <c r="EW26" s="0" t="n">
        <v>28.935</v>
      </c>
      <c r="EX26" s="0" t="n">
        <v>28.785</v>
      </c>
      <c r="EY26" s="0" t="n">
        <v>28.7925</v>
      </c>
      <c r="EZ26" s="0" t="n">
        <v>30.105</v>
      </c>
      <c r="FA26" s="0" t="n">
        <v>34.125</v>
      </c>
      <c r="FB26" s="0" t="n">
        <v>35.5875</v>
      </c>
      <c r="FC26" s="0" t="n">
        <v>32.235</v>
      </c>
      <c r="FD26" s="0" t="n">
        <v>29.093</v>
      </c>
      <c r="FE26" s="0" t="n">
        <v>28.6575</v>
      </c>
      <c r="FF26" s="0" t="n">
        <v>28.6575</v>
      </c>
      <c r="FG26" s="0" t="n">
        <v>29.2575</v>
      </c>
      <c r="FH26" s="0" t="n">
        <v>29.1075</v>
      </c>
      <c r="FI26" s="0" t="n">
        <v>29.115</v>
      </c>
      <c r="FJ26" s="0" t="n">
        <v>28.965</v>
      </c>
      <c r="FK26" s="0" t="n">
        <v>28.9725</v>
      </c>
      <c r="FL26" s="0" t="n">
        <v>30.2925</v>
      </c>
      <c r="FM26" s="0" t="n">
        <v>34.335</v>
      </c>
      <c r="FN26" s="0" t="n">
        <v>35.805</v>
      </c>
      <c r="FO26" s="0" t="n">
        <v>32.43</v>
      </c>
      <c r="FP26" s="0" t="n">
        <v>29.273</v>
      </c>
      <c r="FQ26" s="0" t="n">
        <v>28.8375</v>
      </c>
      <c r="FR26" s="0" t="n">
        <v>28.8375</v>
      </c>
      <c r="FS26" s="0" t="n">
        <v>29.4375</v>
      </c>
      <c r="FT26" s="0" t="n">
        <v>29.2875</v>
      </c>
      <c r="FU26" s="0" t="n">
        <v>29.295</v>
      </c>
      <c r="FV26" s="0" t="n">
        <v>29.145</v>
      </c>
      <c r="FW26" s="0" t="n">
        <v>29.145</v>
      </c>
      <c r="FX26" s="0" t="n">
        <v>30.48</v>
      </c>
      <c r="FY26" s="0" t="n">
        <v>34.545</v>
      </c>
      <c r="FZ26" s="0" t="n">
        <v>36.03</v>
      </c>
      <c r="GA26" s="0" t="n">
        <v>32.6325</v>
      </c>
      <c r="GB26" s="0" t="n">
        <v>29.453</v>
      </c>
      <c r="GC26" s="0" t="n">
        <v>29.01</v>
      </c>
      <c r="GD26" s="0" t="n">
        <v>29.0175</v>
      </c>
      <c r="GE26" s="0" t="n">
        <v>29.6175</v>
      </c>
      <c r="GF26" s="0" t="n">
        <v>29.4675</v>
      </c>
      <c r="GG26" s="0" t="n">
        <v>29.4675</v>
      </c>
      <c r="GH26" s="0" t="n">
        <v>29.325</v>
      </c>
      <c r="GI26" s="0" t="n">
        <v>29.325</v>
      </c>
      <c r="GJ26" s="0" t="n">
        <v>30.6675</v>
      </c>
      <c r="GK26" s="0" t="n">
        <v>34.7625</v>
      </c>
      <c r="GL26" s="0" t="n">
        <v>36.2475</v>
      </c>
      <c r="GM26" s="0" t="n">
        <v>32.8275</v>
      </c>
      <c r="GN26" s="0" t="n">
        <v>29.633</v>
      </c>
      <c r="GO26" s="0" t="n">
        <v>29.19</v>
      </c>
      <c r="GP26" s="0" t="n">
        <v>29.19</v>
      </c>
      <c r="GQ26" s="0" t="n">
        <v>29.7975</v>
      </c>
      <c r="GR26" s="0" t="n">
        <v>29.6475</v>
      </c>
      <c r="GS26" s="0" t="n">
        <v>29.6475</v>
      </c>
      <c r="GT26" s="0" t="n">
        <v>29.505</v>
      </c>
      <c r="GU26" s="0" t="n">
        <v>29.505</v>
      </c>
      <c r="GV26" s="0" t="n">
        <v>30.855</v>
      </c>
      <c r="GW26" s="0" t="n">
        <v>34.9725</v>
      </c>
      <c r="GX26" s="0" t="n">
        <v>36.4725</v>
      </c>
      <c r="GY26" s="0" t="n">
        <v>33.03</v>
      </c>
      <c r="GZ26" s="0" t="n">
        <v>29.813</v>
      </c>
      <c r="HA26" s="0" t="n">
        <v>29.37</v>
      </c>
      <c r="HB26" s="0" t="n">
        <v>29.37</v>
      </c>
      <c r="HC26" s="0" t="n">
        <v>29.9775</v>
      </c>
      <c r="HD26" s="0" t="n">
        <v>29.8275</v>
      </c>
      <c r="HE26" s="0" t="n">
        <v>29.8275</v>
      </c>
      <c r="HF26" s="0" t="n">
        <v>29.6775</v>
      </c>
      <c r="HG26" s="0" t="n">
        <v>29.685</v>
      </c>
      <c r="HH26" s="0" t="n">
        <v>31.0425</v>
      </c>
      <c r="HI26" s="0" t="n">
        <v>35.1825</v>
      </c>
      <c r="HJ26" s="0" t="n">
        <v>36.69</v>
      </c>
      <c r="HK26" s="0" t="n">
        <v>33.2325</v>
      </c>
      <c r="HL26" s="0" t="n">
        <v>29.993</v>
      </c>
      <c r="HM26" s="0" t="n">
        <v>29.5425</v>
      </c>
      <c r="HN26" s="0" t="n">
        <v>29.55</v>
      </c>
      <c r="HO26" s="0" t="n">
        <v>30.1575</v>
      </c>
      <c r="HP26" s="0" t="n">
        <v>30.0075</v>
      </c>
      <c r="HQ26" s="0" t="n">
        <v>30.0075</v>
      </c>
      <c r="HR26" s="0" t="n">
        <v>29.8575</v>
      </c>
      <c r="HS26" s="0" t="n">
        <v>29.865</v>
      </c>
      <c r="HT26" s="0" t="n">
        <v>31.23</v>
      </c>
      <c r="HU26" s="0" t="n">
        <v>35.3925</v>
      </c>
      <c r="HV26" s="0" t="n">
        <v>36.915</v>
      </c>
      <c r="HW26" s="0" t="n">
        <v>33.4275</v>
      </c>
      <c r="HX26" s="0" t="n">
        <v>30.173</v>
      </c>
      <c r="HY26" s="0" t="n">
        <v>29.7225</v>
      </c>
      <c r="HZ26" s="0" t="n">
        <v>29.7225</v>
      </c>
      <c r="IA26" s="0" t="n">
        <v>30.3375</v>
      </c>
    </row>
    <row r="27" customFormat="false" ht="12.75" hidden="false" customHeight="false" outlineLevel="0" collapsed="false">
      <c r="A27" s="0" t="s">
        <v>5</v>
      </c>
      <c r="B27" s="409" t="s">
        <v>198</v>
      </c>
      <c r="C27" s="0" t="n">
        <v>19.5</v>
      </c>
      <c r="D27" s="0" t="n">
        <v>20.25</v>
      </c>
      <c r="E27" s="0" t="n">
        <v>19.5</v>
      </c>
      <c r="F27" s="0" t="n">
        <v>22.875</v>
      </c>
      <c r="G27" s="0" t="n">
        <v>22.6875</v>
      </c>
      <c r="H27" s="0" t="n">
        <v>22.125</v>
      </c>
      <c r="I27" s="0" t="n">
        <v>22.125</v>
      </c>
      <c r="J27" s="0" t="n">
        <v>22.875</v>
      </c>
      <c r="K27" s="0" t="n">
        <v>24.375</v>
      </c>
      <c r="L27" s="0" t="n">
        <v>31.125</v>
      </c>
      <c r="M27" s="0" t="n">
        <v>38.25</v>
      </c>
      <c r="N27" s="0" t="n">
        <v>42.75</v>
      </c>
      <c r="O27" s="0" t="n">
        <v>33.75</v>
      </c>
      <c r="P27" s="0" t="n">
        <v>25.125</v>
      </c>
      <c r="Q27" s="0" t="n">
        <v>23.25</v>
      </c>
      <c r="R27" s="0" t="n">
        <v>24.375</v>
      </c>
      <c r="S27" s="0" t="n">
        <v>25.3125</v>
      </c>
      <c r="T27" s="0" t="n">
        <v>24.9375</v>
      </c>
      <c r="U27" s="0" t="n">
        <v>24.9375</v>
      </c>
      <c r="V27" s="0" t="n">
        <v>24.5625</v>
      </c>
      <c r="W27" s="0" t="n">
        <v>24.5625</v>
      </c>
      <c r="X27" s="0" t="n">
        <v>27.9375</v>
      </c>
      <c r="Y27" s="0" t="n">
        <v>38.25</v>
      </c>
      <c r="Z27" s="0" t="n">
        <v>42</v>
      </c>
      <c r="AA27" s="0" t="n">
        <v>33.375</v>
      </c>
      <c r="AB27" s="0" t="n">
        <v>25.313</v>
      </c>
      <c r="AC27" s="0" t="n">
        <v>24.1875</v>
      </c>
      <c r="AD27" s="0" t="n">
        <v>24.1875</v>
      </c>
      <c r="AE27" s="0" t="n">
        <v>25.8225</v>
      </c>
      <c r="AF27" s="0" t="n">
        <v>25.5</v>
      </c>
      <c r="AG27" s="0" t="n">
        <v>25.5075</v>
      </c>
      <c r="AH27" s="0" t="n">
        <v>25.185</v>
      </c>
      <c r="AI27" s="0" t="n">
        <v>25.185</v>
      </c>
      <c r="AJ27" s="0" t="n">
        <v>28.065</v>
      </c>
      <c r="AK27" s="0" t="n">
        <v>36.855</v>
      </c>
      <c r="AL27" s="0" t="n">
        <v>40.0575</v>
      </c>
      <c r="AM27" s="0" t="n">
        <v>32.7075</v>
      </c>
      <c r="AN27" s="0" t="n">
        <v>25.838</v>
      </c>
      <c r="AO27" s="0" t="n">
        <v>24.8775</v>
      </c>
      <c r="AP27" s="0" t="n">
        <v>24.8775</v>
      </c>
      <c r="AQ27" s="0" t="n">
        <v>26.3775</v>
      </c>
      <c r="AR27" s="0" t="n">
        <v>26.1</v>
      </c>
      <c r="AS27" s="0" t="n">
        <v>26.1075</v>
      </c>
      <c r="AT27" s="0" t="n">
        <v>25.83</v>
      </c>
      <c r="AU27" s="0" t="n">
        <v>25.8375</v>
      </c>
      <c r="AV27" s="0" t="n">
        <v>28.2975</v>
      </c>
      <c r="AW27" s="0" t="n">
        <v>35.82</v>
      </c>
      <c r="AX27" s="0" t="n">
        <v>38.5575</v>
      </c>
      <c r="AY27" s="0" t="n">
        <v>32.2725</v>
      </c>
      <c r="AZ27" s="0" t="n">
        <v>26.392</v>
      </c>
      <c r="BA27" s="0" t="n">
        <v>25.575</v>
      </c>
      <c r="BB27" s="0" t="n">
        <v>25.575</v>
      </c>
      <c r="BC27" s="0" t="n">
        <v>26.8725</v>
      </c>
      <c r="BD27" s="0" t="n">
        <v>26.6475</v>
      </c>
      <c r="BE27" s="0" t="n">
        <v>26.6475</v>
      </c>
      <c r="BF27" s="0" t="n">
        <v>26.415</v>
      </c>
      <c r="BG27" s="0" t="n">
        <v>26.415</v>
      </c>
      <c r="BH27" s="0" t="n">
        <v>28.5225</v>
      </c>
      <c r="BI27" s="0" t="n">
        <v>34.9575</v>
      </c>
      <c r="BJ27" s="0" t="n">
        <v>37.305</v>
      </c>
      <c r="BK27" s="0" t="n">
        <v>31.92</v>
      </c>
      <c r="BL27" s="0" t="n">
        <v>26.895</v>
      </c>
      <c r="BM27" s="0" t="n">
        <v>26.19</v>
      </c>
      <c r="BN27" s="0" t="n">
        <v>26.1975</v>
      </c>
      <c r="BO27" s="0" t="n">
        <v>27.24</v>
      </c>
      <c r="BP27" s="0" t="n">
        <v>27.03</v>
      </c>
      <c r="BQ27" s="0" t="n">
        <v>27.03</v>
      </c>
      <c r="BR27" s="0" t="n">
        <v>26.82</v>
      </c>
      <c r="BS27" s="0" t="n">
        <v>26.82</v>
      </c>
      <c r="BT27" s="0" t="n">
        <v>28.7325</v>
      </c>
      <c r="BU27" s="0" t="n">
        <v>34.56</v>
      </c>
      <c r="BV27" s="0" t="n">
        <v>36.6825</v>
      </c>
      <c r="BW27" s="0" t="n">
        <v>31.815</v>
      </c>
      <c r="BX27" s="0" t="n">
        <v>27.255</v>
      </c>
      <c r="BY27" s="0" t="n">
        <v>26.625</v>
      </c>
      <c r="BZ27" s="0" t="n">
        <v>26.625</v>
      </c>
      <c r="CA27" s="0" t="n">
        <v>27.5475</v>
      </c>
      <c r="CB27" s="0" t="n">
        <v>27.36</v>
      </c>
      <c r="CC27" s="0" t="n">
        <v>27.36</v>
      </c>
      <c r="CD27" s="0" t="n">
        <v>27.165</v>
      </c>
      <c r="CE27" s="0" t="n">
        <v>27.165</v>
      </c>
      <c r="CF27" s="0" t="n">
        <v>28.935</v>
      </c>
      <c r="CG27" s="0" t="n">
        <v>34.335</v>
      </c>
      <c r="CH27" s="0" t="n">
        <v>36.3</v>
      </c>
      <c r="CI27" s="0" t="n">
        <v>31.785</v>
      </c>
      <c r="CJ27" s="0" t="n">
        <v>27.57</v>
      </c>
      <c r="CK27" s="0" t="n">
        <v>26.985</v>
      </c>
      <c r="CL27" s="0" t="n">
        <v>26.985</v>
      </c>
      <c r="CM27" s="0" t="n">
        <v>27.855</v>
      </c>
      <c r="CN27" s="0" t="n">
        <v>27.675</v>
      </c>
      <c r="CO27" s="0" t="n">
        <v>27.675</v>
      </c>
      <c r="CP27" s="0" t="n">
        <v>27.495</v>
      </c>
      <c r="CQ27" s="0" t="n">
        <v>27.495</v>
      </c>
      <c r="CR27" s="0" t="n">
        <v>29.1375</v>
      </c>
      <c r="CS27" s="0" t="n">
        <v>34.1325</v>
      </c>
      <c r="CT27" s="0" t="n">
        <v>35.955</v>
      </c>
      <c r="CU27" s="0" t="n">
        <v>31.7775</v>
      </c>
      <c r="CV27" s="0" t="n">
        <v>27.87</v>
      </c>
      <c r="CW27" s="0" t="n">
        <v>27.33</v>
      </c>
      <c r="CX27" s="0" t="n">
        <v>27.33</v>
      </c>
      <c r="CY27" s="0" t="n">
        <v>28.1475</v>
      </c>
      <c r="CZ27" s="0" t="n">
        <v>27.9825</v>
      </c>
      <c r="DA27" s="0" t="n">
        <v>27.9825</v>
      </c>
      <c r="DB27" s="0" t="n">
        <v>27.8175</v>
      </c>
      <c r="DC27" s="0" t="n">
        <v>27.8175</v>
      </c>
      <c r="DD27" s="0" t="n">
        <v>29.3325</v>
      </c>
      <c r="DE27" s="0" t="n">
        <v>33.9675</v>
      </c>
      <c r="DF27" s="0" t="n">
        <v>35.6475</v>
      </c>
      <c r="DG27" s="0" t="n">
        <v>31.785</v>
      </c>
      <c r="DH27" s="0" t="n">
        <v>28.17</v>
      </c>
      <c r="DI27" s="0" t="n">
        <v>27.66</v>
      </c>
      <c r="DJ27" s="0" t="n">
        <v>27.6675</v>
      </c>
      <c r="DK27" s="0" t="n">
        <v>28.4325</v>
      </c>
      <c r="DL27" s="0" t="n">
        <v>28.2825</v>
      </c>
      <c r="DM27" s="0" t="n">
        <v>28.2825</v>
      </c>
      <c r="DN27" s="0" t="n">
        <v>28.1325</v>
      </c>
      <c r="DO27" s="0" t="n">
        <v>28.1325</v>
      </c>
      <c r="DP27" s="0" t="n">
        <v>29.535</v>
      </c>
      <c r="DQ27" s="0" t="n">
        <v>33.825</v>
      </c>
      <c r="DR27" s="0" t="n">
        <v>35.385</v>
      </c>
      <c r="DS27" s="0" t="n">
        <v>31.8</v>
      </c>
      <c r="DT27" s="0" t="n">
        <v>28.455</v>
      </c>
      <c r="DU27" s="0" t="n">
        <v>27.99</v>
      </c>
      <c r="DV27" s="0" t="n">
        <v>27.99</v>
      </c>
      <c r="DW27" s="0" t="n">
        <v>28.71</v>
      </c>
      <c r="DX27" s="0" t="n">
        <v>28.575</v>
      </c>
      <c r="DY27" s="0" t="n">
        <v>28.575</v>
      </c>
      <c r="DZ27" s="0" t="n">
        <v>28.4325</v>
      </c>
      <c r="EA27" s="0" t="n">
        <v>28.4325</v>
      </c>
      <c r="EB27" s="0" t="n">
        <v>29.7375</v>
      </c>
      <c r="EC27" s="0" t="n">
        <v>33.705</v>
      </c>
      <c r="ED27" s="0" t="n">
        <v>35.145</v>
      </c>
      <c r="EE27" s="0" t="n">
        <v>31.83</v>
      </c>
      <c r="EF27" s="0" t="n">
        <v>28.733</v>
      </c>
      <c r="EG27" s="0" t="n">
        <v>28.305</v>
      </c>
      <c r="EH27" s="0" t="n">
        <v>28.305</v>
      </c>
      <c r="EI27" s="0" t="n">
        <v>28.8975</v>
      </c>
      <c r="EJ27" s="0" t="n">
        <v>28.7475</v>
      </c>
      <c r="EK27" s="0" t="n">
        <v>28.755</v>
      </c>
      <c r="EL27" s="0" t="n">
        <v>28.6125</v>
      </c>
      <c r="EM27" s="0" t="n">
        <v>28.6125</v>
      </c>
      <c r="EN27" s="0" t="n">
        <v>29.9175</v>
      </c>
      <c r="EO27" s="0" t="n">
        <v>33.915</v>
      </c>
      <c r="EP27" s="0" t="n">
        <v>35.37</v>
      </c>
      <c r="EQ27" s="0" t="n">
        <v>32.0325</v>
      </c>
      <c r="ER27" s="0" t="n">
        <v>28.913</v>
      </c>
      <c r="ES27" s="0" t="n">
        <v>28.4775</v>
      </c>
      <c r="ET27" s="0" t="n">
        <v>28.485</v>
      </c>
      <c r="EU27" s="0" t="n">
        <v>29.0775</v>
      </c>
      <c r="EV27" s="0" t="n">
        <v>28.9275</v>
      </c>
      <c r="EW27" s="0" t="n">
        <v>28.935</v>
      </c>
      <c r="EX27" s="0" t="n">
        <v>28.785</v>
      </c>
      <c r="EY27" s="0" t="n">
        <v>28.7925</v>
      </c>
      <c r="EZ27" s="0" t="n">
        <v>30.105</v>
      </c>
      <c r="FA27" s="0" t="n">
        <v>34.125</v>
      </c>
      <c r="FB27" s="0" t="n">
        <v>35.5875</v>
      </c>
      <c r="FC27" s="0" t="n">
        <v>32.235</v>
      </c>
      <c r="FD27" s="0" t="n">
        <v>29.093</v>
      </c>
      <c r="FE27" s="0" t="n">
        <v>28.6575</v>
      </c>
      <c r="FF27" s="0" t="n">
        <v>28.6575</v>
      </c>
      <c r="FG27" s="0" t="n">
        <v>29.2575</v>
      </c>
      <c r="FH27" s="0" t="n">
        <v>29.1075</v>
      </c>
      <c r="FI27" s="0" t="n">
        <v>29.115</v>
      </c>
      <c r="FJ27" s="0" t="n">
        <v>28.965</v>
      </c>
      <c r="FK27" s="0" t="n">
        <v>28.9725</v>
      </c>
      <c r="FL27" s="0" t="n">
        <v>30.2925</v>
      </c>
      <c r="FM27" s="0" t="n">
        <v>34.335</v>
      </c>
      <c r="FN27" s="0" t="n">
        <v>35.805</v>
      </c>
      <c r="FO27" s="0" t="n">
        <v>32.43</v>
      </c>
      <c r="FP27" s="0" t="n">
        <v>29.273</v>
      </c>
      <c r="FQ27" s="0" t="n">
        <v>28.8375</v>
      </c>
      <c r="FR27" s="0" t="n">
        <v>28.8375</v>
      </c>
      <c r="FS27" s="0" t="n">
        <v>29.4375</v>
      </c>
      <c r="FT27" s="0" t="n">
        <v>29.2875</v>
      </c>
      <c r="FU27" s="0" t="n">
        <v>29.295</v>
      </c>
      <c r="FV27" s="0" t="n">
        <v>29.145</v>
      </c>
      <c r="FW27" s="0" t="n">
        <v>29.145</v>
      </c>
      <c r="FX27" s="0" t="n">
        <v>30.48</v>
      </c>
      <c r="FY27" s="0" t="n">
        <v>34.545</v>
      </c>
      <c r="FZ27" s="0" t="n">
        <v>36.03</v>
      </c>
      <c r="GA27" s="0" t="n">
        <v>32.6325</v>
      </c>
      <c r="GB27" s="0" t="n">
        <v>29.453</v>
      </c>
      <c r="GC27" s="0" t="n">
        <v>29.01</v>
      </c>
      <c r="GD27" s="0" t="n">
        <v>29.0175</v>
      </c>
      <c r="GE27" s="0" t="n">
        <v>29.6175</v>
      </c>
      <c r="GF27" s="0" t="n">
        <v>29.4675</v>
      </c>
      <c r="GG27" s="0" t="n">
        <v>29.4675</v>
      </c>
      <c r="GH27" s="0" t="n">
        <v>29.325</v>
      </c>
      <c r="GI27" s="0" t="n">
        <v>29.325</v>
      </c>
      <c r="GJ27" s="0" t="n">
        <v>30.6675</v>
      </c>
      <c r="GK27" s="0" t="n">
        <v>34.7625</v>
      </c>
      <c r="GL27" s="0" t="n">
        <v>36.2475</v>
      </c>
      <c r="GM27" s="0" t="n">
        <v>32.8275</v>
      </c>
      <c r="GN27" s="0" t="n">
        <v>29.633</v>
      </c>
      <c r="GO27" s="0" t="n">
        <v>29.19</v>
      </c>
      <c r="GP27" s="0" t="n">
        <v>29.19</v>
      </c>
      <c r="GQ27" s="0" t="n">
        <v>29.7975</v>
      </c>
      <c r="GR27" s="0" t="n">
        <v>29.6475</v>
      </c>
      <c r="GS27" s="0" t="n">
        <v>29.6475</v>
      </c>
      <c r="GT27" s="0" t="n">
        <v>29.505</v>
      </c>
      <c r="GU27" s="0" t="n">
        <v>29.505</v>
      </c>
      <c r="GV27" s="0" t="n">
        <v>30.855</v>
      </c>
      <c r="GW27" s="0" t="n">
        <v>34.9725</v>
      </c>
      <c r="GX27" s="0" t="n">
        <v>36.4725</v>
      </c>
      <c r="GY27" s="0" t="n">
        <v>33.03</v>
      </c>
      <c r="GZ27" s="0" t="n">
        <v>29.813</v>
      </c>
      <c r="HA27" s="0" t="n">
        <v>29.37</v>
      </c>
      <c r="HB27" s="0" t="n">
        <v>29.37</v>
      </c>
      <c r="HC27" s="0" t="n">
        <v>29.9775</v>
      </c>
      <c r="HD27" s="0" t="n">
        <v>29.8275</v>
      </c>
      <c r="HE27" s="0" t="n">
        <v>29.8275</v>
      </c>
      <c r="HF27" s="0" t="n">
        <v>29.6775</v>
      </c>
      <c r="HG27" s="0" t="n">
        <v>29.685</v>
      </c>
      <c r="HH27" s="0" t="n">
        <v>31.0425</v>
      </c>
      <c r="HI27" s="0" t="n">
        <v>35.1825</v>
      </c>
      <c r="HJ27" s="0" t="n">
        <v>36.69</v>
      </c>
      <c r="HK27" s="0" t="n">
        <v>33.2325</v>
      </c>
      <c r="HL27" s="0" t="n">
        <v>29.993</v>
      </c>
      <c r="HM27" s="0" t="n">
        <v>29.5425</v>
      </c>
      <c r="HN27" s="0" t="n">
        <v>29.55</v>
      </c>
      <c r="HO27" s="0" t="n">
        <v>30.1575</v>
      </c>
      <c r="HP27" s="0" t="n">
        <v>30.0075</v>
      </c>
      <c r="HQ27" s="0" t="n">
        <v>30.0075</v>
      </c>
      <c r="HR27" s="0" t="n">
        <v>29.8575</v>
      </c>
      <c r="HS27" s="0" t="n">
        <v>29.865</v>
      </c>
      <c r="HT27" s="0" t="n">
        <v>31.23</v>
      </c>
      <c r="HU27" s="0" t="n">
        <v>35.3925</v>
      </c>
      <c r="HV27" s="0" t="n">
        <v>36.915</v>
      </c>
      <c r="HW27" s="0" t="n">
        <v>33.4275</v>
      </c>
      <c r="HX27" s="0" t="n">
        <v>30.173</v>
      </c>
      <c r="HY27" s="0" t="n">
        <v>29.7225</v>
      </c>
      <c r="HZ27" s="0" t="n">
        <v>29.7225</v>
      </c>
      <c r="IA27" s="0" t="n">
        <v>30.3375</v>
      </c>
    </row>
    <row r="28" customFormat="false" ht="12.75" hidden="false" customHeight="false" outlineLevel="0" collapsed="false">
      <c r="B28" s="409"/>
    </row>
    <row r="29" customFormat="false" ht="12.75" hidden="false" customHeight="false" outlineLevel="0" collapsed="false">
      <c r="B29" s="409"/>
    </row>
    <row r="30" customFormat="false" ht="12.75" hidden="false" customHeight="false" outlineLevel="0" collapsed="false">
      <c r="B30" s="409"/>
    </row>
    <row r="31" customFormat="false" ht="12.75" hidden="false" customHeight="false" outlineLevel="0" collapsed="false">
      <c r="B31" s="409"/>
    </row>
    <row r="32" customFormat="false" ht="12.75" hidden="false" customHeight="false" outlineLevel="0" collapsed="false">
      <c r="B32" s="409"/>
    </row>
    <row r="33" customFormat="false" ht="12.75" hidden="false" customHeight="false" outlineLevel="0" collapsed="false">
      <c r="B33" s="409"/>
    </row>
    <row r="34" customFormat="false" ht="12.75" hidden="false" customHeight="false" outlineLevel="0" collapsed="false">
      <c r="B34" s="409"/>
    </row>
    <row r="35" customFormat="false" ht="12.75" hidden="false" customHeight="false" outlineLevel="0" collapsed="false">
      <c r="B35" s="409"/>
    </row>
    <row r="36" customFormat="false" ht="12.75" hidden="false" customHeight="false" outlineLevel="0" collapsed="false">
      <c r="B36" s="409"/>
    </row>
    <row r="37" customFormat="false" ht="12.75" hidden="false" customHeight="false" outlineLevel="0" collapsed="false">
      <c r="B37" s="409"/>
    </row>
    <row r="38" customFormat="false" ht="12.75" hidden="false" customHeight="false" outlineLevel="0" collapsed="false">
      <c r="B38" s="409"/>
    </row>
    <row r="39" customFormat="false" ht="12.75" hidden="false" customHeight="false" outlineLevel="0" collapsed="false">
      <c r="B39" s="409"/>
    </row>
    <row r="40" customFormat="false" ht="12.75" hidden="false" customHeight="false" outlineLevel="0" collapsed="false">
      <c r="B40" s="409"/>
    </row>
    <row r="41" customFormat="false" ht="12.75" hidden="false" customHeight="false" outlineLevel="0" collapsed="false">
      <c r="B41" s="409"/>
    </row>
    <row r="42" customFormat="false" ht="12.75" hidden="false" customHeight="false" outlineLevel="0" collapsed="false">
      <c r="B42" s="409"/>
    </row>
    <row r="43" customFormat="false" ht="12.75" hidden="false" customHeight="false" outlineLevel="0" collapsed="false">
      <c r="B43" s="409"/>
    </row>
    <row r="44" customFormat="false" ht="12.75" hidden="false" customHeight="false" outlineLevel="0" collapsed="false">
      <c r="B44" s="409"/>
    </row>
    <row r="45" customFormat="false" ht="12.75" hidden="false" customHeight="false" outlineLevel="0" collapsed="false">
      <c r="B45" s="409"/>
    </row>
    <row r="46" customFormat="false" ht="12.75" hidden="false" customHeight="false" outlineLevel="0" collapsed="false">
      <c r="B46" s="409"/>
    </row>
    <row r="47" customFormat="false" ht="12.75" hidden="false" customHeight="false" outlineLevel="0" collapsed="false">
      <c r="B47" s="409"/>
    </row>
    <row r="48" customFormat="false" ht="12.75" hidden="false" customHeight="false" outlineLevel="0" collapsed="false">
      <c r="B48" s="409"/>
    </row>
    <row r="49" customFormat="false" ht="12.75" hidden="false" customHeight="false" outlineLevel="0" collapsed="false">
      <c r="B49" s="409"/>
    </row>
    <row r="50" customFormat="false" ht="12.75" hidden="false" customHeight="false" outlineLevel="0" collapsed="false">
      <c r="B50" s="409"/>
    </row>
    <row r="51" customFormat="false" ht="12.75" hidden="false" customHeight="false" outlineLevel="0" collapsed="false">
      <c r="B51" s="409"/>
    </row>
    <row r="52" customFormat="false" ht="12.75" hidden="false" customHeight="false" outlineLevel="0" collapsed="false">
      <c r="B52" s="409"/>
    </row>
    <row r="53" customFormat="false" ht="12.75" hidden="false" customHeight="false" outlineLevel="0" collapsed="false">
      <c r="B53" s="409"/>
    </row>
    <row r="54" customFormat="false" ht="12.75" hidden="false" customHeight="false" outlineLevel="0" collapsed="false">
      <c r="B54" s="409"/>
    </row>
    <row r="55" customFormat="false" ht="12.75" hidden="false" customHeight="false" outlineLevel="0" collapsed="false">
      <c r="B55" s="409"/>
    </row>
    <row r="56" customFormat="false" ht="12.75" hidden="false" customHeight="false" outlineLevel="0" collapsed="false">
      <c r="B56" s="409"/>
    </row>
    <row r="57" customFormat="false" ht="12.75" hidden="false" customHeight="false" outlineLevel="0" collapsed="false">
      <c r="B57" s="409"/>
    </row>
    <row r="58" customFormat="false" ht="12.75" hidden="false" customHeight="false" outlineLevel="0" collapsed="false">
      <c r="B58" s="409"/>
    </row>
    <row r="59" customFormat="false" ht="12.75" hidden="false" customHeight="false" outlineLevel="0" collapsed="false">
      <c r="B59" s="409"/>
    </row>
    <row r="60" customFormat="false" ht="12.75" hidden="false" customHeight="false" outlineLevel="0" collapsed="false">
      <c r="B60" s="409"/>
    </row>
    <row r="61" customFormat="false" ht="12.75" hidden="false" customHeight="false" outlineLevel="0" collapsed="false">
      <c r="B61" s="409"/>
    </row>
    <row r="62" customFormat="false" ht="12.75" hidden="false" customHeight="false" outlineLevel="0" collapsed="false">
      <c r="B62" s="409"/>
    </row>
    <row r="63" customFormat="false" ht="12.75" hidden="false" customHeight="false" outlineLevel="0" collapsed="false">
      <c r="B63" s="409"/>
    </row>
    <row r="64" customFormat="false" ht="12.75" hidden="false" customHeight="false" outlineLevel="0" collapsed="false">
      <c r="B64" s="409"/>
    </row>
    <row r="65" customFormat="false" ht="12.75" hidden="false" customHeight="false" outlineLevel="0" collapsed="false">
      <c r="B65" s="409"/>
    </row>
    <row r="66" customFormat="false" ht="12.75" hidden="false" customHeight="false" outlineLevel="0" collapsed="false">
      <c r="B66" s="409"/>
    </row>
    <row r="67" customFormat="false" ht="12.75" hidden="false" customHeight="false" outlineLevel="0" collapsed="false">
      <c r="B67" s="409"/>
    </row>
    <row r="68" customFormat="false" ht="12.75" hidden="false" customHeight="false" outlineLevel="0" collapsed="false">
      <c r="B68" s="409"/>
    </row>
    <row r="69" customFormat="false" ht="12.75" hidden="false" customHeight="false" outlineLevel="0" collapsed="false">
      <c r="B69" s="409"/>
    </row>
    <row r="70" customFormat="false" ht="12.75" hidden="false" customHeight="false" outlineLevel="0" collapsed="false">
      <c r="B70" s="409"/>
    </row>
    <row r="71" customFormat="false" ht="12.75" hidden="false" customHeight="false" outlineLevel="0" collapsed="false">
      <c r="B71" s="409"/>
    </row>
    <row r="72" customFormat="false" ht="12.75" hidden="false" customHeight="false" outlineLevel="0" collapsed="false">
      <c r="B72" s="409"/>
    </row>
    <row r="73" customFormat="false" ht="12.75" hidden="false" customHeight="false" outlineLevel="0" collapsed="false">
      <c r="B73" s="409"/>
    </row>
    <row r="74" customFormat="false" ht="12.75" hidden="false" customHeight="false" outlineLevel="0" collapsed="false">
      <c r="B74" s="409"/>
    </row>
    <row r="75" customFormat="false" ht="12.75" hidden="false" customHeight="false" outlineLevel="0" collapsed="false">
      <c r="B75" s="409"/>
    </row>
    <row r="76" customFormat="false" ht="12.75" hidden="false" customHeight="false" outlineLevel="0" collapsed="false">
      <c r="B76" s="409"/>
    </row>
    <row r="77" customFormat="false" ht="12.75" hidden="false" customHeight="false" outlineLevel="0" collapsed="false">
      <c r="B77" s="409"/>
    </row>
    <row r="78" customFormat="false" ht="12.75" hidden="false" customHeight="false" outlineLevel="0" collapsed="false">
      <c r="B78" s="409"/>
    </row>
    <row r="79" customFormat="false" ht="12.75" hidden="false" customHeight="false" outlineLevel="0" collapsed="false">
      <c r="B79" s="409"/>
    </row>
    <row r="80" customFormat="false" ht="12.75" hidden="false" customHeight="false" outlineLevel="0" collapsed="false">
      <c r="B80" s="409"/>
    </row>
    <row r="81" customFormat="false" ht="12.75" hidden="false" customHeight="false" outlineLevel="0" collapsed="false">
      <c r="B81" s="409"/>
    </row>
    <row r="82" customFormat="false" ht="12.75" hidden="false" customHeight="false" outlineLevel="0" collapsed="false">
      <c r="B82" s="409"/>
    </row>
    <row r="83" customFormat="false" ht="12.75" hidden="false" customHeight="false" outlineLevel="0" collapsed="false">
      <c r="B83" s="409"/>
    </row>
    <row r="84" customFormat="false" ht="12.75" hidden="false" customHeight="false" outlineLevel="0" collapsed="false">
      <c r="B84" s="409"/>
    </row>
    <row r="85" customFormat="false" ht="12.75" hidden="false" customHeight="false" outlineLevel="0" collapsed="false">
      <c r="B85" s="409"/>
    </row>
    <row r="86" customFormat="false" ht="12.75" hidden="false" customHeight="false" outlineLevel="0" collapsed="false">
      <c r="B86" s="409"/>
    </row>
    <row r="87" customFormat="false" ht="12.75" hidden="false" customHeight="false" outlineLevel="0" collapsed="false">
      <c r="B87" s="409"/>
    </row>
    <row r="88" customFormat="false" ht="12.75" hidden="false" customHeight="false" outlineLevel="0" collapsed="false">
      <c r="B88" s="409"/>
    </row>
    <row r="89" customFormat="false" ht="12.75" hidden="false" customHeight="false" outlineLevel="0" collapsed="false">
      <c r="B89" s="409"/>
    </row>
    <row r="90" customFormat="false" ht="12.75" hidden="false" customHeight="false" outlineLevel="0" collapsed="false">
      <c r="B90" s="409"/>
    </row>
    <row r="91" customFormat="false" ht="12.75" hidden="false" customHeight="false" outlineLevel="0" collapsed="false">
      <c r="B91" s="409"/>
    </row>
    <row r="92" customFormat="false" ht="12.75" hidden="false" customHeight="false" outlineLevel="0" collapsed="false">
      <c r="B92" s="409"/>
    </row>
    <row r="93" customFormat="false" ht="12.75" hidden="false" customHeight="false" outlineLevel="0" collapsed="false">
      <c r="B93" s="409"/>
    </row>
    <row r="94" customFormat="false" ht="12.75" hidden="false" customHeight="false" outlineLevel="0" collapsed="false">
      <c r="B94" s="409"/>
    </row>
    <row r="95" customFormat="false" ht="12.75" hidden="false" customHeight="false" outlineLevel="0" collapsed="false">
      <c r="B95" s="409"/>
    </row>
    <row r="96" customFormat="false" ht="12.75" hidden="false" customHeight="false" outlineLevel="0" collapsed="false">
      <c r="B96" s="409"/>
    </row>
    <row r="97" customFormat="false" ht="12.75" hidden="false" customHeight="false" outlineLevel="0" collapsed="false">
      <c r="B97" s="409"/>
    </row>
    <row r="98" customFormat="false" ht="12.75" hidden="false" customHeight="false" outlineLevel="0" collapsed="false">
      <c r="B98" s="409"/>
    </row>
    <row r="99" customFormat="false" ht="12.75" hidden="false" customHeight="false" outlineLevel="0" collapsed="false">
      <c r="B99" s="409"/>
    </row>
    <row r="100" customFormat="false" ht="12.75" hidden="false" customHeight="false" outlineLevel="0" collapsed="false">
      <c r="B100" s="409"/>
    </row>
    <row r="101" customFormat="false" ht="12.75" hidden="false" customHeight="false" outlineLevel="0" collapsed="false">
      <c r="B101" s="409"/>
    </row>
    <row r="102" customFormat="false" ht="12.75" hidden="false" customHeight="false" outlineLevel="0" collapsed="false">
      <c r="B102" s="409"/>
    </row>
    <row r="103" customFormat="false" ht="12.75" hidden="false" customHeight="false" outlineLevel="0" collapsed="false">
      <c r="B103" s="409"/>
    </row>
    <row r="104" customFormat="false" ht="12.75" hidden="false" customHeight="false" outlineLevel="0" collapsed="false">
      <c r="B104" s="409"/>
    </row>
    <row r="105" customFormat="false" ht="12.75" hidden="false" customHeight="false" outlineLevel="0" collapsed="false">
      <c r="B105" s="409"/>
    </row>
    <row r="106" customFormat="false" ht="12.75" hidden="false" customHeight="false" outlineLevel="0" collapsed="false">
      <c r="B106" s="409"/>
    </row>
    <row r="107" customFormat="false" ht="12.75" hidden="false" customHeight="false" outlineLevel="0" collapsed="false">
      <c r="B107" s="409"/>
    </row>
    <row r="108" customFormat="false" ht="12.75" hidden="false" customHeight="false" outlineLevel="0" collapsed="false">
      <c r="B108" s="409"/>
    </row>
    <row r="109" customFormat="false" ht="12.75" hidden="false" customHeight="false" outlineLevel="0" collapsed="false">
      <c r="B109" s="409"/>
    </row>
    <row r="110" customFormat="false" ht="12.75" hidden="false" customHeight="false" outlineLevel="0" collapsed="false">
      <c r="B110" s="409"/>
    </row>
    <row r="111" customFormat="false" ht="12.75" hidden="false" customHeight="false" outlineLevel="0" collapsed="false">
      <c r="B111" s="409"/>
    </row>
    <row r="112" customFormat="false" ht="12.75" hidden="false" customHeight="false" outlineLevel="0" collapsed="false">
      <c r="B112" s="409"/>
    </row>
    <row r="113" customFormat="false" ht="12.75" hidden="false" customHeight="false" outlineLevel="0" collapsed="false">
      <c r="B113" s="409"/>
    </row>
    <row r="114" customFormat="false" ht="12.75" hidden="false" customHeight="false" outlineLevel="0" collapsed="false">
      <c r="B114" s="409"/>
    </row>
    <row r="115" customFormat="false" ht="12.75" hidden="false" customHeight="false" outlineLevel="0" collapsed="false">
      <c r="B115" s="409"/>
    </row>
    <row r="116" customFormat="false" ht="12.75" hidden="false" customHeight="false" outlineLevel="0" collapsed="false">
      <c r="B116" s="409"/>
    </row>
    <row r="117" customFormat="false" ht="12.75" hidden="false" customHeight="false" outlineLevel="0" collapsed="false">
      <c r="B117" s="409"/>
    </row>
    <row r="118" customFormat="false" ht="12.75" hidden="false" customHeight="false" outlineLevel="0" collapsed="false">
      <c r="B118" s="409"/>
    </row>
    <row r="119" customFormat="false" ht="12.75" hidden="false" customHeight="false" outlineLevel="0" collapsed="false">
      <c r="B119" s="409"/>
    </row>
    <row r="120" customFormat="false" ht="12.75" hidden="false" customHeight="false" outlineLevel="0" collapsed="false">
      <c r="B120" s="409"/>
    </row>
    <row r="121" customFormat="false" ht="12.75" hidden="false" customHeight="false" outlineLevel="0" collapsed="false">
      <c r="B121" s="409"/>
    </row>
    <row r="122" customFormat="false" ht="12.75" hidden="false" customHeight="false" outlineLevel="0" collapsed="false">
      <c r="B122" s="409"/>
    </row>
    <row r="123" customFormat="false" ht="12.75" hidden="false" customHeight="false" outlineLevel="0" collapsed="false">
      <c r="B123" s="409"/>
    </row>
    <row r="124" customFormat="false" ht="12.75" hidden="false" customHeight="false" outlineLevel="0" collapsed="false">
      <c r="B124" s="409"/>
    </row>
    <row r="125" customFormat="false" ht="12.75" hidden="false" customHeight="false" outlineLevel="0" collapsed="false">
      <c r="B125" s="409"/>
    </row>
    <row r="126" customFormat="false" ht="12.75" hidden="false" customHeight="false" outlineLevel="0" collapsed="false">
      <c r="B126" s="409"/>
    </row>
    <row r="127" customFormat="false" ht="12.75" hidden="false" customHeight="false" outlineLevel="0" collapsed="false">
      <c r="B127" s="409"/>
    </row>
    <row r="128" customFormat="false" ht="12.75" hidden="false" customHeight="false" outlineLevel="0" collapsed="false">
      <c r="B128" s="409"/>
    </row>
    <row r="129" customFormat="false" ht="12.75" hidden="false" customHeight="false" outlineLevel="0" collapsed="false">
      <c r="B129" s="409"/>
    </row>
    <row r="130" customFormat="false" ht="12.75" hidden="false" customHeight="false" outlineLevel="0" collapsed="false">
      <c r="B130" s="409"/>
    </row>
    <row r="131" customFormat="false" ht="12.75" hidden="false" customHeight="false" outlineLevel="0" collapsed="false">
      <c r="B131" s="409"/>
    </row>
    <row r="132" customFormat="false" ht="12.75" hidden="false" customHeight="false" outlineLevel="0" collapsed="false">
      <c r="B132" s="409"/>
    </row>
    <row r="133" customFormat="false" ht="12.75" hidden="false" customHeight="false" outlineLevel="0" collapsed="false">
      <c r="B133" s="409"/>
    </row>
    <row r="134" customFormat="false" ht="12.75" hidden="false" customHeight="false" outlineLevel="0" collapsed="false">
      <c r="B134" s="409"/>
    </row>
    <row r="135" customFormat="false" ht="12.75" hidden="false" customHeight="false" outlineLevel="0" collapsed="false">
      <c r="B135" s="409"/>
    </row>
    <row r="136" customFormat="false" ht="12.75" hidden="false" customHeight="false" outlineLevel="0" collapsed="false">
      <c r="B136" s="409"/>
    </row>
    <row r="137" customFormat="false" ht="12.75" hidden="false" customHeight="false" outlineLevel="0" collapsed="false">
      <c r="B137" s="409"/>
    </row>
    <row r="138" customFormat="false" ht="12.75" hidden="false" customHeight="false" outlineLevel="0" collapsed="false">
      <c r="B138" s="409"/>
    </row>
    <row r="139" customFormat="false" ht="12.75" hidden="false" customHeight="false" outlineLevel="0" collapsed="false">
      <c r="B139" s="409"/>
    </row>
    <row r="140" customFormat="false" ht="12.75" hidden="false" customHeight="false" outlineLevel="0" collapsed="false">
      <c r="B140" s="409"/>
    </row>
    <row r="141" customFormat="false" ht="12.75" hidden="false" customHeight="false" outlineLevel="0" collapsed="false">
      <c r="B141" s="409"/>
    </row>
    <row r="142" customFormat="false" ht="12.75" hidden="false" customHeight="false" outlineLevel="0" collapsed="false">
      <c r="B142" s="409"/>
    </row>
    <row r="143" customFormat="false" ht="12.75" hidden="false" customHeight="false" outlineLevel="0" collapsed="false">
      <c r="B143" s="409"/>
    </row>
    <row r="144" customFormat="false" ht="12.75" hidden="false" customHeight="false" outlineLevel="0" collapsed="false">
      <c r="B144" s="409"/>
    </row>
    <row r="145" customFormat="false" ht="12.75" hidden="false" customHeight="false" outlineLevel="0" collapsed="false">
      <c r="B145" s="409"/>
    </row>
    <row r="146" customFormat="false" ht="12.75" hidden="false" customHeight="false" outlineLevel="0" collapsed="false">
      <c r="B146" s="409"/>
    </row>
    <row r="147" customFormat="false" ht="12.75" hidden="false" customHeight="false" outlineLevel="0" collapsed="false">
      <c r="B147" s="409"/>
    </row>
    <row r="148" customFormat="false" ht="12.75" hidden="false" customHeight="false" outlineLevel="0" collapsed="false">
      <c r="B148" s="409"/>
    </row>
    <row r="149" customFormat="false" ht="12.75" hidden="false" customHeight="false" outlineLevel="0" collapsed="false">
      <c r="B149" s="409"/>
    </row>
    <row r="150" customFormat="false" ht="12.75" hidden="false" customHeight="false" outlineLevel="0" collapsed="false">
      <c r="B150" s="409"/>
    </row>
    <row r="151" customFormat="false" ht="12.75" hidden="false" customHeight="false" outlineLevel="0" collapsed="false">
      <c r="B151" s="409"/>
    </row>
    <row r="152" customFormat="false" ht="12.75" hidden="false" customHeight="false" outlineLevel="0" collapsed="false">
      <c r="B152" s="409"/>
    </row>
    <row r="153" customFormat="false" ht="12.75" hidden="false" customHeight="false" outlineLevel="0" collapsed="false">
      <c r="B153" s="409"/>
    </row>
    <row r="154" customFormat="false" ht="12.75" hidden="false" customHeight="false" outlineLevel="0" collapsed="false">
      <c r="B154" s="409"/>
    </row>
    <row r="155" customFormat="false" ht="12.75" hidden="false" customHeight="false" outlineLevel="0" collapsed="false">
      <c r="B155" s="409"/>
    </row>
    <row r="156" customFormat="false" ht="12.75" hidden="false" customHeight="false" outlineLevel="0" collapsed="false">
      <c r="B156" s="409"/>
    </row>
    <row r="157" customFormat="false" ht="12.75" hidden="false" customHeight="false" outlineLevel="0" collapsed="false">
      <c r="B157" s="409"/>
    </row>
    <row r="158" customFormat="false" ht="12.75" hidden="false" customHeight="false" outlineLevel="0" collapsed="false">
      <c r="B158" s="409"/>
    </row>
    <row r="159" customFormat="false" ht="12.75" hidden="false" customHeight="false" outlineLevel="0" collapsed="false">
      <c r="B159" s="409"/>
    </row>
    <row r="160" customFormat="false" ht="12.75" hidden="false" customHeight="false" outlineLevel="0" collapsed="false">
      <c r="B160" s="409"/>
    </row>
    <row r="161" customFormat="false" ht="12.75" hidden="false" customHeight="false" outlineLevel="0" collapsed="false">
      <c r="B161" s="409"/>
    </row>
    <row r="162" customFormat="false" ht="12.75" hidden="false" customHeight="false" outlineLevel="0" collapsed="false">
      <c r="B162" s="409"/>
    </row>
    <row r="163" customFormat="false" ht="12.75" hidden="false" customHeight="false" outlineLevel="0" collapsed="false">
      <c r="B163" s="409"/>
    </row>
    <row r="164" customFormat="false" ht="12.75" hidden="false" customHeight="false" outlineLevel="0" collapsed="false">
      <c r="B164" s="409"/>
    </row>
    <row r="165" customFormat="false" ht="12.75" hidden="false" customHeight="false" outlineLevel="0" collapsed="false">
      <c r="B165" s="409"/>
    </row>
    <row r="166" customFormat="false" ht="12.75" hidden="false" customHeight="false" outlineLevel="0" collapsed="false">
      <c r="B166" s="409"/>
    </row>
    <row r="167" customFormat="false" ht="12.75" hidden="false" customHeight="false" outlineLevel="0" collapsed="false">
      <c r="B167" s="409"/>
    </row>
    <row r="168" customFormat="false" ht="12.75" hidden="false" customHeight="false" outlineLevel="0" collapsed="false">
      <c r="B168" s="409"/>
    </row>
    <row r="169" customFormat="false" ht="12.75" hidden="false" customHeight="false" outlineLevel="0" collapsed="false">
      <c r="B169" s="409"/>
    </row>
    <row r="170" customFormat="false" ht="12.75" hidden="false" customHeight="false" outlineLevel="0" collapsed="false">
      <c r="B170" s="409"/>
    </row>
    <row r="171" customFormat="false" ht="12.75" hidden="false" customHeight="false" outlineLevel="0" collapsed="false">
      <c r="B171" s="409"/>
    </row>
    <row r="172" customFormat="false" ht="12.75" hidden="false" customHeight="false" outlineLevel="0" collapsed="false">
      <c r="B172" s="409"/>
    </row>
    <row r="173" customFormat="false" ht="12.75" hidden="false" customHeight="false" outlineLevel="0" collapsed="false">
      <c r="B173" s="409"/>
    </row>
    <row r="174" customFormat="false" ht="12.75" hidden="false" customHeight="false" outlineLevel="0" collapsed="false">
      <c r="B174" s="409"/>
    </row>
    <row r="175" customFormat="false" ht="12.75" hidden="false" customHeight="false" outlineLevel="0" collapsed="false">
      <c r="B175" s="409"/>
    </row>
    <row r="176" customFormat="false" ht="12.75" hidden="false" customHeight="false" outlineLevel="0" collapsed="false">
      <c r="B176" s="409"/>
    </row>
    <row r="177" customFormat="false" ht="12.75" hidden="false" customHeight="false" outlineLevel="0" collapsed="false">
      <c r="B177" s="409"/>
    </row>
    <row r="178" customFormat="false" ht="12.75" hidden="false" customHeight="false" outlineLevel="0" collapsed="false">
      <c r="B178" s="409"/>
    </row>
    <row r="179" customFormat="false" ht="12.75" hidden="false" customHeight="false" outlineLevel="0" collapsed="false">
      <c r="B179" s="409"/>
    </row>
    <row r="180" customFormat="false" ht="12.75" hidden="false" customHeight="false" outlineLevel="0" collapsed="false">
      <c r="B180" s="409"/>
    </row>
    <row r="181" customFormat="false" ht="12.75" hidden="false" customHeight="false" outlineLevel="0" collapsed="false">
      <c r="B181" s="409"/>
    </row>
    <row r="182" customFormat="false" ht="12.75" hidden="false" customHeight="false" outlineLevel="0" collapsed="false">
      <c r="B182" s="409"/>
    </row>
    <row r="183" customFormat="false" ht="12.75" hidden="false" customHeight="false" outlineLevel="0" collapsed="false">
      <c r="B183" s="409"/>
    </row>
    <row r="184" customFormat="false" ht="12.75" hidden="false" customHeight="false" outlineLevel="0" collapsed="false">
      <c r="B184" s="409"/>
    </row>
    <row r="185" customFormat="false" ht="12.75" hidden="false" customHeight="false" outlineLevel="0" collapsed="false">
      <c r="B185" s="409"/>
    </row>
    <row r="186" customFormat="false" ht="12.75" hidden="false" customHeight="false" outlineLevel="0" collapsed="false">
      <c r="B186" s="409"/>
    </row>
    <row r="187" customFormat="false" ht="12.75" hidden="false" customHeight="false" outlineLevel="0" collapsed="false">
      <c r="B187" s="409"/>
    </row>
    <row r="188" customFormat="false" ht="12.75" hidden="false" customHeight="false" outlineLevel="0" collapsed="false">
      <c r="B188" s="409"/>
    </row>
    <row r="189" customFormat="false" ht="12.75" hidden="false" customHeight="false" outlineLevel="0" collapsed="false">
      <c r="B189" s="409"/>
    </row>
    <row r="190" customFormat="false" ht="12.75" hidden="false" customHeight="false" outlineLevel="0" collapsed="false">
      <c r="B190" s="409"/>
    </row>
    <row r="191" customFormat="false" ht="12.75" hidden="false" customHeight="false" outlineLevel="0" collapsed="false">
      <c r="B191" s="409"/>
    </row>
    <row r="192" customFormat="false" ht="12.75" hidden="false" customHeight="false" outlineLevel="0" collapsed="false">
      <c r="B192" s="409"/>
    </row>
    <row r="193" customFormat="false" ht="12.75" hidden="false" customHeight="false" outlineLevel="0" collapsed="false">
      <c r="B193" s="409"/>
    </row>
    <row r="194" customFormat="false" ht="12.75" hidden="false" customHeight="false" outlineLevel="0" collapsed="false">
      <c r="B194" s="409"/>
    </row>
    <row r="195" customFormat="false" ht="12.75" hidden="false" customHeight="false" outlineLevel="0" collapsed="false">
      <c r="B195" s="409"/>
    </row>
    <row r="196" customFormat="false" ht="12.75" hidden="false" customHeight="false" outlineLevel="0" collapsed="false">
      <c r="B196" s="409"/>
    </row>
    <row r="197" customFormat="false" ht="12.75" hidden="false" customHeight="false" outlineLevel="0" collapsed="false">
      <c r="B197" s="409"/>
    </row>
    <row r="198" customFormat="false" ht="12.75" hidden="false" customHeight="false" outlineLevel="0" collapsed="false">
      <c r="B198" s="409"/>
    </row>
    <row r="199" customFormat="false" ht="12.75" hidden="false" customHeight="false" outlineLevel="0" collapsed="false">
      <c r="B199" s="409"/>
    </row>
    <row r="200" customFormat="false" ht="12.75" hidden="false" customHeight="false" outlineLevel="0" collapsed="false">
      <c r="B200" s="409"/>
    </row>
    <row r="201" customFormat="false" ht="12.75" hidden="false" customHeight="false" outlineLevel="0" collapsed="false">
      <c r="B201" s="409"/>
    </row>
    <row r="202" customFormat="false" ht="12.75" hidden="false" customHeight="false" outlineLevel="0" collapsed="false">
      <c r="B202" s="409"/>
    </row>
    <row r="203" customFormat="false" ht="12.75" hidden="false" customHeight="false" outlineLevel="0" collapsed="false">
      <c r="B203" s="409"/>
    </row>
    <row r="204" customFormat="false" ht="12.75" hidden="false" customHeight="false" outlineLevel="0" collapsed="false">
      <c r="B204" s="409"/>
    </row>
    <row r="205" customFormat="false" ht="12.75" hidden="false" customHeight="false" outlineLevel="0" collapsed="false">
      <c r="B205" s="409"/>
    </row>
    <row r="206" customFormat="false" ht="12.75" hidden="false" customHeight="false" outlineLevel="0" collapsed="false">
      <c r="B206" s="409"/>
    </row>
    <row r="207" customFormat="false" ht="12.75" hidden="false" customHeight="false" outlineLevel="0" collapsed="false">
      <c r="B207" s="409"/>
    </row>
    <row r="208" customFormat="false" ht="12.75" hidden="false" customHeight="false" outlineLevel="0" collapsed="false">
      <c r="B208" s="409"/>
    </row>
    <row r="209" customFormat="false" ht="12.75" hidden="false" customHeight="false" outlineLevel="0" collapsed="false">
      <c r="B209" s="409"/>
    </row>
    <row r="210" customFormat="false" ht="12.75" hidden="false" customHeight="false" outlineLevel="0" collapsed="false">
      <c r="B210" s="409"/>
    </row>
    <row r="211" customFormat="false" ht="12.75" hidden="false" customHeight="false" outlineLevel="0" collapsed="false">
      <c r="B211" s="409"/>
    </row>
    <row r="212" customFormat="false" ht="12.75" hidden="false" customHeight="false" outlineLevel="0" collapsed="false">
      <c r="B212" s="409"/>
    </row>
    <row r="213" customFormat="false" ht="12.75" hidden="false" customHeight="false" outlineLevel="0" collapsed="false">
      <c r="B213" s="409"/>
    </row>
    <row r="214" customFormat="false" ht="12.75" hidden="false" customHeight="false" outlineLevel="0" collapsed="false">
      <c r="B214" s="409"/>
    </row>
    <row r="215" customFormat="false" ht="12.75" hidden="false" customHeight="false" outlineLevel="0" collapsed="false">
      <c r="B215" s="409"/>
    </row>
    <row r="216" customFormat="false" ht="12.75" hidden="false" customHeight="false" outlineLevel="0" collapsed="false">
      <c r="B216" s="409"/>
    </row>
    <row r="217" customFormat="false" ht="12.75" hidden="false" customHeight="false" outlineLevel="0" collapsed="false">
      <c r="B217" s="409"/>
    </row>
    <row r="218" customFormat="false" ht="12.75" hidden="false" customHeight="false" outlineLevel="0" collapsed="false">
      <c r="B218" s="409"/>
    </row>
    <row r="219" customFormat="false" ht="12.75" hidden="false" customHeight="false" outlineLevel="0" collapsed="false">
      <c r="B219" s="409"/>
    </row>
    <row r="220" customFormat="false" ht="12.75" hidden="false" customHeight="false" outlineLevel="0" collapsed="false">
      <c r="B220" s="409"/>
    </row>
    <row r="221" customFormat="false" ht="12.75" hidden="false" customHeight="false" outlineLevel="0" collapsed="false">
      <c r="B221" s="409"/>
    </row>
    <row r="222" customFormat="false" ht="12.75" hidden="false" customHeight="false" outlineLevel="0" collapsed="false">
      <c r="B222" s="409"/>
    </row>
    <row r="223" customFormat="false" ht="12.75" hidden="false" customHeight="false" outlineLevel="0" collapsed="false">
      <c r="B223" s="409"/>
    </row>
    <row r="224" customFormat="false" ht="12.75" hidden="false" customHeight="false" outlineLevel="0" collapsed="false">
      <c r="B224" s="409"/>
    </row>
    <row r="225" customFormat="false" ht="12.75" hidden="false" customHeight="false" outlineLevel="0" collapsed="false">
      <c r="B225" s="409"/>
    </row>
    <row r="226" customFormat="false" ht="12.75" hidden="false" customHeight="false" outlineLevel="0" collapsed="false">
      <c r="B226" s="409"/>
    </row>
    <row r="227" customFormat="false" ht="12.75" hidden="false" customHeight="false" outlineLevel="0" collapsed="false">
      <c r="B227" s="409"/>
    </row>
    <row r="228" customFormat="false" ht="12.75" hidden="false" customHeight="false" outlineLevel="0" collapsed="false">
      <c r="B228" s="409"/>
    </row>
    <row r="229" customFormat="false" ht="12.75" hidden="false" customHeight="false" outlineLevel="0" collapsed="false">
      <c r="B229" s="409"/>
    </row>
    <row r="230" customFormat="false" ht="12.75" hidden="false" customHeight="false" outlineLevel="0" collapsed="false">
      <c r="B230" s="409"/>
    </row>
    <row r="231" customFormat="false" ht="12.75" hidden="false" customHeight="false" outlineLevel="0" collapsed="false">
      <c r="B231" s="409"/>
    </row>
    <row r="232" customFormat="false" ht="12.75" hidden="false" customHeight="false" outlineLevel="0" collapsed="false">
      <c r="B232" s="409"/>
    </row>
    <row r="233" customFormat="false" ht="12.75" hidden="false" customHeight="false" outlineLevel="0" collapsed="false">
      <c r="B233" s="409"/>
    </row>
    <row r="234" customFormat="false" ht="12.75" hidden="false" customHeight="false" outlineLevel="0" collapsed="false">
      <c r="B234" s="409"/>
    </row>
    <row r="235" customFormat="false" ht="12.75" hidden="false" customHeight="false" outlineLevel="0" collapsed="false">
      <c r="B235" s="409"/>
    </row>
    <row r="236" customFormat="false" ht="12.75" hidden="false" customHeight="false" outlineLevel="0" collapsed="false">
      <c r="B236" s="409"/>
    </row>
    <row r="237" customFormat="false" ht="12.75" hidden="false" customHeight="false" outlineLevel="0" collapsed="false">
      <c r="B237" s="409"/>
    </row>
    <row r="238" customFormat="false" ht="12.75" hidden="false" customHeight="false" outlineLevel="0" collapsed="false">
      <c r="B238" s="409"/>
    </row>
    <row r="239" customFormat="false" ht="12.75" hidden="false" customHeight="false" outlineLevel="0" collapsed="false">
      <c r="B239" s="409"/>
    </row>
    <row r="240" customFormat="false" ht="12.75" hidden="false" customHeight="false" outlineLevel="0" collapsed="false">
      <c r="B240" s="409"/>
    </row>
    <row r="241" customFormat="false" ht="12.75" hidden="false" customHeight="false" outlineLevel="0" collapsed="false">
      <c r="B241" s="409"/>
    </row>
    <row r="242" customFormat="false" ht="12.75" hidden="false" customHeight="false" outlineLevel="0" collapsed="false">
      <c r="B242" s="409"/>
    </row>
    <row r="243" customFormat="false" ht="12.75" hidden="false" customHeight="false" outlineLevel="0" collapsed="false">
      <c r="B243" s="409"/>
    </row>
    <row r="244" customFormat="false" ht="12.75" hidden="false" customHeight="false" outlineLevel="0" collapsed="false">
      <c r="B244" s="409"/>
    </row>
    <row r="245" customFormat="false" ht="12.75" hidden="false" customHeight="false" outlineLevel="0" collapsed="false">
      <c r="B245" s="409"/>
    </row>
    <row r="246" customFormat="false" ht="12.75" hidden="false" customHeight="false" outlineLevel="0" collapsed="false">
      <c r="B246" s="409"/>
    </row>
    <row r="247" customFormat="false" ht="12.75" hidden="false" customHeight="false" outlineLevel="0" collapsed="false">
      <c r="B247" s="409"/>
    </row>
    <row r="248" customFormat="false" ht="12.75" hidden="false" customHeight="false" outlineLevel="0" collapsed="false">
      <c r="B248" s="409"/>
    </row>
    <row r="249" customFormat="false" ht="12.75" hidden="false" customHeight="false" outlineLevel="0" collapsed="false">
      <c r="B249" s="409"/>
    </row>
    <row r="250" customFormat="false" ht="12.75" hidden="false" customHeight="false" outlineLevel="0" collapsed="false">
      <c r="B250" s="409"/>
    </row>
    <row r="251" customFormat="false" ht="12.75" hidden="false" customHeight="false" outlineLevel="0" collapsed="false">
      <c r="B251" s="409"/>
    </row>
    <row r="252" customFormat="false" ht="12.75" hidden="false" customHeight="false" outlineLevel="0" collapsed="false">
      <c r="B252" s="409"/>
    </row>
    <row r="253" customFormat="false" ht="12.75" hidden="false" customHeight="false" outlineLevel="0" collapsed="false">
      <c r="B253" s="409"/>
    </row>
    <row r="254" customFormat="false" ht="12.75" hidden="false" customHeight="false" outlineLevel="0" collapsed="false">
      <c r="B254" s="409"/>
    </row>
    <row r="255" customFormat="false" ht="12.75" hidden="false" customHeight="false" outlineLevel="0" collapsed="false">
      <c r="B255" s="409"/>
    </row>
    <row r="256" customFormat="false" ht="12.75" hidden="false" customHeight="false" outlineLevel="0" collapsed="false">
      <c r="B256" s="409"/>
    </row>
    <row r="257" customFormat="false" ht="12.75" hidden="false" customHeight="false" outlineLevel="0" collapsed="false">
      <c r="B257" s="409"/>
    </row>
    <row r="258" customFormat="false" ht="12.75" hidden="false" customHeight="false" outlineLevel="0" collapsed="false">
      <c r="B258" s="409"/>
    </row>
    <row r="259" customFormat="false" ht="12.75" hidden="false" customHeight="false" outlineLevel="0" collapsed="false">
      <c r="B259" s="409"/>
    </row>
    <row r="260" customFormat="false" ht="12.75" hidden="false" customHeight="false" outlineLevel="0" collapsed="false">
      <c r="B260" s="409"/>
    </row>
    <row r="261" customFormat="false" ht="12.75" hidden="false" customHeight="false" outlineLevel="0" collapsed="false">
      <c r="B261" s="409"/>
    </row>
    <row r="262" customFormat="false" ht="12.75" hidden="false" customHeight="false" outlineLevel="0" collapsed="false">
      <c r="B262" s="409"/>
    </row>
    <row r="263" customFormat="false" ht="12.75" hidden="false" customHeight="false" outlineLevel="0" collapsed="false">
      <c r="B263" s="409"/>
    </row>
    <row r="264" customFormat="false" ht="12.75" hidden="false" customHeight="false" outlineLevel="0" collapsed="false">
      <c r="B264" s="409"/>
    </row>
    <row r="265" customFormat="false" ht="12.75" hidden="false" customHeight="false" outlineLevel="0" collapsed="false">
      <c r="B265" s="409"/>
    </row>
    <row r="266" customFormat="false" ht="12.75" hidden="false" customHeight="false" outlineLevel="0" collapsed="false">
      <c r="B266" s="409"/>
    </row>
    <row r="267" customFormat="false" ht="12.75" hidden="false" customHeight="false" outlineLevel="0" collapsed="false">
      <c r="B267" s="409"/>
    </row>
    <row r="268" customFormat="false" ht="12.75" hidden="false" customHeight="false" outlineLevel="0" collapsed="false">
      <c r="B268" s="409"/>
    </row>
    <row r="269" customFormat="false" ht="12.75" hidden="false" customHeight="false" outlineLevel="0" collapsed="false">
      <c r="B269" s="409"/>
    </row>
    <row r="270" customFormat="false" ht="12.75" hidden="false" customHeight="false" outlineLevel="0" collapsed="false">
      <c r="B270" s="409"/>
    </row>
    <row r="271" customFormat="false" ht="12.75" hidden="false" customHeight="false" outlineLevel="0" collapsed="false">
      <c r="B271" s="409"/>
    </row>
    <row r="272" customFormat="false" ht="12.75" hidden="false" customHeight="false" outlineLevel="0" collapsed="false">
      <c r="B272" s="409"/>
    </row>
    <row r="273" customFormat="false" ht="12.75" hidden="false" customHeight="false" outlineLevel="0" collapsed="false">
      <c r="B273" s="409"/>
    </row>
    <row r="274" customFormat="false" ht="12.75" hidden="false" customHeight="false" outlineLevel="0" collapsed="false">
      <c r="B274" s="409"/>
    </row>
    <row r="275" customFormat="false" ht="12.75" hidden="false" customHeight="false" outlineLevel="0" collapsed="false">
      <c r="B275" s="409"/>
    </row>
    <row r="276" customFormat="false" ht="12.75" hidden="false" customHeight="false" outlineLevel="0" collapsed="false">
      <c r="B276" s="409"/>
    </row>
    <row r="277" customFormat="false" ht="12.75" hidden="false" customHeight="false" outlineLevel="0" collapsed="false">
      <c r="B277" s="409"/>
    </row>
    <row r="278" customFormat="false" ht="12.75" hidden="false" customHeight="false" outlineLevel="0" collapsed="false">
      <c r="B278" s="409"/>
    </row>
    <row r="279" customFormat="false" ht="12.75" hidden="false" customHeight="false" outlineLevel="0" collapsed="false">
      <c r="B279" s="409"/>
    </row>
    <row r="280" customFormat="false" ht="12.75" hidden="false" customHeight="false" outlineLevel="0" collapsed="false">
      <c r="B280" s="409"/>
    </row>
    <row r="281" customFormat="false" ht="12.75" hidden="false" customHeight="false" outlineLevel="0" collapsed="false">
      <c r="B281" s="409"/>
    </row>
    <row r="282" customFormat="false" ht="12.75" hidden="false" customHeight="false" outlineLevel="0" collapsed="false">
      <c r="B282" s="409"/>
    </row>
    <row r="283" customFormat="false" ht="12.75" hidden="false" customHeight="false" outlineLevel="0" collapsed="false">
      <c r="B283" s="409"/>
    </row>
    <row r="284" customFormat="false" ht="12.75" hidden="false" customHeight="false" outlineLevel="0" collapsed="false">
      <c r="B284" s="409"/>
    </row>
    <row r="285" customFormat="false" ht="12.75" hidden="false" customHeight="false" outlineLevel="0" collapsed="false">
      <c r="B285" s="409"/>
    </row>
    <row r="286" customFormat="false" ht="12.75" hidden="false" customHeight="false" outlineLevel="0" collapsed="false">
      <c r="B286" s="409"/>
    </row>
    <row r="287" customFormat="false" ht="12.75" hidden="false" customHeight="false" outlineLevel="0" collapsed="false">
      <c r="B287" s="409"/>
    </row>
    <row r="288" customFormat="false" ht="12.75" hidden="false" customHeight="false" outlineLevel="0" collapsed="false">
      <c r="B288" s="409"/>
    </row>
    <row r="289" customFormat="false" ht="12.75" hidden="false" customHeight="false" outlineLevel="0" collapsed="false">
      <c r="B289" s="409"/>
    </row>
    <row r="290" customFormat="false" ht="12.75" hidden="false" customHeight="false" outlineLevel="0" collapsed="false">
      <c r="B290" s="409"/>
    </row>
    <row r="291" customFormat="false" ht="12.75" hidden="false" customHeight="false" outlineLevel="0" collapsed="false">
      <c r="B291" s="409"/>
    </row>
    <row r="292" customFormat="false" ht="12.75" hidden="false" customHeight="false" outlineLevel="0" collapsed="false">
      <c r="B292" s="409"/>
    </row>
    <row r="293" customFormat="false" ht="12.75" hidden="false" customHeight="false" outlineLevel="0" collapsed="false">
      <c r="B293" s="409"/>
    </row>
    <row r="294" customFormat="false" ht="12.75" hidden="false" customHeight="false" outlineLevel="0" collapsed="false">
      <c r="B294" s="409"/>
    </row>
    <row r="295" customFormat="false" ht="12.75" hidden="false" customHeight="false" outlineLevel="0" collapsed="false">
      <c r="B295" s="409"/>
    </row>
    <row r="296" customFormat="false" ht="12.75" hidden="false" customHeight="false" outlineLevel="0" collapsed="false">
      <c r="B296" s="409"/>
    </row>
    <row r="297" customFormat="false" ht="12.75" hidden="false" customHeight="false" outlineLevel="0" collapsed="false">
      <c r="B297" s="409"/>
    </row>
    <row r="298" customFormat="false" ht="12.75" hidden="false" customHeight="false" outlineLevel="0" collapsed="false">
      <c r="B298" s="409"/>
    </row>
    <row r="299" customFormat="false" ht="12.75" hidden="false" customHeight="false" outlineLevel="0" collapsed="false">
      <c r="B299" s="409"/>
    </row>
    <row r="300" customFormat="false" ht="12.75" hidden="false" customHeight="false" outlineLevel="0" collapsed="false">
      <c r="B300" s="409"/>
    </row>
    <row r="301" customFormat="false" ht="12.75" hidden="false" customHeight="false" outlineLevel="0" collapsed="false">
      <c r="B301" s="409"/>
    </row>
    <row r="302" customFormat="false" ht="12.75" hidden="false" customHeight="false" outlineLevel="0" collapsed="false">
      <c r="B302" s="409"/>
    </row>
    <row r="303" customFormat="false" ht="12.75" hidden="false" customHeight="false" outlineLevel="0" collapsed="false">
      <c r="B303" s="409"/>
    </row>
    <row r="304" customFormat="false" ht="12.75" hidden="false" customHeight="false" outlineLevel="0" collapsed="false">
      <c r="B304" s="409"/>
    </row>
    <row r="305" customFormat="false" ht="12.75" hidden="false" customHeight="false" outlineLevel="0" collapsed="false">
      <c r="B305" s="409"/>
    </row>
    <row r="306" customFormat="false" ht="12.75" hidden="false" customHeight="false" outlineLevel="0" collapsed="false">
      <c r="B306" s="409"/>
    </row>
    <row r="307" customFormat="false" ht="12.75" hidden="false" customHeight="false" outlineLevel="0" collapsed="false">
      <c r="B307" s="409"/>
    </row>
    <row r="308" customFormat="false" ht="12.75" hidden="false" customHeight="false" outlineLevel="0" collapsed="false">
      <c r="B308" s="409"/>
    </row>
    <row r="309" customFormat="false" ht="12.75" hidden="false" customHeight="false" outlineLevel="0" collapsed="false">
      <c r="B309" s="40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A2" activeCellId="0" sqref="A2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1.99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37162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27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23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37162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23.2</v>
      </c>
      <c r="D9" s="94" t="n">
        <f aca="true">IF(ISERROR((AVERAGE(OFFSET('Curve Summary'!$D$6,28,0,0,1))*0+25*'Curve Summary Backup'!$D$39)/25),'Curve Summary Backup'!$D$39,(AVERAGE(OFFSET('Curve Summary'!$D$6,28,0,0,1))*0+25*'Curve Summary Backup'!$D$39)/25)</f>
        <v>27.25</v>
      </c>
      <c r="E9" s="94" t="n">
        <f aca="false">VLOOKUP(E$7,'Curve Summary'!$A$7:$AG$54,4)</f>
        <v>34.5</v>
      </c>
      <c r="F9" s="95" t="n">
        <f aca="false">(C9*C$5+D9*D$5+E9*E$5)/(SUM(C$5:E$5))</f>
        <v>28.06015625</v>
      </c>
      <c r="G9" s="94" t="n">
        <f aca="false">AVERAGE(H9:I9)</f>
        <v>32.5</v>
      </c>
      <c r="H9" s="94" t="n">
        <f aca="false">AG9</f>
        <v>34</v>
      </c>
      <c r="I9" s="94" t="n">
        <f aca="false">AH9</f>
        <v>31</v>
      </c>
      <c r="J9" s="94" t="n">
        <f aca="false">AVERAGE(K9:L9)</f>
        <v>28</v>
      </c>
      <c r="K9" s="94" t="n">
        <f aca="false">AI9</f>
        <v>28</v>
      </c>
      <c r="L9" s="94" t="n">
        <f aca="false">AJ9</f>
        <v>28</v>
      </c>
      <c r="M9" s="94" t="n">
        <f aca="false">AK9</f>
        <v>26.75</v>
      </c>
      <c r="N9" s="94" t="n">
        <f aca="false">AL9</f>
        <v>28</v>
      </c>
      <c r="O9" s="94" t="n">
        <f aca="false">AVERAGE(P9:Q9)</f>
        <v>44.75</v>
      </c>
      <c r="P9" s="96" t="n">
        <f aca="false">AM9</f>
        <v>40.25</v>
      </c>
      <c r="Q9" s="94" t="n">
        <f aca="false">AN9</f>
        <v>49.25</v>
      </c>
      <c r="R9" s="94" t="n">
        <f aca="false">AO9</f>
        <v>40</v>
      </c>
      <c r="S9" s="94" t="n">
        <f aca="false">AVERAGE(T9:V9)</f>
        <v>34.75</v>
      </c>
      <c r="T9" s="94" t="n">
        <f aca="false">AP9</f>
        <v>36.25</v>
      </c>
      <c r="U9" s="94" t="n">
        <f aca="false">AQ9</f>
        <v>33</v>
      </c>
      <c r="V9" s="94" t="n">
        <f aca="false">AR9</f>
        <v>35</v>
      </c>
      <c r="W9" s="95" t="n">
        <f aca="false">SUM(AG28:AR28)/SUM($AG$5:$AR$5)</f>
        <v>34.1892156862745</v>
      </c>
      <c r="X9" s="94" t="n">
        <f aca="false">SUM(AS28:BD28)/SUM($AS$5:$BD$5)</f>
        <v>36.106862745098</v>
      </c>
      <c r="Y9" s="94" t="n">
        <f aca="false">SUM(BE28:BR28)/SUM($BE$5:$BR$5)</f>
        <v>35.6252684563758</v>
      </c>
      <c r="Z9" s="94" t="n">
        <f aca="false">SUM(BQ28:CB28)/SUM($BQ$5:$CB$5)</f>
        <v>35.8327450980392</v>
      </c>
      <c r="AA9" s="94" t="n">
        <f aca="false">SUM(CC28:DX28)/SUM($CC$5:$DX$5)</f>
        <v>36.6398725490196</v>
      </c>
      <c r="AB9" s="97" t="n">
        <f aca="false">SUM(DY28:EJ28)/SUM($DY$5:$EJ$5)</f>
        <v>37.8233203125</v>
      </c>
      <c r="AC9" s="98" t="n">
        <f aca="false">(C9*C$5+D9*D$5+E9*E$5+SUM(AG28:EJ28))/(SUM(C$5:E$5)+SUM($AG$5:$EJ$5))</f>
        <v>36.0110457239627</v>
      </c>
      <c r="AD9" s="99"/>
      <c r="AE9" s="99"/>
      <c r="AF9" s="100"/>
      <c r="AG9" s="96" t="n">
        <f aca="false">VLOOKUP(AG$7,'Curve Summary'!$A$7:$AG$161,4)</f>
        <v>34</v>
      </c>
      <c r="AH9" s="96" t="n">
        <f aca="false">VLOOKUP(AH$7,'Curve Summary'!$A$7:$AG$161,4)</f>
        <v>31</v>
      </c>
      <c r="AI9" s="96" t="n">
        <f aca="false">VLOOKUP(AI$7,'Curve Summary'!$A$7:$AG$161,4)</f>
        <v>28</v>
      </c>
      <c r="AJ9" s="96" t="n">
        <f aca="false">VLOOKUP(AJ$7,'Curve Summary'!$A$7:$AG$161,4)</f>
        <v>28</v>
      </c>
      <c r="AK9" s="96" t="n">
        <f aca="false">VLOOKUP(AK$7,'Curve Summary'!$A$7:$AG$161,4)</f>
        <v>26.75</v>
      </c>
      <c r="AL9" s="96" t="n">
        <f aca="false">VLOOKUP(AL$7,'Curve Summary'!$A$7:$AG$161,4)</f>
        <v>28</v>
      </c>
      <c r="AM9" s="96" t="n">
        <f aca="false">VLOOKUP(AM$7,'Curve Summary'!$A$7:$AG$161,4)</f>
        <v>40.25</v>
      </c>
      <c r="AN9" s="96" t="n">
        <f aca="false">VLOOKUP(AN$7,'Curve Summary'!$A$7:$AG$161,4)</f>
        <v>49.25</v>
      </c>
      <c r="AO9" s="96" t="n">
        <f aca="false">VLOOKUP(AO$7,'Curve Summary'!$A$7:$AG$161,4)</f>
        <v>40</v>
      </c>
      <c r="AP9" s="96" t="n">
        <f aca="false">VLOOKUP(AP$7,'Curve Summary'!$A$7:$AG$161,4)</f>
        <v>36.25</v>
      </c>
      <c r="AQ9" s="96" t="n">
        <f aca="false">VLOOKUP(AQ$7,'Curve Summary'!$A$7:$AG$161,4)</f>
        <v>33</v>
      </c>
      <c r="AR9" s="96" t="n">
        <f aca="false">VLOOKUP(AR$7,'Curve Summary'!$A$7:$AG$161,4)</f>
        <v>35</v>
      </c>
      <c r="AS9" s="96" t="n">
        <f aca="false">VLOOKUP(AS$7,'Curve Summary'!$A$7:$AG$161,4)</f>
        <v>37.5</v>
      </c>
      <c r="AT9" s="96" t="n">
        <f aca="false">VLOOKUP(AT$7,'Curve Summary'!$A$7:$AG$161,4)</f>
        <v>35</v>
      </c>
      <c r="AU9" s="96" t="n">
        <f aca="false">VLOOKUP(AU$7,'Curve Summary'!$A$7:$AG$161,4)</f>
        <v>31</v>
      </c>
      <c r="AV9" s="96" t="n">
        <f aca="false">VLOOKUP(AV$7,'Curve Summary'!$A$7:$AG$161,4)</f>
        <v>30</v>
      </c>
      <c r="AW9" s="96" t="n">
        <f aca="false">VLOOKUP(AW$7,'Curve Summary'!$A$7:$AG$161,4)</f>
        <v>25</v>
      </c>
      <c r="AX9" s="96" t="n">
        <f aca="false">VLOOKUP(AX$7,'Curve Summary'!$A$7:$AG$161,4)</f>
        <v>26.25</v>
      </c>
      <c r="AY9" s="96" t="n">
        <f aca="false">VLOOKUP(AY$7,'Curve Summary'!$A$7:$AG$161,4)</f>
        <v>45</v>
      </c>
      <c r="AZ9" s="96" t="n">
        <f aca="false">VLOOKUP(AZ$7,'Curve Summary'!$A$7:$AG$161,4)</f>
        <v>53</v>
      </c>
      <c r="BA9" s="96" t="n">
        <f aca="false">VLOOKUP(BA$7,'Curve Summary'!$A$7:$AG$161,4)</f>
        <v>42</v>
      </c>
      <c r="BB9" s="96" t="n">
        <f aca="false">VLOOKUP(BB$7,'Curve Summary'!$A$7:$AG$161,4)</f>
        <v>36.75</v>
      </c>
      <c r="BC9" s="96" t="n">
        <f aca="false">VLOOKUP(BC$7,'Curve Summary'!$A$7:$AG$161,4)</f>
        <v>34.25</v>
      </c>
      <c r="BD9" s="96" t="n">
        <f aca="false">VLOOKUP(BD$7,'Curve Summary'!$A$7:$AG$161,4)</f>
        <v>37</v>
      </c>
      <c r="BE9" s="96" t="n">
        <f aca="false">VLOOKUP(BE$7,'Curve Summary'!$A$7:$AG$161,4)</f>
        <v>36.7</v>
      </c>
      <c r="BF9" s="96" t="n">
        <f aca="false">VLOOKUP(BF$7,'Curve Summary'!$A$7:$AG$161,4)</f>
        <v>34.62</v>
      </c>
      <c r="BG9" s="96" t="n">
        <f aca="false">VLOOKUP(BG$7,'Curve Summary'!$A$7:$AG$161,4)</f>
        <v>31.28</v>
      </c>
      <c r="BH9" s="96" t="n">
        <f aca="false">VLOOKUP(BH$7,'Curve Summary'!$A$7:$AG$161,4)</f>
        <v>30.45</v>
      </c>
      <c r="BI9" s="96" t="n">
        <f aca="false">VLOOKUP(BI$7,'Curve Summary'!$A$7:$AG$161,4)</f>
        <v>26.27</v>
      </c>
      <c r="BJ9" s="96" t="n">
        <f aca="false">VLOOKUP(BJ$7,'Curve Summary'!$A$7:$AG$161,4)</f>
        <v>27.32</v>
      </c>
      <c r="BK9" s="96" t="n">
        <f aca="false">VLOOKUP(BK$7,'Curve Summary'!$A$7:$AG$161,4)</f>
        <v>43.05</v>
      </c>
      <c r="BL9" s="96" t="n">
        <f aca="false">VLOOKUP(BL$7,'Curve Summary'!$A$7:$AG$161,4)</f>
        <v>49.77</v>
      </c>
      <c r="BM9" s="96" t="n">
        <f aca="false">VLOOKUP(BM$7,'Curve Summary'!$A$7:$AG$161,4)</f>
        <v>40.56</v>
      </c>
      <c r="BN9" s="96" t="n">
        <f aca="false">VLOOKUP(BN$7,'Curve Summary'!$A$7:$AG$161,4)</f>
        <v>36.28</v>
      </c>
      <c r="BO9" s="96" t="n">
        <f aca="false">VLOOKUP(BO$7,'Curve Summary'!$A$7:$AG$161,4)</f>
        <v>34.07</v>
      </c>
      <c r="BP9" s="96" t="n">
        <f aca="false">VLOOKUP(BP$7,'Curve Summary'!$A$7:$AG$161,4)</f>
        <v>36.39</v>
      </c>
      <c r="BQ9" s="96" t="n">
        <f aca="false">VLOOKUP(BQ$7,'Curve Summary'!$A$7:$AG$161,4)</f>
        <v>36.78</v>
      </c>
      <c r="BR9" s="96" t="n">
        <f aca="false">VLOOKUP(BR$7,'Curve Summary'!$A$7:$AG$161,4)</f>
        <v>35</v>
      </c>
      <c r="BS9" s="96" t="n">
        <f aca="false">VLOOKUP(BS$7,'Curve Summary'!$A$7:$AG$161,4)</f>
        <v>32.14</v>
      </c>
      <c r="BT9" s="96" t="n">
        <f aca="false">VLOOKUP(BT$7,'Curve Summary'!$A$7:$AG$161,4)</f>
        <v>31.43</v>
      </c>
      <c r="BU9" s="96" t="n">
        <f aca="false">VLOOKUP(BU$7,'Curve Summary'!$A$7:$AG$161,4)</f>
        <v>27.85</v>
      </c>
      <c r="BV9" s="96" t="n">
        <f aca="false">VLOOKUP(BV$7,'Curve Summary'!$A$7:$AG$161,4)</f>
        <v>28.75</v>
      </c>
      <c r="BW9" s="96" t="n">
        <f aca="false">VLOOKUP(BW$7,'Curve Summary'!$A$7:$AG$161,4)</f>
        <v>42.21</v>
      </c>
      <c r="BX9" s="96" t="n">
        <f aca="false">VLOOKUP(BX$7,'Curve Summary'!$A$7:$AG$161,4)</f>
        <v>47.97</v>
      </c>
      <c r="BY9" s="96" t="n">
        <f aca="false">VLOOKUP(BY$7,'Curve Summary'!$A$7:$AG$161,4)</f>
        <v>40.08</v>
      </c>
      <c r="BZ9" s="96" t="n">
        <f aca="false">VLOOKUP(BZ$7,'Curve Summary'!$A$7:$AG$161,4)</f>
        <v>36.53</v>
      </c>
      <c r="CA9" s="96" t="n">
        <f aca="false">VLOOKUP(CA$7,'Curve Summary'!$A$7:$AG$161,4)</f>
        <v>34.53</v>
      </c>
      <c r="CB9" s="96" t="n">
        <f aca="false">VLOOKUP(CB$7,'Curve Summary'!$A$7:$AG$161,4)</f>
        <v>36.52</v>
      </c>
      <c r="CC9" s="96" t="n">
        <f aca="false">VLOOKUP(CC$7,'Curve Summary'!$A$7:$AG$161,4)</f>
        <v>36.93</v>
      </c>
      <c r="CD9" s="96" t="n">
        <f aca="false">VLOOKUP(CD$7,'Curve Summary'!$A$7:$AG$161,4)</f>
        <v>35.32</v>
      </c>
      <c r="CE9" s="96" t="n">
        <f aca="false">VLOOKUP(CE$7,'Curve Summary'!$A$7:$AG$161,4)</f>
        <v>32.72</v>
      </c>
      <c r="CF9" s="96" t="n">
        <f aca="false">VLOOKUP(CF$7,'Curve Summary'!$A$7:$AG$161,4)</f>
        <v>32.08</v>
      </c>
      <c r="CG9" s="96" t="n">
        <f aca="false">VLOOKUP(CG$7,'Curve Summary'!$A$7:$AG$161,4)</f>
        <v>28.84</v>
      </c>
      <c r="CH9" s="96" t="n">
        <f aca="false">VLOOKUP(CH$7,'Curve Summary'!$A$7:$AG$161,4)</f>
        <v>29.66</v>
      </c>
      <c r="CI9" s="96" t="n">
        <f aca="false">VLOOKUP(CI$7,'Curve Summary'!$A$7:$AG$161,4)</f>
        <v>41.86</v>
      </c>
      <c r="CJ9" s="96" t="n">
        <f aca="false">VLOOKUP(CJ$7,'Curve Summary'!$A$7:$AG$161,4)</f>
        <v>47.07</v>
      </c>
      <c r="CK9" s="96" t="n">
        <f aca="false">VLOOKUP(CK$7,'Curve Summary'!$A$7:$AG$161,4)</f>
        <v>39.93</v>
      </c>
      <c r="CL9" s="96" t="n">
        <f aca="false">VLOOKUP(CL$7,'Curve Summary'!$A$7:$AG$161,4)</f>
        <v>36.78</v>
      </c>
      <c r="CM9" s="96" t="n">
        <f aca="false">VLOOKUP(CM$7,'Curve Summary'!$A$7:$AG$161,4)</f>
        <v>34.9</v>
      </c>
      <c r="CN9" s="96" t="n">
        <f aca="false">VLOOKUP(CN$7,'Curve Summary'!$A$7:$AG$161,4)</f>
        <v>36.7</v>
      </c>
      <c r="CO9" s="96" t="n">
        <f aca="false">VLOOKUP(CO$7,'Curve Summary'!$A$7:$AG$161,4)</f>
        <v>37.07</v>
      </c>
      <c r="CP9" s="96" t="n">
        <f aca="false">VLOOKUP(CP$7,'Curve Summary'!$A$7:$AG$161,4)</f>
        <v>35.61</v>
      </c>
      <c r="CQ9" s="96" t="n">
        <f aca="false">VLOOKUP(CQ$7,'Curve Summary'!$A$7:$AG$161,4)</f>
        <v>33.27</v>
      </c>
      <c r="CR9" s="96" t="n">
        <f aca="false">VLOOKUP(CR$7,'Curve Summary'!$A$7:$AG$161,4)</f>
        <v>32.69</v>
      </c>
      <c r="CS9" s="96" t="n">
        <f aca="false">VLOOKUP(CS$7,'Curve Summary'!$A$7:$AG$161,4)</f>
        <v>29.76</v>
      </c>
      <c r="CT9" s="96" t="n">
        <f aca="false">VLOOKUP(CT$7,'Curve Summary'!$A$7:$AG$161,4)</f>
        <v>30.5</v>
      </c>
      <c r="CU9" s="96" t="n">
        <f aca="false">VLOOKUP(CU$7,'Curve Summary'!$A$7:$AG$161,4)</f>
        <v>41.56</v>
      </c>
      <c r="CV9" s="96" t="n">
        <f aca="false">VLOOKUP(CV$7,'Curve Summary'!$A$7:$AG$161,4)</f>
        <v>46.29</v>
      </c>
      <c r="CW9" s="96" t="n">
        <f aca="false">VLOOKUP(CW$7,'Curve Summary'!$A$7:$AG$161,4)</f>
        <v>39.82</v>
      </c>
      <c r="CX9" s="96" t="n">
        <f aca="false">VLOOKUP(CX$7,'Curve Summary'!$A$7:$AG$161,4)</f>
        <v>37.04</v>
      </c>
      <c r="CY9" s="96" t="n">
        <f aca="false">VLOOKUP(CY$7,'Curve Summary'!$A$7:$AG$161,4)</f>
        <v>35.27</v>
      </c>
      <c r="CZ9" s="96" t="n">
        <f aca="false">VLOOKUP(CZ$7,'Curve Summary'!$A$7:$AG$161,4)</f>
        <v>36.9</v>
      </c>
      <c r="DA9" s="96" t="n">
        <f aca="false">VLOOKUP(DA$7,'Curve Summary'!$A$7:$AG$161,4)</f>
        <v>37.52</v>
      </c>
      <c r="DB9" s="96" t="n">
        <f aca="false">VLOOKUP(DB$7,'Curve Summary'!$A$7:$AG$161,4)</f>
        <v>36.16</v>
      </c>
      <c r="DC9" s="96" t="n">
        <f aca="false">VLOOKUP(DC$7,'Curve Summary'!$A$7:$AG$161,4)</f>
        <v>33.97</v>
      </c>
      <c r="DD9" s="96" t="n">
        <f aca="false">VLOOKUP(DD$7,'Curve Summary'!$A$7:$AG$161,4)</f>
        <v>33.43</v>
      </c>
      <c r="DE9" s="96" t="n">
        <f aca="false">VLOOKUP(DE$7,'Curve Summary'!$A$7:$AG$161,4)</f>
        <v>30.69</v>
      </c>
      <c r="DF9" s="96" t="n">
        <f aca="false">VLOOKUP(DF$7,'Curve Summary'!$A$7:$AG$161,4)</f>
        <v>31.39</v>
      </c>
      <c r="DG9" s="96" t="n">
        <f aca="false">VLOOKUP(DG$7,'Curve Summary'!$A$7:$AG$161,4)</f>
        <v>41.71</v>
      </c>
      <c r="DH9" s="96" t="n">
        <f aca="false">VLOOKUP(DH$7,'Curve Summary'!$A$7:$AG$161,4)</f>
        <v>46.12</v>
      </c>
      <c r="DI9" s="96" t="n">
        <f aca="false">VLOOKUP(DI$7,'Curve Summary'!$A$7:$AG$161,4)</f>
        <v>40.08</v>
      </c>
      <c r="DJ9" s="96" t="n">
        <f aca="false">VLOOKUP(DJ$7,'Curve Summary'!$A$7:$AG$161,4)</f>
        <v>37.54</v>
      </c>
      <c r="DK9" s="96" t="n">
        <f aca="false">VLOOKUP(DK$7,'Curve Summary'!$A$7:$AG$161,4)</f>
        <v>35.84</v>
      </c>
      <c r="DL9" s="96" t="n">
        <f aca="false">VLOOKUP(DL$7,'Curve Summary'!$A$7:$AG$161,4)</f>
        <v>37.36</v>
      </c>
      <c r="DM9" s="96" t="n">
        <f aca="false">VLOOKUP(DM$7,'Curve Summary'!$A$7:$AG$161,4)</f>
        <v>37.96</v>
      </c>
      <c r="DN9" s="96" t="n">
        <f aca="false">VLOOKUP(DN$7,'Curve Summary'!$A$7:$AG$161,4)</f>
        <v>36.69</v>
      </c>
      <c r="DO9" s="96" t="n">
        <f aca="false">VLOOKUP(DO$7,'Curve Summary'!$A$7:$AG$161,4)</f>
        <v>34.66</v>
      </c>
      <c r="DP9" s="96" t="n">
        <f aca="false">VLOOKUP(DP$7,'Curve Summary'!$A$7:$AG$161,4)</f>
        <v>34.15</v>
      </c>
      <c r="DQ9" s="96" t="n">
        <f aca="false">VLOOKUP(DQ$7,'Curve Summary'!$A$7:$AG$161,4)</f>
        <v>31.6</v>
      </c>
      <c r="DR9" s="96" t="n">
        <f aca="false">VLOOKUP(DR$7,'Curve Summary'!$A$7:$AG$161,4)</f>
        <v>32.25</v>
      </c>
      <c r="DS9" s="96" t="n">
        <f aca="false">VLOOKUP(DS$7,'Curve Summary'!$A$7:$AG$161,4)</f>
        <v>41.87</v>
      </c>
      <c r="DT9" s="96" t="n">
        <f aca="false">VLOOKUP(DT$7,'Curve Summary'!$A$7:$AG$161,4)</f>
        <v>45.99</v>
      </c>
      <c r="DU9" s="96" t="n">
        <f aca="false">VLOOKUP(DU$7,'Curve Summary'!$A$7:$AG$161,4)</f>
        <v>40.36</v>
      </c>
      <c r="DV9" s="96" t="n">
        <f aca="false">VLOOKUP(DV$7,'Curve Summary'!$A$7:$AG$161,4)</f>
        <v>38.04</v>
      </c>
      <c r="DW9" s="96" t="n">
        <f aca="false">VLOOKUP(DW$7,'Curve Summary'!$A$7:$AG$161,4)</f>
        <v>36.4</v>
      </c>
      <c r="DX9" s="96" t="n">
        <f aca="false">VLOOKUP(DX$7,'Curve Summary'!$A$7:$AG$161,4)</f>
        <v>37.82</v>
      </c>
      <c r="DY9" s="96" t="n">
        <f aca="false">VLOOKUP(DY$7,'Curve Summary'!$A$7:$AG$161,4)</f>
        <v>38.41</v>
      </c>
      <c r="DZ9" s="96" t="n">
        <f aca="false">VLOOKUP(DZ$7,'Curve Summary'!$A$7:$AG$161,4)</f>
        <v>37.23</v>
      </c>
      <c r="EA9" s="96" t="n">
        <f aca="false">VLOOKUP(EA$7,'Curve Summary'!$A$7:$AG$161,4)</f>
        <v>35.33</v>
      </c>
      <c r="EB9" s="96" t="n">
        <f aca="false">VLOOKUP(EB$7,'Curve Summary'!$A$7:$AG$161,4)</f>
        <v>34.86</v>
      </c>
      <c r="EC9" s="96" t="n">
        <f aca="false">VLOOKUP(EC$7,'Curve Summary'!$A$7:$AG$161,4)</f>
        <v>32.48</v>
      </c>
      <c r="ED9" s="96" t="n">
        <f aca="false">VLOOKUP(ED$7,'Curve Summary'!$A$7:$AG$161,4)</f>
        <v>33.09</v>
      </c>
      <c r="EE9" s="96" t="n">
        <f aca="false">VLOOKUP(EE$7,'Curve Summary'!$A$7:$AG$161,4)</f>
        <v>42.06</v>
      </c>
      <c r="EF9" s="96" t="n">
        <f aca="false">VLOOKUP(EF$7,'Curve Summary'!$A$7:$AG$161,4)</f>
        <v>45.9</v>
      </c>
      <c r="EG9" s="96" t="n">
        <f aca="false">VLOOKUP(EG$7,'Curve Summary'!$A$7:$AG$161,4)</f>
        <v>40.65</v>
      </c>
      <c r="EH9" s="96" t="n">
        <f aca="false">VLOOKUP(EH$7,'Curve Summary'!$A$7:$AG$161,4)</f>
        <v>38.54</v>
      </c>
      <c r="EI9" s="96" t="n">
        <f aca="false">VLOOKUP(EI$7,'Curve Summary'!$A$7:$AG$161,4)</f>
        <v>36.96</v>
      </c>
      <c r="EJ9" s="96" t="n">
        <f aca="false">VLOOKUP(EJ$7,'Curve Summary'!$A$7:$AG$161,4)</f>
        <v>38.29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25.49</v>
      </c>
      <c r="D10" s="96" t="n">
        <f aca="true">IF(ISERROR((AVERAGE(OFFSET('Curve Summary'!$C$6,28,0,0,1))*0+25*'Curve Summary Backup'!$C$39)/25),'Curve Summary Backup'!$C$39,(AVERAGE(OFFSET('Curve Summary'!$C$6,28,0,0,1))*0+25*'Curve Summary Backup'!$C$39)/25)</f>
        <v>28</v>
      </c>
      <c r="E10" s="96" t="n">
        <f aca="false">VLOOKUP(E$7,'Curve Summary'!$A$7:$AG$55,3)</f>
        <v>34.75</v>
      </c>
      <c r="F10" s="103" t="n">
        <f aca="false">(C10*C$5+D10*D$5+E10*E$5)/(SUM(C$5:E$5))</f>
        <v>29.20734375</v>
      </c>
      <c r="G10" s="96" t="n">
        <f aca="false">AVERAGE(H10:I10)</f>
        <v>32.325</v>
      </c>
      <c r="H10" s="96" t="n">
        <f aca="false">AG10</f>
        <v>33.75</v>
      </c>
      <c r="I10" s="96" t="n">
        <f aca="false">AH10</f>
        <v>30.9</v>
      </c>
      <c r="J10" s="96" t="n">
        <f aca="false">AVERAGE(K10:L10)</f>
        <v>29</v>
      </c>
      <c r="K10" s="96" t="n">
        <f aca="false">AI10</f>
        <v>28</v>
      </c>
      <c r="L10" s="96" t="n">
        <f aca="false">AJ10</f>
        <v>30</v>
      </c>
      <c r="M10" s="96" t="n">
        <f aca="false">AK10</f>
        <v>29.25</v>
      </c>
      <c r="N10" s="96" t="n">
        <f aca="false">AL10</f>
        <v>30.5</v>
      </c>
      <c r="O10" s="96" t="n">
        <f aca="false">AVERAGE(P10:Q10)</f>
        <v>47.5</v>
      </c>
      <c r="P10" s="96" t="n">
        <f aca="false">AM10</f>
        <v>43.25</v>
      </c>
      <c r="Q10" s="96" t="n">
        <f aca="false">AN10</f>
        <v>51.75</v>
      </c>
      <c r="R10" s="96" t="n">
        <f aca="false">AO10</f>
        <v>43.5</v>
      </c>
      <c r="S10" s="96" t="n">
        <f aca="false">AVERAGE(T10:V10)</f>
        <v>33.5833333333333</v>
      </c>
      <c r="T10" s="96" t="n">
        <f aca="false">AP10</f>
        <v>34.75</v>
      </c>
      <c r="U10" s="96" t="n">
        <f aca="false">AQ10</f>
        <v>32</v>
      </c>
      <c r="V10" s="96" t="n">
        <f aca="false">AR10</f>
        <v>34</v>
      </c>
      <c r="W10" s="103" t="n">
        <f aca="false">SUM(AG29:AR29)/SUM($AG$5:$AR$5)</f>
        <v>35.1970588235294</v>
      </c>
      <c r="X10" s="96" t="n">
        <f aca="false">SUM(AS29:BD29)/SUM($AS$5:$BD$5)</f>
        <v>37.5529411764706</v>
      </c>
      <c r="Y10" s="96" t="n">
        <f aca="false">SUM(BE29:BR29)/SUM($BE$5:$BR$5)</f>
        <v>37.0684563758389</v>
      </c>
      <c r="Z10" s="96" t="n">
        <f aca="false">SUM(BQ29:CB29)/SUM($BQ$5:$CB$5)</f>
        <v>37.5307058823529</v>
      </c>
      <c r="AA10" s="96" t="n">
        <f aca="false">SUM(CC29:DX29)/SUM($CC$5:$DX$5)</f>
        <v>39.7222549019608</v>
      </c>
      <c r="AB10" s="104" t="n">
        <f aca="false">SUM(DY29:EJ29)/SUM($DY$5:$EJ$5)</f>
        <v>42.2703515625</v>
      </c>
      <c r="AC10" s="105" t="n">
        <f aca="false">(C10*C$5+D10*D$5+E10*E$5+SUM(AG29:EJ29))/(SUM(C$5:E$5)+SUM($AG$5:$EJ$5))</f>
        <v>38.4869856054191</v>
      </c>
      <c r="AD10" s="99"/>
      <c r="AE10" s="99"/>
      <c r="AF10" s="100"/>
      <c r="AG10" s="106" t="n">
        <f aca="false">VLOOKUP(AG$7,'Curve Summary'!$A$8:$AG$161,3)</f>
        <v>33.75</v>
      </c>
      <c r="AH10" s="106" t="n">
        <f aca="false">VLOOKUP(AH$7,'Curve Summary'!$A$8:$AG$161,3)</f>
        <v>30.9</v>
      </c>
      <c r="AI10" s="106" t="n">
        <f aca="false">VLOOKUP(AI$7,'Curve Summary'!$A$8:$AG$161,3)</f>
        <v>28</v>
      </c>
      <c r="AJ10" s="106" t="n">
        <f aca="false">VLOOKUP(AJ$7,'Curve Summary'!$A$8:$AG$161,3)</f>
        <v>30</v>
      </c>
      <c r="AK10" s="106" t="n">
        <f aca="false">VLOOKUP(AK$7,'Curve Summary'!$A$8:$AG$161,3)</f>
        <v>29.25</v>
      </c>
      <c r="AL10" s="106" t="n">
        <f aca="false">VLOOKUP(AL$7,'Curve Summary'!$A$8:$AG$161,3)</f>
        <v>30.5</v>
      </c>
      <c r="AM10" s="106" t="n">
        <f aca="false">VLOOKUP(AM$7,'Curve Summary'!$A$8:$AG$161,3)</f>
        <v>43.25</v>
      </c>
      <c r="AN10" s="106" t="n">
        <f aca="false">VLOOKUP(AN$7,'Curve Summary'!$A$8:$AG$161,3)</f>
        <v>51.75</v>
      </c>
      <c r="AO10" s="106" t="n">
        <f aca="false">VLOOKUP(AO$7,'Curve Summary'!$A$8:$AG$161,3)</f>
        <v>43.5</v>
      </c>
      <c r="AP10" s="106" t="n">
        <f aca="false">VLOOKUP(AP$7,'Curve Summary'!$A$8:$AG$161,3)</f>
        <v>34.75</v>
      </c>
      <c r="AQ10" s="106" t="n">
        <f aca="false">VLOOKUP(AQ$7,'Curve Summary'!$A$8:$AG$161,3)</f>
        <v>32</v>
      </c>
      <c r="AR10" s="106" t="n">
        <f aca="false">VLOOKUP(AR$7,'Curve Summary'!$A$8:$AG$161,3)</f>
        <v>34</v>
      </c>
      <c r="AS10" s="106" t="n">
        <f aca="false">VLOOKUP(AS$7,'Curve Summary'!$A$8:$AG$161,3)</f>
        <v>36.5</v>
      </c>
      <c r="AT10" s="106" t="n">
        <f aca="false">VLOOKUP(AT$7,'Curve Summary'!$A$8:$AG$161,3)</f>
        <v>34</v>
      </c>
      <c r="AU10" s="106" t="n">
        <f aca="false">VLOOKUP(AU$7,'Curve Summary'!$A$8:$AG$161,3)</f>
        <v>31</v>
      </c>
      <c r="AV10" s="106" t="n">
        <f aca="false">VLOOKUP(AV$7,'Curve Summary'!$A$8:$AG$161,3)</f>
        <v>33</v>
      </c>
      <c r="AW10" s="106" t="n">
        <f aca="false">VLOOKUP(AW$7,'Curve Summary'!$A$8:$AG$161,3)</f>
        <v>28.25</v>
      </c>
      <c r="AX10" s="106" t="n">
        <f aca="false">VLOOKUP(AX$7,'Curve Summary'!$A$8:$AG$161,3)</f>
        <v>29.5</v>
      </c>
      <c r="AY10" s="106" t="n">
        <f aca="false">VLOOKUP(AY$7,'Curve Summary'!$A$8:$AG$161,3)</f>
        <v>49.5</v>
      </c>
      <c r="AZ10" s="106" t="n">
        <f aca="false">VLOOKUP(AZ$7,'Curve Summary'!$A$8:$AG$161,3)</f>
        <v>56.5</v>
      </c>
      <c r="BA10" s="106" t="n">
        <f aca="false">VLOOKUP(BA$7,'Curve Summary'!$A$8:$AG$161,3)</f>
        <v>45.5</v>
      </c>
      <c r="BB10" s="106" t="n">
        <f aca="false">VLOOKUP(BB$7,'Curve Summary'!$A$8:$AG$161,3)</f>
        <v>36</v>
      </c>
      <c r="BC10" s="106" t="n">
        <f aca="false">VLOOKUP(BC$7,'Curve Summary'!$A$8:$AG$161,3)</f>
        <v>33.75</v>
      </c>
      <c r="BD10" s="106" t="n">
        <f aca="false">VLOOKUP(BD$7,'Curve Summary'!$A$8:$AG$161,3)</f>
        <v>36.5</v>
      </c>
      <c r="BE10" s="106" t="n">
        <f aca="false">VLOOKUP(BE$7,'Curve Summary'!$A$8:$AG$161,3)</f>
        <v>36.37</v>
      </c>
      <c r="BF10" s="106" t="n">
        <f aca="false">VLOOKUP(BF$7,'Curve Summary'!$A$8:$AG$161,3)</f>
        <v>34.26</v>
      </c>
      <c r="BG10" s="106" t="n">
        <f aca="false">VLOOKUP(BG$7,'Curve Summary'!$A$8:$AG$161,3)</f>
        <v>31.74</v>
      </c>
      <c r="BH10" s="106" t="n">
        <f aca="false">VLOOKUP(BH$7,'Curve Summary'!$A$8:$AG$161,3)</f>
        <v>33.43</v>
      </c>
      <c r="BI10" s="106" t="n">
        <f aca="false">VLOOKUP(BI$7,'Curve Summary'!$A$8:$AG$161,3)</f>
        <v>29.43</v>
      </c>
      <c r="BJ10" s="106" t="n">
        <f aca="false">VLOOKUP(BJ$7,'Curve Summary'!$A$8:$AG$161,3)</f>
        <v>30.49</v>
      </c>
      <c r="BK10" s="106" t="n">
        <f aca="false">VLOOKUP(BK$7,'Curve Summary'!$A$8:$AG$161,3)</f>
        <v>47.38</v>
      </c>
      <c r="BL10" s="106" t="n">
        <f aca="false">VLOOKUP(BL$7,'Curve Summary'!$A$8:$AG$161,3)</f>
        <v>53.3</v>
      </c>
      <c r="BM10" s="106" t="n">
        <f aca="false">VLOOKUP(BM$7,'Curve Summary'!$A$8:$AG$161,3)</f>
        <v>44.02</v>
      </c>
      <c r="BN10" s="106" t="n">
        <f aca="false">VLOOKUP(BN$7,'Curve Summary'!$A$8:$AG$161,3)</f>
        <v>36.08</v>
      </c>
      <c r="BO10" s="106" t="n">
        <f aca="false">VLOOKUP(BO$7,'Curve Summary'!$A$8:$AG$161,3)</f>
        <v>34.1</v>
      </c>
      <c r="BP10" s="106" t="n">
        <f aca="false">VLOOKUP(BP$7,'Curve Summary'!$A$8:$AG$161,3)</f>
        <v>36.43</v>
      </c>
      <c r="BQ10" s="106" t="n">
        <f aca="false">VLOOKUP(BQ$7,'Curve Summary'!$A$8:$AG$161,3)</f>
        <v>36.7</v>
      </c>
      <c r="BR10" s="106" t="n">
        <f aca="false">VLOOKUP(BR$7,'Curve Summary'!$A$8:$AG$161,3)</f>
        <v>34.91</v>
      </c>
      <c r="BS10" s="106" t="n">
        <f aca="false">VLOOKUP(BS$7,'Curve Summary'!$A$8:$AG$161,3)</f>
        <v>32.76</v>
      </c>
      <c r="BT10" s="106" t="n">
        <f aca="false">VLOOKUP(BT$7,'Curve Summary'!$A$8:$AG$161,3)</f>
        <v>34.21</v>
      </c>
      <c r="BU10" s="106" t="n">
        <f aca="false">VLOOKUP(BU$7,'Curve Summary'!$A$8:$AG$161,3)</f>
        <v>30.79</v>
      </c>
      <c r="BV10" s="106" t="n">
        <f aca="false">VLOOKUP(BV$7,'Curve Summary'!$A$8:$AG$161,3)</f>
        <v>31.71</v>
      </c>
      <c r="BW10" s="106" t="n">
        <f aca="false">VLOOKUP(BW$7,'Curve Summary'!$A$8:$AG$161,3)</f>
        <v>46.17</v>
      </c>
      <c r="BX10" s="106" t="n">
        <f aca="false">VLOOKUP(BX$7,'Curve Summary'!$A$8:$AG$161,3)</f>
        <v>51.25</v>
      </c>
      <c r="BY10" s="106" t="n">
        <f aca="false">VLOOKUP(BY$7,'Curve Summary'!$A$8:$AG$161,3)</f>
        <v>43.31</v>
      </c>
      <c r="BZ10" s="106" t="n">
        <f aca="false">VLOOKUP(BZ$7,'Curve Summary'!$A$8:$AG$161,3)</f>
        <v>36.59</v>
      </c>
      <c r="CA10" s="106" t="n">
        <f aca="false">VLOOKUP(CA$7,'Curve Summary'!$A$8:$AG$161,3)</f>
        <v>34.84</v>
      </c>
      <c r="CB10" s="106" t="n">
        <f aca="false">VLOOKUP(CB$7,'Curve Summary'!$A$8:$AG$161,3)</f>
        <v>36.84</v>
      </c>
      <c r="CC10" s="106" t="n">
        <f aca="false">VLOOKUP(CC$7,'Curve Summary'!$A$8:$AG$161,3)</f>
        <v>37.5</v>
      </c>
      <c r="CD10" s="106" t="n">
        <f aca="false">VLOOKUP(CD$7,'Curve Summary'!$A$8:$AG$161,3)</f>
        <v>35.86</v>
      </c>
      <c r="CE10" s="106" t="n">
        <f aca="false">VLOOKUP(CE$7,'Curve Summary'!$A$8:$AG$161,3)</f>
        <v>33.88</v>
      </c>
      <c r="CF10" s="106" t="n">
        <f aca="false">VLOOKUP(CF$7,'Curve Summary'!$A$8:$AG$161,3)</f>
        <v>35.22</v>
      </c>
      <c r="CG10" s="106" t="n">
        <f aca="false">VLOOKUP(CG$7,'Curve Summary'!$A$8:$AG$161,3)</f>
        <v>32.09</v>
      </c>
      <c r="CH10" s="106" t="n">
        <f aca="false">VLOOKUP(CH$7,'Curve Summary'!$A$8:$AG$161,3)</f>
        <v>32.93</v>
      </c>
      <c r="CI10" s="106" t="n">
        <f aca="false">VLOOKUP(CI$7,'Curve Summary'!$A$8:$AG$161,3)</f>
        <v>46.21</v>
      </c>
      <c r="CJ10" s="106" t="n">
        <f aca="false">VLOOKUP(CJ$7,'Curve Summary'!$A$8:$AG$161,3)</f>
        <v>50.88</v>
      </c>
      <c r="CK10" s="106" t="n">
        <f aca="false">VLOOKUP(CK$7,'Curve Summary'!$A$8:$AG$161,3)</f>
        <v>43.59</v>
      </c>
      <c r="CL10" s="106" t="n">
        <f aca="false">VLOOKUP(CL$7,'Curve Summary'!$A$8:$AG$161,3)</f>
        <v>37.47</v>
      </c>
      <c r="CM10" s="106" t="n">
        <f aca="false">VLOOKUP(CM$7,'Curve Summary'!$A$8:$AG$161,3)</f>
        <v>35.82</v>
      </c>
      <c r="CN10" s="106" t="n">
        <f aca="false">VLOOKUP(CN$7,'Curve Summary'!$A$8:$AG$161,3)</f>
        <v>37.66</v>
      </c>
      <c r="CO10" s="106" t="n">
        <f aca="false">VLOOKUP(CO$7,'Curve Summary'!$A$8:$AG$161,3)</f>
        <v>38.5</v>
      </c>
      <c r="CP10" s="106" t="n">
        <f aca="false">VLOOKUP(CP$7,'Curve Summary'!$A$8:$AG$161,3)</f>
        <v>36.98</v>
      </c>
      <c r="CQ10" s="106" t="n">
        <f aca="false">VLOOKUP(CQ$7,'Curve Summary'!$A$8:$AG$161,3)</f>
        <v>35.17</v>
      </c>
      <c r="CR10" s="106" t="n">
        <f aca="false">VLOOKUP(CR$7,'Curve Summary'!$A$8:$AG$161,3)</f>
        <v>36.4</v>
      </c>
      <c r="CS10" s="106" t="n">
        <f aca="false">VLOOKUP(CS$7,'Curve Summary'!$A$8:$AG$161,3)</f>
        <v>33.51</v>
      </c>
      <c r="CT10" s="106" t="n">
        <f aca="false">VLOOKUP(CT$7,'Curve Summary'!$A$8:$AG$161,3)</f>
        <v>34.29</v>
      </c>
      <c r="CU10" s="106" t="n">
        <f aca="false">VLOOKUP(CU$7,'Curve Summary'!$A$8:$AG$161,3)</f>
        <v>46.54</v>
      </c>
      <c r="CV10" s="106" t="n">
        <f aca="false">VLOOKUP(CV$7,'Curve Summary'!$A$8:$AG$161,3)</f>
        <v>50.85</v>
      </c>
      <c r="CW10" s="106" t="n">
        <f aca="false">VLOOKUP(CW$7,'Curve Summary'!$A$8:$AG$161,3)</f>
        <v>44.13</v>
      </c>
      <c r="CX10" s="106" t="n">
        <f aca="false">VLOOKUP(CX$7,'Curve Summary'!$A$8:$AG$161,3)</f>
        <v>38.52</v>
      </c>
      <c r="CY10" s="106" t="n">
        <f aca="false">VLOOKUP(CY$7,'Curve Summary'!$A$8:$AG$161,3)</f>
        <v>36.96</v>
      </c>
      <c r="CZ10" s="106" t="n">
        <f aca="false">VLOOKUP(CZ$7,'Curve Summary'!$A$8:$AG$161,3)</f>
        <v>38.66</v>
      </c>
      <c r="DA10" s="106" t="n">
        <f aca="false">VLOOKUP(DA$7,'Curve Summary'!$A$8:$AG$161,3)</f>
        <v>39.47</v>
      </c>
      <c r="DB10" s="106" t="n">
        <f aca="false">VLOOKUP(DB$7,'Curve Summary'!$A$8:$AG$161,3)</f>
        <v>38.05</v>
      </c>
      <c r="DC10" s="106" t="n">
        <f aca="false">VLOOKUP(DC$7,'Curve Summary'!$A$8:$AG$161,3)</f>
        <v>36.34</v>
      </c>
      <c r="DD10" s="106" t="n">
        <f aca="false">VLOOKUP(DD$7,'Curve Summary'!$A$8:$AG$161,3)</f>
        <v>37.51</v>
      </c>
      <c r="DE10" s="106" t="n">
        <f aca="false">VLOOKUP(DE$7,'Curve Summary'!$A$8:$AG$161,3)</f>
        <v>34.78</v>
      </c>
      <c r="DF10" s="106" t="n">
        <f aca="false">VLOOKUP(DF$7,'Curve Summary'!$A$8:$AG$161,3)</f>
        <v>35.52</v>
      </c>
      <c r="DG10" s="106" t="n">
        <f aca="false">VLOOKUP(DG$7,'Curve Summary'!$A$8:$AG$161,3)</f>
        <v>47.07</v>
      </c>
      <c r="DH10" s="106" t="n">
        <f aca="false">VLOOKUP(DH$7,'Curve Summary'!$A$8:$AG$161,3)</f>
        <v>51.13</v>
      </c>
      <c r="DI10" s="106" t="n">
        <f aca="false">VLOOKUP(DI$7,'Curve Summary'!$A$8:$AG$161,3)</f>
        <v>44.8</v>
      </c>
      <c r="DJ10" s="106" t="n">
        <f aca="false">VLOOKUP(DJ$7,'Curve Summary'!$A$8:$AG$161,3)</f>
        <v>39.54</v>
      </c>
      <c r="DK10" s="106" t="n">
        <f aca="false">VLOOKUP(DK$7,'Curve Summary'!$A$8:$AG$161,3)</f>
        <v>38.05</v>
      </c>
      <c r="DL10" s="106" t="n">
        <f aca="false">VLOOKUP(DL$7,'Curve Summary'!$A$8:$AG$161,3)</f>
        <v>39.65</v>
      </c>
      <c r="DM10" s="106" t="n">
        <f aca="false">VLOOKUP(DM$7,'Curve Summary'!$A$8:$AG$161,3)</f>
        <v>40.55</v>
      </c>
      <c r="DN10" s="106" t="n">
        <f aca="false">VLOOKUP(DN$7,'Curve Summary'!$A$8:$AG$161,3)</f>
        <v>39.21</v>
      </c>
      <c r="DO10" s="106" t="n">
        <f aca="false">VLOOKUP(DO$7,'Curve Summary'!$A$8:$AG$161,3)</f>
        <v>37.6</v>
      </c>
      <c r="DP10" s="106" t="n">
        <f aca="false">VLOOKUP(DP$7,'Curve Summary'!$A$8:$AG$161,3)</f>
        <v>38.7</v>
      </c>
      <c r="DQ10" s="106" t="n">
        <f aca="false">VLOOKUP(DQ$7,'Curve Summary'!$A$8:$AG$161,3)</f>
        <v>36.13</v>
      </c>
      <c r="DR10" s="106" t="n">
        <f aca="false">VLOOKUP(DR$7,'Curve Summary'!$A$8:$AG$161,3)</f>
        <v>36.83</v>
      </c>
      <c r="DS10" s="106" t="n">
        <f aca="false">VLOOKUP(DS$7,'Curve Summary'!$A$8:$AG$161,3)</f>
        <v>47.73</v>
      </c>
      <c r="DT10" s="106" t="n">
        <f aca="false">VLOOKUP(DT$7,'Curve Summary'!$A$8:$AG$161,3)</f>
        <v>51.56</v>
      </c>
      <c r="DU10" s="106" t="n">
        <f aca="false">VLOOKUP(DU$7,'Curve Summary'!$A$8:$AG$161,3)</f>
        <v>45.59</v>
      </c>
      <c r="DV10" s="106" t="n">
        <f aca="false">VLOOKUP(DV$7,'Curve Summary'!$A$8:$AG$161,3)</f>
        <v>40.66</v>
      </c>
      <c r="DW10" s="106" t="n">
        <f aca="false">VLOOKUP(DW$7,'Curve Summary'!$A$8:$AG$161,3)</f>
        <v>39.22</v>
      </c>
      <c r="DX10" s="106" t="n">
        <f aca="false">VLOOKUP(DX$7,'Curve Summary'!$A$8:$AG$161,3)</f>
        <v>40.73</v>
      </c>
      <c r="DY10" s="106" t="n">
        <f aca="false">VLOOKUP(DY$7,'Curve Summary'!$A$8:$AG$161,3)</f>
        <v>41.63</v>
      </c>
      <c r="DZ10" s="106" t="n">
        <f aca="false">VLOOKUP(DZ$7,'Curve Summary'!$A$8:$AG$161,3)</f>
        <v>40.37</v>
      </c>
      <c r="EA10" s="106" t="n">
        <f aca="false">VLOOKUP(EA$7,'Curve Summary'!$A$8:$AG$161,3)</f>
        <v>38.85</v>
      </c>
      <c r="EB10" s="106" t="n">
        <f aca="false">VLOOKUP(EB$7,'Curve Summary'!$A$8:$AG$161,3)</f>
        <v>39.89</v>
      </c>
      <c r="EC10" s="106" t="n">
        <f aca="false">VLOOKUP(EC$7,'Curve Summary'!$A$8:$AG$161,3)</f>
        <v>37.46</v>
      </c>
      <c r="ED10" s="106" t="n">
        <f aca="false">VLOOKUP(ED$7,'Curve Summary'!$A$8:$AG$161,3)</f>
        <v>38.12</v>
      </c>
      <c r="EE10" s="106" t="n">
        <f aca="false">VLOOKUP(EE$7,'Curve Summary'!$A$8:$AG$161,3)</f>
        <v>48.41</v>
      </c>
      <c r="EF10" s="106" t="n">
        <f aca="false">VLOOKUP(EF$7,'Curve Summary'!$A$8:$AG$161,3)</f>
        <v>52.03</v>
      </c>
      <c r="EG10" s="106" t="n">
        <f aca="false">VLOOKUP(EG$7,'Curve Summary'!$A$8:$AG$161,3)</f>
        <v>46.39</v>
      </c>
      <c r="EH10" s="106" t="n">
        <f aca="false">VLOOKUP(EH$7,'Curve Summary'!$A$8:$AG$161,3)</f>
        <v>41.77</v>
      </c>
      <c r="EI10" s="106" t="n">
        <f aca="false">VLOOKUP(EI$7,'Curve Summary'!$A$8:$AG$161,3)</f>
        <v>40.38</v>
      </c>
      <c r="EJ10" s="106" t="n">
        <f aca="false">VLOOKUP(EJ$7,'Curve Summary'!$A$8:$AG$161,3)</f>
        <v>41.81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26.2772</v>
      </c>
      <c r="D11" s="96" t="n">
        <f aca="true">IF(ISERROR((AVERAGE(OFFSET('Curve Summary'!$E$6,28,0,0,1))*0+25*'Curve Summary Backup'!$E$39)/25),'Curve Summary Backup'!$E$39,(AVERAGE(OFFSET('Curve Summary'!$E$6,28,0,0,1))*0+25*'Curve Summary Backup'!$E$39)/25)</f>
        <v>29</v>
      </c>
      <c r="E11" s="96" t="n">
        <f aca="false">VLOOKUP(E$7,'Curve Summary'!$A$7:$AG$55,5)</f>
        <v>35.25</v>
      </c>
      <c r="F11" s="103" t="n">
        <f aca="false">(C11*C$5+D11*D$5+E11*E$5)/(SUM(C$5:E$5))</f>
        <v>29.97461875</v>
      </c>
      <c r="G11" s="96" t="n">
        <f aca="false">AVERAGE(H11:I11)</f>
        <v>34.875</v>
      </c>
      <c r="H11" s="96" t="n">
        <f aca="false">AG11</f>
        <v>35.5</v>
      </c>
      <c r="I11" s="96" t="n">
        <f aca="false">AH11</f>
        <v>34.25</v>
      </c>
      <c r="J11" s="96" t="n">
        <f aca="false">AVERAGE(K11:L11)</f>
        <v>30.875</v>
      </c>
      <c r="K11" s="96" t="n">
        <f aca="false">AI11</f>
        <v>31.5</v>
      </c>
      <c r="L11" s="96" t="n">
        <f aca="false">AJ11</f>
        <v>30.25</v>
      </c>
      <c r="M11" s="96" t="n">
        <f aca="false">AK11</f>
        <v>30.25</v>
      </c>
      <c r="N11" s="96" t="n">
        <f aca="false">AL11</f>
        <v>37</v>
      </c>
      <c r="O11" s="96" t="n">
        <f aca="false">AVERAGE(P11:Q11)</f>
        <v>47.75</v>
      </c>
      <c r="P11" s="96" t="n">
        <f aca="false">AM11</f>
        <v>44.25</v>
      </c>
      <c r="Q11" s="96" t="n">
        <f aca="false">AN11</f>
        <v>51.25</v>
      </c>
      <c r="R11" s="96" t="n">
        <f aca="false">AO11</f>
        <v>43.25</v>
      </c>
      <c r="S11" s="96" t="n">
        <f aca="false">AVERAGE(T11:V11)</f>
        <v>36.25</v>
      </c>
      <c r="T11" s="96" t="n">
        <f aca="false">AP11</f>
        <v>37</v>
      </c>
      <c r="U11" s="96" t="n">
        <f aca="false">AQ11</f>
        <v>34.75</v>
      </c>
      <c r="V11" s="96" t="n">
        <f aca="false">AR11</f>
        <v>37</v>
      </c>
      <c r="W11" s="103" t="n">
        <f aca="false">SUM(AG30:AR30)/SUM($AG$5:$AR$5)</f>
        <v>37.2058823529412</v>
      </c>
      <c r="X11" s="96" t="n">
        <f aca="false">SUM(AS30:BD30)/SUM($AS$5:$BD$5)</f>
        <v>39.7509803921569</v>
      </c>
      <c r="Y11" s="96" t="n">
        <f aca="false">SUM(BE30:BR30)/SUM($BE$5:$BR$5)</f>
        <v>39.8526510067114</v>
      </c>
      <c r="Z11" s="96" t="n">
        <f aca="false">SUM(BQ30:CB30)/SUM($BQ$5:$CB$5)</f>
        <v>40.2970588235294</v>
      </c>
      <c r="AA11" s="96" t="n">
        <f aca="false">SUM(CC30:DX30)/SUM($CC$5:$DX$5)</f>
        <v>40.8976470588235</v>
      </c>
      <c r="AB11" s="104" t="n">
        <f aca="false">SUM(DY30:EJ30)/SUM($DY$5:$EJ$5)</f>
        <v>41.7648046875</v>
      </c>
      <c r="AC11" s="105" t="n">
        <f aca="false">(C11*C$5+D11*D$5+E11*E$5+SUM(AG30:EJ30))/(SUM(C$5:E$5)+SUM($AG$5:$EJ$5))</f>
        <v>40.0116873835732</v>
      </c>
      <c r="AD11" s="99"/>
      <c r="AE11" s="99"/>
      <c r="AF11" s="100"/>
      <c r="AG11" s="106" t="n">
        <f aca="false">VLOOKUP(AG$7,'Curve Summary'!$A$8:$AG$161,5)</f>
        <v>35.5</v>
      </c>
      <c r="AH11" s="106" t="n">
        <f aca="false">VLOOKUP(AH$7,'Curve Summary'!$A$8:$AG$161,5)</f>
        <v>34.25</v>
      </c>
      <c r="AI11" s="106" t="n">
        <f aca="false">VLOOKUP(AI$7,'Curve Summary'!$A$8:$AG$161,5)</f>
        <v>31.5</v>
      </c>
      <c r="AJ11" s="106" t="n">
        <f aca="false">VLOOKUP(AJ$7,'Curve Summary'!$A$8:$AG$161,5)</f>
        <v>30.25</v>
      </c>
      <c r="AK11" s="106" t="n">
        <f aca="false">VLOOKUP(AK$7,'Curve Summary'!$A$8:$AG$161,5)</f>
        <v>30.25</v>
      </c>
      <c r="AL11" s="106" t="n">
        <f aca="false">VLOOKUP(AL$7,'Curve Summary'!$A$8:$AG$161,5)</f>
        <v>37</v>
      </c>
      <c r="AM11" s="106" t="n">
        <f aca="false">VLOOKUP(AM$7,'Curve Summary'!$A$8:$AG$161,5)</f>
        <v>44.25</v>
      </c>
      <c r="AN11" s="106" t="n">
        <f aca="false">VLOOKUP(AN$7,'Curve Summary'!$A$8:$AG$161,5)</f>
        <v>51.25</v>
      </c>
      <c r="AO11" s="106" t="n">
        <f aca="false">VLOOKUP(AO$7,'Curve Summary'!$A$8:$AG$161,5)</f>
        <v>43.25</v>
      </c>
      <c r="AP11" s="106" t="n">
        <f aca="false">VLOOKUP(AP$7,'Curve Summary'!$A$8:$AG$161,5)</f>
        <v>37</v>
      </c>
      <c r="AQ11" s="106" t="n">
        <f aca="false">VLOOKUP(AQ$7,'Curve Summary'!$A$8:$AG$161,5)</f>
        <v>34.75</v>
      </c>
      <c r="AR11" s="106" t="n">
        <f aca="false">VLOOKUP(AR$7,'Curve Summary'!$A$8:$AG$161,5)</f>
        <v>37</v>
      </c>
      <c r="AS11" s="106" t="n">
        <f aca="false">VLOOKUP(AS$7,'Curve Summary'!$A$8:$AG$161,5)</f>
        <v>38.5</v>
      </c>
      <c r="AT11" s="106" t="n">
        <f aca="false">VLOOKUP(AT$7,'Curve Summary'!$A$8:$AG$161,5)</f>
        <v>37.5</v>
      </c>
      <c r="AU11" s="106" t="n">
        <f aca="false">VLOOKUP(AU$7,'Curve Summary'!$A$8:$AG$161,5)</f>
        <v>35.5</v>
      </c>
      <c r="AV11" s="106" t="n">
        <f aca="false">VLOOKUP(AV$7,'Curve Summary'!$A$8:$AG$161,5)</f>
        <v>32.5</v>
      </c>
      <c r="AW11" s="106" t="n">
        <f aca="false">VLOOKUP(AW$7,'Curve Summary'!$A$8:$AG$161,5)</f>
        <v>33.5</v>
      </c>
      <c r="AX11" s="106" t="n">
        <f aca="false">VLOOKUP(AX$7,'Curve Summary'!$A$8:$AG$161,5)</f>
        <v>37.5</v>
      </c>
      <c r="AY11" s="106" t="n">
        <f aca="false">VLOOKUP(AY$7,'Curve Summary'!$A$8:$AG$161,5)</f>
        <v>46.5</v>
      </c>
      <c r="AZ11" s="106" t="n">
        <f aca="false">VLOOKUP(AZ$7,'Curve Summary'!$A$8:$AG$161,5)</f>
        <v>55.5</v>
      </c>
      <c r="BA11" s="106" t="n">
        <f aca="false">VLOOKUP(BA$7,'Curve Summary'!$A$8:$AG$161,5)</f>
        <v>50.5</v>
      </c>
      <c r="BB11" s="106" t="n">
        <f aca="false">VLOOKUP(BB$7,'Curve Summary'!$A$8:$AG$161,5)</f>
        <v>36.5</v>
      </c>
      <c r="BC11" s="106" t="n">
        <f aca="false">VLOOKUP(BC$7,'Curve Summary'!$A$8:$AG$161,5)</f>
        <v>35.5</v>
      </c>
      <c r="BD11" s="106" t="n">
        <f aca="false">VLOOKUP(BD$7,'Curve Summary'!$A$8:$AG$161,5)</f>
        <v>37.5</v>
      </c>
      <c r="BE11" s="106" t="n">
        <f aca="false">VLOOKUP(BE$7,'Curve Summary'!$A$8:$AG$161,5)</f>
        <v>38.79</v>
      </c>
      <c r="BF11" s="106" t="n">
        <f aca="false">VLOOKUP(BF$7,'Curve Summary'!$A$8:$AG$161,5)</f>
        <v>38.26</v>
      </c>
      <c r="BG11" s="106" t="n">
        <f aca="false">VLOOKUP(BG$7,'Curve Summary'!$A$8:$AG$161,5)</f>
        <v>36.73</v>
      </c>
      <c r="BH11" s="106" t="n">
        <f aca="false">VLOOKUP(BH$7,'Curve Summary'!$A$8:$AG$161,5)</f>
        <v>35.01</v>
      </c>
      <c r="BI11" s="106" t="n">
        <f aca="false">VLOOKUP(BI$7,'Curve Summary'!$A$8:$AG$161,5)</f>
        <v>36.67</v>
      </c>
      <c r="BJ11" s="106" t="n">
        <f aca="false">VLOOKUP(BJ$7,'Curve Summary'!$A$8:$AG$161,5)</f>
        <v>41.15</v>
      </c>
      <c r="BK11" s="106" t="n">
        <f aca="false">VLOOKUP(BK$7,'Curve Summary'!$A$8:$AG$161,5)</f>
        <v>43.23</v>
      </c>
      <c r="BL11" s="106" t="n">
        <f aca="false">VLOOKUP(BL$7,'Curve Summary'!$A$8:$AG$161,5)</f>
        <v>50.66</v>
      </c>
      <c r="BM11" s="106" t="n">
        <f aca="false">VLOOKUP(BM$7,'Curve Summary'!$A$8:$AG$161,5)</f>
        <v>46.58</v>
      </c>
      <c r="BN11" s="106" t="n">
        <f aca="false">VLOOKUP(BN$7,'Curve Summary'!$A$8:$AG$161,5)</f>
        <v>38.28</v>
      </c>
      <c r="BO11" s="106" t="n">
        <f aca="false">VLOOKUP(BO$7,'Curve Summary'!$A$8:$AG$161,5)</f>
        <v>36.5</v>
      </c>
      <c r="BP11" s="106" t="n">
        <f aca="false">VLOOKUP(BP$7,'Curve Summary'!$A$8:$AG$161,5)</f>
        <v>38.16</v>
      </c>
      <c r="BQ11" s="106" t="n">
        <f aca="false">VLOOKUP(BQ$7,'Curve Summary'!$A$8:$AG$161,5)</f>
        <v>39</v>
      </c>
      <c r="BR11" s="106" t="n">
        <f aca="false">VLOOKUP(BR$7,'Curve Summary'!$A$8:$AG$161,5)</f>
        <v>38.75</v>
      </c>
      <c r="BS11" s="106" t="n">
        <f aca="false">VLOOKUP(BS$7,'Curve Summary'!$A$8:$AG$161,5)</f>
        <v>37.5</v>
      </c>
      <c r="BT11" s="106" t="n">
        <f aca="false">VLOOKUP(BT$7,'Curve Summary'!$A$8:$AG$161,5)</f>
        <v>36.5</v>
      </c>
      <c r="BU11" s="106" t="n">
        <f aca="false">VLOOKUP(BU$7,'Curve Summary'!$A$8:$AG$161,5)</f>
        <v>38</v>
      </c>
      <c r="BV11" s="106" t="n">
        <f aca="false">VLOOKUP(BV$7,'Curve Summary'!$A$8:$AG$161,5)</f>
        <v>42.25</v>
      </c>
      <c r="BW11" s="106" t="n">
        <f aca="false">VLOOKUP(BW$7,'Curve Summary'!$A$8:$AG$161,5)</f>
        <v>41.75</v>
      </c>
      <c r="BX11" s="106" t="n">
        <f aca="false">VLOOKUP(BX$7,'Curve Summary'!$A$8:$AG$161,5)</f>
        <v>48</v>
      </c>
      <c r="BY11" s="106" t="n">
        <f aca="false">VLOOKUP(BY$7,'Curve Summary'!$A$8:$AG$161,5)</f>
        <v>44.5</v>
      </c>
      <c r="BZ11" s="106" t="n">
        <f aca="false">VLOOKUP(BZ$7,'Curve Summary'!$A$8:$AG$161,5)</f>
        <v>40</v>
      </c>
      <c r="CA11" s="106" t="n">
        <f aca="false">VLOOKUP(CA$7,'Curve Summary'!$A$8:$AG$161,5)</f>
        <v>37.75</v>
      </c>
      <c r="CB11" s="106" t="n">
        <f aca="false">VLOOKUP(CB$7,'Curve Summary'!$A$8:$AG$161,5)</f>
        <v>39</v>
      </c>
      <c r="CC11" s="106" t="n">
        <f aca="false">VLOOKUP(CC$7,'Curve Summary'!$A$8:$AG$161,5)</f>
        <v>39.21</v>
      </c>
      <c r="CD11" s="106" t="n">
        <f aca="false">VLOOKUP(CD$7,'Curve Summary'!$A$8:$AG$161,5)</f>
        <v>39.2</v>
      </c>
      <c r="CE11" s="106" t="n">
        <f aca="false">VLOOKUP(CE$7,'Curve Summary'!$A$8:$AG$161,5)</f>
        <v>38.2</v>
      </c>
      <c r="CF11" s="106" t="n">
        <f aca="false">VLOOKUP(CF$7,'Curve Summary'!$A$8:$AG$161,5)</f>
        <v>37.88</v>
      </c>
      <c r="CG11" s="106" t="n">
        <f aca="false">VLOOKUP(CG$7,'Curve Summary'!$A$8:$AG$161,5)</f>
        <v>39.19</v>
      </c>
      <c r="CH11" s="106" t="n">
        <f aca="false">VLOOKUP(CH$7,'Curve Summary'!$A$8:$AG$161,5)</f>
        <v>43.13</v>
      </c>
      <c r="CI11" s="106" t="n">
        <f aca="false">VLOOKUP(CI$7,'Curve Summary'!$A$8:$AG$161,5)</f>
        <v>40.47</v>
      </c>
      <c r="CJ11" s="106" t="n">
        <f aca="false">VLOOKUP(CJ$7,'Curve Summary'!$A$8:$AG$161,5)</f>
        <v>45.83</v>
      </c>
      <c r="CK11" s="106" t="n">
        <f aca="false">VLOOKUP(CK$7,'Curve Summary'!$A$8:$AG$161,5)</f>
        <v>42.83</v>
      </c>
      <c r="CL11" s="106" t="n">
        <f aca="false">VLOOKUP(CL$7,'Curve Summary'!$A$8:$AG$161,5)</f>
        <v>41.47</v>
      </c>
      <c r="CM11" s="106" t="n">
        <f aca="false">VLOOKUP(CM$7,'Curve Summary'!$A$8:$AG$161,5)</f>
        <v>38.78</v>
      </c>
      <c r="CN11" s="106" t="n">
        <f aca="false">VLOOKUP(CN$7,'Curve Summary'!$A$8:$AG$161,5)</f>
        <v>39.83</v>
      </c>
      <c r="CO11" s="106" t="n">
        <f aca="false">VLOOKUP(CO$7,'Curve Summary'!$A$8:$AG$161,5)</f>
        <v>39.44</v>
      </c>
      <c r="CP11" s="106" t="n">
        <f aca="false">VLOOKUP(CP$7,'Curve Summary'!$A$8:$AG$161,5)</f>
        <v>39.56</v>
      </c>
      <c r="CQ11" s="106" t="n">
        <f aca="false">VLOOKUP(CQ$7,'Curve Summary'!$A$8:$AG$161,5)</f>
        <v>38.69</v>
      </c>
      <c r="CR11" s="106" t="n">
        <f aca="false">VLOOKUP(CR$7,'Curve Summary'!$A$8:$AG$161,5)</f>
        <v>38.75</v>
      </c>
      <c r="CS11" s="106" t="n">
        <f aca="false">VLOOKUP(CS$7,'Curve Summary'!$A$8:$AG$161,5)</f>
        <v>39.95</v>
      </c>
      <c r="CT11" s="106" t="n">
        <f aca="false">VLOOKUP(CT$7,'Curve Summary'!$A$8:$AG$161,5)</f>
        <v>43.73</v>
      </c>
      <c r="CU11" s="106" t="n">
        <f aca="false">VLOOKUP(CU$7,'Curve Summary'!$A$8:$AG$161,5)</f>
        <v>39.87</v>
      </c>
      <c r="CV11" s="106" t="n">
        <f aca="false">VLOOKUP(CV$7,'Curve Summary'!$A$8:$AG$161,5)</f>
        <v>44.75</v>
      </c>
      <c r="CW11" s="106" t="n">
        <f aca="false">VLOOKUP(CW$7,'Curve Summary'!$A$8:$AG$161,5)</f>
        <v>42.01</v>
      </c>
      <c r="CX11" s="106" t="n">
        <f aca="false">VLOOKUP(CX$7,'Curve Summary'!$A$8:$AG$161,5)</f>
        <v>42.39</v>
      </c>
      <c r="CY11" s="106" t="n">
        <f aca="false">VLOOKUP(CY$7,'Curve Summary'!$A$8:$AG$161,5)</f>
        <v>39.46</v>
      </c>
      <c r="CZ11" s="106" t="n">
        <f aca="false">VLOOKUP(CZ$7,'Curve Summary'!$A$8:$AG$161,5)</f>
        <v>40.4</v>
      </c>
      <c r="DA11" s="106" t="n">
        <f aca="false">VLOOKUP(DA$7,'Curve Summary'!$A$8:$AG$161,5)</f>
        <v>39.67</v>
      </c>
      <c r="DB11" s="106" t="n">
        <f aca="false">VLOOKUP(DB$7,'Curve Summary'!$A$8:$AG$161,5)</f>
        <v>39.89</v>
      </c>
      <c r="DC11" s="106" t="n">
        <f aca="false">VLOOKUP(DC$7,'Curve Summary'!$A$8:$AG$161,5)</f>
        <v>39.11</v>
      </c>
      <c r="DD11" s="106" t="n">
        <f aca="false">VLOOKUP(DD$7,'Curve Summary'!$A$8:$AG$161,5)</f>
        <v>39.44</v>
      </c>
      <c r="DE11" s="106" t="n">
        <f aca="false">VLOOKUP(DE$7,'Curve Summary'!$A$8:$AG$161,5)</f>
        <v>40.56</v>
      </c>
      <c r="DF11" s="106" t="n">
        <f aca="false">VLOOKUP(DF$7,'Curve Summary'!$A$8:$AG$161,5)</f>
        <v>44.23</v>
      </c>
      <c r="DG11" s="106" t="n">
        <f aca="false">VLOOKUP(DG$7,'Curve Summary'!$A$8:$AG$161,5)</f>
        <v>39.53</v>
      </c>
      <c r="DH11" s="106" t="n">
        <f aca="false">VLOOKUP(DH$7,'Curve Summary'!$A$8:$AG$161,5)</f>
        <v>44.06</v>
      </c>
      <c r="DI11" s="106" t="n">
        <f aca="false">VLOOKUP(DI$7,'Curve Summary'!$A$8:$AG$161,5)</f>
        <v>41.51</v>
      </c>
      <c r="DJ11" s="106" t="n">
        <f aca="false">VLOOKUP(DJ$7,'Curve Summary'!$A$8:$AG$161,5)</f>
        <v>43.12</v>
      </c>
      <c r="DK11" s="106" t="n">
        <f aca="false">VLOOKUP(DK$7,'Curve Summary'!$A$8:$AG$161,5)</f>
        <v>40.01</v>
      </c>
      <c r="DL11" s="106" t="n">
        <f aca="false">VLOOKUP(DL$7,'Curve Summary'!$A$8:$AG$161,5)</f>
        <v>40.87</v>
      </c>
      <c r="DM11" s="106" t="n">
        <f aca="false">VLOOKUP(DM$7,'Curve Summary'!$A$8:$AG$161,5)</f>
        <v>39.91</v>
      </c>
      <c r="DN11" s="106" t="n">
        <f aca="false">VLOOKUP(DN$7,'Curve Summary'!$A$8:$AG$161,5)</f>
        <v>40.22</v>
      </c>
      <c r="DO11" s="106" t="n">
        <f aca="false">VLOOKUP(DO$7,'Curve Summary'!$A$8:$AG$161,5)</f>
        <v>39.53</v>
      </c>
      <c r="DP11" s="106" t="n">
        <f aca="false">VLOOKUP(DP$7,'Curve Summary'!$A$8:$AG$161,5)</f>
        <v>40.1</v>
      </c>
      <c r="DQ11" s="106" t="n">
        <f aca="false">VLOOKUP(DQ$7,'Curve Summary'!$A$8:$AG$161,5)</f>
        <v>41.15</v>
      </c>
      <c r="DR11" s="106" t="n">
        <f aca="false">VLOOKUP(DR$7,'Curve Summary'!$A$8:$AG$161,5)</f>
        <v>44.71</v>
      </c>
      <c r="DS11" s="106" t="n">
        <f aca="false">VLOOKUP(DS$7,'Curve Summary'!$A$8:$AG$161,5)</f>
        <v>39.23</v>
      </c>
      <c r="DT11" s="106" t="n">
        <f aca="false">VLOOKUP(DT$7,'Curve Summary'!$A$8:$AG$161,5)</f>
        <v>43.43</v>
      </c>
      <c r="DU11" s="106" t="n">
        <f aca="false">VLOOKUP(DU$7,'Curve Summary'!$A$8:$AG$161,5)</f>
        <v>41.07</v>
      </c>
      <c r="DV11" s="106" t="n">
        <f aca="false">VLOOKUP(DV$7,'Curve Summary'!$A$8:$AG$161,5)</f>
        <v>43.81</v>
      </c>
      <c r="DW11" s="106" t="n">
        <f aca="false">VLOOKUP(DW$7,'Curve Summary'!$A$8:$AG$161,5)</f>
        <v>40.54</v>
      </c>
      <c r="DX11" s="106" t="n">
        <f aca="false">VLOOKUP(DX$7,'Curve Summary'!$A$8:$AG$161,5)</f>
        <v>41.33</v>
      </c>
      <c r="DY11" s="106" t="n">
        <f aca="false">VLOOKUP(DY$7,'Curve Summary'!$A$8:$AG$161,5)</f>
        <v>40.39</v>
      </c>
      <c r="DZ11" s="106" t="n">
        <f aca="false">VLOOKUP(DZ$7,'Curve Summary'!$A$8:$AG$161,5)</f>
        <v>40.78</v>
      </c>
      <c r="EA11" s="106" t="n">
        <f aca="false">VLOOKUP(EA$7,'Curve Summary'!$A$8:$AG$161,5)</f>
        <v>40.18</v>
      </c>
      <c r="EB11" s="106" t="n">
        <f aca="false">VLOOKUP(EB$7,'Curve Summary'!$A$8:$AG$161,5)</f>
        <v>40.98</v>
      </c>
      <c r="EC11" s="106" t="n">
        <f aca="false">VLOOKUP(EC$7,'Curve Summary'!$A$8:$AG$161,5)</f>
        <v>41.96</v>
      </c>
      <c r="ED11" s="106" t="n">
        <f aca="false">VLOOKUP(ED$7,'Curve Summary'!$A$8:$AG$161,5)</f>
        <v>45.42</v>
      </c>
      <c r="EE11" s="106" t="n">
        <f aca="false">VLOOKUP(EE$7,'Curve Summary'!$A$8:$AG$161,5)</f>
        <v>39.21</v>
      </c>
      <c r="EF11" s="106" t="n">
        <f aca="false">VLOOKUP(EF$7,'Curve Summary'!$A$8:$AG$161,5)</f>
        <v>43.12</v>
      </c>
      <c r="EG11" s="106" t="n">
        <f aca="false">VLOOKUP(EG$7,'Curve Summary'!$A$8:$AG$161,5)</f>
        <v>40.92</v>
      </c>
      <c r="EH11" s="106" t="n">
        <f aca="false">VLOOKUP(EH$7,'Curve Summary'!$A$8:$AG$161,5)</f>
        <v>44.72</v>
      </c>
      <c r="EI11" s="106" t="n">
        <f aca="false">VLOOKUP(EI$7,'Curve Summary'!$A$8:$AG$161,5)</f>
        <v>41.3</v>
      </c>
      <c r="EJ11" s="106" t="n">
        <f aca="false">VLOOKUP(EJ$7,'Curve Summary'!$A$8:$AG$161,5)</f>
        <v>42.02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28.3588000457764</v>
      </c>
      <c r="D12" s="96" t="n">
        <f aca="true">IF(ISERROR((AVERAGE(OFFSET('Curve Summary'!$I$6,28,0,0,1))*0+25*'Curve Summary Backup'!$I$39)/25),'Curve Summary Backup'!$I$39,(AVERAGE(OFFSET('Curve Summary'!$I$6,28,0,0,1))*0+25*'Curve Summary Backup'!$I$39)/25)</f>
        <v>27.5</v>
      </c>
      <c r="E12" s="96" t="n">
        <f aca="false">VLOOKUP(E$7,'Curve Summary'!$A$7:$AG$55,9)</f>
        <v>32.25</v>
      </c>
      <c r="F12" s="103" t="n">
        <f aca="false">(C12*C$5+D12*D$5+E12*E$5)/(SUM(C$5:E$5))</f>
        <v>29.2930062664509</v>
      </c>
      <c r="G12" s="96" t="n">
        <f aca="false">AVERAGE(H12:I12)</f>
        <v>32.5</v>
      </c>
      <c r="H12" s="96" t="n">
        <f aca="false">AG12</f>
        <v>32.5</v>
      </c>
      <c r="I12" s="96" t="n">
        <f aca="false">AH12</f>
        <v>32.5</v>
      </c>
      <c r="J12" s="96" t="n">
        <f aca="false">AVERAGE(K12:L12)</f>
        <v>30.875</v>
      </c>
      <c r="K12" s="96" t="n">
        <f aca="false">AI12</f>
        <v>31.5</v>
      </c>
      <c r="L12" s="96" t="n">
        <f aca="false">AJ12</f>
        <v>30.25</v>
      </c>
      <c r="M12" s="96" t="n">
        <f aca="false">AK12</f>
        <v>30.25</v>
      </c>
      <c r="N12" s="96" t="n">
        <f aca="false">AL12</f>
        <v>37</v>
      </c>
      <c r="O12" s="96" t="n">
        <f aca="false">AVERAGE(P12:Q12)</f>
        <v>47.75</v>
      </c>
      <c r="P12" s="96" t="n">
        <f aca="false">AM12</f>
        <v>44.25</v>
      </c>
      <c r="Q12" s="96" t="n">
        <f aca="false">AN12</f>
        <v>51.25</v>
      </c>
      <c r="R12" s="96" t="n">
        <f aca="false">AO12</f>
        <v>39.5</v>
      </c>
      <c r="S12" s="96" t="n">
        <f aca="false">AVERAGE(T12:V12)</f>
        <v>35.5</v>
      </c>
      <c r="T12" s="96" t="n">
        <f aca="false">AP12</f>
        <v>35.25</v>
      </c>
      <c r="U12" s="96" t="n">
        <f aca="false">AQ12</f>
        <v>34.5</v>
      </c>
      <c r="V12" s="96" t="n">
        <f aca="false">AR12</f>
        <v>36.75</v>
      </c>
      <c r="W12" s="103" t="n">
        <f aca="false">SUM(AG31:AR31)/SUM($AG$5:$AR$5)</f>
        <v>36.3176470588235</v>
      </c>
      <c r="X12" s="96" t="n">
        <f aca="false">SUM(AS31:BD31)/SUM($AS$5:$BD$5)</f>
        <v>28.9274509803922</v>
      </c>
      <c r="Y12" s="96" t="n">
        <f aca="false">SUM(BE31:BR31)/SUM($BE$5:$BR$5)</f>
        <v>26.2869127516779</v>
      </c>
      <c r="Z12" s="96" t="n">
        <f aca="false">SUM(BQ31:CB31)/SUM($BQ$5:$CB$5)</f>
        <v>24.3764705882353</v>
      </c>
      <c r="AA12" s="96" t="n">
        <f aca="false">SUM(CC31:DX31)/SUM($CC$5:$DX$5)</f>
        <v>34.3878921568628</v>
      </c>
      <c r="AB12" s="104" t="n">
        <f aca="false">SUM(DY31:EJ31)/SUM($DY$5:$EJ$5)</f>
        <v>38.7671875</v>
      </c>
      <c r="AC12" s="105" t="n">
        <f aca="false">(C12*C$5+D12*D$5+E12*E$5+SUM(AG31:EJ31))/(SUM(C$5:E$5)+SUM($AG$5:$EJ$5))</f>
        <v>32.4971644373636</v>
      </c>
      <c r="AD12" s="99"/>
      <c r="AE12" s="99"/>
      <c r="AF12" s="100"/>
      <c r="AG12" s="106" t="n">
        <f aca="false">VLOOKUP(AG$7,'Curve Summary'!$A$8:$AG$161,9)</f>
        <v>32.5</v>
      </c>
      <c r="AH12" s="106" t="n">
        <f aca="false">VLOOKUP(AH$7,'Curve Summary'!$A$8:$AG$161,9)</f>
        <v>32.5</v>
      </c>
      <c r="AI12" s="106" t="n">
        <f aca="false">VLOOKUP(AI$7,'Curve Summary'!$A$8:$AG$161,9)</f>
        <v>31.5</v>
      </c>
      <c r="AJ12" s="106" t="n">
        <f aca="false">VLOOKUP(AJ$7,'Curve Summary'!$A$8:$AG$161,9)</f>
        <v>30.25</v>
      </c>
      <c r="AK12" s="106" t="n">
        <f aca="false">VLOOKUP(AK$7,'Curve Summary'!$A$8:$AG$161,9)</f>
        <v>30.25</v>
      </c>
      <c r="AL12" s="106" t="n">
        <f aca="false">VLOOKUP(AL$7,'Curve Summary'!$A$8:$AG$161,9)</f>
        <v>37</v>
      </c>
      <c r="AM12" s="106" t="n">
        <f aca="false">VLOOKUP(AM$7,'Curve Summary'!$A$8:$AG$161,9)</f>
        <v>44.25</v>
      </c>
      <c r="AN12" s="106" t="n">
        <f aca="false">VLOOKUP(AN$7,'Curve Summary'!$A$8:$AG$161,9)</f>
        <v>51.25</v>
      </c>
      <c r="AO12" s="106" t="n">
        <f aca="false">VLOOKUP(AO$7,'Curve Summary'!$A$8:$AG$161,9)</f>
        <v>39.5</v>
      </c>
      <c r="AP12" s="106" t="n">
        <f aca="false">VLOOKUP(AP$7,'Curve Summary'!$A$8:$AG$161,9)</f>
        <v>35.25</v>
      </c>
      <c r="AQ12" s="106" t="n">
        <f aca="false">VLOOKUP(AQ$7,'Curve Summary'!$A$8:$AG$161,9)</f>
        <v>34.5</v>
      </c>
      <c r="AR12" s="106" t="n">
        <f aca="false">VLOOKUP(AR$7,'Curve Summary'!$A$8:$AG$161,9)</f>
        <v>36.75</v>
      </c>
      <c r="AS12" s="106" t="n">
        <f aca="false">VLOOKUP(AS$7,'Curve Summary'!$A$8:$AG$161,9)</f>
        <v>27.5</v>
      </c>
      <c r="AT12" s="106" t="n">
        <f aca="false">VLOOKUP(AT$7,'Curve Summary'!$A$8:$AG$161,9)</f>
        <v>26.5</v>
      </c>
      <c r="AU12" s="106" t="n">
        <f aca="false">VLOOKUP(AU$7,'Curve Summary'!$A$8:$AG$161,9)</f>
        <v>24.5</v>
      </c>
      <c r="AV12" s="106" t="n">
        <f aca="false">VLOOKUP(AV$7,'Curve Summary'!$A$8:$AG$161,9)</f>
        <v>22.5</v>
      </c>
      <c r="AW12" s="106" t="n">
        <f aca="false">VLOOKUP(AW$7,'Curve Summary'!$A$8:$AG$161,9)</f>
        <v>23.5</v>
      </c>
      <c r="AX12" s="106" t="n">
        <f aca="false">VLOOKUP(AX$7,'Curve Summary'!$A$8:$AG$161,9)</f>
        <v>27.5</v>
      </c>
      <c r="AY12" s="106" t="n">
        <f aca="false">VLOOKUP(AY$7,'Curve Summary'!$A$8:$AG$161,9)</f>
        <v>36.5</v>
      </c>
      <c r="AZ12" s="106" t="n">
        <f aca="false">VLOOKUP(AZ$7,'Curve Summary'!$A$8:$AG$161,9)</f>
        <v>45.5</v>
      </c>
      <c r="BA12" s="106" t="n">
        <f aca="false">VLOOKUP(BA$7,'Curve Summary'!$A$8:$AG$161,9)</f>
        <v>35.5</v>
      </c>
      <c r="BB12" s="106" t="n">
        <f aca="false">VLOOKUP(BB$7,'Curve Summary'!$A$8:$AG$161,9)</f>
        <v>25.5</v>
      </c>
      <c r="BC12" s="106" t="n">
        <f aca="false">VLOOKUP(BC$7,'Curve Summary'!$A$8:$AG$161,9)</f>
        <v>24.5</v>
      </c>
      <c r="BD12" s="106" t="n">
        <f aca="false">VLOOKUP(BD$7,'Curve Summary'!$A$8:$AG$161,9)</f>
        <v>27.5</v>
      </c>
      <c r="BE12" s="106" t="n">
        <f aca="false">VLOOKUP(BE$7,'Curve Summary'!$A$8:$AG$161,9)</f>
        <v>18.5</v>
      </c>
      <c r="BF12" s="106" t="n">
        <f aca="false">VLOOKUP(BF$7,'Curve Summary'!$A$8:$AG$161,9)</f>
        <v>20.75</v>
      </c>
      <c r="BG12" s="106" t="n">
        <f aca="false">VLOOKUP(BG$7,'Curve Summary'!$A$8:$AG$161,9)</f>
        <v>18.25</v>
      </c>
      <c r="BH12" s="106" t="n">
        <f aca="false">VLOOKUP(BH$7,'Curve Summary'!$A$8:$AG$161,9)</f>
        <v>25.25</v>
      </c>
      <c r="BI12" s="106" t="n">
        <f aca="false">VLOOKUP(BI$7,'Curve Summary'!$A$8:$AG$161,9)</f>
        <v>25.25</v>
      </c>
      <c r="BJ12" s="106" t="n">
        <f aca="false">VLOOKUP(BJ$7,'Curve Summary'!$A$8:$AG$161,9)</f>
        <v>31.25</v>
      </c>
      <c r="BK12" s="106" t="n">
        <f aca="false">VLOOKUP(BK$7,'Curve Summary'!$A$8:$AG$161,9)</f>
        <v>35.25</v>
      </c>
      <c r="BL12" s="106" t="n">
        <f aca="false">VLOOKUP(BL$7,'Curve Summary'!$A$8:$AG$161,9)</f>
        <v>44.25</v>
      </c>
      <c r="BM12" s="106" t="n">
        <f aca="false">VLOOKUP(BM$7,'Curve Summary'!$A$8:$AG$161,9)</f>
        <v>28</v>
      </c>
      <c r="BN12" s="106" t="n">
        <f aca="false">VLOOKUP(BN$7,'Curve Summary'!$A$8:$AG$161,9)</f>
        <v>28.25</v>
      </c>
      <c r="BO12" s="106" t="n">
        <f aca="false">VLOOKUP(BO$7,'Curve Summary'!$A$8:$AG$161,9)</f>
        <v>24.75</v>
      </c>
      <c r="BP12" s="106" t="n">
        <f aca="false">VLOOKUP(BP$7,'Curve Summary'!$A$8:$AG$161,9)</f>
        <v>28</v>
      </c>
      <c r="BQ12" s="106" t="n">
        <f aca="false">VLOOKUP(BQ$7,'Curve Summary'!$A$8:$AG$161,9)</f>
        <v>18.5</v>
      </c>
      <c r="BR12" s="106" t="n">
        <f aca="false">VLOOKUP(BR$7,'Curve Summary'!$A$8:$AG$161,9)</f>
        <v>20.75</v>
      </c>
      <c r="BS12" s="106" t="n">
        <f aca="false">VLOOKUP(BS$7,'Curve Summary'!$A$8:$AG$161,9)</f>
        <v>18.25</v>
      </c>
      <c r="BT12" s="106" t="n">
        <f aca="false">VLOOKUP(BT$7,'Curve Summary'!$A$8:$AG$161,9)</f>
        <v>24.25</v>
      </c>
      <c r="BU12" s="106" t="n">
        <f aca="false">VLOOKUP(BU$7,'Curve Summary'!$A$8:$AG$161,9)</f>
        <v>24.25</v>
      </c>
      <c r="BV12" s="106" t="n">
        <f aca="false">VLOOKUP(BV$7,'Curve Summary'!$A$8:$AG$161,9)</f>
        <v>29.25</v>
      </c>
      <c r="BW12" s="106" t="n">
        <f aca="false">VLOOKUP(BW$7,'Curve Summary'!$A$8:$AG$161,9)</f>
        <v>26.25</v>
      </c>
      <c r="BX12" s="106" t="n">
        <f aca="false">VLOOKUP(BX$7,'Curve Summary'!$A$8:$AG$161,9)</f>
        <v>35.25</v>
      </c>
      <c r="BY12" s="106" t="n">
        <f aca="false">VLOOKUP(BY$7,'Curve Summary'!$A$8:$AG$161,9)</f>
        <v>22</v>
      </c>
      <c r="BZ12" s="106" t="n">
        <f aca="false">VLOOKUP(BZ$7,'Curve Summary'!$A$8:$AG$161,9)</f>
        <v>25.25</v>
      </c>
      <c r="CA12" s="106" t="n">
        <f aca="false">VLOOKUP(CA$7,'Curve Summary'!$A$8:$AG$161,9)</f>
        <v>22.25</v>
      </c>
      <c r="CB12" s="106" t="n">
        <f aca="false">VLOOKUP(CB$7,'Curve Summary'!$A$8:$AG$161,9)</f>
        <v>25.5</v>
      </c>
      <c r="CC12" s="106" t="n">
        <f aca="false">VLOOKUP(CC$7,'Curve Summary'!$A$8:$AG$161,9)</f>
        <v>18.75</v>
      </c>
      <c r="CD12" s="106" t="n">
        <f aca="false">VLOOKUP(CD$7,'Curve Summary'!$A$8:$AG$161,9)</f>
        <v>21</v>
      </c>
      <c r="CE12" s="106" t="n">
        <f aca="false">VLOOKUP(CE$7,'Curve Summary'!$A$8:$AG$161,9)</f>
        <v>18.5</v>
      </c>
      <c r="CF12" s="106" t="n">
        <f aca="false">VLOOKUP(CF$7,'Curve Summary'!$A$8:$AG$161,9)</f>
        <v>24.5</v>
      </c>
      <c r="CG12" s="106" t="n">
        <f aca="false">VLOOKUP(CG$7,'Curve Summary'!$A$8:$AG$161,9)</f>
        <v>24.5</v>
      </c>
      <c r="CH12" s="106" t="n">
        <f aca="false">VLOOKUP(CH$7,'Curve Summary'!$A$8:$AG$161,9)</f>
        <v>29.5</v>
      </c>
      <c r="CI12" s="106" t="n">
        <f aca="false">VLOOKUP(CI$7,'Curve Summary'!$A$8:$AG$161,9)</f>
        <v>26.5</v>
      </c>
      <c r="CJ12" s="106" t="n">
        <f aca="false">VLOOKUP(CJ$7,'Curve Summary'!$A$8:$AG$161,9)</f>
        <v>35.5</v>
      </c>
      <c r="CK12" s="106" t="n">
        <f aca="false">VLOOKUP(CK$7,'Curve Summary'!$A$8:$AG$161,9)</f>
        <v>22.25</v>
      </c>
      <c r="CL12" s="106" t="n">
        <f aca="false">VLOOKUP(CL$7,'Curve Summary'!$A$8:$AG$161,9)</f>
        <v>25.5</v>
      </c>
      <c r="CM12" s="106" t="n">
        <f aca="false">VLOOKUP(CM$7,'Curve Summary'!$A$8:$AG$161,9)</f>
        <v>22.5</v>
      </c>
      <c r="CN12" s="106" t="n">
        <f aca="false">VLOOKUP(CN$7,'Curve Summary'!$A$8:$AG$161,9)</f>
        <v>25.75</v>
      </c>
      <c r="CO12" s="106" t="n">
        <f aca="false">VLOOKUP(CO$7,'Curve Summary'!$A$8:$AG$161,9)</f>
        <v>28.1</v>
      </c>
      <c r="CP12" s="106" t="n">
        <f aca="false">VLOOKUP(CP$7,'Curve Summary'!$A$8:$AG$161,9)</f>
        <v>30.35</v>
      </c>
      <c r="CQ12" s="106" t="n">
        <f aca="false">VLOOKUP(CQ$7,'Curve Summary'!$A$8:$AG$161,9)</f>
        <v>27.85</v>
      </c>
      <c r="CR12" s="106" t="n">
        <f aca="false">VLOOKUP(CR$7,'Curve Summary'!$A$8:$AG$161,9)</f>
        <v>33.85</v>
      </c>
      <c r="CS12" s="106" t="n">
        <f aca="false">VLOOKUP(CS$7,'Curve Summary'!$A$8:$AG$161,9)</f>
        <v>33.85</v>
      </c>
      <c r="CT12" s="106" t="n">
        <f aca="false">VLOOKUP(CT$7,'Curve Summary'!$A$8:$AG$161,9)</f>
        <v>39.85</v>
      </c>
      <c r="CU12" s="106" t="n">
        <f aca="false">VLOOKUP(CU$7,'Curve Summary'!$A$8:$AG$161,9)</f>
        <v>46.85</v>
      </c>
      <c r="CV12" s="106" t="n">
        <f aca="false">VLOOKUP(CV$7,'Curve Summary'!$A$8:$AG$161,9)</f>
        <v>55.85</v>
      </c>
      <c r="CW12" s="106" t="n">
        <f aca="false">VLOOKUP(CW$7,'Curve Summary'!$A$8:$AG$161,9)</f>
        <v>38.6</v>
      </c>
      <c r="CX12" s="106" t="n">
        <f aca="false">VLOOKUP(CX$7,'Curve Summary'!$A$8:$AG$161,9)</f>
        <v>37.85</v>
      </c>
      <c r="CY12" s="106" t="n">
        <f aca="false">VLOOKUP(CY$7,'Curve Summary'!$A$8:$AG$161,9)</f>
        <v>34.85</v>
      </c>
      <c r="CZ12" s="106" t="n">
        <f aca="false">VLOOKUP(CZ$7,'Curve Summary'!$A$8:$AG$161,9)</f>
        <v>38.1</v>
      </c>
      <c r="DA12" s="106" t="n">
        <f aca="false">VLOOKUP(DA$7,'Curve Summary'!$A$8:$AG$161,9)</f>
        <v>28.45</v>
      </c>
      <c r="DB12" s="106" t="n">
        <f aca="false">VLOOKUP(DB$7,'Curve Summary'!$A$8:$AG$161,9)</f>
        <v>30.7</v>
      </c>
      <c r="DC12" s="106" t="n">
        <f aca="false">VLOOKUP(DC$7,'Curve Summary'!$A$8:$AG$161,9)</f>
        <v>28.2</v>
      </c>
      <c r="DD12" s="106" t="n">
        <f aca="false">VLOOKUP(DD$7,'Curve Summary'!$A$8:$AG$161,9)</f>
        <v>34.2</v>
      </c>
      <c r="DE12" s="106" t="n">
        <f aca="false">VLOOKUP(DE$7,'Curve Summary'!$A$8:$AG$161,9)</f>
        <v>34.2</v>
      </c>
      <c r="DF12" s="106" t="n">
        <f aca="false">VLOOKUP(DF$7,'Curve Summary'!$A$8:$AG$161,9)</f>
        <v>40.2</v>
      </c>
      <c r="DG12" s="106" t="n">
        <f aca="false">VLOOKUP(DG$7,'Curve Summary'!$A$8:$AG$161,9)</f>
        <v>47.2</v>
      </c>
      <c r="DH12" s="106" t="n">
        <f aca="false">VLOOKUP(DH$7,'Curve Summary'!$A$8:$AG$161,9)</f>
        <v>56.2</v>
      </c>
      <c r="DI12" s="106" t="n">
        <f aca="false">VLOOKUP(DI$7,'Curve Summary'!$A$8:$AG$161,9)</f>
        <v>38.95</v>
      </c>
      <c r="DJ12" s="106" t="n">
        <f aca="false">VLOOKUP(DJ$7,'Curve Summary'!$A$8:$AG$161,9)</f>
        <v>38.2</v>
      </c>
      <c r="DK12" s="106" t="n">
        <f aca="false">VLOOKUP(DK$7,'Curve Summary'!$A$8:$AG$161,9)</f>
        <v>35.2</v>
      </c>
      <c r="DL12" s="106" t="n">
        <f aca="false">VLOOKUP(DL$7,'Curve Summary'!$A$8:$AG$161,9)</f>
        <v>38.45</v>
      </c>
      <c r="DM12" s="106" t="n">
        <f aca="false">VLOOKUP(DM$7,'Curve Summary'!$A$8:$AG$161,9)</f>
        <v>28.95</v>
      </c>
      <c r="DN12" s="106" t="n">
        <f aca="false">VLOOKUP(DN$7,'Curve Summary'!$A$8:$AG$161,9)</f>
        <v>31.2</v>
      </c>
      <c r="DO12" s="106" t="n">
        <f aca="false">VLOOKUP(DO$7,'Curve Summary'!$A$8:$AG$161,9)</f>
        <v>28.7</v>
      </c>
      <c r="DP12" s="106" t="n">
        <f aca="false">VLOOKUP(DP$7,'Curve Summary'!$A$8:$AG$161,9)</f>
        <v>34.75</v>
      </c>
      <c r="DQ12" s="106" t="n">
        <f aca="false">VLOOKUP(DQ$7,'Curve Summary'!$A$8:$AG$161,9)</f>
        <v>34.75</v>
      </c>
      <c r="DR12" s="106" t="n">
        <f aca="false">VLOOKUP(DR$7,'Curve Summary'!$A$8:$AG$161,9)</f>
        <v>40.75</v>
      </c>
      <c r="DS12" s="106" t="n">
        <f aca="false">VLOOKUP(DS$7,'Curve Summary'!$A$8:$AG$161,9)</f>
        <v>47.75</v>
      </c>
      <c r="DT12" s="106" t="n">
        <f aca="false">VLOOKUP(DT$7,'Curve Summary'!$A$8:$AG$161,9)</f>
        <v>56.75</v>
      </c>
      <c r="DU12" s="106" t="n">
        <f aca="false">VLOOKUP(DU$7,'Curve Summary'!$A$8:$AG$161,9)</f>
        <v>39.45</v>
      </c>
      <c r="DV12" s="106" t="n">
        <f aca="false">VLOOKUP(DV$7,'Curve Summary'!$A$8:$AG$161,9)</f>
        <v>38.75</v>
      </c>
      <c r="DW12" s="106" t="n">
        <f aca="false">VLOOKUP(DW$7,'Curve Summary'!$A$8:$AG$161,9)</f>
        <v>35.75</v>
      </c>
      <c r="DX12" s="106" t="n">
        <f aca="false">VLOOKUP(DX$7,'Curve Summary'!$A$8:$AG$161,9)</f>
        <v>38.95</v>
      </c>
      <c r="DY12" s="106" t="n">
        <f aca="false">VLOOKUP(DY$7,'Curve Summary'!$A$8:$AG$161,9)</f>
        <v>29.45</v>
      </c>
      <c r="DZ12" s="106" t="n">
        <f aca="false">VLOOKUP(DZ$7,'Curve Summary'!$A$8:$AG$161,9)</f>
        <v>31.7</v>
      </c>
      <c r="EA12" s="106" t="n">
        <f aca="false">VLOOKUP(EA$7,'Curve Summary'!$A$8:$AG$161,9)</f>
        <v>29.2</v>
      </c>
      <c r="EB12" s="106" t="n">
        <f aca="false">VLOOKUP(EB$7,'Curve Summary'!$A$8:$AG$161,9)</f>
        <v>35.5</v>
      </c>
      <c r="EC12" s="106" t="n">
        <f aca="false">VLOOKUP(EC$7,'Curve Summary'!$A$8:$AG$161,9)</f>
        <v>35.5</v>
      </c>
      <c r="ED12" s="106" t="n">
        <f aca="false">VLOOKUP(ED$7,'Curve Summary'!$A$8:$AG$161,9)</f>
        <v>41.5</v>
      </c>
      <c r="EE12" s="106" t="n">
        <f aca="false">VLOOKUP(EE$7,'Curve Summary'!$A$8:$AG$161,9)</f>
        <v>48.5</v>
      </c>
      <c r="EF12" s="106" t="n">
        <f aca="false">VLOOKUP(EF$7,'Curve Summary'!$A$8:$AG$161,9)</f>
        <v>57.5</v>
      </c>
      <c r="EG12" s="106" t="n">
        <f aca="false">VLOOKUP(EG$7,'Curve Summary'!$A$8:$AG$161,9)</f>
        <v>39.95</v>
      </c>
      <c r="EH12" s="106" t="n">
        <f aca="false">VLOOKUP(EH$7,'Curve Summary'!$A$8:$AG$161,9)</f>
        <v>39.5</v>
      </c>
      <c r="EI12" s="106" t="n">
        <f aca="false">VLOOKUP(EI$7,'Curve Summary'!$A$8:$AG$161,9)</f>
        <v>36.5</v>
      </c>
      <c r="EJ12" s="106" t="n">
        <f aca="false">VLOOKUP(EJ$7,'Curve Summary'!$A$8:$AG$161,9)</f>
        <v>39.45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26.0228</v>
      </c>
      <c r="D13" s="96" t="n">
        <f aca="true">IF(ISERROR((AVERAGE(OFFSET('Curve Summary'!$F$6,28,0,0,1))*0+25*'Curve Summary Backup'!$F$39)/25),'Curve Summary Backup'!$F$39,(AVERAGE(OFFSET('Curve Summary'!$F$6,28,0,0,1))*0+25*'Curve Summary Backup'!$F$39)/25)</f>
        <v>27.5</v>
      </c>
      <c r="E13" s="96" t="n">
        <f aca="false">VLOOKUP(E$7,'Curve Summary'!$A$7:$AG$59,6)</f>
        <v>32.25</v>
      </c>
      <c r="F13" s="103" t="n">
        <f aca="false">(C13*C$5+D13*D$5+E13*E$5)/(SUM(C$5:E$5))</f>
        <v>28.45350625</v>
      </c>
      <c r="G13" s="96" t="n">
        <f aca="false">AVERAGE(H13:I13)</f>
        <v>32.5</v>
      </c>
      <c r="H13" s="96" t="n">
        <f aca="false">AG13</f>
        <v>32.5</v>
      </c>
      <c r="I13" s="96" t="n">
        <f aca="false">AH13</f>
        <v>32.5</v>
      </c>
      <c r="J13" s="96" t="n">
        <f aca="false">AVERAGE(K13:L13)</f>
        <v>31.5</v>
      </c>
      <c r="K13" s="96" t="n">
        <f aca="false">AI13</f>
        <v>31.75</v>
      </c>
      <c r="L13" s="96" t="n">
        <f aca="false">AJ13</f>
        <v>31.25</v>
      </c>
      <c r="M13" s="96" t="n">
        <f aca="false">AK13</f>
        <v>33</v>
      </c>
      <c r="N13" s="96" t="n">
        <f aca="false">AL13</f>
        <v>39.25</v>
      </c>
      <c r="O13" s="96" t="n">
        <f aca="false">AVERAGE(P13:Q13)</f>
        <v>50</v>
      </c>
      <c r="P13" s="96" t="n">
        <f aca="false">AM13</f>
        <v>47</v>
      </c>
      <c r="Q13" s="96" t="n">
        <f aca="false">AN13</f>
        <v>53</v>
      </c>
      <c r="R13" s="96" t="n">
        <f aca="false">AO13</f>
        <v>39.5</v>
      </c>
      <c r="S13" s="96" t="n">
        <f aca="false">AVERAGE(T13:V13)</f>
        <v>35.5</v>
      </c>
      <c r="T13" s="96" t="n">
        <f aca="false">AP13</f>
        <v>35.25</v>
      </c>
      <c r="U13" s="96" t="n">
        <f aca="false">AQ13</f>
        <v>34.5</v>
      </c>
      <c r="V13" s="96" t="n">
        <f aca="false">AR13</f>
        <v>36.75</v>
      </c>
      <c r="W13" s="103" t="n">
        <f aca="false">SUM(AG32:AR32)/SUM($AG$5:$AR$5)</f>
        <v>37.2264705882353</v>
      </c>
      <c r="X13" s="96" t="n">
        <f aca="false">SUM(AS32:BD32)/SUM($AS$5:$BD$5)</f>
        <v>40.0254901960784</v>
      </c>
      <c r="Y13" s="96" t="n">
        <f aca="false">SUM(BE32:BR32)/SUM($BE$5:$BR$5)</f>
        <v>40.1442953020134</v>
      </c>
      <c r="Z13" s="96" t="n">
        <f aca="false">SUM(BQ32:CB32)/SUM($BQ$5:$CB$5)</f>
        <v>40.5294117647059</v>
      </c>
      <c r="AA13" s="96" t="n">
        <f aca="false">SUM(CC32:DX32)/SUM($CC$5:$DX$5)</f>
        <v>41.1465294117647</v>
      </c>
      <c r="AB13" s="104" t="n">
        <f aca="false">SUM(DY32:EJ32)/SUM($DY$5:$EJ$5)</f>
        <v>41.78515625</v>
      </c>
      <c r="AC13" s="105" t="n">
        <f aca="false">(C13*C$5+D13*D$5+E13*E$5+SUM(AG32:EJ32))/(SUM(C$5:E$5)+SUM($AG$5:$EJ$5))</f>
        <v>40.1670128704488</v>
      </c>
      <c r="AD13" s="99"/>
      <c r="AE13" s="99"/>
      <c r="AF13" s="100"/>
      <c r="AG13" s="106" t="n">
        <f aca="false">VLOOKUP(AG$7,'Curve Summary'!$A$9:$AG$161,6)</f>
        <v>32.5</v>
      </c>
      <c r="AH13" s="106" t="n">
        <f aca="false">VLOOKUP(AH$7,'Curve Summary'!$A$9:$AG$161,6)</f>
        <v>32.5</v>
      </c>
      <c r="AI13" s="106" t="n">
        <f aca="false">VLOOKUP(AI$7,'Curve Summary'!$A$9:$AG$161,6)</f>
        <v>31.75</v>
      </c>
      <c r="AJ13" s="106" t="n">
        <f aca="false">VLOOKUP(AJ$7,'Curve Summary'!$A$9:$AG$161,6)</f>
        <v>31.25</v>
      </c>
      <c r="AK13" s="106" t="n">
        <f aca="false">VLOOKUP(AK$7,'Curve Summary'!$A$9:$AG$161,6)</f>
        <v>33</v>
      </c>
      <c r="AL13" s="106" t="n">
        <f aca="false">VLOOKUP(AL$7,'Curve Summary'!$A$9:$AG$161,6)</f>
        <v>39.25</v>
      </c>
      <c r="AM13" s="106" t="n">
        <f aca="false">VLOOKUP(AM$7,'Curve Summary'!$A$9:$AG$161,6)</f>
        <v>47</v>
      </c>
      <c r="AN13" s="106" t="n">
        <f aca="false">VLOOKUP(AN$7,'Curve Summary'!$A$9:$AG$161,6)</f>
        <v>53</v>
      </c>
      <c r="AO13" s="106" t="n">
        <f aca="false">VLOOKUP(AO$7,'Curve Summary'!$A$9:$AG$161,6)</f>
        <v>39.5</v>
      </c>
      <c r="AP13" s="106" t="n">
        <f aca="false">VLOOKUP(AP$7,'Curve Summary'!$A$9:$AG$161,6)</f>
        <v>35.25</v>
      </c>
      <c r="AQ13" s="106" t="n">
        <f aca="false">VLOOKUP(AQ$7,'Curve Summary'!$A$9:$AG$161,6)</f>
        <v>34.5</v>
      </c>
      <c r="AR13" s="106" t="n">
        <f aca="false">VLOOKUP(AR$7,'Curve Summary'!$A$9:$AG$161,6)</f>
        <v>36.75</v>
      </c>
      <c r="AS13" s="106" t="n">
        <f aca="false">VLOOKUP(AS$7,'Curve Summary'!$A$9:$AG$161,6)</f>
        <v>37.5</v>
      </c>
      <c r="AT13" s="106" t="n">
        <f aca="false">VLOOKUP(AT$7,'Curve Summary'!$A$9:$AG$161,6)</f>
        <v>36.5</v>
      </c>
      <c r="AU13" s="106" t="n">
        <f aca="false">VLOOKUP(AU$7,'Curve Summary'!$A$9:$AG$161,6)</f>
        <v>34.5</v>
      </c>
      <c r="AV13" s="106" t="n">
        <f aca="false">VLOOKUP(AV$7,'Curve Summary'!$A$9:$AG$161,6)</f>
        <v>32.5</v>
      </c>
      <c r="AW13" s="106" t="n">
        <f aca="false">VLOOKUP(AW$7,'Curve Summary'!$A$9:$AG$161,6)</f>
        <v>33.5</v>
      </c>
      <c r="AX13" s="106" t="n">
        <f aca="false">VLOOKUP(AX$7,'Curve Summary'!$A$9:$AG$161,6)</f>
        <v>42.5</v>
      </c>
      <c r="AY13" s="106" t="n">
        <f aca="false">VLOOKUP(AY$7,'Curve Summary'!$A$9:$AG$161,6)</f>
        <v>52.5</v>
      </c>
      <c r="AZ13" s="106" t="n">
        <f aca="false">VLOOKUP(AZ$7,'Curve Summary'!$A$9:$AG$161,6)</f>
        <v>56.5</v>
      </c>
      <c r="BA13" s="106" t="n">
        <f aca="false">VLOOKUP(BA$7,'Curve Summary'!$A$9:$AG$161,6)</f>
        <v>45.5</v>
      </c>
      <c r="BB13" s="106" t="n">
        <f aca="false">VLOOKUP(BB$7,'Curve Summary'!$A$9:$AG$161,6)</f>
        <v>35.5</v>
      </c>
      <c r="BC13" s="106" t="n">
        <f aca="false">VLOOKUP(BC$7,'Curve Summary'!$A$9:$AG$161,6)</f>
        <v>34.5</v>
      </c>
      <c r="BD13" s="106" t="n">
        <f aca="false">VLOOKUP(BD$7,'Curve Summary'!$A$9:$AG$161,6)</f>
        <v>38.5</v>
      </c>
      <c r="BE13" s="106" t="n">
        <f aca="false">VLOOKUP(BE$7,'Curve Summary'!$A$9:$AG$161,6)</f>
        <v>39.5</v>
      </c>
      <c r="BF13" s="106" t="n">
        <f aca="false">VLOOKUP(BF$7,'Curve Summary'!$A$9:$AG$161,6)</f>
        <v>37.5</v>
      </c>
      <c r="BG13" s="106" t="n">
        <f aca="false">VLOOKUP(BG$7,'Curve Summary'!$A$9:$AG$161,6)</f>
        <v>35.75</v>
      </c>
      <c r="BH13" s="106" t="n">
        <f aca="false">VLOOKUP(BH$7,'Curve Summary'!$A$9:$AG$161,6)</f>
        <v>34</v>
      </c>
      <c r="BI13" s="106" t="n">
        <f aca="false">VLOOKUP(BI$7,'Curve Summary'!$A$9:$AG$161,6)</f>
        <v>34.75</v>
      </c>
      <c r="BJ13" s="106" t="n">
        <f aca="false">VLOOKUP(BJ$7,'Curve Summary'!$A$9:$AG$161,6)</f>
        <v>43.25</v>
      </c>
      <c r="BK13" s="106" t="n">
        <f aca="false">VLOOKUP(BK$7,'Curve Summary'!$A$9:$AG$161,6)</f>
        <v>49.25</v>
      </c>
      <c r="BL13" s="106" t="n">
        <f aca="false">VLOOKUP(BL$7,'Curve Summary'!$A$9:$AG$161,6)</f>
        <v>51.75</v>
      </c>
      <c r="BM13" s="106" t="n">
        <f aca="false">VLOOKUP(BM$7,'Curve Summary'!$A$9:$AG$161,6)</f>
        <v>42.75</v>
      </c>
      <c r="BN13" s="106" t="n">
        <f aca="false">VLOOKUP(BN$7,'Curve Summary'!$A$9:$AG$161,6)</f>
        <v>37</v>
      </c>
      <c r="BO13" s="106" t="n">
        <f aca="false">VLOOKUP(BO$7,'Curve Summary'!$A$9:$AG$161,6)</f>
        <v>36.75</v>
      </c>
      <c r="BP13" s="106" t="n">
        <f aca="false">VLOOKUP(BP$7,'Curve Summary'!$A$9:$AG$161,6)</f>
        <v>40.75</v>
      </c>
      <c r="BQ13" s="106" t="n">
        <f aca="false">VLOOKUP(BQ$7,'Curve Summary'!$A$9:$AG$161,6)</f>
        <v>40.25</v>
      </c>
      <c r="BR13" s="106" t="n">
        <f aca="false">VLOOKUP(BR$7,'Curve Summary'!$A$9:$AG$161,6)</f>
        <v>38.25</v>
      </c>
      <c r="BS13" s="106" t="n">
        <f aca="false">VLOOKUP(BS$7,'Curve Summary'!$A$9:$AG$161,6)</f>
        <v>36.75</v>
      </c>
      <c r="BT13" s="106" t="n">
        <f aca="false">VLOOKUP(BT$7,'Curve Summary'!$A$9:$AG$161,6)</f>
        <v>35.5</v>
      </c>
      <c r="BU13" s="106" t="n">
        <f aca="false">VLOOKUP(BU$7,'Curve Summary'!$A$9:$AG$161,6)</f>
        <v>36</v>
      </c>
      <c r="BV13" s="106" t="n">
        <f aca="false">VLOOKUP(BV$7,'Curve Summary'!$A$9:$AG$161,6)</f>
        <v>43.5</v>
      </c>
      <c r="BW13" s="106" t="n">
        <f aca="false">VLOOKUP(BW$7,'Curve Summary'!$A$9:$AG$161,6)</f>
        <v>47.25</v>
      </c>
      <c r="BX13" s="106" t="n">
        <f aca="false">VLOOKUP(BX$7,'Curve Summary'!$A$9:$AG$161,6)</f>
        <v>48.75</v>
      </c>
      <c r="BY13" s="106" t="n">
        <f aca="false">VLOOKUP(BY$7,'Curve Summary'!$A$9:$AG$161,6)</f>
        <v>41.25</v>
      </c>
      <c r="BZ13" s="106" t="n">
        <f aca="false">VLOOKUP(BZ$7,'Curve Summary'!$A$9:$AG$161,6)</f>
        <v>38.5</v>
      </c>
      <c r="CA13" s="106" t="n">
        <f aca="false">VLOOKUP(CA$7,'Curve Summary'!$A$9:$AG$161,6)</f>
        <v>38</v>
      </c>
      <c r="CB13" s="106" t="n">
        <f aca="false">VLOOKUP(CB$7,'Curve Summary'!$A$9:$AG$161,6)</f>
        <v>42</v>
      </c>
      <c r="CC13" s="106" t="n">
        <f aca="false">VLOOKUP(CC$7,'Curve Summary'!$A$9:$AG$161,6)</f>
        <v>40.75</v>
      </c>
      <c r="CD13" s="106" t="n">
        <f aca="false">VLOOKUP(CD$7,'Curve Summary'!$A$9:$AG$161,6)</f>
        <v>38.84</v>
      </c>
      <c r="CE13" s="106" t="n">
        <f aca="false">VLOOKUP(CE$7,'Curve Summary'!$A$9:$AG$161,6)</f>
        <v>37.72</v>
      </c>
      <c r="CF13" s="106" t="n">
        <f aca="false">VLOOKUP(CF$7,'Curve Summary'!$A$9:$AG$161,6)</f>
        <v>36.7</v>
      </c>
      <c r="CG13" s="106" t="n">
        <f aca="false">VLOOKUP(CG$7,'Curve Summary'!$A$9:$AG$161,6)</f>
        <v>37.2</v>
      </c>
      <c r="CH13" s="106" t="n">
        <f aca="false">VLOOKUP(CH$7,'Curve Summary'!$A$9:$AG$161,6)</f>
        <v>43.85</v>
      </c>
      <c r="CI13" s="106" t="n">
        <f aca="false">VLOOKUP(CI$7,'Curve Summary'!$A$9:$AG$161,6)</f>
        <v>45.7</v>
      </c>
      <c r="CJ13" s="106" t="n">
        <f aca="false">VLOOKUP(CJ$7,'Curve Summary'!$A$9:$AG$161,6)</f>
        <v>46.25</v>
      </c>
      <c r="CK13" s="106" t="n">
        <f aca="false">VLOOKUP(CK$7,'Curve Summary'!$A$9:$AG$161,6)</f>
        <v>40.16</v>
      </c>
      <c r="CL13" s="106" t="n">
        <f aca="false">VLOOKUP(CL$7,'Curve Summary'!$A$9:$AG$161,6)</f>
        <v>39.68</v>
      </c>
      <c r="CM13" s="106" t="n">
        <f aca="false">VLOOKUP(CM$7,'Curve Summary'!$A$9:$AG$161,6)</f>
        <v>39.13</v>
      </c>
      <c r="CN13" s="106" t="n">
        <f aca="false">VLOOKUP(CN$7,'Curve Summary'!$A$9:$AG$161,6)</f>
        <v>43.03</v>
      </c>
      <c r="CO13" s="106" t="n">
        <f aca="false">VLOOKUP(CO$7,'Curve Summary'!$A$9:$AG$161,6)</f>
        <v>41.15</v>
      </c>
      <c r="CP13" s="106" t="n">
        <f aca="false">VLOOKUP(CP$7,'Curve Summary'!$A$9:$AG$161,6)</f>
        <v>39.28</v>
      </c>
      <c r="CQ13" s="106" t="n">
        <f aca="false">VLOOKUP(CQ$7,'Curve Summary'!$A$9:$AG$161,6)</f>
        <v>38.37</v>
      </c>
      <c r="CR13" s="106" t="n">
        <f aca="false">VLOOKUP(CR$7,'Curve Summary'!$A$9:$AG$161,6)</f>
        <v>37.47</v>
      </c>
      <c r="CS13" s="106" t="n">
        <f aca="false">VLOOKUP(CS$7,'Curve Summary'!$A$9:$AG$161,6)</f>
        <v>37.97</v>
      </c>
      <c r="CT13" s="106" t="n">
        <f aca="false">VLOOKUP(CT$7,'Curve Summary'!$A$9:$AG$161,6)</f>
        <v>44.15</v>
      </c>
      <c r="CU13" s="106" t="n">
        <f aca="false">VLOOKUP(CU$7,'Curve Summary'!$A$9:$AG$161,6)</f>
        <v>44.96</v>
      </c>
      <c r="CV13" s="106" t="n">
        <f aca="false">VLOOKUP(CV$7,'Curve Summary'!$A$9:$AG$161,6)</f>
        <v>44.99</v>
      </c>
      <c r="CW13" s="106" t="n">
        <f aca="false">VLOOKUP(CW$7,'Curve Summary'!$A$9:$AG$161,6)</f>
        <v>39.67</v>
      </c>
      <c r="CX13" s="106" t="n">
        <f aca="false">VLOOKUP(CX$7,'Curve Summary'!$A$9:$AG$161,6)</f>
        <v>40.44</v>
      </c>
      <c r="CY13" s="106" t="n">
        <f aca="false">VLOOKUP(CY$7,'Curve Summary'!$A$9:$AG$161,6)</f>
        <v>39.86</v>
      </c>
      <c r="CZ13" s="106" t="n">
        <f aca="false">VLOOKUP(CZ$7,'Curve Summary'!$A$9:$AG$161,6)</f>
        <v>43.71</v>
      </c>
      <c r="DA13" s="106" t="n">
        <f aca="false">VLOOKUP(DA$7,'Curve Summary'!$A$9:$AG$161,6)</f>
        <v>41.38</v>
      </c>
      <c r="DB13" s="106" t="n">
        <f aca="false">VLOOKUP(DB$7,'Curve Summary'!$A$9:$AG$161,6)</f>
        <v>39.51</v>
      </c>
      <c r="DC13" s="106" t="n">
        <f aca="false">VLOOKUP(DC$7,'Curve Summary'!$A$9:$AG$161,6)</f>
        <v>38.58</v>
      </c>
      <c r="DD13" s="106" t="n">
        <f aca="false">VLOOKUP(DD$7,'Curve Summary'!$A$9:$AG$161,6)</f>
        <v>37.67</v>
      </c>
      <c r="DE13" s="106" t="n">
        <f aca="false">VLOOKUP(DE$7,'Curve Summary'!$A$9:$AG$161,6)</f>
        <v>38.17</v>
      </c>
      <c r="DF13" s="106" t="n">
        <f aca="false">VLOOKUP(DF$7,'Curve Summary'!$A$9:$AG$161,6)</f>
        <v>44.42</v>
      </c>
      <c r="DG13" s="106" t="n">
        <f aca="false">VLOOKUP(DG$7,'Curve Summary'!$A$9:$AG$161,6)</f>
        <v>45.29</v>
      </c>
      <c r="DH13" s="106" t="n">
        <f aca="false">VLOOKUP(DH$7,'Curve Summary'!$A$9:$AG$161,6)</f>
        <v>45.35</v>
      </c>
      <c r="DI13" s="106" t="n">
        <f aca="false">VLOOKUP(DI$7,'Curve Summary'!$A$9:$AG$161,6)</f>
        <v>39.96</v>
      </c>
      <c r="DJ13" s="106" t="n">
        <f aca="false">VLOOKUP(DJ$7,'Curve Summary'!$A$9:$AG$161,6)</f>
        <v>40.66</v>
      </c>
      <c r="DK13" s="106" t="n">
        <f aca="false">VLOOKUP(DK$7,'Curve Summary'!$A$9:$AG$161,6)</f>
        <v>40.08</v>
      </c>
      <c r="DL13" s="106" t="n">
        <f aca="false">VLOOKUP(DL$7,'Curve Summary'!$A$9:$AG$161,6)</f>
        <v>43.95</v>
      </c>
      <c r="DM13" s="106" t="n">
        <f aca="false">VLOOKUP(DM$7,'Curve Summary'!$A$9:$AG$161,6)</f>
        <v>41.62</v>
      </c>
      <c r="DN13" s="106" t="n">
        <f aca="false">VLOOKUP(DN$7,'Curve Summary'!$A$9:$AG$161,6)</f>
        <v>39.73</v>
      </c>
      <c r="DO13" s="106" t="n">
        <f aca="false">VLOOKUP(DO$7,'Curve Summary'!$A$9:$AG$161,6)</f>
        <v>38.8</v>
      </c>
      <c r="DP13" s="106" t="n">
        <f aca="false">VLOOKUP(DP$7,'Curve Summary'!$A$9:$AG$161,6)</f>
        <v>37.87</v>
      </c>
      <c r="DQ13" s="106" t="n">
        <f aca="false">VLOOKUP(DQ$7,'Curve Summary'!$A$9:$AG$161,6)</f>
        <v>38.38</v>
      </c>
      <c r="DR13" s="106" t="n">
        <f aca="false">VLOOKUP(DR$7,'Curve Summary'!$A$9:$AG$161,6)</f>
        <v>44.69</v>
      </c>
      <c r="DS13" s="106" t="n">
        <f aca="false">VLOOKUP(DS$7,'Curve Summary'!$A$9:$AG$161,6)</f>
        <v>45.62</v>
      </c>
      <c r="DT13" s="106" t="n">
        <f aca="false">VLOOKUP(DT$7,'Curve Summary'!$A$9:$AG$161,6)</f>
        <v>45.72</v>
      </c>
      <c r="DU13" s="106" t="n">
        <f aca="false">VLOOKUP(DU$7,'Curve Summary'!$A$9:$AG$161,6)</f>
        <v>40.26</v>
      </c>
      <c r="DV13" s="106" t="n">
        <f aca="false">VLOOKUP(DV$7,'Curve Summary'!$A$9:$AG$161,6)</f>
        <v>40.88</v>
      </c>
      <c r="DW13" s="106" t="n">
        <f aca="false">VLOOKUP(DW$7,'Curve Summary'!$A$9:$AG$161,6)</f>
        <v>40.29</v>
      </c>
      <c r="DX13" s="106" t="n">
        <f aca="false">VLOOKUP(DX$7,'Curve Summary'!$A$9:$AG$161,6)</f>
        <v>44.19</v>
      </c>
      <c r="DY13" s="106" t="n">
        <f aca="false">VLOOKUP(DY$7,'Curve Summary'!$A$9:$AG$161,6)</f>
        <v>41.85</v>
      </c>
      <c r="DZ13" s="106" t="n">
        <f aca="false">VLOOKUP(DZ$7,'Curve Summary'!$A$9:$AG$161,6)</f>
        <v>39.96</v>
      </c>
      <c r="EA13" s="106" t="n">
        <f aca="false">VLOOKUP(EA$7,'Curve Summary'!$A$9:$AG$161,6)</f>
        <v>39.01</v>
      </c>
      <c r="EB13" s="106" t="n">
        <f aca="false">VLOOKUP(EB$7,'Curve Summary'!$A$9:$AG$161,6)</f>
        <v>38.06</v>
      </c>
      <c r="EC13" s="106" t="n">
        <f aca="false">VLOOKUP(EC$7,'Curve Summary'!$A$9:$AG$161,6)</f>
        <v>38.58</v>
      </c>
      <c r="ED13" s="106" t="n">
        <f aca="false">VLOOKUP(ED$7,'Curve Summary'!$A$9:$AG$161,6)</f>
        <v>44.95</v>
      </c>
      <c r="EE13" s="106" t="n">
        <f aca="false">VLOOKUP(EE$7,'Curve Summary'!$A$9:$AG$161,6)</f>
        <v>45.95</v>
      </c>
      <c r="EF13" s="106" t="n">
        <f aca="false">VLOOKUP(EF$7,'Curve Summary'!$A$9:$AG$161,6)</f>
        <v>46.08</v>
      </c>
      <c r="EG13" s="106" t="n">
        <f aca="false">VLOOKUP(EG$7,'Curve Summary'!$A$9:$AG$161,6)</f>
        <v>40.56</v>
      </c>
      <c r="EH13" s="106" t="n">
        <f aca="false">VLOOKUP(EH$7,'Curve Summary'!$A$9:$AG$161,6)</f>
        <v>41.09</v>
      </c>
      <c r="EI13" s="106" t="n">
        <f aca="false">VLOOKUP(EI$7,'Curve Summary'!$A$9:$AG$161,6)</f>
        <v>40.5</v>
      </c>
      <c r="EJ13" s="106" t="n">
        <f aca="false">VLOOKUP(EJ$7,'Curve Summary'!$A$9:$AG$161,6)</f>
        <v>44.43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27.066</v>
      </c>
      <c r="D14" s="96" t="n">
        <f aca="true">IF(ISERROR((AVERAGE(OFFSET('Curve Summary'!$B$6,28,0,0,1))*0+25*'Curve Summary Backup'!$B$39)/25),'Curve Summary Backup'!$B$39,(AVERAGE(OFFSET('Curve Summary'!$B$6,28,0,0,1))*0+25*'Curve Summary Backup'!$B$39)/25)</f>
        <v>26</v>
      </c>
      <c r="E14" s="96" t="n">
        <f aca="false">VLOOKUP(E$7,'Curve Summary'!$A$7:$AG$59,2)</f>
        <v>30.5</v>
      </c>
      <c r="F14" s="103" t="n">
        <f aca="false">(C14*C$5+D14*D$5+E14*E$5)/(SUM(C$5:E$5))</f>
        <v>27.78934375</v>
      </c>
      <c r="G14" s="96" t="n">
        <f aca="false">AVERAGE(H14:I14)</f>
        <v>29.875</v>
      </c>
      <c r="H14" s="96" t="n">
        <f aca="false">AG14</f>
        <v>30.25</v>
      </c>
      <c r="I14" s="96" t="n">
        <f aca="false">AH14</f>
        <v>29.5</v>
      </c>
      <c r="J14" s="96" t="n">
        <f aca="false">AVERAGE(K14:L14)</f>
        <v>30</v>
      </c>
      <c r="K14" s="96" t="n">
        <f aca="false">AI14</f>
        <v>29.5</v>
      </c>
      <c r="L14" s="96" t="n">
        <f aca="false">AJ14</f>
        <v>30.5</v>
      </c>
      <c r="M14" s="96" t="n">
        <f aca="false">AK14</f>
        <v>32.5</v>
      </c>
      <c r="N14" s="96" t="n">
        <f aca="false">AL14</f>
        <v>41.5</v>
      </c>
      <c r="O14" s="96" t="n">
        <f aca="false">AVERAGE(P14:Q14)</f>
        <v>54</v>
      </c>
      <c r="P14" s="96" t="n">
        <f aca="false">AM14</f>
        <v>51</v>
      </c>
      <c r="Q14" s="96" t="n">
        <f aca="false">AN14</f>
        <v>57</v>
      </c>
      <c r="R14" s="96" t="n">
        <f aca="false">AO14</f>
        <v>45</v>
      </c>
      <c r="S14" s="96" t="n">
        <f aca="false">AVERAGE(T14:V14)</f>
        <v>32.3333333333333</v>
      </c>
      <c r="T14" s="96" t="n">
        <f aca="false">AP14</f>
        <v>33.5</v>
      </c>
      <c r="U14" s="96" t="n">
        <f aca="false">AQ14</f>
        <v>31</v>
      </c>
      <c r="V14" s="96" t="n">
        <f aca="false">AR14</f>
        <v>32.5</v>
      </c>
      <c r="W14" s="103" t="n">
        <f aca="false">SUM(AG33:AR33)/SUM($AG$5:$AR$5)</f>
        <v>37.0196078431373</v>
      </c>
      <c r="X14" s="96" t="n">
        <f aca="false">SUM(AS33:BD33)/SUM($AS$5:$BD$5)</f>
        <v>37.7539215686275</v>
      </c>
      <c r="Y14" s="96" t="n">
        <f aca="false">SUM(BE33:BR33)/SUM($BE$5:$BR$5)</f>
        <v>37.446744966443</v>
      </c>
      <c r="Z14" s="96" t="n">
        <f aca="false">SUM(BQ33:CB33)/SUM($BQ$5:$CB$5)</f>
        <v>38.1349019607843</v>
      </c>
      <c r="AA14" s="96" t="n">
        <f aca="false">SUM(CC33:DX33)/SUM($CC$5:$DX$5)</f>
        <v>38.7266176470588</v>
      </c>
      <c r="AB14" s="104" t="n">
        <f aca="false">SUM(DY33:EJ33)/SUM($DY$5:$EJ$5)</f>
        <v>39.3420703125</v>
      </c>
      <c r="AC14" s="105" t="n">
        <f aca="false">(C14*C$5+D14*D$5+E14*E$5+SUM(AG33:EJ33))/(SUM(C$5:E$5)+SUM($AG$5:$EJ$5))</f>
        <v>38.047183742591</v>
      </c>
      <c r="AD14" s="99"/>
      <c r="AE14" s="99"/>
      <c r="AF14" s="100"/>
      <c r="AG14" s="106" t="n">
        <f aca="false">VLOOKUP(AG$7,'Curve Summary'!$A$9:$AG$161,2)</f>
        <v>30.25</v>
      </c>
      <c r="AH14" s="106" t="n">
        <f aca="false">VLOOKUP(AH$7,'Curve Summary'!$A$9:$AG$161,2)</f>
        <v>29.5</v>
      </c>
      <c r="AI14" s="106" t="n">
        <f aca="false">VLOOKUP(AI$7,'Curve Summary'!$A$9:$AG$161,2)</f>
        <v>29.5</v>
      </c>
      <c r="AJ14" s="106" t="n">
        <f aca="false">VLOOKUP(AJ$7,'Curve Summary'!$A$9:$AG$161,2)</f>
        <v>30.5</v>
      </c>
      <c r="AK14" s="106" t="n">
        <f aca="false">VLOOKUP(AK$7,'Curve Summary'!$A$9:$AG$161,2)</f>
        <v>32.5</v>
      </c>
      <c r="AL14" s="106" t="n">
        <f aca="false">VLOOKUP(AL$7,'Curve Summary'!$A$9:$AG$161,2)</f>
        <v>41.5</v>
      </c>
      <c r="AM14" s="106" t="n">
        <f aca="false">VLOOKUP(AM$7,'Curve Summary'!$A$9:$AG$161,2)</f>
        <v>51</v>
      </c>
      <c r="AN14" s="106" t="n">
        <f aca="false">VLOOKUP(AN$7,'Curve Summary'!$A$9:$AG$161,2)</f>
        <v>57</v>
      </c>
      <c r="AO14" s="106" t="n">
        <f aca="false">VLOOKUP(AO$7,'Curve Summary'!$A$9:$AG$161,2)</f>
        <v>45</v>
      </c>
      <c r="AP14" s="106" t="n">
        <f aca="false">VLOOKUP(AP$7,'Curve Summary'!$A$9:$AG$161,2)</f>
        <v>33.5</v>
      </c>
      <c r="AQ14" s="106" t="n">
        <f aca="false">VLOOKUP(AQ$7,'Curve Summary'!$A$9:$AG$161,2)</f>
        <v>31</v>
      </c>
      <c r="AR14" s="106" t="n">
        <f aca="false">VLOOKUP(AR$7,'Curve Summary'!$A$9:$AG$161,2)</f>
        <v>32.5</v>
      </c>
      <c r="AS14" s="106" t="n">
        <f aca="false">VLOOKUP(AS$7,'Curve Summary'!$A$9:$AG$161,2)</f>
        <v>33.75</v>
      </c>
      <c r="AT14" s="106" t="n">
        <f aca="false">VLOOKUP(AT$7,'Curve Summary'!$A$9:$AG$161,2)</f>
        <v>33.25</v>
      </c>
      <c r="AU14" s="106" t="n">
        <f aca="false">VLOOKUP(AU$7,'Curve Summary'!$A$9:$AG$161,2)</f>
        <v>33.25</v>
      </c>
      <c r="AV14" s="106" t="n">
        <f aca="false">VLOOKUP(AV$7,'Curve Summary'!$A$9:$AG$161,2)</f>
        <v>32.75</v>
      </c>
      <c r="AW14" s="106" t="n">
        <f aca="false">VLOOKUP(AW$7,'Curve Summary'!$A$9:$AG$161,2)</f>
        <v>32.75</v>
      </c>
      <c r="AX14" s="106" t="n">
        <f aca="false">VLOOKUP(AX$7,'Curve Summary'!$A$9:$AG$161,2)</f>
        <v>37.25</v>
      </c>
      <c r="AY14" s="106" t="n">
        <f aca="false">VLOOKUP(AY$7,'Curve Summary'!$A$9:$AG$161,2)</f>
        <v>51</v>
      </c>
      <c r="AZ14" s="106" t="n">
        <f aca="false">VLOOKUP(AZ$7,'Curve Summary'!$A$9:$AG$161,2)</f>
        <v>56</v>
      </c>
      <c r="BA14" s="106" t="n">
        <f aca="false">VLOOKUP(BA$7,'Curve Summary'!$A$9:$AG$161,2)</f>
        <v>44.5</v>
      </c>
      <c r="BB14" s="106" t="n">
        <f aca="false">VLOOKUP(BB$7,'Curve Summary'!$A$9:$AG$161,2)</f>
        <v>33.75</v>
      </c>
      <c r="BC14" s="106" t="n">
        <f aca="false">VLOOKUP(BC$7,'Curve Summary'!$A$9:$AG$161,2)</f>
        <v>32.25</v>
      </c>
      <c r="BD14" s="106" t="n">
        <f aca="false">VLOOKUP(BD$7,'Curve Summary'!$A$9:$AG$161,2)</f>
        <v>32.25</v>
      </c>
      <c r="BE14" s="106" t="n">
        <f aca="false">VLOOKUP(BE$7,'Curve Summary'!$A$9:$AG$161,2)</f>
        <v>34.43</v>
      </c>
      <c r="BF14" s="106" t="n">
        <f aca="false">VLOOKUP(BF$7,'Curve Summary'!$A$9:$AG$161,2)</f>
        <v>34</v>
      </c>
      <c r="BG14" s="106" t="n">
        <f aca="false">VLOOKUP(BG$7,'Curve Summary'!$A$9:$AG$161,2)</f>
        <v>34.01</v>
      </c>
      <c r="BH14" s="106" t="n">
        <f aca="false">VLOOKUP(BH$7,'Curve Summary'!$A$9:$AG$161,2)</f>
        <v>33.58</v>
      </c>
      <c r="BI14" s="106" t="n">
        <f aca="false">VLOOKUP(BI$7,'Curve Summary'!$A$9:$AG$161,2)</f>
        <v>33.58</v>
      </c>
      <c r="BJ14" s="106" t="n">
        <f aca="false">VLOOKUP(BJ$7,'Curve Summary'!$A$9:$AG$161,2)</f>
        <v>37.42</v>
      </c>
      <c r="BK14" s="106" t="n">
        <f aca="false">VLOOKUP(BK$7,'Curve Summary'!$A$9:$AG$161,2)</f>
        <v>49.14</v>
      </c>
      <c r="BL14" s="106" t="n">
        <f aca="false">VLOOKUP(BL$7,'Curve Summary'!$A$9:$AG$161,2)</f>
        <v>53.41</v>
      </c>
      <c r="BM14" s="106" t="n">
        <f aca="false">VLOOKUP(BM$7,'Curve Summary'!$A$9:$AG$161,2)</f>
        <v>43.61</v>
      </c>
      <c r="BN14" s="106" t="n">
        <f aca="false">VLOOKUP(BN$7,'Curve Summary'!$A$9:$AG$161,2)</f>
        <v>34.45</v>
      </c>
      <c r="BO14" s="106" t="n">
        <f aca="false">VLOOKUP(BO$7,'Curve Summary'!$A$9:$AG$161,2)</f>
        <v>33.17</v>
      </c>
      <c r="BP14" s="106" t="n">
        <f aca="false">VLOOKUP(BP$7,'Curve Summary'!$A$9:$AG$161,2)</f>
        <v>33.17</v>
      </c>
      <c r="BQ14" s="106" t="n">
        <f aca="false">VLOOKUP(BQ$7,'Curve Summary'!$A$9:$AG$161,2)</f>
        <v>35.17</v>
      </c>
      <c r="BR14" s="106" t="n">
        <f aca="false">VLOOKUP(BR$7,'Curve Summary'!$A$9:$AG$161,2)</f>
        <v>34.8</v>
      </c>
      <c r="BS14" s="106" t="n">
        <f aca="false">VLOOKUP(BS$7,'Curve Summary'!$A$9:$AG$161,2)</f>
        <v>34.81</v>
      </c>
      <c r="BT14" s="106" t="n">
        <f aca="false">VLOOKUP(BT$7,'Curve Summary'!$A$9:$AG$161,2)</f>
        <v>34.44</v>
      </c>
      <c r="BU14" s="106" t="n">
        <f aca="false">VLOOKUP(BU$7,'Curve Summary'!$A$9:$AG$161,2)</f>
        <v>34.45</v>
      </c>
      <c r="BV14" s="106" t="n">
        <f aca="false">VLOOKUP(BV$7,'Curve Summary'!$A$9:$AG$161,2)</f>
        <v>37.73</v>
      </c>
      <c r="BW14" s="106" t="n">
        <f aca="false">VLOOKUP(BW$7,'Curve Summary'!$A$9:$AG$161,2)</f>
        <v>47.76</v>
      </c>
      <c r="BX14" s="106" t="n">
        <f aca="false">VLOOKUP(BX$7,'Curve Summary'!$A$9:$AG$161,2)</f>
        <v>51.41</v>
      </c>
      <c r="BY14" s="106" t="n">
        <f aca="false">VLOOKUP(BY$7,'Curve Summary'!$A$9:$AG$161,2)</f>
        <v>43.03</v>
      </c>
      <c r="BZ14" s="106" t="n">
        <f aca="false">VLOOKUP(BZ$7,'Curve Summary'!$A$9:$AG$161,2)</f>
        <v>35.19</v>
      </c>
      <c r="CA14" s="106" t="n">
        <f aca="false">VLOOKUP(CA$7,'Curve Summary'!$A$9:$AG$161,2)</f>
        <v>34.1</v>
      </c>
      <c r="CB14" s="106" t="n">
        <f aca="false">VLOOKUP(CB$7,'Curve Summary'!$A$9:$AG$161,2)</f>
        <v>34.1</v>
      </c>
      <c r="CC14" s="106" t="n">
        <f aca="false">VLOOKUP(CC$7,'Curve Summary'!$A$9:$AG$161,2)</f>
        <v>35.83</v>
      </c>
      <c r="CD14" s="106" t="n">
        <f aca="false">VLOOKUP(CD$7,'Curve Summary'!$A$9:$AG$161,2)</f>
        <v>35.53</v>
      </c>
      <c r="CE14" s="106" t="n">
        <f aca="false">VLOOKUP(CE$7,'Curve Summary'!$A$9:$AG$161,2)</f>
        <v>35.53</v>
      </c>
      <c r="CF14" s="106" t="n">
        <f aca="false">VLOOKUP(CF$7,'Curve Summary'!$A$9:$AG$161,2)</f>
        <v>35.22</v>
      </c>
      <c r="CG14" s="106" t="n">
        <f aca="false">VLOOKUP(CG$7,'Curve Summary'!$A$9:$AG$161,2)</f>
        <v>35.22</v>
      </c>
      <c r="CH14" s="106" t="n">
        <f aca="false">VLOOKUP(CH$7,'Curve Summary'!$A$9:$AG$161,2)</f>
        <v>38.03</v>
      </c>
      <c r="CI14" s="106" t="n">
        <f aca="false">VLOOKUP(CI$7,'Curve Summary'!$A$9:$AG$161,2)</f>
        <v>46.61</v>
      </c>
      <c r="CJ14" s="106" t="n">
        <f aca="false">VLOOKUP(CJ$7,'Curve Summary'!$A$9:$AG$161,2)</f>
        <v>49.74</v>
      </c>
      <c r="CK14" s="106" t="n">
        <f aca="false">VLOOKUP(CK$7,'Curve Summary'!$A$9:$AG$161,2)</f>
        <v>42.56</v>
      </c>
      <c r="CL14" s="106" t="n">
        <f aca="false">VLOOKUP(CL$7,'Curve Summary'!$A$9:$AG$161,2)</f>
        <v>35.86</v>
      </c>
      <c r="CM14" s="106" t="n">
        <f aca="false">VLOOKUP(CM$7,'Curve Summary'!$A$9:$AG$161,2)</f>
        <v>34.92</v>
      </c>
      <c r="CN14" s="106" t="n">
        <f aca="false">VLOOKUP(CN$7,'Curve Summary'!$A$9:$AG$161,2)</f>
        <v>34.93</v>
      </c>
      <c r="CO14" s="106" t="n">
        <f aca="false">VLOOKUP(CO$7,'Curve Summary'!$A$9:$AG$161,2)</f>
        <v>36.32</v>
      </c>
      <c r="CP14" s="106" t="n">
        <f aca="false">VLOOKUP(CP$7,'Curve Summary'!$A$9:$AG$161,2)</f>
        <v>36.04</v>
      </c>
      <c r="CQ14" s="106" t="n">
        <f aca="false">VLOOKUP(CQ$7,'Curve Summary'!$A$9:$AG$161,2)</f>
        <v>36.04</v>
      </c>
      <c r="CR14" s="106" t="n">
        <f aca="false">VLOOKUP(CR$7,'Curve Summary'!$A$9:$AG$161,2)</f>
        <v>35.76</v>
      </c>
      <c r="CS14" s="106" t="n">
        <f aca="false">VLOOKUP(CS$7,'Curve Summary'!$A$9:$AG$161,2)</f>
        <v>35.76</v>
      </c>
      <c r="CT14" s="106" t="n">
        <f aca="false">VLOOKUP(CT$7,'Curve Summary'!$A$9:$AG$161,2)</f>
        <v>38.31</v>
      </c>
      <c r="CU14" s="106" t="n">
        <f aca="false">VLOOKUP(CU$7,'Curve Summary'!$A$9:$AG$161,2)</f>
        <v>46.08</v>
      </c>
      <c r="CV14" s="106" t="n">
        <f aca="false">VLOOKUP(CV$7,'Curve Summary'!$A$9:$AG$161,2)</f>
        <v>48.91</v>
      </c>
      <c r="CW14" s="106" t="n">
        <f aca="false">VLOOKUP(CW$7,'Curve Summary'!$A$9:$AG$161,2)</f>
        <v>42.42</v>
      </c>
      <c r="CX14" s="106" t="n">
        <f aca="false">VLOOKUP(CX$7,'Curve Summary'!$A$9:$AG$161,2)</f>
        <v>36.34</v>
      </c>
      <c r="CY14" s="106" t="n">
        <f aca="false">VLOOKUP(CY$7,'Curve Summary'!$A$9:$AG$161,2)</f>
        <v>35.5</v>
      </c>
      <c r="CZ14" s="106" t="n">
        <f aca="false">VLOOKUP(CZ$7,'Curve Summary'!$A$9:$AG$161,2)</f>
        <v>35.5</v>
      </c>
      <c r="DA14" s="106" t="n">
        <f aca="false">VLOOKUP(DA$7,'Curve Summary'!$A$9:$AG$161,2)</f>
        <v>36.73</v>
      </c>
      <c r="DB14" s="106" t="n">
        <f aca="false">VLOOKUP(DB$7,'Curve Summary'!$A$9:$AG$161,2)</f>
        <v>36.48</v>
      </c>
      <c r="DC14" s="106" t="n">
        <f aca="false">VLOOKUP(DC$7,'Curve Summary'!$A$9:$AG$161,2)</f>
        <v>36.48</v>
      </c>
      <c r="DD14" s="106" t="n">
        <f aca="false">VLOOKUP(DD$7,'Curve Summary'!$A$9:$AG$161,2)</f>
        <v>36.22</v>
      </c>
      <c r="DE14" s="106" t="n">
        <f aca="false">VLOOKUP(DE$7,'Curve Summary'!$A$9:$AG$161,2)</f>
        <v>36.22</v>
      </c>
      <c r="DF14" s="106" t="n">
        <f aca="false">VLOOKUP(DF$7,'Curve Summary'!$A$9:$AG$161,2)</f>
        <v>38.58</v>
      </c>
      <c r="DG14" s="106" t="n">
        <f aca="false">VLOOKUP(DG$7,'Curve Summary'!$A$9:$AG$161,2)</f>
        <v>45.78</v>
      </c>
      <c r="DH14" s="106" t="n">
        <f aca="false">VLOOKUP(DH$7,'Curve Summary'!$A$9:$AG$161,2)</f>
        <v>48.4</v>
      </c>
      <c r="DI14" s="106" t="n">
        <f aca="false">VLOOKUP(DI$7,'Curve Summary'!$A$9:$AG$161,2)</f>
        <v>42.38</v>
      </c>
      <c r="DJ14" s="106" t="n">
        <f aca="false">VLOOKUP(DJ$7,'Curve Summary'!$A$9:$AG$161,2)</f>
        <v>36.76</v>
      </c>
      <c r="DK14" s="106" t="n">
        <f aca="false">VLOOKUP(DK$7,'Curve Summary'!$A$9:$AG$161,2)</f>
        <v>35.98</v>
      </c>
      <c r="DL14" s="106" t="n">
        <f aca="false">VLOOKUP(DL$7,'Curve Summary'!$A$9:$AG$161,2)</f>
        <v>35.98</v>
      </c>
      <c r="DM14" s="106" t="n">
        <f aca="false">VLOOKUP(DM$7,'Curve Summary'!$A$9:$AG$161,2)</f>
        <v>37.14</v>
      </c>
      <c r="DN14" s="106" t="n">
        <f aca="false">VLOOKUP(DN$7,'Curve Summary'!$A$9:$AG$161,2)</f>
        <v>36.9</v>
      </c>
      <c r="DO14" s="106" t="n">
        <f aca="false">VLOOKUP(DO$7,'Curve Summary'!$A$9:$AG$161,2)</f>
        <v>36.9</v>
      </c>
      <c r="DP14" s="106" t="n">
        <f aca="false">VLOOKUP(DP$7,'Curve Summary'!$A$9:$AG$161,2)</f>
        <v>36.66</v>
      </c>
      <c r="DQ14" s="106" t="n">
        <f aca="false">VLOOKUP(DQ$7,'Curve Summary'!$A$9:$AG$161,2)</f>
        <v>36.66</v>
      </c>
      <c r="DR14" s="106" t="n">
        <f aca="false">VLOOKUP(DR$7,'Curve Summary'!$A$9:$AG$161,2)</f>
        <v>38.85</v>
      </c>
      <c r="DS14" s="106" t="n">
        <f aca="false">VLOOKUP(DS$7,'Curve Summary'!$A$9:$AG$161,2)</f>
        <v>45.51</v>
      </c>
      <c r="DT14" s="106" t="n">
        <f aca="false">VLOOKUP(DT$7,'Curve Summary'!$A$9:$AG$161,2)</f>
        <v>47.94</v>
      </c>
      <c r="DU14" s="106" t="n">
        <f aca="false">VLOOKUP(DU$7,'Curve Summary'!$A$9:$AG$161,2)</f>
        <v>42.37</v>
      </c>
      <c r="DV14" s="106" t="n">
        <f aca="false">VLOOKUP(DV$7,'Curve Summary'!$A$9:$AG$161,2)</f>
        <v>37.16</v>
      </c>
      <c r="DW14" s="106" t="n">
        <f aca="false">VLOOKUP(DW$7,'Curve Summary'!$A$9:$AG$161,2)</f>
        <v>36.44</v>
      </c>
      <c r="DX14" s="106" t="n">
        <f aca="false">VLOOKUP(DX$7,'Curve Summary'!$A$9:$AG$161,2)</f>
        <v>36.44</v>
      </c>
      <c r="DY14" s="106" t="n">
        <f aca="false">VLOOKUP(DY$7,'Curve Summary'!$A$9:$AG$161,2)</f>
        <v>37.53</v>
      </c>
      <c r="DZ14" s="106" t="n">
        <f aca="false">VLOOKUP(DZ$7,'Curve Summary'!$A$9:$AG$161,2)</f>
        <v>37.31</v>
      </c>
      <c r="EA14" s="106" t="n">
        <f aca="false">VLOOKUP(EA$7,'Curve Summary'!$A$9:$AG$161,2)</f>
        <v>37.31</v>
      </c>
      <c r="EB14" s="106" t="n">
        <f aca="false">VLOOKUP(EB$7,'Curve Summary'!$A$9:$AG$161,2)</f>
        <v>37.09</v>
      </c>
      <c r="EC14" s="106" t="n">
        <f aca="false">VLOOKUP(EC$7,'Curve Summary'!$A$9:$AG$161,2)</f>
        <v>37.09</v>
      </c>
      <c r="ED14" s="106" t="n">
        <f aca="false">VLOOKUP(ED$7,'Curve Summary'!$A$9:$AG$161,2)</f>
        <v>39.11</v>
      </c>
      <c r="EE14" s="106" t="n">
        <f aca="false">VLOOKUP(EE$7,'Curve Summary'!$A$9:$AG$161,2)</f>
        <v>45.29</v>
      </c>
      <c r="EF14" s="106" t="n">
        <f aca="false">VLOOKUP(EF$7,'Curve Summary'!$A$9:$AG$161,2)</f>
        <v>47.53</v>
      </c>
      <c r="EG14" s="106" t="n">
        <f aca="false">VLOOKUP(EG$7,'Curve Summary'!$A$9:$AG$161,2)</f>
        <v>42.38</v>
      </c>
      <c r="EH14" s="106" t="n">
        <f aca="false">VLOOKUP(EH$7,'Curve Summary'!$A$9:$AG$161,2)</f>
        <v>37.56</v>
      </c>
      <c r="EI14" s="106" t="n">
        <f aca="false">VLOOKUP(EI$7,'Curve Summary'!$A$9:$AG$161,2)</f>
        <v>36.88</v>
      </c>
      <c r="EJ14" s="106" t="n">
        <f aca="false">VLOOKUP(EJ$7,'Curve Summary'!$A$9:$AG$161,2)</f>
        <v>36.89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28.066</v>
      </c>
      <c r="D15" s="109" t="n">
        <f aca="true">IF(ISERROR((AVERAGE(OFFSET('Curve Summary'!$G$6,28,0,0,1))*0+25*'Curve Summary Backup'!$G$39)/25),'Curve Summary Backup'!$G$39,(AVERAGE(OFFSET('Curve Summary'!$G$6,28,0,0,1))*0+25*'Curve Summary Backup'!$G$39)/25)</f>
        <v>27.5</v>
      </c>
      <c r="E15" s="109" t="n">
        <f aca="false">VLOOKUP(E$7,'Curve Summary'!$A$7:$AG$58,7)</f>
        <v>32.5</v>
      </c>
      <c r="F15" s="110" t="n">
        <f aca="false">(C15*C$5+D15*D$5+E15*E$5)/(SUM(C$5:E$5))</f>
        <v>29.26590625</v>
      </c>
      <c r="G15" s="109" t="n">
        <f aca="false">AVERAGE(H15:I15)</f>
        <v>31.25</v>
      </c>
      <c r="H15" s="109" t="n">
        <f aca="false">AG15</f>
        <v>31.75</v>
      </c>
      <c r="I15" s="109" t="n">
        <f aca="false">AH15</f>
        <v>30.75</v>
      </c>
      <c r="J15" s="109" t="n">
        <f aca="false">AVERAGE(K15:L15)</f>
        <v>31.625</v>
      </c>
      <c r="K15" s="109" t="n">
        <f aca="false">AI15</f>
        <v>30.75</v>
      </c>
      <c r="L15" s="109" t="n">
        <f aca="false">AJ15</f>
        <v>32.5</v>
      </c>
      <c r="M15" s="109" t="n">
        <f aca="false">AK15</f>
        <v>35.5</v>
      </c>
      <c r="N15" s="109" t="n">
        <f aca="false">AL15</f>
        <v>46.5</v>
      </c>
      <c r="O15" s="109" t="n">
        <f aca="false">AVERAGE(P15:Q15)</f>
        <v>62.5</v>
      </c>
      <c r="P15" s="109" t="n">
        <f aca="false">AM15</f>
        <v>58</v>
      </c>
      <c r="Q15" s="109" t="n">
        <f aca="false">AN15</f>
        <v>67</v>
      </c>
      <c r="R15" s="109" t="n">
        <f aca="false">AO15</f>
        <v>52</v>
      </c>
      <c r="S15" s="109" t="n">
        <f aca="false">AVERAGE(T15:V15)</f>
        <v>34.5</v>
      </c>
      <c r="T15" s="109" t="n">
        <f aca="false">AP15</f>
        <v>36</v>
      </c>
      <c r="U15" s="109" t="n">
        <f aca="false">AQ15</f>
        <v>33</v>
      </c>
      <c r="V15" s="109" t="n">
        <f aca="false">AR15</f>
        <v>34.5</v>
      </c>
      <c r="W15" s="110" t="n">
        <f aca="false">SUM(AG34:AR34)/SUM($AG$5:$AR$5)</f>
        <v>40.7362745098039</v>
      </c>
      <c r="X15" s="109" t="n">
        <f aca="false">SUM(AS34:BD34)/SUM($AS$5:$BD$5)</f>
        <v>41.0892156862745</v>
      </c>
      <c r="Y15" s="109" t="n">
        <f aca="false">SUM(BE34:BR34)/SUM($BE$5:$BR$5)</f>
        <v>40.6423154362416</v>
      </c>
      <c r="Z15" s="109" t="n">
        <f aca="false">SUM(BQ34:CB34)/SUM($BQ$5:$CB$5)</f>
        <v>41.4341176470588</v>
      </c>
      <c r="AA15" s="109" t="n">
        <f aca="false">SUM(CC34:DX34)/SUM($CC$5:$DX$5)</f>
        <v>41.8876078431373</v>
      </c>
      <c r="AB15" s="111" t="n">
        <f aca="false">SUM(DY34:EJ34)/SUM($DY$5:$EJ$5)</f>
        <v>42.328203125</v>
      </c>
      <c r="AC15" s="112" t="n">
        <f aca="false">(C15*C$5+D15*D$5+E15*E$5+SUM(AG34:EJ34))/(SUM(C$5:E$5)+SUM($AG$5:$EJ$5))</f>
        <v>41.2562734970364</v>
      </c>
      <c r="AD15" s="99"/>
      <c r="AE15" s="99"/>
      <c r="AF15" s="100"/>
      <c r="AG15" s="96" t="n">
        <f aca="false">VLOOKUP(AG$7,'Curve Summary'!$A$9:$AG$161,7)</f>
        <v>31.75</v>
      </c>
      <c r="AH15" s="96" t="n">
        <f aca="false">VLOOKUP(AH$7,'Curve Summary'!$A$9:$AG$161,7)</f>
        <v>30.75</v>
      </c>
      <c r="AI15" s="96" t="n">
        <f aca="false">VLOOKUP(AI$7,'Curve Summary'!$A$9:$AG$161,7)</f>
        <v>30.75</v>
      </c>
      <c r="AJ15" s="96" t="n">
        <f aca="false">VLOOKUP(AJ$7,'Curve Summary'!$A$9:$AG$161,7)</f>
        <v>32.5</v>
      </c>
      <c r="AK15" s="96" t="n">
        <f aca="false">VLOOKUP(AK$7,'Curve Summary'!$A$9:$AG$161,7)</f>
        <v>35.5</v>
      </c>
      <c r="AL15" s="96" t="n">
        <f aca="false">VLOOKUP(AL$7,'Curve Summary'!$A$9:$AG$161,7)</f>
        <v>46.5</v>
      </c>
      <c r="AM15" s="96" t="n">
        <f aca="false">VLOOKUP(AM$7,'Curve Summary'!$A$9:$AG$161,7)</f>
        <v>58</v>
      </c>
      <c r="AN15" s="96" t="n">
        <f aca="false">VLOOKUP(AN$7,'Curve Summary'!$A$9:$AG$161,7)</f>
        <v>67</v>
      </c>
      <c r="AO15" s="96" t="n">
        <f aca="false">VLOOKUP(AO$7,'Curve Summary'!$A$9:$AG$161,7)</f>
        <v>52</v>
      </c>
      <c r="AP15" s="96" t="n">
        <f aca="false">VLOOKUP(AP$7,'Curve Summary'!$A$9:$AG$161,7)</f>
        <v>36</v>
      </c>
      <c r="AQ15" s="96" t="n">
        <f aca="false">VLOOKUP(AQ$7,'Curve Summary'!$A$9:$AG$161,7)</f>
        <v>33</v>
      </c>
      <c r="AR15" s="96" t="n">
        <f aca="false">VLOOKUP(AR$7,'Curve Summary'!$A$9:$AG$161,7)</f>
        <v>34.5</v>
      </c>
      <c r="AS15" s="96" t="n">
        <f aca="false">VLOOKUP(AS$7,'Curve Summary'!$A$9:$AG$161,7)</f>
        <v>35.75</v>
      </c>
      <c r="AT15" s="96" t="n">
        <f aca="false">VLOOKUP(AT$7,'Curve Summary'!$A$9:$AG$161,7)</f>
        <v>35.25</v>
      </c>
      <c r="AU15" s="96" t="n">
        <f aca="false">VLOOKUP(AU$7,'Curve Summary'!$A$9:$AG$161,7)</f>
        <v>35.25</v>
      </c>
      <c r="AV15" s="96" t="n">
        <f aca="false">VLOOKUP(AV$7,'Curve Summary'!$A$9:$AG$161,7)</f>
        <v>34.75</v>
      </c>
      <c r="AW15" s="96" t="n">
        <f aca="false">VLOOKUP(AW$7,'Curve Summary'!$A$9:$AG$161,7)</f>
        <v>34.75</v>
      </c>
      <c r="AX15" s="96" t="n">
        <f aca="false">VLOOKUP(AX$7,'Curve Summary'!$A$9:$AG$161,7)</f>
        <v>41.75</v>
      </c>
      <c r="AY15" s="96" t="n">
        <f aca="false">VLOOKUP(AY$7,'Curve Summary'!$A$9:$AG$161,7)</f>
        <v>57</v>
      </c>
      <c r="AZ15" s="96" t="n">
        <f aca="false">VLOOKUP(AZ$7,'Curve Summary'!$A$9:$AG$161,7)</f>
        <v>64</v>
      </c>
      <c r="BA15" s="96" t="n">
        <f aca="false">VLOOKUP(BA$7,'Curve Summary'!$A$9:$AG$161,7)</f>
        <v>50.5</v>
      </c>
      <c r="BB15" s="96" t="n">
        <f aca="false">VLOOKUP(BB$7,'Curve Summary'!$A$9:$AG$161,7)</f>
        <v>36</v>
      </c>
      <c r="BC15" s="96" t="n">
        <f aca="false">VLOOKUP(BC$7,'Curve Summary'!$A$9:$AG$161,7)</f>
        <v>34</v>
      </c>
      <c r="BD15" s="96" t="n">
        <f aca="false">VLOOKUP(BD$7,'Curve Summary'!$A$9:$AG$161,7)</f>
        <v>33.75</v>
      </c>
      <c r="BE15" s="96" t="n">
        <f aca="false">VLOOKUP(BE$7,'Curve Summary'!$A$9:$AG$161,7)</f>
        <v>36.63</v>
      </c>
      <c r="BF15" s="96" t="n">
        <f aca="false">VLOOKUP(BF$7,'Curve Summary'!$A$9:$AG$161,7)</f>
        <v>36.2</v>
      </c>
      <c r="BG15" s="96" t="n">
        <f aca="false">VLOOKUP(BG$7,'Curve Summary'!$A$9:$AG$161,7)</f>
        <v>36.21</v>
      </c>
      <c r="BH15" s="96" t="n">
        <f aca="false">VLOOKUP(BH$7,'Curve Summary'!$A$9:$AG$161,7)</f>
        <v>35.78</v>
      </c>
      <c r="BI15" s="96" t="n">
        <f aca="false">VLOOKUP(BI$7,'Curve Summary'!$A$9:$AG$161,7)</f>
        <v>35.78</v>
      </c>
      <c r="BJ15" s="96" t="n">
        <f aca="false">VLOOKUP(BJ$7,'Curve Summary'!$A$9:$AG$161,7)</f>
        <v>41.75</v>
      </c>
      <c r="BK15" s="96" t="n">
        <f aca="false">VLOOKUP(BK$7,'Curve Summary'!$A$9:$AG$161,7)</f>
        <v>54.74</v>
      </c>
      <c r="BL15" s="96" t="n">
        <f aca="false">VLOOKUP(BL$7,'Curve Summary'!$A$9:$AG$161,7)</f>
        <v>60.71</v>
      </c>
      <c r="BM15" s="96" t="n">
        <f aca="false">VLOOKUP(BM$7,'Curve Summary'!$A$9:$AG$161,7)</f>
        <v>49.21</v>
      </c>
      <c r="BN15" s="96" t="n">
        <f aca="false">VLOOKUP(BN$7,'Curve Summary'!$A$9:$AG$161,7)</f>
        <v>36.86</v>
      </c>
      <c r="BO15" s="96" t="n">
        <f aca="false">VLOOKUP(BO$7,'Curve Summary'!$A$9:$AG$161,7)</f>
        <v>35.15</v>
      </c>
      <c r="BP15" s="96" t="n">
        <f aca="false">VLOOKUP(BP$7,'Curve Summary'!$A$9:$AG$161,7)</f>
        <v>34.94</v>
      </c>
      <c r="BQ15" s="96" t="n">
        <f aca="false">VLOOKUP(BQ$7,'Curve Summary'!$A$9:$AG$161,7)</f>
        <v>37.49</v>
      </c>
      <c r="BR15" s="96" t="n">
        <f aca="false">VLOOKUP(BR$7,'Curve Summary'!$A$9:$AG$161,7)</f>
        <v>37.12</v>
      </c>
      <c r="BS15" s="96" t="n">
        <f aca="false">VLOOKUP(BS$7,'Curve Summary'!$A$9:$AG$161,7)</f>
        <v>37.13</v>
      </c>
      <c r="BT15" s="96" t="n">
        <f aca="false">VLOOKUP(BT$7,'Curve Summary'!$A$9:$AG$161,7)</f>
        <v>36.76</v>
      </c>
      <c r="BU15" s="96" t="n">
        <f aca="false">VLOOKUP(BU$7,'Curve Summary'!$A$9:$AG$161,7)</f>
        <v>36.77</v>
      </c>
      <c r="BV15" s="96" t="n">
        <f aca="false">VLOOKUP(BV$7,'Curve Summary'!$A$9:$AG$161,7)</f>
        <v>41.86</v>
      </c>
      <c r="BW15" s="96" t="n">
        <f aca="false">VLOOKUP(BW$7,'Curve Summary'!$A$9:$AG$161,7)</f>
        <v>52.96</v>
      </c>
      <c r="BX15" s="96" t="n">
        <f aca="false">VLOOKUP(BX$7,'Curve Summary'!$A$9:$AG$161,7)</f>
        <v>58.05</v>
      </c>
      <c r="BY15" s="96" t="n">
        <f aca="false">VLOOKUP(BY$7,'Curve Summary'!$A$9:$AG$161,7)</f>
        <v>48.23</v>
      </c>
      <c r="BZ15" s="96" t="n">
        <f aca="false">VLOOKUP(BZ$7,'Curve Summary'!$A$9:$AG$161,7)</f>
        <v>37.69</v>
      </c>
      <c r="CA15" s="96" t="n">
        <f aca="false">VLOOKUP(CA$7,'Curve Summary'!$A$9:$AG$161,7)</f>
        <v>36.24</v>
      </c>
      <c r="CB15" s="96" t="n">
        <f aca="false">VLOOKUP(CB$7,'Curve Summary'!$A$9:$AG$161,7)</f>
        <v>36.06</v>
      </c>
      <c r="CC15" s="96" t="n">
        <f aca="false">VLOOKUP(CC$7,'Curve Summary'!$A$9:$AG$161,7)</f>
        <v>38.25</v>
      </c>
      <c r="CD15" s="96" t="n">
        <f aca="false">VLOOKUP(CD$7,'Curve Summary'!$A$9:$AG$161,7)</f>
        <v>37.95</v>
      </c>
      <c r="CE15" s="96" t="n">
        <f aca="false">VLOOKUP(CE$7,'Curve Summary'!$A$9:$AG$161,7)</f>
        <v>37.95</v>
      </c>
      <c r="CF15" s="96" t="n">
        <f aca="false">VLOOKUP(CF$7,'Curve Summary'!$A$9:$AG$161,7)</f>
        <v>37.64</v>
      </c>
      <c r="CG15" s="96" t="n">
        <f aca="false">VLOOKUP(CG$7,'Curve Summary'!$A$9:$AG$161,7)</f>
        <v>37.64</v>
      </c>
      <c r="CH15" s="96" t="n">
        <f aca="false">VLOOKUP(CH$7,'Curve Summary'!$A$9:$AG$161,7)</f>
        <v>41.99</v>
      </c>
      <c r="CI15" s="96" t="n">
        <f aca="false">VLOOKUP(CI$7,'Curve Summary'!$A$9:$AG$161,7)</f>
        <v>51.47</v>
      </c>
      <c r="CJ15" s="96" t="n">
        <f aca="false">VLOOKUP(CJ$7,'Curve Summary'!$A$9:$AG$161,7)</f>
        <v>55.82</v>
      </c>
      <c r="CK15" s="96" t="n">
        <f aca="false">VLOOKUP(CK$7,'Curve Summary'!$A$9:$AG$161,7)</f>
        <v>47.42</v>
      </c>
      <c r="CL15" s="96" t="n">
        <f aca="false">VLOOKUP(CL$7,'Curve Summary'!$A$9:$AG$161,7)</f>
        <v>38.43</v>
      </c>
      <c r="CM15" s="96" t="n">
        <f aca="false">VLOOKUP(CM$7,'Curve Summary'!$A$9:$AG$161,7)</f>
        <v>37.18</v>
      </c>
      <c r="CN15" s="96" t="n">
        <f aca="false">VLOOKUP(CN$7,'Curve Summary'!$A$9:$AG$161,7)</f>
        <v>37.04</v>
      </c>
      <c r="CO15" s="96" t="n">
        <f aca="false">VLOOKUP(CO$7,'Curve Summary'!$A$9:$AG$161,7)</f>
        <v>38.77</v>
      </c>
      <c r="CP15" s="96" t="n">
        <f aca="false">VLOOKUP(CP$7,'Curve Summary'!$A$9:$AG$161,7)</f>
        <v>38.49</v>
      </c>
      <c r="CQ15" s="96" t="n">
        <f aca="false">VLOOKUP(CQ$7,'Curve Summary'!$A$9:$AG$161,7)</f>
        <v>38.49</v>
      </c>
      <c r="CR15" s="96" t="n">
        <f aca="false">VLOOKUP(CR$7,'Curve Summary'!$A$9:$AG$161,7)</f>
        <v>38.22</v>
      </c>
      <c r="CS15" s="96" t="n">
        <f aca="false">VLOOKUP(CS$7,'Curve Summary'!$A$9:$AG$161,7)</f>
        <v>38.21</v>
      </c>
      <c r="CT15" s="96" t="n">
        <f aca="false">VLOOKUP(CT$7,'Curve Summary'!$A$9:$AG$161,7)</f>
        <v>42.15</v>
      </c>
      <c r="CU15" s="96" t="n">
        <f aca="false">VLOOKUP(CU$7,'Curve Summary'!$A$9:$AG$161,7)</f>
        <v>50.72</v>
      </c>
      <c r="CV15" s="96" t="n">
        <f aca="false">VLOOKUP(CV$7,'Curve Summary'!$A$9:$AG$161,7)</f>
        <v>54.65</v>
      </c>
      <c r="CW15" s="96" t="n">
        <f aca="false">VLOOKUP(CW$7,'Curve Summary'!$A$9:$AG$161,7)</f>
        <v>47.06</v>
      </c>
      <c r="CX15" s="96" t="n">
        <f aca="false">VLOOKUP(CX$7,'Curve Summary'!$A$9:$AG$161,7)</f>
        <v>38.92</v>
      </c>
      <c r="CY15" s="96" t="n">
        <f aca="false">VLOOKUP(CY$7,'Curve Summary'!$A$9:$AG$161,7)</f>
        <v>37.81</v>
      </c>
      <c r="CZ15" s="96" t="n">
        <f aca="false">VLOOKUP(CZ$7,'Curve Summary'!$A$9:$AG$161,7)</f>
        <v>37.67</v>
      </c>
      <c r="DA15" s="96" t="n">
        <f aca="false">VLOOKUP(DA$7,'Curve Summary'!$A$9:$AG$161,7)</f>
        <v>39.19</v>
      </c>
      <c r="DB15" s="96" t="n">
        <f aca="false">VLOOKUP(DB$7,'Curve Summary'!$A$9:$AG$161,7)</f>
        <v>38.94</v>
      </c>
      <c r="DC15" s="96" t="n">
        <f aca="false">VLOOKUP(DC$7,'Curve Summary'!$A$9:$AG$161,7)</f>
        <v>38.94</v>
      </c>
      <c r="DD15" s="96" t="n">
        <f aca="false">VLOOKUP(DD$7,'Curve Summary'!$A$9:$AG$161,7)</f>
        <v>38.69</v>
      </c>
      <c r="DE15" s="96" t="n">
        <f aca="false">VLOOKUP(DE$7,'Curve Summary'!$A$9:$AG$161,7)</f>
        <v>38.69</v>
      </c>
      <c r="DF15" s="96" t="n">
        <f aca="false">VLOOKUP(DF$7,'Curve Summary'!$A$9:$AG$161,7)</f>
        <v>42.32</v>
      </c>
      <c r="DG15" s="96" t="n">
        <f aca="false">VLOOKUP(DG$7,'Curve Summary'!$A$9:$AG$161,7)</f>
        <v>50.25</v>
      </c>
      <c r="DH15" s="96" t="n">
        <f aca="false">VLOOKUP(DH$7,'Curve Summary'!$A$9:$AG$161,7)</f>
        <v>53.88</v>
      </c>
      <c r="DI15" s="96" t="n">
        <f aca="false">VLOOKUP(DI$7,'Curve Summary'!$A$9:$AG$161,7)</f>
        <v>46.85</v>
      </c>
      <c r="DJ15" s="96" t="n">
        <f aca="false">VLOOKUP(DJ$7,'Curve Summary'!$A$9:$AG$161,7)</f>
        <v>39.34</v>
      </c>
      <c r="DK15" s="96" t="n">
        <f aca="false">VLOOKUP(DK$7,'Curve Summary'!$A$9:$AG$161,7)</f>
        <v>38.31</v>
      </c>
      <c r="DL15" s="96" t="n">
        <f aca="false">VLOOKUP(DL$7,'Curve Summary'!$A$9:$AG$161,7)</f>
        <v>38.18</v>
      </c>
      <c r="DM15" s="96" t="n">
        <f aca="false">VLOOKUP(DM$7,'Curve Summary'!$A$9:$AG$161,7)</f>
        <v>39.61</v>
      </c>
      <c r="DN15" s="96" t="n">
        <f aca="false">VLOOKUP(DN$7,'Curve Summary'!$A$9:$AG$161,7)</f>
        <v>39.37</v>
      </c>
      <c r="DO15" s="96" t="n">
        <f aca="false">VLOOKUP(DO$7,'Curve Summary'!$A$9:$AG$161,7)</f>
        <v>39.37</v>
      </c>
      <c r="DP15" s="96" t="n">
        <f aca="false">VLOOKUP(DP$7,'Curve Summary'!$A$9:$AG$161,7)</f>
        <v>39.13</v>
      </c>
      <c r="DQ15" s="96" t="n">
        <f aca="false">VLOOKUP(DQ$7,'Curve Summary'!$A$9:$AG$161,7)</f>
        <v>39.13</v>
      </c>
      <c r="DR15" s="96" t="n">
        <f aca="false">VLOOKUP(DR$7,'Curve Summary'!$A$9:$AG$161,7)</f>
        <v>42.5</v>
      </c>
      <c r="DS15" s="96" t="n">
        <f aca="false">VLOOKUP(DS$7,'Curve Summary'!$A$9:$AG$161,7)</f>
        <v>49.81</v>
      </c>
      <c r="DT15" s="96" t="n">
        <f aca="false">VLOOKUP(DT$7,'Curve Summary'!$A$9:$AG$161,7)</f>
        <v>53.17</v>
      </c>
      <c r="DU15" s="96" t="n">
        <f aca="false">VLOOKUP(DU$7,'Curve Summary'!$A$9:$AG$161,7)</f>
        <v>46.68</v>
      </c>
      <c r="DV15" s="96" t="n">
        <f aca="false">VLOOKUP(DV$7,'Curve Summary'!$A$9:$AG$161,7)</f>
        <v>39.73</v>
      </c>
      <c r="DW15" s="96" t="n">
        <f aca="false">VLOOKUP(DW$7,'Curve Summary'!$A$9:$AG$161,7)</f>
        <v>38.78</v>
      </c>
      <c r="DX15" s="96" t="n">
        <f aca="false">VLOOKUP(DX$7,'Curve Summary'!$A$9:$AG$161,7)</f>
        <v>38.66</v>
      </c>
      <c r="DY15" s="96" t="n">
        <f aca="false">VLOOKUP(DY$7,'Curve Summary'!$A$9:$AG$161,7)</f>
        <v>39.95</v>
      </c>
      <c r="DZ15" s="96" t="n">
        <f aca="false">VLOOKUP(DZ$7,'Curve Summary'!$A$9:$AG$161,7)</f>
        <v>39.73</v>
      </c>
      <c r="EA15" s="96" t="n">
        <f aca="false">VLOOKUP(EA$7,'Curve Summary'!$A$9:$AG$161,7)</f>
        <v>39.74</v>
      </c>
      <c r="EB15" s="96" t="n">
        <f aca="false">VLOOKUP(EB$7,'Curve Summary'!$A$9:$AG$161,7)</f>
        <v>39.52</v>
      </c>
      <c r="EC15" s="96" t="n">
        <f aca="false">VLOOKUP(EC$7,'Curve Summary'!$A$9:$AG$161,7)</f>
        <v>39.52</v>
      </c>
      <c r="ED15" s="96" t="n">
        <f aca="false">VLOOKUP(ED$7,'Curve Summary'!$A$9:$AG$161,7)</f>
        <v>42.61</v>
      </c>
      <c r="EE15" s="96" t="n">
        <f aca="false">VLOOKUP(EE$7,'Curve Summary'!$A$9:$AG$161,7)</f>
        <v>49.38</v>
      </c>
      <c r="EF15" s="96" t="n">
        <f aca="false">VLOOKUP(EF$7,'Curve Summary'!$A$9:$AG$161,7)</f>
        <v>52.47</v>
      </c>
      <c r="EG15" s="96" t="n">
        <f aca="false">VLOOKUP(EG$7,'Curve Summary'!$A$9:$AG$161,7)</f>
        <v>46.48</v>
      </c>
      <c r="EH15" s="96" t="n">
        <f aca="false">VLOOKUP(EH$7,'Curve Summary'!$A$9:$AG$161,7)</f>
        <v>40.08</v>
      </c>
      <c r="EI15" s="96" t="n">
        <f aca="false">VLOOKUP(EI$7,'Curve Summary'!$A$9:$AG$161,7)</f>
        <v>39.19</v>
      </c>
      <c r="EJ15" s="96" t="n">
        <f aca="false">VLOOKUP(EJ$7,'Curve Summary'!$A$9:$AG$161,7)</f>
        <v>39.09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27.3499999511719</v>
      </c>
      <c r="D18" s="118" t="n">
        <f aca="true">IF(ISERROR((AVERAGE(OFFSET('Curve Summary ALBERTA'!$R$6,23,0,0,1))*0+21*'Curve Summary Backup'!$R$39)/21),'Curve Summary Backup'!$R$39,(AVERAGE(OFFSET('Curve Summary ALBERTA'!$R$6,23,0,0,1))*0+21*'Curve Summary Backup'!$R$39)/21)</f>
        <v>38.1999969482422</v>
      </c>
      <c r="E18" s="118" t="n">
        <f aca="false">VLOOKUP(E$7,'Curve Summary ALBERTA'!$A$7:$AG$63,18)</f>
        <v>45.5</v>
      </c>
      <c r="F18" s="119" t="n">
        <f aca="false">(C18*C$5+D18*D$5+E18*E$5)/(SUM(C$5:E$5))</f>
        <v>36.5820302310944</v>
      </c>
      <c r="G18" s="118" t="n">
        <f aca="false">AVERAGE(H18:I18)</f>
        <v>45.8316282653809</v>
      </c>
      <c r="H18" s="118" t="n">
        <f aca="false">AG18</f>
        <v>45.9585168457031</v>
      </c>
      <c r="I18" s="118" t="n">
        <f aca="false">AH18</f>
        <v>45.7047396850586</v>
      </c>
      <c r="J18" s="118" t="n">
        <f aca="false">AVERAGE(K18:L18)</f>
        <v>43.6216697692871</v>
      </c>
      <c r="K18" s="118" t="n">
        <f aca="false">AI18</f>
        <v>44.7490599060059</v>
      </c>
      <c r="L18" s="118" t="n">
        <f aca="false">AJ18</f>
        <v>42.4942796325684</v>
      </c>
      <c r="M18" s="118" t="n">
        <f aca="false">AK18</f>
        <v>43.059289303249</v>
      </c>
      <c r="N18" s="118" t="n">
        <f aca="false">AL18</f>
        <v>44.0074778502102</v>
      </c>
      <c r="O18" s="118" t="n">
        <f aca="false">AVERAGE(P18:Q18)</f>
        <v>47.0692320680264</v>
      </c>
      <c r="P18" s="118" t="n">
        <f aca="false">AM18</f>
        <v>46.694462118434</v>
      </c>
      <c r="Q18" s="118" t="n">
        <f aca="false">AN18</f>
        <v>47.4440020176188</v>
      </c>
      <c r="R18" s="118" t="n">
        <f aca="false">AO18</f>
        <v>47.4506650283299</v>
      </c>
      <c r="S18" s="118" t="n">
        <f aca="false">AVERAGE(T18:V18)</f>
        <v>50.0765958668301</v>
      </c>
      <c r="T18" s="118" t="n">
        <f aca="false">AP18</f>
        <v>46.0066451275372</v>
      </c>
      <c r="U18" s="118" t="n">
        <f aca="false">AQ18</f>
        <v>50.2333003558341</v>
      </c>
      <c r="V18" s="118" t="n">
        <f aca="false">AR18</f>
        <v>53.989842117119</v>
      </c>
      <c r="W18" s="118" t="n">
        <f aca="false">SUM(AG37:AR37)/SUM($AG$5:$AR$5)</f>
        <v>46.4466883803696</v>
      </c>
      <c r="X18" s="118" t="n">
        <f aca="false">SUM(AS37:BD37)/SUM($AS$5:$BD$5)</f>
        <v>43.4786189194875</v>
      </c>
      <c r="Y18" s="118" t="n">
        <f aca="false">SUM(BE37:BR37)/SUM($BE$5:$BR$5)</f>
        <v>43.2551640514368</v>
      </c>
      <c r="Z18" s="118" t="n">
        <f aca="false">SUM(BQ37:CB37)/SUM($BQ$5:$CB$5)</f>
        <v>42.0342462831992</v>
      </c>
      <c r="AA18" s="118" t="n">
        <f aca="false">SUM(CC37:DX37)/SUM($CC$5:$DX$5)</f>
        <v>39.5858546956768</v>
      </c>
      <c r="AB18" s="120" t="n">
        <f aca="false">SUM(DY37:EJ37)/SUM($DY$5:$EJ$5)</f>
        <v>42.2697948124685</v>
      </c>
      <c r="AC18" s="121" t="n">
        <f aca="false">(C18*C$5+D18*D$5+E18*E$5+SUM(AG37:EJ37))/(SUM(C$5:E$5)+SUM($AG$5:$EJ$5))</f>
        <v>41.589183934787</v>
      </c>
      <c r="AD18" s="99"/>
      <c r="AE18" s="99"/>
      <c r="AF18" s="100"/>
      <c r="AG18" s="96" t="n">
        <f aca="false">VLOOKUP(AG$7,'Curve Summary ALBERTA'!$A$13:$AG$161,18)</f>
        <v>45.9585168457031</v>
      </c>
      <c r="AH18" s="96" t="n">
        <f aca="false">VLOOKUP(AH$7,'Curve Summary ALBERTA'!$A$13:$AG$161,18)</f>
        <v>45.7047396850586</v>
      </c>
      <c r="AI18" s="96" t="n">
        <f aca="false">VLOOKUP(AI$7,'Curve Summary ALBERTA'!$A$13:$AG$161,18)</f>
        <v>44.7490599060059</v>
      </c>
      <c r="AJ18" s="96" t="n">
        <f aca="false">VLOOKUP(AJ$7,'Curve Summary ALBERTA'!$A$13:$AG$161,18)</f>
        <v>42.4942796325684</v>
      </c>
      <c r="AK18" s="96" t="n">
        <f aca="false">VLOOKUP(AK$7,'Curve Summary ALBERTA'!$A$13:$AG$161,18)</f>
        <v>43.059289303249</v>
      </c>
      <c r="AL18" s="96" t="n">
        <f aca="false">VLOOKUP(AL$7,'Curve Summary ALBERTA'!$A$13:$AG$161,18)</f>
        <v>44.0074778502102</v>
      </c>
      <c r="AM18" s="96" t="n">
        <f aca="false">VLOOKUP(AM$7,'Curve Summary ALBERTA'!$A$13:$AG$161,18)</f>
        <v>46.694462118434</v>
      </c>
      <c r="AN18" s="96" t="n">
        <f aca="false">VLOOKUP(AN$7,'Curve Summary ALBERTA'!$A$13:$AG$161,18)</f>
        <v>47.4440020176188</v>
      </c>
      <c r="AO18" s="96" t="n">
        <f aca="false">VLOOKUP(AO$7,'Curve Summary ALBERTA'!$A$13:$AG$161,18)</f>
        <v>47.4506650283299</v>
      </c>
      <c r="AP18" s="96" t="n">
        <f aca="false">VLOOKUP(AP$7,'Curve Summary ALBERTA'!$A$13:$AG$161,18)</f>
        <v>46.0066451275372</v>
      </c>
      <c r="AQ18" s="96" t="n">
        <f aca="false">VLOOKUP(AQ$7,'Curve Summary ALBERTA'!$A$13:$AG$161,18)</f>
        <v>50.2333003558341</v>
      </c>
      <c r="AR18" s="96" t="n">
        <f aca="false">VLOOKUP(AR$7,'Curve Summary ALBERTA'!$A$13:$AG$161,18)</f>
        <v>53.989842117119</v>
      </c>
      <c r="AS18" s="96" t="n">
        <f aca="false">VLOOKUP(AS$7,'Curve Summary ALBERTA'!$A$13:$AG$161,18)</f>
        <v>46.9336667858358</v>
      </c>
      <c r="AT18" s="96" t="n">
        <f aca="false">VLOOKUP(AT$7,'Curve Summary ALBERTA'!$A$13:$AG$161,18)</f>
        <v>45.4437660865379</v>
      </c>
      <c r="AU18" s="96" t="n">
        <f aca="false">VLOOKUP(AU$7,'Curve Summary ALBERTA'!$A$13:$AG$161,18)</f>
        <v>43.6367865455693</v>
      </c>
      <c r="AV18" s="96" t="n">
        <f aca="false">VLOOKUP(AV$7,'Curve Summary ALBERTA'!$A$13:$AG$161,18)</f>
        <v>40.7253611391858</v>
      </c>
      <c r="AW18" s="96" t="n">
        <f aca="false">VLOOKUP(AW$7,'Curve Summary ALBERTA'!$A$13:$AG$161,18)</f>
        <v>40.9363789195289</v>
      </c>
      <c r="AX18" s="96" t="n">
        <f aca="false">VLOOKUP(AX$7,'Curve Summary ALBERTA'!$A$13:$AG$161,18)</f>
        <v>41.4312435253456</v>
      </c>
      <c r="AY18" s="96" t="n">
        <f aca="false">VLOOKUP(AY$7,'Curve Summary ALBERTA'!$A$13:$AG$161,18)</f>
        <v>41.8471649208096</v>
      </c>
      <c r="AZ18" s="96" t="n">
        <f aca="false">VLOOKUP(AZ$7,'Curve Summary ALBERTA'!$A$13:$AG$161,18)</f>
        <v>42.2005012000877</v>
      </c>
      <c r="BA18" s="96" t="n">
        <f aca="false">VLOOKUP(BA$7,'Curve Summary ALBERTA'!$A$13:$AG$161,18)</f>
        <v>42.2852845621656</v>
      </c>
      <c r="BB18" s="96" t="n">
        <f aca="false">VLOOKUP(BB$7,'Curve Summary ALBERTA'!$A$13:$AG$161,18)</f>
        <v>42.4494096763038</v>
      </c>
      <c r="BC18" s="96" t="n">
        <f aca="false">VLOOKUP(BC$7,'Curve Summary ALBERTA'!$A$13:$AG$161,18)</f>
        <v>45.7174856764546</v>
      </c>
      <c r="BD18" s="96" t="n">
        <f aca="false">VLOOKUP(BD$7,'Curve Summary ALBERTA'!$A$13:$AG$161,18)</f>
        <v>48.3533418143636</v>
      </c>
      <c r="BE18" s="96" t="n">
        <f aca="false">VLOOKUP(BE$7,'Curve Summary ALBERTA'!$A$13:$AG$161,18)</f>
        <v>46.8778797622673</v>
      </c>
      <c r="BF18" s="96" t="n">
        <f aca="false">VLOOKUP(BF$7,'Curve Summary ALBERTA'!$A$13:$AG$161,18)</f>
        <v>45.1649798719733</v>
      </c>
      <c r="BG18" s="96" t="n">
        <f aca="false">VLOOKUP(BG$7,'Curve Summary ALBERTA'!$A$13:$AG$161,18)</f>
        <v>43.1808160197199</v>
      </c>
      <c r="BH18" s="96" t="n">
        <f aca="false">VLOOKUP(BH$7,'Curve Summary ALBERTA'!$A$13:$AG$161,18)</f>
        <v>40.0268143980302</v>
      </c>
      <c r="BI18" s="96" t="n">
        <f aca="false">VLOOKUP(BI$7,'Curve Summary ALBERTA'!$A$13:$AG$161,18)</f>
        <v>40.0334516473477</v>
      </c>
      <c r="BJ18" s="96" t="n">
        <f aca="false">VLOOKUP(BJ$7,'Curve Summary ALBERTA'!$A$13:$AG$161,18)</f>
        <v>40.5216145358924</v>
      </c>
      <c r="BK18" s="96" t="n">
        <f aca="false">VLOOKUP(BK$7,'Curve Summary ALBERTA'!$A$13:$AG$161,18)</f>
        <v>41.2372248545828</v>
      </c>
      <c r="BL18" s="96" t="n">
        <f aca="false">VLOOKUP(BL$7,'Curve Summary ALBERTA'!$A$13:$AG$161,18)</f>
        <v>41.7299461254875</v>
      </c>
      <c r="BM18" s="96" t="n">
        <f aca="false">VLOOKUP(BM$7,'Curve Summary ALBERTA'!$A$13:$AG$161,18)</f>
        <v>41.9070473490901</v>
      </c>
      <c r="BN18" s="96" t="n">
        <f aca="false">VLOOKUP(BN$7,'Curve Summary ALBERTA'!$A$13:$AG$161,18)</f>
        <v>42.0695138752727</v>
      </c>
      <c r="BO18" s="96" t="n">
        <f aca="false">VLOOKUP(BO$7,'Curve Summary ALBERTA'!$A$13:$AG$161,18)</f>
        <v>45.0363353127366</v>
      </c>
      <c r="BP18" s="96" t="n">
        <f aca="false">VLOOKUP(BP$7,'Curve Summary ALBERTA'!$A$13:$AG$161,18)</f>
        <v>47.7016269363225</v>
      </c>
      <c r="BQ18" s="96" t="n">
        <f aca="false">VLOOKUP(BQ$7,'Curve Summary ALBERTA'!$A$13:$AG$161,18)</f>
        <v>45.8181685782102</v>
      </c>
      <c r="BR18" s="96" t="n">
        <f aca="false">VLOOKUP(BR$7,'Curve Summary ALBERTA'!$A$13:$AG$161,18)</f>
        <v>44.1890126635202</v>
      </c>
      <c r="BS18" s="96" t="n">
        <f aca="false">VLOOKUP(BS$7,'Curve Summary ALBERTA'!$A$13:$AG$161,18)</f>
        <v>42.3018327833711</v>
      </c>
      <c r="BT18" s="96" t="n">
        <f aca="false">VLOOKUP(BT$7,'Curve Summary ALBERTA'!$A$13:$AG$161,18)</f>
        <v>39.2302034165336</v>
      </c>
      <c r="BU18" s="96" t="n">
        <f aca="false">VLOOKUP(BU$7,'Curve Summary ALBERTA'!$A$13:$AG$161,18)</f>
        <v>39.2369080811849</v>
      </c>
      <c r="BV18" s="96" t="n">
        <f aca="false">VLOOKUP(BV$7,'Curve Summary ALBERTA'!$A$13:$AG$161,18)</f>
        <v>39.7018428184617</v>
      </c>
      <c r="BW18" s="96" t="n">
        <f aca="false">VLOOKUP(BW$7,'Curve Summary ALBERTA'!$A$13:$AG$161,18)</f>
        <v>40.3830983078848</v>
      </c>
      <c r="BX18" s="96" t="n">
        <f aca="false">VLOOKUP(BX$7,'Curve Summary ALBERTA'!$A$13:$AG$161,18)</f>
        <v>40.8518953462632</v>
      </c>
      <c r="BY18" s="96" t="n">
        <f aca="false">VLOOKUP(BY$7,'Curve Summary ALBERTA'!$A$13:$AG$161,18)</f>
        <v>41.0203276950746</v>
      </c>
      <c r="BZ18" s="96" t="n">
        <f aca="false">VLOOKUP(BZ$7,'Curve Summary ALBERTA'!$A$13:$AG$161,18)</f>
        <v>41.1753691106783</v>
      </c>
      <c r="CA18" s="96" t="n">
        <f aca="false">VLOOKUP(CA$7,'Curve Summary ALBERTA'!$A$13:$AG$161,18)</f>
        <v>44.0854514337186</v>
      </c>
      <c r="CB18" s="96" t="n">
        <f aca="false">VLOOKUP(CB$7,'Curve Summary ALBERTA'!$A$13:$AG$161,18)</f>
        <v>46.6390142465019</v>
      </c>
      <c r="CC18" s="96" t="n">
        <f aca="false">VLOOKUP(CC$7,'Curve Summary ALBERTA'!$A$13:$AG$161,18)</f>
        <v>41.4813709568775</v>
      </c>
      <c r="CD18" s="96" t="n">
        <f aca="false">VLOOKUP(CD$7,'Curve Summary ALBERTA'!$A$13:$AG$161,18)</f>
        <v>40.0592672402988</v>
      </c>
      <c r="CE18" s="96" t="n">
        <f aca="false">VLOOKUP(CE$7,'Curve Summary ALBERTA'!$A$13:$AG$161,18)</f>
        <v>38.4078513686445</v>
      </c>
      <c r="CF18" s="96" t="n">
        <f aca="false">VLOOKUP(CF$7,'Curve Summary ALBERTA'!$A$13:$AG$161,18)</f>
        <v>35.7094121603135</v>
      </c>
      <c r="CG18" s="96" t="n">
        <f aca="false">VLOOKUP(CG$7,'Curve Summary ALBERTA'!$A$13:$AG$161,18)</f>
        <v>35.7231079376129</v>
      </c>
      <c r="CH18" s="96" t="n">
        <f aca="false">VLOOKUP(CH$7,'Curve Summary ALBERTA'!$A$13:$AG$161,18)</f>
        <v>36.1416927546462</v>
      </c>
      <c r="CI18" s="96" t="n">
        <f aca="false">VLOOKUP(CI$7,'Curve Summary ALBERTA'!$A$13:$AG$161,18)</f>
        <v>36.749917768287</v>
      </c>
      <c r="CJ18" s="96" t="n">
        <f aca="false">VLOOKUP(CJ$7,'Curve Summary ALBERTA'!$A$13:$AG$161,18)</f>
        <v>37.1697736758693</v>
      </c>
      <c r="CK18" s="96" t="n">
        <f aca="false">VLOOKUP(CK$7,'Curve Summary ALBERTA'!$A$13:$AG$161,18)</f>
        <v>37.3246817028344</v>
      </c>
      <c r="CL18" s="96" t="n">
        <f aca="false">VLOOKUP(CL$7,'Curve Summary ALBERTA'!$A$13:$AG$161,18)</f>
        <v>37.4641871114437</v>
      </c>
      <c r="CM18" s="96" t="n">
        <f aca="false">VLOOKUP(CM$7,'Curve Summary ALBERTA'!$A$13:$AG$161,18)</f>
        <v>39.9633053877916</v>
      </c>
      <c r="CN18" s="96" t="n">
        <f aca="false">VLOOKUP(CN$7,'Curve Summary ALBERTA'!$A$13:$AG$161,18)</f>
        <v>42.2105574417436</v>
      </c>
      <c r="CO18" s="96" t="n">
        <f aca="false">VLOOKUP(CO$7,'Curve Summary ALBERTA'!$A$13:$AG$161,18)</f>
        <v>42.7248102451276</v>
      </c>
      <c r="CP18" s="96" t="n">
        <f aca="false">VLOOKUP(CP$7,'Curve Summary ALBERTA'!$A$13:$AG$161,18)</f>
        <v>41.2896219043151</v>
      </c>
      <c r="CQ18" s="96" t="n">
        <f aca="false">VLOOKUP(CQ$7,'Curve Summary ALBERTA'!$A$13:$AG$161,18)</f>
        <v>39.62522546235</v>
      </c>
      <c r="CR18" s="96" t="n">
        <f aca="false">VLOOKUP(CR$7,'Curve Summary ALBERTA'!$A$13:$AG$161,18)</f>
        <v>36.9097915062405</v>
      </c>
      <c r="CS18" s="96" t="n">
        <f aca="false">VLOOKUP(CS$7,'Curve Summary ALBERTA'!$A$13:$AG$161,18)</f>
        <v>36.9164009100188</v>
      </c>
      <c r="CT18" s="96" t="n">
        <f aca="false">VLOOKUP(CT$7,'Curve Summary ALBERTA'!$A$13:$AG$161,18)</f>
        <v>37.3286002791294</v>
      </c>
      <c r="CU18" s="96" t="n">
        <f aca="false">VLOOKUP(CU$7,'Curve Summary ALBERTA'!$A$13:$AG$161,18)</f>
        <v>37.930759022607</v>
      </c>
      <c r="CV18" s="96" t="n">
        <f aca="false">VLOOKUP(CV$7,'Curve Summary ALBERTA'!$A$13:$AG$161,18)</f>
        <v>38.343223257027</v>
      </c>
      <c r="CW18" s="96" t="n">
        <f aca="false">VLOOKUP(CW$7,'Curve Summary ALBERTA'!$A$13:$AG$161,18)</f>
        <v>38.4896128375331</v>
      </c>
      <c r="CX18" s="96" t="n">
        <f aca="false">VLOOKUP(CX$7,'Curve Summary ALBERTA'!$A$13:$AG$161,18)</f>
        <v>38.6231169204654</v>
      </c>
      <c r="CY18" s="96" t="n">
        <f aca="false">VLOOKUP(CY$7,'Curve Summary ALBERTA'!$A$13:$AG$161,18)</f>
        <v>40.557437951395</v>
      </c>
      <c r="CZ18" s="96" t="n">
        <f aca="false">VLOOKUP(CZ$7,'Curve Summary ALBERTA'!$A$13:$AG$161,18)</f>
        <v>42.8092282916325</v>
      </c>
      <c r="DA18" s="96" t="n">
        <f aca="false">VLOOKUP(DA$7,'Curve Summary ALBERTA'!$A$13:$AG$161,18)</f>
        <v>43.3559384823693</v>
      </c>
      <c r="DB18" s="96" t="n">
        <f aca="false">VLOOKUP(DB$7,'Curve Summary ALBERTA'!$A$13:$AG$161,18)</f>
        <v>41.9173119262707</v>
      </c>
      <c r="DC18" s="96" t="n">
        <f aca="false">VLOOKUP(DC$7,'Curve Summary ALBERTA'!$A$13:$AG$161,18)</f>
        <v>40.2492787826953</v>
      </c>
      <c r="DD18" s="96" t="n">
        <f aca="false">VLOOKUP(DD$7,'Curve Summary ALBERTA'!$A$13:$AG$161,18)</f>
        <v>37.527733856646</v>
      </c>
      <c r="DE18" s="96" t="n">
        <f aca="false">VLOOKUP(DE$7,'Curve Summary ALBERTA'!$A$13:$AG$161,18)</f>
        <v>37.5340650483824</v>
      </c>
      <c r="DF18" s="96" t="n">
        <f aca="false">VLOOKUP(DF$7,'Curve Summary ALBERTA'!$A$13:$AG$161,18)</f>
        <v>37.9468307645788</v>
      </c>
      <c r="DG18" s="96" t="n">
        <f aca="false">VLOOKUP(DG$7,'Curve Summary ALBERTA'!$A$13:$AG$161,18)</f>
        <v>38.5499550835668</v>
      </c>
      <c r="DH18" s="96" t="n">
        <f aca="false">VLOOKUP(DH$7,'Curve Summary ALBERTA'!$A$13:$AG$161,18)</f>
        <v>38.9629659252481</v>
      </c>
      <c r="DI18" s="96" t="n">
        <f aca="false">VLOOKUP(DI$7,'Curve Summary ALBERTA'!$A$13:$AG$161,18)</f>
        <v>39.109340606124</v>
      </c>
      <c r="DJ18" s="96" t="n">
        <f aca="false">VLOOKUP(DJ$7,'Curve Summary ALBERTA'!$A$13:$AG$161,18)</f>
        <v>39.2428100770542</v>
      </c>
      <c r="DK18" s="96" t="n">
        <f aca="false">VLOOKUP(DK$7,'Curve Summary ALBERTA'!$A$13:$AG$161,18)</f>
        <v>41.7712359425592</v>
      </c>
      <c r="DL18" s="96" t="n">
        <f aca="false">VLOOKUP(DL$7,'Curve Summary ALBERTA'!$A$13:$AG$161,18)</f>
        <v>44.048544624854</v>
      </c>
      <c r="DM18" s="96" t="n">
        <f aca="false">VLOOKUP(DM$7,'Curve Summary ALBERTA'!$A$13:$AG$161,18)</f>
        <v>44.6499779723175</v>
      </c>
      <c r="DN18" s="96" t="n">
        <f aca="false">VLOOKUP(DN$7,'Curve Summary ALBERTA'!$A$13:$AG$161,18)</f>
        <v>43.2275352302741</v>
      </c>
      <c r="DO18" s="96" t="n">
        <f aca="false">VLOOKUP(DO$7,'Curve Summary ALBERTA'!$A$13:$AG$161,18)</f>
        <v>41.5714865900305</v>
      </c>
      <c r="DP18" s="96" t="n">
        <f aca="false">VLOOKUP(DP$7,'Curve Summary ALBERTA'!$A$13:$AG$161,18)</f>
        <v>37.9652038529211</v>
      </c>
      <c r="DQ18" s="96" t="n">
        <f aca="false">VLOOKUP(DQ$7,'Curve Summary ALBERTA'!$A$13:$AG$161,18)</f>
        <v>37.990558693477</v>
      </c>
      <c r="DR18" s="96" t="n">
        <f aca="false">VLOOKUP(DR$7,'Curve Summary ALBERTA'!$A$13:$AG$161,18)</f>
        <v>38.425802617001</v>
      </c>
      <c r="DS18" s="96" t="n">
        <f aca="false">VLOOKUP(DS$7,'Curve Summary ALBERTA'!$A$13:$AG$161,18)</f>
        <v>39.0528187211227</v>
      </c>
      <c r="DT18" s="96" t="n">
        <f aca="false">VLOOKUP(DT$7,'Curve Summary ALBERTA'!$A$13:$AG$161,18)</f>
        <v>39.4901559514222</v>
      </c>
      <c r="DU18" s="96" t="n">
        <f aca="false">VLOOKUP(DU$7,'Curve Summary ALBERTA'!$A$13:$AG$161,18)</f>
        <v>39.6597550854782</v>
      </c>
      <c r="DV18" s="96" t="n">
        <f aca="false">VLOOKUP(DV$7,'Curve Summary ALBERTA'!$A$13:$AG$161,18)</f>
        <v>39.8162182845495</v>
      </c>
      <c r="DW18" s="96" t="n">
        <f aca="false">VLOOKUP(DW$7,'Curve Summary ALBERTA'!$A$13:$AG$161,18)</f>
        <v>43.3321216967882</v>
      </c>
      <c r="DX18" s="96" t="n">
        <f aca="false">VLOOKUP(DX$7,'Curve Summary ALBERTA'!$A$13:$AG$161,18)</f>
        <v>45.6341415472471</v>
      </c>
      <c r="DY18" s="96" t="n">
        <f aca="false">VLOOKUP(DY$7,'Curve Summary ALBERTA'!$A$13:$AG$161,18)</f>
        <v>46.2789542559222</v>
      </c>
      <c r="DZ18" s="96" t="n">
        <f aca="false">VLOOKUP(DZ$7,'Curve Summary ALBERTA'!$A$13:$AG$161,18)</f>
        <v>44.8506299574947</v>
      </c>
      <c r="EA18" s="96" t="n">
        <f aca="false">VLOOKUP(EA$7,'Curve Summary ALBERTA'!$A$13:$AG$161,18)</f>
        <v>43.185764287655</v>
      </c>
      <c r="EB18" s="96" t="n">
        <f aca="false">VLOOKUP(EB$7,'Curve Summary ALBERTA'!$A$13:$AG$161,18)</f>
        <v>39.425060290648</v>
      </c>
      <c r="EC18" s="96" t="n">
        <f aca="false">VLOOKUP(EC$7,'Curve Summary ALBERTA'!$A$13:$AG$161,18)</f>
        <v>39.4559143947038</v>
      </c>
      <c r="ED18" s="96" t="n">
        <f aca="false">VLOOKUP(ED$7,'Curve Summary ALBERTA'!$A$13:$AG$161,18)</f>
        <v>39.9005550695741</v>
      </c>
      <c r="EE18" s="96" t="n">
        <f aca="false">VLOOKUP(EE$7,'Curve Summary ALBERTA'!$A$13:$AG$161,18)</f>
        <v>40.5386587408566</v>
      </c>
      <c r="EF18" s="96" t="n">
        <f aca="false">VLOOKUP(EF$7,'Curve Summary ALBERTA'!$A$13:$AG$161,18)</f>
        <v>40.9856644970204</v>
      </c>
      <c r="EG18" s="96" t="n">
        <f aca="false">VLOOKUP(EG$7,'Curve Summary ALBERTA'!$A$13:$AG$161,18)</f>
        <v>41.1625339107015</v>
      </c>
      <c r="EH18" s="96" t="n">
        <f aca="false">VLOOKUP(EH$7,'Curve Summary ALBERTA'!$A$13:$AG$161,18)</f>
        <v>41.3260097823247</v>
      </c>
      <c r="EI18" s="96" t="n">
        <f aca="false">VLOOKUP(EI$7,'Curve Summary ALBERTA'!$A$13:$AG$161,18)</f>
        <v>43.9110190001201</v>
      </c>
      <c r="EJ18" s="96" t="n">
        <f aca="false">VLOOKUP(EJ$7,'Curve Summary ALBERTA'!$A$13:$AG$161,18)</f>
        <v>46.2406136626109</v>
      </c>
    </row>
    <row r="19" customFormat="false" ht="13.7" hidden="true" customHeight="true" outlineLevel="0" collapsed="false">
      <c r="A19" s="101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0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01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01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01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01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07"/>
      <c r="B25" s="122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3"/>
      <c r="AE25" s="123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0.56111111111111</v>
      </c>
      <c r="D28" s="94" t="n">
        <f aca="false">D9-D47</f>
        <v>0</v>
      </c>
      <c r="E28" s="94" t="n">
        <f aca="false">E9-E47</f>
        <v>-0.5</v>
      </c>
      <c r="F28" s="95" t="n">
        <f aca="false">F9-F47</f>
        <v>0.175241720085467</v>
      </c>
      <c r="G28" s="94" t="n">
        <f aca="false">G9-G47</f>
        <v>-1</v>
      </c>
      <c r="H28" s="94" t="n">
        <f aca="false">H9-H47</f>
        <v>-1</v>
      </c>
      <c r="I28" s="94" t="n">
        <f aca="false">I9-I47</f>
        <v>-1</v>
      </c>
      <c r="J28" s="94" t="n">
        <f aca="false">J9-J47</f>
        <v>0</v>
      </c>
      <c r="K28" s="94" t="n">
        <f aca="false">K9-K47</f>
        <v>0</v>
      </c>
      <c r="L28" s="94" t="n">
        <f aca="false">L9-L47</f>
        <v>0</v>
      </c>
      <c r="M28" s="94" t="n">
        <f aca="false">M9-M47</f>
        <v>-0.75</v>
      </c>
      <c r="N28" s="94" t="n">
        <f aca="false">N9-N47</f>
        <v>0</v>
      </c>
      <c r="O28" s="94" t="n">
        <f aca="false">O9-O47</f>
        <v>-0.75</v>
      </c>
      <c r="P28" s="94" t="n">
        <f aca="false">P9-P47</f>
        <v>-1</v>
      </c>
      <c r="Q28" s="94" t="n">
        <f aca="false">Q9-Q47</f>
        <v>-0.5</v>
      </c>
      <c r="R28" s="94" t="n">
        <f aca="false">R9-R47</f>
        <v>-1</v>
      </c>
      <c r="S28" s="94" t="n">
        <f aca="false">S9-S47</f>
        <v>-0.25</v>
      </c>
      <c r="T28" s="94" t="n">
        <f aca="false">T9-T47</f>
        <v>0.25</v>
      </c>
      <c r="U28" s="94" t="n">
        <f aca="false">U9-U47</f>
        <v>-1</v>
      </c>
      <c r="V28" s="94" t="n">
        <f aca="false">V9-V47</f>
        <v>0</v>
      </c>
      <c r="W28" s="95" t="n">
        <f aca="false">W9-W47</f>
        <v>-0.49313725490196</v>
      </c>
      <c r="X28" s="94" t="n">
        <f aca="false">X9-X47</f>
        <v>-0.0372549019607789</v>
      </c>
      <c r="Y28" s="94" t="n">
        <f aca="false">Y9-Y47</f>
        <v>-0.0692953020134226</v>
      </c>
      <c r="Z28" s="94" t="n">
        <f aca="false">Z9-Z47</f>
        <v>-0.044470588235292</v>
      </c>
      <c r="AA28" s="94" t="n">
        <f aca="false">AA9-AA47</f>
        <v>-0.0389803921568657</v>
      </c>
      <c r="AB28" s="94" t="n">
        <f aca="false">AB9-AB47</f>
        <v>-0.0415234374999969</v>
      </c>
      <c r="AC28" s="98" t="n">
        <f aca="false">AC9-AC47</f>
        <v>-0.0801939901483095</v>
      </c>
      <c r="AD28" s="99"/>
      <c r="AE28" s="99"/>
      <c r="AF28" s="100"/>
      <c r="AG28" s="96" t="n">
        <f aca="false">AG9*AG$5</f>
        <v>748</v>
      </c>
      <c r="AH28" s="127" t="n">
        <f aca="false">AH9*AH$5</f>
        <v>620</v>
      </c>
      <c r="AI28" s="127" t="n">
        <f aca="false">AI9*AI$5</f>
        <v>588</v>
      </c>
      <c r="AJ28" s="127" t="n">
        <f aca="false">AJ9*AJ$5</f>
        <v>616</v>
      </c>
      <c r="AK28" s="127" t="n">
        <f aca="false">AK9*AK$5</f>
        <v>588.5</v>
      </c>
      <c r="AL28" s="127" t="n">
        <f aca="false">AL9*AL$5</f>
        <v>560</v>
      </c>
      <c r="AM28" s="127" t="n">
        <f aca="false">AM9*AM$5</f>
        <v>885.5</v>
      </c>
      <c r="AN28" s="127" t="n">
        <f aca="false">AN9*AN$5</f>
        <v>1083.5</v>
      </c>
      <c r="AO28" s="127" t="n">
        <f aca="false">AO9*AO$5</f>
        <v>800</v>
      </c>
      <c r="AP28" s="127" t="n">
        <f aca="false">AP9*AP$5</f>
        <v>833.75</v>
      </c>
      <c r="AQ28" s="127" t="n">
        <f aca="false">AQ9*AQ$5</f>
        <v>660</v>
      </c>
      <c r="AR28" s="127" t="n">
        <f aca="false">AR9*AR$5</f>
        <v>735</v>
      </c>
      <c r="AS28" s="127" t="n">
        <f aca="false">AS9*AS$5</f>
        <v>825</v>
      </c>
      <c r="AT28" s="127" t="n">
        <f aca="false">AT9*AT$5</f>
        <v>700</v>
      </c>
      <c r="AU28" s="127" t="n">
        <f aca="false">AU9*AU$5</f>
        <v>651</v>
      </c>
      <c r="AV28" s="127" t="n">
        <f aca="false">AV9*AV$5</f>
        <v>660</v>
      </c>
      <c r="AW28" s="127" t="n">
        <f aca="false">AW9*AW$5</f>
        <v>525</v>
      </c>
      <c r="AX28" s="127" t="n">
        <f aca="false">AX9*AX$5</f>
        <v>551.25</v>
      </c>
      <c r="AY28" s="127" t="n">
        <f aca="false">AY9*AY$5</f>
        <v>990</v>
      </c>
      <c r="AZ28" s="127" t="n">
        <f aca="false">AZ9*AZ$5</f>
        <v>1113</v>
      </c>
      <c r="BA28" s="127" t="n">
        <f aca="false">BA9*BA$5</f>
        <v>882</v>
      </c>
      <c r="BB28" s="127" t="n">
        <f aca="false">BB9*BB$5</f>
        <v>845.25</v>
      </c>
      <c r="BC28" s="127" t="n">
        <f aca="false">BC9*BC$5</f>
        <v>650.75</v>
      </c>
      <c r="BD28" s="127" t="n">
        <f aca="false">BD9*BD$5</f>
        <v>814</v>
      </c>
      <c r="BE28" s="127" t="n">
        <f aca="false">BE9*BE$5</f>
        <v>770.7</v>
      </c>
      <c r="BF28" s="127" t="n">
        <f aca="false">BF9*BF$5</f>
        <v>692.4</v>
      </c>
      <c r="BG28" s="127" t="n">
        <f aca="false">BG9*BG$5</f>
        <v>719.44</v>
      </c>
      <c r="BH28" s="127" t="n">
        <f aca="false">BH9*BH$5</f>
        <v>669.9</v>
      </c>
      <c r="BI28" s="127" t="n">
        <f aca="false">BI9*BI$5</f>
        <v>525.4</v>
      </c>
      <c r="BJ28" s="127" t="n">
        <f aca="false">BJ9*BJ$5</f>
        <v>601.04</v>
      </c>
      <c r="BK28" s="127" t="n">
        <f aca="false">BK9*BK$5</f>
        <v>904.05</v>
      </c>
      <c r="BL28" s="127" t="n">
        <f aca="false">BL9*BL$5</f>
        <v>1094.94</v>
      </c>
      <c r="BM28" s="127" t="n">
        <f aca="false">BM9*BM$5</f>
        <v>851.76</v>
      </c>
      <c r="BN28" s="127" t="n">
        <f aca="false">BN9*BN$5</f>
        <v>761.88</v>
      </c>
      <c r="BO28" s="127" t="n">
        <f aca="false">BO9*BO$5</f>
        <v>715.47</v>
      </c>
      <c r="BP28" s="127" t="n">
        <f aca="false">BP9*BP$5</f>
        <v>836.97</v>
      </c>
      <c r="BQ28" s="127" t="n">
        <f aca="false">BQ9*BQ$5</f>
        <v>772.38</v>
      </c>
      <c r="BR28" s="127" t="n">
        <f aca="false">BR9*BR$5</f>
        <v>700</v>
      </c>
      <c r="BS28" s="127" t="n">
        <f aca="false">BS9*BS$5</f>
        <v>739.22</v>
      </c>
      <c r="BT28" s="127" t="n">
        <f aca="false">BT9*BT$5</f>
        <v>660.03</v>
      </c>
      <c r="BU28" s="127" t="n">
        <f aca="false">BU9*BU$5</f>
        <v>584.85</v>
      </c>
      <c r="BV28" s="127" t="n">
        <f aca="false">BV9*BV$5</f>
        <v>632.5</v>
      </c>
      <c r="BW28" s="127" t="n">
        <f aca="false">BW9*BW$5</f>
        <v>844.2</v>
      </c>
      <c r="BX28" s="127" t="n">
        <f aca="false">BX9*BX$5</f>
        <v>1103.31</v>
      </c>
      <c r="BY28" s="127" t="n">
        <f aca="false">BY9*BY$5</f>
        <v>841.68</v>
      </c>
      <c r="BZ28" s="127" t="n">
        <f aca="false">BZ9*BZ$5</f>
        <v>767.13</v>
      </c>
      <c r="CA28" s="127" t="n">
        <f aca="false">CA9*CA$5</f>
        <v>725.13</v>
      </c>
      <c r="CB28" s="127" t="n">
        <f aca="false">CB9*CB$5</f>
        <v>766.92</v>
      </c>
      <c r="CC28" s="127" t="n">
        <f aca="false">CC9*CC$5</f>
        <v>775.53</v>
      </c>
      <c r="CD28" s="127" t="n">
        <f aca="false">CD9*CD$5</f>
        <v>706.4</v>
      </c>
      <c r="CE28" s="127" t="n">
        <f aca="false">CE9*CE$5</f>
        <v>752.56</v>
      </c>
      <c r="CF28" s="127" t="n">
        <f aca="false">CF9*CF$5</f>
        <v>641.6</v>
      </c>
      <c r="CG28" s="127" t="n">
        <f aca="false">CG9*CG$5</f>
        <v>634.48</v>
      </c>
      <c r="CH28" s="127" t="n">
        <f aca="false">CH9*CH$5</f>
        <v>652.52</v>
      </c>
      <c r="CI28" s="127" t="n">
        <f aca="false">CI9*CI$5</f>
        <v>837.2</v>
      </c>
      <c r="CJ28" s="127" t="n">
        <f aca="false">CJ9*CJ$5</f>
        <v>1082.61</v>
      </c>
      <c r="CK28" s="127" t="n">
        <f aca="false">CK9*CK$5</f>
        <v>798.6</v>
      </c>
      <c r="CL28" s="127" t="n">
        <f aca="false">CL9*CL$5</f>
        <v>809.16</v>
      </c>
      <c r="CM28" s="127" t="n">
        <f aca="false">CM9*CM$5</f>
        <v>732.9</v>
      </c>
      <c r="CN28" s="127" t="n">
        <f aca="false">CN9*CN$5</f>
        <v>734</v>
      </c>
      <c r="CO28" s="127" t="n">
        <f aca="false">CO9*CO$5</f>
        <v>815.54</v>
      </c>
      <c r="CP28" s="127" t="n">
        <f aca="false">CP9*CP$5</f>
        <v>712.2</v>
      </c>
      <c r="CQ28" s="127" t="n">
        <f aca="false">CQ9*CQ$5</f>
        <v>731.94</v>
      </c>
      <c r="CR28" s="127" t="n">
        <f aca="false">CR9*CR$5</f>
        <v>686.49</v>
      </c>
      <c r="CS28" s="127" t="n">
        <f aca="false">CS9*CS$5</f>
        <v>654.72</v>
      </c>
      <c r="CT28" s="127" t="n">
        <f aca="false">CT9*CT$5</f>
        <v>640.5</v>
      </c>
      <c r="CU28" s="127" t="n">
        <f aca="false">CU9*CU$5</f>
        <v>872.76</v>
      </c>
      <c r="CV28" s="127" t="n">
        <f aca="false">CV9*CV$5</f>
        <v>1064.67</v>
      </c>
      <c r="CW28" s="127" t="n">
        <f aca="false">CW9*CW$5</f>
        <v>756.58</v>
      </c>
      <c r="CX28" s="127" t="n">
        <f aca="false">CX9*CX$5</f>
        <v>851.92</v>
      </c>
      <c r="CY28" s="127" t="n">
        <f aca="false">CY9*CY$5</f>
        <v>740.67</v>
      </c>
      <c r="CZ28" s="127" t="n">
        <f aca="false">CZ9*CZ$5</f>
        <v>738</v>
      </c>
      <c r="DA28" s="127" t="n">
        <f aca="false">DA9*DA$5</f>
        <v>825.44</v>
      </c>
      <c r="DB28" s="127" t="n">
        <f aca="false">DB9*DB$5</f>
        <v>759.36</v>
      </c>
      <c r="DC28" s="127" t="n">
        <f aca="false">DC9*DC$5</f>
        <v>713.37</v>
      </c>
      <c r="DD28" s="127" t="n">
        <f aca="false">DD9*DD$5</f>
        <v>735.46</v>
      </c>
      <c r="DE28" s="127" t="n">
        <f aca="false">DE9*DE$5</f>
        <v>644.49</v>
      </c>
      <c r="DF28" s="127" t="n">
        <f aca="false">DF9*DF$5</f>
        <v>659.19</v>
      </c>
      <c r="DG28" s="127" t="n">
        <f aca="false">DG9*DG$5</f>
        <v>917.62</v>
      </c>
      <c r="DH28" s="127" t="n">
        <f aca="false">DH9*DH$5</f>
        <v>968.52</v>
      </c>
      <c r="DI28" s="127" t="n">
        <f aca="false">DI9*DI$5</f>
        <v>841.68</v>
      </c>
      <c r="DJ28" s="127" t="n">
        <f aca="false">DJ9*DJ$5</f>
        <v>863.42</v>
      </c>
      <c r="DK28" s="127" t="n">
        <f aca="false">DK9*DK$5</f>
        <v>680.96</v>
      </c>
      <c r="DL28" s="127" t="n">
        <f aca="false">DL9*DL$5</f>
        <v>821.92</v>
      </c>
      <c r="DM28" s="127" t="n">
        <f aca="false">DM9*DM$5</f>
        <v>797.16</v>
      </c>
      <c r="DN28" s="127" t="n">
        <f aca="false">DN9*DN$5</f>
        <v>733.8</v>
      </c>
      <c r="DO28" s="127" t="n">
        <f aca="false">DO9*DO$5</f>
        <v>762.52</v>
      </c>
      <c r="DP28" s="127" t="n">
        <f aca="false">DP9*DP$5</f>
        <v>751.3</v>
      </c>
      <c r="DQ28" s="127" t="n">
        <f aca="false">DQ9*DQ$5</f>
        <v>632</v>
      </c>
      <c r="DR28" s="127" t="n">
        <f aca="false">DR9*DR$5</f>
        <v>709.5</v>
      </c>
      <c r="DS28" s="127" t="n">
        <f aca="false">DS9*DS$5</f>
        <v>921.14</v>
      </c>
      <c r="DT28" s="127" t="n">
        <f aca="false">DT9*DT$5</f>
        <v>965.79</v>
      </c>
      <c r="DU28" s="127" t="n">
        <f aca="false">DU9*DU$5</f>
        <v>847.56</v>
      </c>
      <c r="DV28" s="127" t="n">
        <f aca="false">DV9*DV$5</f>
        <v>836.88</v>
      </c>
      <c r="DW28" s="127" t="n">
        <f aca="false">DW9*DW$5</f>
        <v>728</v>
      </c>
      <c r="DX28" s="127" t="n">
        <f aca="false">DX9*DX$5</f>
        <v>832.04</v>
      </c>
      <c r="DY28" s="127" t="n">
        <f aca="false">DY9*DY$5</f>
        <v>768.2</v>
      </c>
      <c r="DZ28" s="127" t="n">
        <f aca="false">DZ9*DZ$5</f>
        <v>744.6</v>
      </c>
      <c r="EA28" s="127" t="n">
        <f aca="false">EA9*EA$5</f>
        <v>812.59</v>
      </c>
      <c r="EB28" s="127" t="n">
        <f aca="false">EB9*EB$5</f>
        <v>766.92</v>
      </c>
      <c r="EC28" s="127" t="n">
        <f aca="false">EC9*EC$5</f>
        <v>649.6</v>
      </c>
      <c r="ED28" s="127" t="n">
        <f aca="false">ED9*ED$5</f>
        <v>727.98</v>
      </c>
      <c r="EE28" s="127" t="n">
        <f aca="false">EE9*EE$5</f>
        <v>883.26</v>
      </c>
      <c r="EF28" s="127" t="n">
        <f aca="false">EF9*EF$5</f>
        <v>1009.8</v>
      </c>
      <c r="EG28" s="127" t="n">
        <f aca="false">EG9*EG$5</f>
        <v>853.65</v>
      </c>
      <c r="EH28" s="127" t="n">
        <f aca="false">EH9*EH$5</f>
        <v>809.34</v>
      </c>
      <c r="EI28" s="127" t="n">
        <f aca="false">EI9*EI$5</f>
        <v>776.16</v>
      </c>
      <c r="EJ28" s="127" t="n">
        <f aca="false">EJ9*EJ$5</f>
        <v>880.67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2.12888888888889</v>
      </c>
      <c r="D29" s="96" t="n">
        <f aca="false">D10-D48</f>
        <v>0.850000000000001</v>
      </c>
      <c r="E29" s="96" t="n">
        <f aca="false">E10-E48</f>
        <v>0</v>
      </c>
      <c r="F29" s="103" t="n">
        <f aca="false">F10-F48</f>
        <v>1.15495058760684</v>
      </c>
      <c r="G29" s="96" t="n">
        <f aca="false">G10-G48</f>
        <v>-1</v>
      </c>
      <c r="H29" s="96" t="n">
        <f aca="false">H10-H48</f>
        <v>-1</v>
      </c>
      <c r="I29" s="96" t="n">
        <f aca="false">I10-I48</f>
        <v>-1</v>
      </c>
      <c r="J29" s="96" t="n">
        <f aca="false">J10-J48</f>
        <v>0</v>
      </c>
      <c r="K29" s="96" t="n">
        <f aca="false">K10-K48</f>
        <v>0</v>
      </c>
      <c r="L29" s="96" t="n">
        <f aca="false">L10-L48</f>
        <v>0</v>
      </c>
      <c r="M29" s="96" t="n">
        <f aca="false">M10-M48</f>
        <v>-0.75</v>
      </c>
      <c r="N29" s="96" t="n">
        <f aca="false">N10-N48</f>
        <v>0</v>
      </c>
      <c r="O29" s="96" t="n">
        <f aca="false">O10-O48</f>
        <v>-0.75</v>
      </c>
      <c r="P29" s="96" t="n">
        <f aca="false">P10-P48</f>
        <v>-1</v>
      </c>
      <c r="Q29" s="96" t="n">
        <f aca="false">Q10-Q48</f>
        <v>-0.5</v>
      </c>
      <c r="R29" s="96" t="n">
        <f aca="false">R10-R48</f>
        <v>-1</v>
      </c>
      <c r="S29" s="96" t="n">
        <f aca="false">S10-S48</f>
        <v>-0.333333333333329</v>
      </c>
      <c r="T29" s="96" t="n">
        <f aca="false">T10-T48</f>
        <v>0</v>
      </c>
      <c r="U29" s="96" t="n">
        <f aca="false">U10-U48</f>
        <v>-1</v>
      </c>
      <c r="V29" s="96" t="n">
        <f aca="false">V10-V48</f>
        <v>0</v>
      </c>
      <c r="W29" s="103" t="n">
        <f aca="false">W10-W48</f>
        <v>-0.515686274509804</v>
      </c>
      <c r="X29" s="96" t="n">
        <f aca="false">X10-X48</f>
        <v>-0.0598039215686228</v>
      </c>
      <c r="Y29" s="96" t="n">
        <f aca="false">Y10-Y48</f>
        <v>-0.0840604026845497</v>
      </c>
      <c r="Z29" s="96" t="n">
        <f aca="false">Z10-Z48</f>
        <v>-0.0650588235294123</v>
      </c>
      <c r="AA29" s="96" t="n">
        <f aca="false">AA10-AA48</f>
        <v>-0.0603627450980468</v>
      </c>
      <c r="AB29" s="96" t="n">
        <f aca="false">AB10-AB48</f>
        <v>-0.0627343750000051</v>
      </c>
      <c r="AC29" s="105" t="n">
        <f aca="false">AC10-AC48</f>
        <v>-0.0731606305332733</v>
      </c>
      <c r="AD29" s="99"/>
      <c r="AE29" s="99"/>
      <c r="AF29" s="100"/>
      <c r="AG29" s="96" t="n">
        <f aca="false">AG10*AG$5</f>
        <v>742.5</v>
      </c>
      <c r="AH29" s="127" t="n">
        <f aca="false">AH10*AH$5</f>
        <v>618</v>
      </c>
      <c r="AI29" s="127" t="n">
        <f aca="false">AI10*AI$5</f>
        <v>588</v>
      </c>
      <c r="AJ29" s="127" t="n">
        <f aca="false">AJ10*AJ$5</f>
        <v>660</v>
      </c>
      <c r="AK29" s="127" t="n">
        <f aca="false">AK10*AK$5</f>
        <v>643.5</v>
      </c>
      <c r="AL29" s="127" t="n">
        <f aca="false">AL10*AL$5</f>
        <v>610</v>
      </c>
      <c r="AM29" s="127" t="n">
        <f aca="false">AM10*AM$5</f>
        <v>951.5</v>
      </c>
      <c r="AN29" s="127" t="n">
        <f aca="false">AN10*AN$5</f>
        <v>1138.5</v>
      </c>
      <c r="AO29" s="127" t="n">
        <f aca="false">AO10*AO$5</f>
        <v>870</v>
      </c>
      <c r="AP29" s="127" t="n">
        <f aca="false">AP10*AP$5</f>
        <v>799.25</v>
      </c>
      <c r="AQ29" s="127" t="n">
        <f aca="false">AQ10*AQ$5</f>
        <v>640</v>
      </c>
      <c r="AR29" s="127" t="n">
        <f aca="false">AR10*AR$5</f>
        <v>714</v>
      </c>
      <c r="AS29" s="127" t="n">
        <f aca="false">AS10*AS$5</f>
        <v>803</v>
      </c>
      <c r="AT29" s="127" t="n">
        <f aca="false">AT10*AT$5</f>
        <v>680</v>
      </c>
      <c r="AU29" s="127" t="n">
        <f aca="false">AU10*AU$5</f>
        <v>651</v>
      </c>
      <c r="AV29" s="127" t="n">
        <f aca="false">AV10*AV$5</f>
        <v>726</v>
      </c>
      <c r="AW29" s="127" t="n">
        <f aca="false">AW10*AW$5</f>
        <v>593.25</v>
      </c>
      <c r="AX29" s="127" t="n">
        <f aca="false">AX10*AX$5</f>
        <v>619.5</v>
      </c>
      <c r="AY29" s="127" t="n">
        <f aca="false">AY10*AY$5</f>
        <v>1089</v>
      </c>
      <c r="AZ29" s="127" t="n">
        <f aca="false">AZ10*AZ$5</f>
        <v>1186.5</v>
      </c>
      <c r="BA29" s="127" t="n">
        <f aca="false">BA10*BA$5</f>
        <v>955.5</v>
      </c>
      <c r="BB29" s="127" t="n">
        <f aca="false">BB10*BB$5</f>
        <v>828</v>
      </c>
      <c r="BC29" s="127" t="n">
        <f aca="false">BC10*BC$5</f>
        <v>641.25</v>
      </c>
      <c r="BD29" s="127" t="n">
        <f aca="false">BD10*BD$5</f>
        <v>803</v>
      </c>
      <c r="BE29" s="127" t="n">
        <f aca="false">BE10*BE$5</f>
        <v>763.77</v>
      </c>
      <c r="BF29" s="127" t="n">
        <f aca="false">BF10*BF$5</f>
        <v>685.2</v>
      </c>
      <c r="BG29" s="127" t="n">
        <f aca="false">BG10*BG$5</f>
        <v>730.02</v>
      </c>
      <c r="BH29" s="127" t="n">
        <f aca="false">BH10*BH$5</f>
        <v>735.46</v>
      </c>
      <c r="BI29" s="127" t="n">
        <f aca="false">BI10*BI$5</f>
        <v>588.6</v>
      </c>
      <c r="BJ29" s="127" t="n">
        <f aca="false">BJ10*BJ$5</f>
        <v>670.78</v>
      </c>
      <c r="BK29" s="127" t="n">
        <f aca="false">BK10*BK$5</f>
        <v>994.98</v>
      </c>
      <c r="BL29" s="127" t="n">
        <f aca="false">BL10*BL$5</f>
        <v>1172.6</v>
      </c>
      <c r="BM29" s="127" t="n">
        <f aca="false">BM10*BM$5</f>
        <v>924.42</v>
      </c>
      <c r="BN29" s="127" t="n">
        <f aca="false">BN10*BN$5</f>
        <v>757.68</v>
      </c>
      <c r="BO29" s="127" t="n">
        <f aca="false">BO10*BO$5</f>
        <v>716.1</v>
      </c>
      <c r="BP29" s="127" t="n">
        <f aca="false">BP10*BP$5</f>
        <v>837.89</v>
      </c>
      <c r="BQ29" s="127" t="n">
        <f aca="false">BQ10*BQ$5</f>
        <v>770.7</v>
      </c>
      <c r="BR29" s="127" t="n">
        <f aca="false">BR10*BR$5</f>
        <v>698.2</v>
      </c>
      <c r="BS29" s="127" t="n">
        <f aca="false">BS10*BS$5</f>
        <v>753.48</v>
      </c>
      <c r="BT29" s="127" t="n">
        <f aca="false">BT10*BT$5</f>
        <v>718.41</v>
      </c>
      <c r="BU29" s="127" t="n">
        <f aca="false">BU10*BU$5</f>
        <v>646.59</v>
      </c>
      <c r="BV29" s="127" t="n">
        <f aca="false">BV10*BV$5</f>
        <v>697.62</v>
      </c>
      <c r="BW29" s="127" t="n">
        <f aca="false">BW10*BW$5</f>
        <v>923.4</v>
      </c>
      <c r="BX29" s="127" t="n">
        <f aca="false">BX10*BX$5</f>
        <v>1178.75</v>
      </c>
      <c r="BY29" s="127" t="n">
        <f aca="false">BY10*BY$5</f>
        <v>909.51</v>
      </c>
      <c r="BZ29" s="127" t="n">
        <f aca="false">BZ10*BZ$5</f>
        <v>768.39</v>
      </c>
      <c r="CA29" s="127" t="n">
        <f aca="false">CA10*CA$5</f>
        <v>731.64</v>
      </c>
      <c r="CB29" s="127" t="n">
        <f aca="false">CB10*CB$5</f>
        <v>773.64</v>
      </c>
      <c r="CC29" s="127" t="n">
        <f aca="false">CC10*CC$5</f>
        <v>787.5</v>
      </c>
      <c r="CD29" s="127" t="n">
        <f aca="false">CD10*CD$5</f>
        <v>717.2</v>
      </c>
      <c r="CE29" s="127" t="n">
        <f aca="false">CE10*CE$5</f>
        <v>779.24</v>
      </c>
      <c r="CF29" s="127" t="n">
        <f aca="false">CF10*CF$5</f>
        <v>704.4</v>
      </c>
      <c r="CG29" s="127" t="n">
        <f aca="false">CG10*CG$5</f>
        <v>705.98</v>
      </c>
      <c r="CH29" s="127" t="n">
        <f aca="false">CH10*CH$5</f>
        <v>724.46</v>
      </c>
      <c r="CI29" s="127" t="n">
        <f aca="false">CI10*CI$5</f>
        <v>924.2</v>
      </c>
      <c r="CJ29" s="127" t="n">
        <f aca="false">CJ10*CJ$5</f>
        <v>1170.24</v>
      </c>
      <c r="CK29" s="127" t="n">
        <f aca="false">CK10*CK$5</f>
        <v>871.8</v>
      </c>
      <c r="CL29" s="127" t="n">
        <f aca="false">CL10*CL$5</f>
        <v>824.34</v>
      </c>
      <c r="CM29" s="127" t="n">
        <f aca="false">CM10*CM$5</f>
        <v>752.22</v>
      </c>
      <c r="CN29" s="127" t="n">
        <f aca="false">CN10*CN$5</f>
        <v>753.2</v>
      </c>
      <c r="CO29" s="127" t="n">
        <f aca="false">CO10*CO$5</f>
        <v>847</v>
      </c>
      <c r="CP29" s="127" t="n">
        <f aca="false">CP10*CP$5</f>
        <v>739.6</v>
      </c>
      <c r="CQ29" s="127" t="n">
        <f aca="false">CQ10*CQ$5</f>
        <v>773.74</v>
      </c>
      <c r="CR29" s="127" t="n">
        <f aca="false">CR10*CR$5</f>
        <v>764.4</v>
      </c>
      <c r="CS29" s="127" t="n">
        <f aca="false">CS10*CS$5</f>
        <v>737.22</v>
      </c>
      <c r="CT29" s="127" t="n">
        <f aca="false">CT10*CT$5</f>
        <v>720.09</v>
      </c>
      <c r="CU29" s="127" t="n">
        <f aca="false">CU10*CU$5</f>
        <v>977.34</v>
      </c>
      <c r="CV29" s="127" t="n">
        <f aca="false">CV10*CV$5</f>
        <v>1169.55</v>
      </c>
      <c r="CW29" s="127" t="n">
        <f aca="false">CW10*CW$5</f>
        <v>838.47</v>
      </c>
      <c r="CX29" s="127" t="n">
        <f aca="false">CX10*CX$5</f>
        <v>885.96</v>
      </c>
      <c r="CY29" s="127" t="n">
        <f aca="false">CY10*CY$5</f>
        <v>776.16</v>
      </c>
      <c r="CZ29" s="127" t="n">
        <f aca="false">CZ10*CZ$5</f>
        <v>773.2</v>
      </c>
      <c r="DA29" s="127" t="n">
        <f aca="false">DA10*DA$5</f>
        <v>868.34</v>
      </c>
      <c r="DB29" s="127" t="n">
        <f aca="false">DB10*DB$5</f>
        <v>799.05</v>
      </c>
      <c r="DC29" s="127" t="n">
        <f aca="false">DC10*DC$5</f>
        <v>763.14</v>
      </c>
      <c r="DD29" s="127" t="n">
        <f aca="false">DD10*DD$5</f>
        <v>825.22</v>
      </c>
      <c r="DE29" s="127" t="n">
        <f aca="false">DE10*DE$5</f>
        <v>730.38</v>
      </c>
      <c r="DF29" s="127" t="n">
        <f aca="false">DF10*DF$5</f>
        <v>745.92</v>
      </c>
      <c r="DG29" s="127" t="n">
        <f aca="false">DG10*DG$5</f>
        <v>1035.54</v>
      </c>
      <c r="DH29" s="127" t="n">
        <f aca="false">DH10*DH$5</f>
        <v>1073.73</v>
      </c>
      <c r="DI29" s="127" t="n">
        <f aca="false">DI10*DI$5</f>
        <v>940.8</v>
      </c>
      <c r="DJ29" s="127" t="n">
        <f aca="false">DJ10*DJ$5</f>
        <v>909.42</v>
      </c>
      <c r="DK29" s="127" t="n">
        <f aca="false">DK10*DK$5</f>
        <v>722.95</v>
      </c>
      <c r="DL29" s="127" t="n">
        <f aca="false">DL10*DL$5</f>
        <v>872.3</v>
      </c>
      <c r="DM29" s="127" t="n">
        <f aca="false">DM10*DM$5</f>
        <v>851.55</v>
      </c>
      <c r="DN29" s="127" t="n">
        <f aca="false">DN10*DN$5</f>
        <v>784.2</v>
      </c>
      <c r="DO29" s="127" t="n">
        <f aca="false">DO10*DO$5</f>
        <v>827.2</v>
      </c>
      <c r="DP29" s="127" t="n">
        <f aca="false">DP10*DP$5</f>
        <v>851.4</v>
      </c>
      <c r="DQ29" s="127" t="n">
        <f aca="false">DQ10*DQ$5</f>
        <v>722.6</v>
      </c>
      <c r="DR29" s="127" t="n">
        <f aca="false">DR10*DR$5</f>
        <v>810.26</v>
      </c>
      <c r="DS29" s="127" t="n">
        <f aca="false">DS10*DS$5</f>
        <v>1050.06</v>
      </c>
      <c r="DT29" s="127" t="n">
        <f aca="false">DT10*DT$5</f>
        <v>1082.76</v>
      </c>
      <c r="DU29" s="127" t="n">
        <f aca="false">DU10*DU$5</f>
        <v>957.39</v>
      </c>
      <c r="DV29" s="127" t="n">
        <f aca="false">DV10*DV$5</f>
        <v>894.52</v>
      </c>
      <c r="DW29" s="127" t="n">
        <f aca="false">DW10*DW$5</f>
        <v>784.4</v>
      </c>
      <c r="DX29" s="127" t="n">
        <f aca="false">DX10*DX$5</f>
        <v>896.06</v>
      </c>
      <c r="DY29" s="127" t="n">
        <f aca="false">DY10*DY$5</f>
        <v>832.6</v>
      </c>
      <c r="DZ29" s="127" t="n">
        <f aca="false">DZ10*DZ$5</f>
        <v>807.4</v>
      </c>
      <c r="EA29" s="127" t="n">
        <f aca="false">EA10*EA$5</f>
        <v>893.55</v>
      </c>
      <c r="EB29" s="127" t="n">
        <f aca="false">EB10*EB$5</f>
        <v>877.58</v>
      </c>
      <c r="EC29" s="127" t="n">
        <f aca="false">EC10*EC$5</f>
        <v>749.2</v>
      </c>
      <c r="ED29" s="127" t="n">
        <f aca="false">ED10*ED$5</f>
        <v>838.64</v>
      </c>
      <c r="EE29" s="127" t="n">
        <f aca="false">EE10*EE$5</f>
        <v>1016.61</v>
      </c>
      <c r="EF29" s="127" t="n">
        <f aca="false">EF10*EF$5</f>
        <v>1144.66</v>
      </c>
      <c r="EG29" s="127" t="n">
        <f aca="false">EG10*EG$5</f>
        <v>974.19</v>
      </c>
      <c r="EH29" s="127" t="n">
        <f aca="false">EH10*EH$5</f>
        <v>877.17</v>
      </c>
      <c r="EI29" s="127" t="n">
        <f aca="false">EI10*EI$5</f>
        <v>847.98</v>
      </c>
      <c r="EJ29" s="127" t="n">
        <f aca="false">EJ10*EJ$5</f>
        <v>961.63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0.777199999999997</v>
      </c>
      <c r="D30" s="96" t="n">
        <f aca="false">D11-D49</f>
        <v>1.75</v>
      </c>
      <c r="E30" s="96" t="n">
        <f aca="false">E11-E49</f>
        <v>0</v>
      </c>
      <c r="F30" s="103" t="n">
        <f aca="false">F11-F49</f>
        <v>0.939311057692304</v>
      </c>
      <c r="G30" s="96" t="n">
        <f aca="false">G11-G49</f>
        <v>0.25</v>
      </c>
      <c r="H30" s="96" t="n">
        <f aca="false">H11-H49</f>
        <v>0.25</v>
      </c>
      <c r="I30" s="96" t="n">
        <f aca="false">I11-I49</f>
        <v>0.25</v>
      </c>
      <c r="J30" s="96" t="n">
        <f aca="false">J11-J49</f>
        <v>0.25</v>
      </c>
      <c r="K30" s="96" t="n">
        <f aca="false">K11-K49</f>
        <v>0.25</v>
      </c>
      <c r="L30" s="96" t="n">
        <f aca="false">L11-L49</f>
        <v>0.25</v>
      </c>
      <c r="M30" s="96" t="n">
        <f aca="false">M11-M49</f>
        <v>0.25</v>
      </c>
      <c r="N30" s="96" t="n">
        <f aca="false">N11-N49</f>
        <v>0.25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0</v>
      </c>
      <c r="T30" s="96" t="n">
        <f aca="false">T11-T49</f>
        <v>0</v>
      </c>
      <c r="U30" s="96" t="n">
        <f aca="false">U11-U49</f>
        <v>0</v>
      </c>
      <c r="V30" s="96" t="n">
        <f aca="false">V11-V49</f>
        <v>0</v>
      </c>
      <c r="W30" s="103" t="n">
        <f aca="false">W11-W49</f>
        <v>0.124509803921569</v>
      </c>
      <c r="X30" s="96" t="n">
        <f aca="false">X11-X49</f>
        <v>0</v>
      </c>
      <c r="Y30" s="96" t="n">
        <f aca="false">Y11-Y49</f>
        <v>0</v>
      </c>
      <c r="Z30" s="96" t="n">
        <f aca="false">Z11-Z49</f>
        <v>0</v>
      </c>
      <c r="AA30" s="96" t="n">
        <f aca="false">AA11-AA49</f>
        <v>0</v>
      </c>
      <c r="AB30" s="96" t="n">
        <f aca="false">AB11-AB49</f>
        <v>0</v>
      </c>
      <c r="AC30" s="105" t="n">
        <f aca="false">AC11-AC49</f>
        <v>0.0435219159473448</v>
      </c>
      <c r="AD30" s="99"/>
      <c r="AE30" s="99"/>
      <c r="AF30" s="100"/>
      <c r="AG30" s="96" t="n">
        <f aca="false">AG11*AG$5</f>
        <v>781</v>
      </c>
      <c r="AH30" s="127" t="n">
        <f aca="false">AH11*AH$5</f>
        <v>685</v>
      </c>
      <c r="AI30" s="127" t="n">
        <f aca="false">AI11*AI$5</f>
        <v>661.5</v>
      </c>
      <c r="AJ30" s="127" t="n">
        <f aca="false">AJ11*AJ$5</f>
        <v>665.5</v>
      </c>
      <c r="AK30" s="127" t="n">
        <f aca="false">AK11*AK$5</f>
        <v>665.5</v>
      </c>
      <c r="AL30" s="127" t="n">
        <f aca="false">AL11*AL$5</f>
        <v>740</v>
      </c>
      <c r="AM30" s="127" t="n">
        <f aca="false">AM11*AM$5</f>
        <v>973.5</v>
      </c>
      <c r="AN30" s="127" t="n">
        <f aca="false">AN11*AN$5</f>
        <v>1127.5</v>
      </c>
      <c r="AO30" s="127" t="n">
        <f aca="false">AO11*AO$5</f>
        <v>865</v>
      </c>
      <c r="AP30" s="127" t="n">
        <f aca="false">AP11*AP$5</f>
        <v>851</v>
      </c>
      <c r="AQ30" s="127" t="n">
        <f aca="false">AQ11*AQ$5</f>
        <v>695</v>
      </c>
      <c r="AR30" s="127" t="n">
        <f aca="false">AR11*AR$5</f>
        <v>777</v>
      </c>
      <c r="AS30" s="127" t="n">
        <f aca="false">AS11*AS$5</f>
        <v>847</v>
      </c>
      <c r="AT30" s="127" t="n">
        <f aca="false">AT11*AT$5</f>
        <v>750</v>
      </c>
      <c r="AU30" s="127" t="n">
        <f aca="false">AU11*AU$5</f>
        <v>745.5</v>
      </c>
      <c r="AV30" s="127" t="n">
        <f aca="false">AV11*AV$5</f>
        <v>715</v>
      </c>
      <c r="AW30" s="127" t="n">
        <f aca="false">AW11*AW$5</f>
        <v>703.5</v>
      </c>
      <c r="AX30" s="127" t="n">
        <f aca="false">AX11*AX$5</f>
        <v>787.5</v>
      </c>
      <c r="AY30" s="127" t="n">
        <f aca="false">AY11*AY$5</f>
        <v>1023</v>
      </c>
      <c r="AZ30" s="127" t="n">
        <f aca="false">AZ11*AZ$5</f>
        <v>1165.5</v>
      </c>
      <c r="BA30" s="127" t="n">
        <f aca="false">BA11*BA$5</f>
        <v>1060.5</v>
      </c>
      <c r="BB30" s="127" t="n">
        <f aca="false">BB11*BB$5</f>
        <v>839.5</v>
      </c>
      <c r="BC30" s="127" t="n">
        <f aca="false">BC11*BC$5</f>
        <v>674.5</v>
      </c>
      <c r="BD30" s="127" t="n">
        <f aca="false">BD11*BD$5</f>
        <v>825</v>
      </c>
      <c r="BE30" s="127" t="n">
        <f aca="false">BE11*BE$5</f>
        <v>814.59</v>
      </c>
      <c r="BF30" s="127" t="n">
        <f aca="false">BF11*BF$5</f>
        <v>765.2</v>
      </c>
      <c r="BG30" s="127" t="n">
        <f aca="false">BG11*BG$5</f>
        <v>844.79</v>
      </c>
      <c r="BH30" s="127" t="n">
        <f aca="false">BH11*BH$5</f>
        <v>770.22</v>
      </c>
      <c r="BI30" s="127" t="n">
        <f aca="false">BI11*BI$5</f>
        <v>733.4</v>
      </c>
      <c r="BJ30" s="127" t="n">
        <f aca="false">BJ11*BJ$5</f>
        <v>905.3</v>
      </c>
      <c r="BK30" s="127" t="n">
        <f aca="false">BK11*BK$5</f>
        <v>907.83</v>
      </c>
      <c r="BL30" s="127" t="n">
        <f aca="false">BL11*BL$5</f>
        <v>1114.52</v>
      </c>
      <c r="BM30" s="127" t="n">
        <f aca="false">BM11*BM$5</f>
        <v>978.18</v>
      </c>
      <c r="BN30" s="127" t="n">
        <f aca="false">BN11*BN$5</f>
        <v>803.88</v>
      </c>
      <c r="BO30" s="127" t="n">
        <f aca="false">BO11*BO$5</f>
        <v>766.5</v>
      </c>
      <c r="BP30" s="127" t="n">
        <f aca="false">BP11*BP$5</f>
        <v>877.68</v>
      </c>
      <c r="BQ30" s="127" t="n">
        <f aca="false">BQ11*BQ$5</f>
        <v>819</v>
      </c>
      <c r="BR30" s="127" t="n">
        <f aca="false">BR11*BR$5</f>
        <v>775</v>
      </c>
      <c r="BS30" s="127" t="n">
        <f aca="false">BS11*BS$5</f>
        <v>862.5</v>
      </c>
      <c r="BT30" s="127" t="n">
        <f aca="false">BT11*BT$5</f>
        <v>766.5</v>
      </c>
      <c r="BU30" s="127" t="n">
        <f aca="false">BU11*BU$5</f>
        <v>798</v>
      </c>
      <c r="BV30" s="127" t="n">
        <f aca="false">BV11*BV$5</f>
        <v>929.5</v>
      </c>
      <c r="BW30" s="127" t="n">
        <f aca="false">BW11*BW$5</f>
        <v>835</v>
      </c>
      <c r="BX30" s="127" t="n">
        <f aca="false">BX11*BX$5</f>
        <v>1104</v>
      </c>
      <c r="BY30" s="127" t="n">
        <f aca="false">BY11*BY$5</f>
        <v>934.5</v>
      </c>
      <c r="BZ30" s="127" t="n">
        <f aca="false">BZ11*BZ$5</f>
        <v>840</v>
      </c>
      <c r="CA30" s="127" t="n">
        <f aca="false">CA11*CA$5</f>
        <v>792.75</v>
      </c>
      <c r="CB30" s="127" t="n">
        <f aca="false">CB11*CB$5</f>
        <v>819</v>
      </c>
      <c r="CC30" s="127" t="n">
        <f aca="false">CC11*CC$5</f>
        <v>823.41</v>
      </c>
      <c r="CD30" s="127" t="n">
        <f aca="false">CD11*CD$5</f>
        <v>784</v>
      </c>
      <c r="CE30" s="127" t="n">
        <f aca="false">CE11*CE$5</f>
        <v>878.6</v>
      </c>
      <c r="CF30" s="127" t="n">
        <f aca="false">CF11*CF$5</f>
        <v>757.6</v>
      </c>
      <c r="CG30" s="127" t="n">
        <f aca="false">CG11*CG$5</f>
        <v>862.18</v>
      </c>
      <c r="CH30" s="127" t="n">
        <f aca="false">CH11*CH$5</f>
        <v>948.86</v>
      </c>
      <c r="CI30" s="127" t="n">
        <f aca="false">CI11*CI$5</f>
        <v>809.4</v>
      </c>
      <c r="CJ30" s="127" t="n">
        <f aca="false">CJ11*CJ$5</f>
        <v>1054.09</v>
      </c>
      <c r="CK30" s="127" t="n">
        <f aca="false">CK11*CK$5</f>
        <v>856.6</v>
      </c>
      <c r="CL30" s="127" t="n">
        <f aca="false">CL11*CL$5</f>
        <v>912.34</v>
      </c>
      <c r="CM30" s="127" t="n">
        <f aca="false">CM11*CM$5</f>
        <v>814.38</v>
      </c>
      <c r="CN30" s="127" t="n">
        <f aca="false">CN11*CN$5</f>
        <v>796.6</v>
      </c>
      <c r="CO30" s="127" t="n">
        <f aca="false">CO11*CO$5</f>
        <v>867.68</v>
      </c>
      <c r="CP30" s="127" t="n">
        <f aca="false">CP11*CP$5</f>
        <v>791.2</v>
      </c>
      <c r="CQ30" s="127" t="n">
        <f aca="false">CQ11*CQ$5</f>
        <v>851.18</v>
      </c>
      <c r="CR30" s="127" t="n">
        <f aca="false">CR11*CR$5</f>
        <v>813.75</v>
      </c>
      <c r="CS30" s="127" t="n">
        <f aca="false">CS11*CS$5</f>
        <v>878.9</v>
      </c>
      <c r="CT30" s="127" t="n">
        <f aca="false">CT11*CT$5</f>
        <v>918.33</v>
      </c>
      <c r="CU30" s="127" t="n">
        <f aca="false">CU11*CU$5</f>
        <v>837.27</v>
      </c>
      <c r="CV30" s="127" t="n">
        <f aca="false">CV11*CV$5</f>
        <v>1029.25</v>
      </c>
      <c r="CW30" s="127" t="n">
        <f aca="false">CW11*CW$5</f>
        <v>798.19</v>
      </c>
      <c r="CX30" s="127" t="n">
        <f aca="false">CX11*CX$5</f>
        <v>974.97</v>
      </c>
      <c r="CY30" s="127" t="n">
        <f aca="false">CY11*CY$5</f>
        <v>828.66</v>
      </c>
      <c r="CZ30" s="127" t="n">
        <f aca="false">CZ11*CZ$5</f>
        <v>808</v>
      </c>
      <c r="DA30" s="127" t="n">
        <f aca="false">DA11*DA$5</f>
        <v>872.74</v>
      </c>
      <c r="DB30" s="127" t="n">
        <f aca="false">DB11*DB$5</f>
        <v>837.69</v>
      </c>
      <c r="DC30" s="127" t="n">
        <f aca="false">DC11*DC$5</f>
        <v>821.31</v>
      </c>
      <c r="DD30" s="127" t="n">
        <f aca="false">DD11*DD$5</f>
        <v>867.68</v>
      </c>
      <c r="DE30" s="127" t="n">
        <f aca="false">DE11*DE$5</f>
        <v>851.76</v>
      </c>
      <c r="DF30" s="127" t="n">
        <f aca="false">DF11*DF$5</f>
        <v>928.83</v>
      </c>
      <c r="DG30" s="127" t="n">
        <f aca="false">DG11*DG$5</f>
        <v>869.66</v>
      </c>
      <c r="DH30" s="127" t="n">
        <f aca="false">DH11*DH$5</f>
        <v>925.26</v>
      </c>
      <c r="DI30" s="127" t="n">
        <f aca="false">DI11*DI$5</f>
        <v>871.71</v>
      </c>
      <c r="DJ30" s="127" t="n">
        <f aca="false">DJ11*DJ$5</f>
        <v>991.76</v>
      </c>
      <c r="DK30" s="127" t="n">
        <f aca="false">DK11*DK$5</f>
        <v>760.19</v>
      </c>
      <c r="DL30" s="127" t="n">
        <f aca="false">DL11*DL$5</f>
        <v>899.14</v>
      </c>
      <c r="DM30" s="127" t="n">
        <f aca="false">DM11*DM$5</f>
        <v>838.11</v>
      </c>
      <c r="DN30" s="127" t="n">
        <f aca="false">DN11*DN$5</f>
        <v>804.4</v>
      </c>
      <c r="DO30" s="127" t="n">
        <f aca="false">DO11*DO$5</f>
        <v>869.66</v>
      </c>
      <c r="DP30" s="127" t="n">
        <f aca="false">DP11*DP$5</f>
        <v>882.2</v>
      </c>
      <c r="DQ30" s="127" t="n">
        <f aca="false">DQ11*DQ$5</f>
        <v>823</v>
      </c>
      <c r="DR30" s="127" t="n">
        <f aca="false">DR11*DR$5</f>
        <v>983.62</v>
      </c>
      <c r="DS30" s="127" t="n">
        <f aca="false">DS11*DS$5</f>
        <v>863.06</v>
      </c>
      <c r="DT30" s="127" t="n">
        <f aca="false">DT11*DT$5</f>
        <v>912.03</v>
      </c>
      <c r="DU30" s="127" t="n">
        <f aca="false">DU11*DU$5</f>
        <v>862.47</v>
      </c>
      <c r="DV30" s="127" t="n">
        <f aca="false">DV11*DV$5</f>
        <v>963.82</v>
      </c>
      <c r="DW30" s="127" t="n">
        <f aca="false">DW11*DW$5</f>
        <v>810.8</v>
      </c>
      <c r="DX30" s="127" t="n">
        <f aca="false">DX11*DX$5</f>
        <v>909.26</v>
      </c>
      <c r="DY30" s="127" t="n">
        <f aca="false">DY11*DY$5</f>
        <v>807.8</v>
      </c>
      <c r="DZ30" s="127" t="n">
        <f aca="false">DZ11*DZ$5</f>
        <v>815.6</v>
      </c>
      <c r="EA30" s="127" t="n">
        <f aca="false">EA11*EA$5</f>
        <v>924.14</v>
      </c>
      <c r="EB30" s="127" t="n">
        <f aca="false">EB11*EB$5</f>
        <v>901.56</v>
      </c>
      <c r="EC30" s="127" t="n">
        <f aca="false">EC11*EC$5</f>
        <v>839.2</v>
      </c>
      <c r="ED30" s="127" t="n">
        <f aca="false">ED11*ED$5</f>
        <v>999.24</v>
      </c>
      <c r="EE30" s="127" t="n">
        <f aca="false">EE11*EE$5</f>
        <v>823.41</v>
      </c>
      <c r="EF30" s="127" t="n">
        <f aca="false">EF11*EF$5</f>
        <v>948.64</v>
      </c>
      <c r="EG30" s="127" t="n">
        <f aca="false">EG11*EG$5</f>
        <v>859.32</v>
      </c>
      <c r="EH30" s="127" t="n">
        <f aca="false">EH11*EH$5</f>
        <v>939.12</v>
      </c>
      <c r="EI30" s="127" t="n">
        <f aca="false">EI11*EI$5</f>
        <v>867.3</v>
      </c>
      <c r="EJ30" s="127" t="n">
        <f aca="false">EJ11*EJ$5</f>
        <v>966.46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0.112040744131583</v>
      </c>
      <c r="D31" s="96" t="n">
        <f aca="false">D12-D50</f>
        <v>0.25</v>
      </c>
      <c r="E31" s="96" t="n">
        <f aca="false">E12-E50</f>
        <v>0.25</v>
      </c>
      <c r="F31" s="103" t="n">
        <f aca="false">F12-F50</f>
        <v>0.286845282791958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0.25</v>
      </c>
      <c r="K31" s="96" t="n">
        <f aca="false">K12-K50</f>
        <v>0.25</v>
      </c>
      <c r="L31" s="96" t="n">
        <f aca="false">L12-L50</f>
        <v>0.25</v>
      </c>
      <c r="M31" s="96" t="n">
        <f aca="false">M12-M50</f>
        <v>0.25</v>
      </c>
      <c r="N31" s="96" t="n">
        <f aca="false">N12-N50</f>
        <v>0.25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0.0833333333333357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05" t="n">
        <f aca="false">AC12-AC50</f>
        <v>0.0182391458114282</v>
      </c>
      <c r="AD31" s="99"/>
      <c r="AE31" s="99"/>
      <c r="AF31" s="100"/>
      <c r="AG31" s="96" t="n">
        <f aca="false">AG12*AG$5</f>
        <v>715</v>
      </c>
      <c r="AH31" s="127" t="n">
        <f aca="false">AH12*AH$5</f>
        <v>650</v>
      </c>
      <c r="AI31" s="127" t="n">
        <f aca="false">AI12*AI$5</f>
        <v>661.5</v>
      </c>
      <c r="AJ31" s="127" t="n">
        <f aca="false">AJ12*AJ$5</f>
        <v>665.5</v>
      </c>
      <c r="AK31" s="127" t="n">
        <f aca="false">AK12*AK$5</f>
        <v>665.5</v>
      </c>
      <c r="AL31" s="127" t="n">
        <f aca="false">AL12*AL$5</f>
        <v>740</v>
      </c>
      <c r="AM31" s="127" t="n">
        <f aca="false">AM12*AM$5</f>
        <v>973.5</v>
      </c>
      <c r="AN31" s="127" t="n">
        <f aca="false">AN12*AN$5</f>
        <v>1127.5</v>
      </c>
      <c r="AO31" s="127" t="n">
        <f aca="false">AO12*AO$5</f>
        <v>790</v>
      </c>
      <c r="AP31" s="127" t="n">
        <f aca="false">AP12*AP$5</f>
        <v>810.75</v>
      </c>
      <c r="AQ31" s="127" t="n">
        <f aca="false">AQ12*AQ$5</f>
        <v>690</v>
      </c>
      <c r="AR31" s="127" t="n">
        <f aca="false">AR12*AR$5</f>
        <v>771.75</v>
      </c>
      <c r="AS31" s="127" t="n">
        <f aca="false">AS12*AS$5</f>
        <v>605</v>
      </c>
      <c r="AT31" s="127" t="n">
        <f aca="false">AT12*AT$5</f>
        <v>530</v>
      </c>
      <c r="AU31" s="127" t="n">
        <f aca="false">AU12*AU$5</f>
        <v>514.5</v>
      </c>
      <c r="AV31" s="127" t="n">
        <f aca="false">AV12*AV$5</f>
        <v>495</v>
      </c>
      <c r="AW31" s="127" t="n">
        <f aca="false">AW12*AW$5</f>
        <v>493.5</v>
      </c>
      <c r="AX31" s="127" t="n">
        <f aca="false">AX12*AX$5</f>
        <v>577.5</v>
      </c>
      <c r="AY31" s="127" t="n">
        <f aca="false">AY12*AY$5</f>
        <v>803</v>
      </c>
      <c r="AZ31" s="127" t="n">
        <f aca="false">AZ12*AZ$5</f>
        <v>955.5</v>
      </c>
      <c r="BA31" s="127" t="n">
        <f aca="false">BA12*BA$5</f>
        <v>745.5</v>
      </c>
      <c r="BB31" s="127" t="n">
        <f aca="false">BB12*BB$5</f>
        <v>586.5</v>
      </c>
      <c r="BC31" s="127" t="n">
        <f aca="false">BC12*BC$5</f>
        <v>465.5</v>
      </c>
      <c r="BD31" s="127" t="n">
        <f aca="false">BD12*BD$5</f>
        <v>605</v>
      </c>
      <c r="BE31" s="127" t="n">
        <f aca="false">BE12*BE$5</f>
        <v>388.5</v>
      </c>
      <c r="BF31" s="127" t="n">
        <f aca="false">BF12*BF$5</f>
        <v>415</v>
      </c>
      <c r="BG31" s="127" t="n">
        <f aca="false">BG12*BG$5</f>
        <v>419.75</v>
      </c>
      <c r="BH31" s="127" t="n">
        <f aca="false">BH12*BH$5</f>
        <v>555.5</v>
      </c>
      <c r="BI31" s="127" t="n">
        <f aca="false">BI12*BI$5</f>
        <v>505</v>
      </c>
      <c r="BJ31" s="127" t="n">
        <f aca="false">BJ12*BJ$5</f>
        <v>687.5</v>
      </c>
      <c r="BK31" s="127" t="n">
        <f aca="false">BK12*BK$5</f>
        <v>740.25</v>
      </c>
      <c r="BL31" s="127" t="n">
        <f aca="false">BL12*BL$5</f>
        <v>973.5</v>
      </c>
      <c r="BM31" s="127" t="n">
        <f aca="false">BM12*BM$5</f>
        <v>588</v>
      </c>
      <c r="BN31" s="127" t="n">
        <f aca="false">BN12*BN$5</f>
        <v>593.25</v>
      </c>
      <c r="BO31" s="127" t="n">
        <f aca="false">BO12*BO$5</f>
        <v>519.75</v>
      </c>
      <c r="BP31" s="127" t="n">
        <f aca="false">BP12*BP$5</f>
        <v>644</v>
      </c>
      <c r="BQ31" s="127" t="n">
        <f aca="false">BQ12*BQ$5</f>
        <v>388.5</v>
      </c>
      <c r="BR31" s="127" t="n">
        <f aca="false">BR12*BR$5</f>
        <v>415</v>
      </c>
      <c r="BS31" s="127" t="n">
        <f aca="false">BS12*BS$5</f>
        <v>419.75</v>
      </c>
      <c r="BT31" s="127" t="n">
        <f aca="false">BT12*BT$5</f>
        <v>509.25</v>
      </c>
      <c r="BU31" s="127" t="n">
        <f aca="false">BU12*BU$5</f>
        <v>509.25</v>
      </c>
      <c r="BV31" s="127" t="n">
        <f aca="false">BV12*BV$5</f>
        <v>643.5</v>
      </c>
      <c r="BW31" s="127" t="n">
        <f aca="false">BW12*BW$5</f>
        <v>525</v>
      </c>
      <c r="BX31" s="127" t="n">
        <f aca="false">BX12*BX$5</f>
        <v>810.75</v>
      </c>
      <c r="BY31" s="127" t="n">
        <f aca="false">BY12*BY$5</f>
        <v>462</v>
      </c>
      <c r="BZ31" s="127" t="n">
        <f aca="false">BZ12*BZ$5</f>
        <v>530.25</v>
      </c>
      <c r="CA31" s="127" t="n">
        <f aca="false">CA12*CA$5</f>
        <v>467.25</v>
      </c>
      <c r="CB31" s="127" t="n">
        <f aca="false">CB12*CB$5</f>
        <v>535.5</v>
      </c>
      <c r="CC31" s="127" t="n">
        <f aca="false">CC12*CC$5</f>
        <v>393.75</v>
      </c>
      <c r="CD31" s="127" t="n">
        <f aca="false">CD12*CD$5</f>
        <v>420</v>
      </c>
      <c r="CE31" s="127" t="n">
        <f aca="false">CE12*CE$5</f>
        <v>425.5</v>
      </c>
      <c r="CF31" s="127" t="n">
        <f aca="false">CF12*CF$5</f>
        <v>490</v>
      </c>
      <c r="CG31" s="127" t="n">
        <f aca="false">CG12*CG$5</f>
        <v>539</v>
      </c>
      <c r="CH31" s="127" t="n">
        <f aca="false">CH12*CH$5</f>
        <v>649</v>
      </c>
      <c r="CI31" s="127" t="n">
        <f aca="false">CI12*CI$5</f>
        <v>530</v>
      </c>
      <c r="CJ31" s="127" t="n">
        <f aca="false">CJ12*CJ$5</f>
        <v>816.5</v>
      </c>
      <c r="CK31" s="127" t="n">
        <f aca="false">CK12*CK$5</f>
        <v>445</v>
      </c>
      <c r="CL31" s="127" t="n">
        <f aca="false">CL12*CL$5</f>
        <v>561</v>
      </c>
      <c r="CM31" s="127" t="n">
        <f aca="false">CM12*CM$5</f>
        <v>472.5</v>
      </c>
      <c r="CN31" s="127" t="n">
        <f aca="false">CN12*CN$5</f>
        <v>515</v>
      </c>
      <c r="CO31" s="127" t="n">
        <f aca="false">CO12*CO$5</f>
        <v>618.2</v>
      </c>
      <c r="CP31" s="127" t="n">
        <f aca="false">CP12*CP$5</f>
        <v>607</v>
      </c>
      <c r="CQ31" s="127" t="n">
        <f aca="false">CQ12*CQ$5</f>
        <v>612.7</v>
      </c>
      <c r="CR31" s="127" t="n">
        <f aca="false">CR12*CR$5</f>
        <v>710.85</v>
      </c>
      <c r="CS31" s="127" t="n">
        <f aca="false">CS12*CS$5</f>
        <v>744.7</v>
      </c>
      <c r="CT31" s="127" t="n">
        <f aca="false">CT12*CT$5</f>
        <v>836.85</v>
      </c>
      <c r="CU31" s="127" t="n">
        <f aca="false">CU12*CU$5</f>
        <v>983.85</v>
      </c>
      <c r="CV31" s="127" t="n">
        <f aca="false">CV12*CV$5</f>
        <v>1284.55</v>
      </c>
      <c r="CW31" s="127" t="n">
        <f aca="false">CW12*CW$5</f>
        <v>733.4</v>
      </c>
      <c r="CX31" s="127" t="n">
        <f aca="false">CX12*CX$5</f>
        <v>870.55</v>
      </c>
      <c r="CY31" s="127" t="n">
        <f aca="false">CY12*CY$5</f>
        <v>731.85</v>
      </c>
      <c r="CZ31" s="127" t="n">
        <f aca="false">CZ12*CZ$5</f>
        <v>762</v>
      </c>
      <c r="DA31" s="127" t="n">
        <f aca="false">DA12*DA$5</f>
        <v>625.9</v>
      </c>
      <c r="DB31" s="127" t="n">
        <f aca="false">DB12*DB$5</f>
        <v>644.7</v>
      </c>
      <c r="DC31" s="127" t="n">
        <f aca="false">DC12*DC$5</f>
        <v>592.2</v>
      </c>
      <c r="DD31" s="127" t="n">
        <f aca="false">DD12*DD$5</f>
        <v>752.4</v>
      </c>
      <c r="DE31" s="127" t="n">
        <f aca="false">DE12*DE$5</f>
        <v>718.2</v>
      </c>
      <c r="DF31" s="127" t="n">
        <f aca="false">DF12*DF$5</f>
        <v>844.2</v>
      </c>
      <c r="DG31" s="127" t="n">
        <f aca="false">DG12*DG$5</f>
        <v>1038.4</v>
      </c>
      <c r="DH31" s="127" t="n">
        <f aca="false">DH12*DH$5</f>
        <v>1180.2</v>
      </c>
      <c r="DI31" s="127" t="n">
        <f aca="false">DI12*DI$5</f>
        <v>817.95</v>
      </c>
      <c r="DJ31" s="127" t="n">
        <f aca="false">DJ12*DJ$5</f>
        <v>878.6</v>
      </c>
      <c r="DK31" s="127" t="n">
        <f aca="false">DK12*DK$5</f>
        <v>668.8</v>
      </c>
      <c r="DL31" s="127" t="n">
        <f aca="false">DL12*DL$5</f>
        <v>845.9</v>
      </c>
      <c r="DM31" s="127" t="n">
        <f aca="false">DM12*DM$5</f>
        <v>607.95</v>
      </c>
      <c r="DN31" s="127" t="n">
        <f aca="false">DN12*DN$5</f>
        <v>624</v>
      </c>
      <c r="DO31" s="127" t="n">
        <f aca="false">DO12*DO$5</f>
        <v>631.4</v>
      </c>
      <c r="DP31" s="127" t="n">
        <f aca="false">DP12*DP$5</f>
        <v>764.5</v>
      </c>
      <c r="DQ31" s="127" t="n">
        <f aca="false">DQ12*DQ$5</f>
        <v>695</v>
      </c>
      <c r="DR31" s="127" t="n">
        <f aca="false">DR12*DR$5</f>
        <v>896.5</v>
      </c>
      <c r="DS31" s="127" t="n">
        <f aca="false">DS12*DS$5</f>
        <v>1050.5</v>
      </c>
      <c r="DT31" s="127" t="n">
        <f aca="false">DT12*DT$5</f>
        <v>1191.75</v>
      </c>
      <c r="DU31" s="127" t="n">
        <f aca="false">DU12*DU$5</f>
        <v>828.45</v>
      </c>
      <c r="DV31" s="127" t="n">
        <f aca="false">DV12*DV$5</f>
        <v>852.5</v>
      </c>
      <c r="DW31" s="127" t="n">
        <f aca="false">DW12*DW$5</f>
        <v>715</v>
      </c>
      <c r="DX31" s="127" t="n">
        <f aca="false">DX12*DX$5</f>
        <v>856.9</v>
      </c>
      <c r="DY31" s="127" t="n">
        <f aca="false">DY12*DY$5</f>
        <v>589</v>
      </c>
      <c r="DZ31" s="127" t="n">
        <f aca="false">DZ12*DZ$5</f>
        <v>634</v>
      </c>
      <c r="EA31" s="127" t="n">
        <f aca="false">EA12*EA$5</f>
        <v>671.6</v>
      </c>
      <c r="EB31" s="127" t="n">
        <f aca="false">EB12*EB$5</f>
        <v>781</v>
      </c>
      <c r="EC31" s="127" t="n">
        <f aca="false">EC12*EC$5</f>
        <v>710</v>
      </c>
      <c r="ED31" s="127" t="n">
        <f aca="false">ED12*ED$5</f>
        <v>913</v>
      </c>
      <c r="EE31" s="127" t="n">
        <f aca="false">EE12*EE$5</f>
        <v>1018.5</v>
      </c>
      <c r="EF31" s="127" t="n">
        <f aca="false">EF12*EF$5</f>
        <v>1265</v>
      </c>
      <c r="EG31" s="127" t="n">
        <f aca="false">EG12*EG$5</f>
        <v>838.95</v>
      </c>
      <c r="EH31" s="127" t="n">
        <f aca="false">EH12*EH$5</f>
        <v>829.5</v>
      </c>
      <c r="EI31" s="127" t="n">
        <f aca="false">EI12*EI$5</f>
        <v>766.5</v>
      </c>
      <c r="EJ31" s="127" t="n">
        <f aca="false">EJ12*EJ$5</f>
        <v>907.35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0.922800000000002</v>
      </c>
      <c r="D32" s="96" t="n">
        <f aca="false">D13-D51</f>
        <v>0.25</v>
      </c>
      <c r="E32" s="96" t="n">
        <f aca="false">E13-E51</f>
        <v>0.25</v>
      </c>
      <c r="F32" s="103" t="n">
        <f aca="false">F13-F51</f>
        <v>0.560813942307696</v>
      </c>
      <c r="G32" s="96" t="n">
        <f aca="false">G13-G51</f>
        <v>0</v>
      </c>
      <c r="H32" s="96" t="n">
        <f aca="false">H13-H51</f>
        <v>0</v>
      </c>
      <c r="I32" s="96" t="n">
        <f aca="false">I13-I51</f>
        <v>0</v>
      </c>
      <c r="J32" s="96" t="n">
        <f aca="false">J13-J51</f>
        <v>0.125</v>
      </c>
      <c r="K32" s="96" t="n">
        <f aca="false">K13-K51</f>
        <v>0</v>
      </c>
      <c r="L32" s="96" t="n">
        <f aca="false">L13-L51</f>
        <v>0.25</v>
      </c>
      <c r="M32" s="96" t="n">
        <f aca="false">M13-M51</f>
        <v>0.25</v>
      </c>
      <c r="N32" s="96" t="n">
        <f aca="false">N13-N51</f>
        <v>0.25</v>
      </c>
      <c r="O32" s="96" t="n">
        <f aca="false">O13-O51</f>
        <v>0</v>
      </c>
      <c r="P32" s="96" t="n">
        <f aca="false">P13-P51</f>
        <v>0</v>
      </c>
      <c r="Q32" s="96" t="n">
        <f aca="false">Q13-Q51</f>
        <v>0</v>
      </c>
      <c r="R32" s="96" t="n">
        <f aca="false">R13-R51</f>
        <v>0</v>
      </c>
      <c r="S32" s="96" t="n">
        <f aca="false">S13-S51</f>
        <v>0</v>
      </c>
      <c r="T32" s="96" t="n">
        <f aca="false">T13-T51</f>
        <v>0</v>
      </c>
      <c r="U32" s="96" t="n">
        <f aca="false">U13-U51</f>
        <v>0</v>
      </c>
      <c r="V32" s="96" t="n">
        <f aca="false">V13-V51</f>
        <v>0</v>
      </c>
      <c r="W32" s="103" t="n">
        <f aca="false">W13-W51</f>
        <v>0.0627450980392155</v>
      </c>
      <c r="X32" s="96" t="n">
        <f aca="false">X13-X51</f>
        <v>0</v>
      </c>
      <c r="Y32" s="96" t="n">
        <f aca="false">Y13-Y51</f>
        <v>0</v>
      </c>
      <c r="Z32" s="96" t="n">
        <f aca="false">Z13-Z51</f>
        <v>0</v>
      </c>
      <c r="AA32" s="96" t="n">
        <f aca="false">AA13-AA51</f>
        <v>0</v>
      </c>
      <c r="AB32" s="96" t="n">
        <f aca="false">AB13-AB51</f>
        <v>0</v>
      </c>
      <c r="AC32" s="105" t="n">
        <f aca="false">AC13-AC51</f>
        <v>0.0271546393865592</v>
      </c>
      <c r="AD32" s="99"/>
      <c r="AE32" s="99"/>
      <c r="AF32" s="100"/>
      <c r="AG32" s="96" t="n">
        <f aca="false">AG13*AG$5</f>
        <v>715</v>
      </c>
      <c r="AH32" s="127" t="n">
        <f aca="false">AH13*AH$5</f>
        <v>650</v>
      </c>
      <c r="AI32" s="127" t="n">
        <f aca="false">AI13*AI$5</f>
        <v>666.75</v>
      </c>
      <c r="AJ32" s="127" t="n">
        <f aca="false">AJ13*AJ$5</f>
        <v>687.5</v>
      </c>
      <c r="AK32" s="127" t="n">
        <f aca="false">AK13*AK$5</f>
        <v>726</v>
      </c>
      <c r="AL32" s="127" t="n">
        <f aca="false">AL13*AL$5</f>
        <v>785</v>
      </c>
      <c r="AM32" s="127" t="n">
        <f aca="false">AM13*AM$5</f>
        <v>1034</v>
      </c>
      <c r="AN32" s="127" t="n">
        <f aca="false">AN13*AN$5</f>
        <v>1166</v>
      </c>
      <c r="AO32" s="127" t="n">
        <f aca="false">AO13*AO$5</f>
        <v>790</v>
      </c>
      <c r="AP32" s="127" t="n">
        <f aca="false">AP13*AP$5</f>
        <v>810.75</v>
      </c>
      <c r="AQ32" s="127" t="n">
        <f aca="false">AQ13*AQ$5</f>
        <v>690</v>
      </c>
      <c r="AR32" s="127" t="n">
        <f aca="false">AR13*AR$5</f>
        <v>771.75</v>
      </c>
      <c r="AS32" s="127" t="n">
        <f aca="false">AS13*AS$5</f>
        <v>825</v>
      </c>
      <c r="AT32" s="127" t="n">
        <f aca="false">AT13*AT$5</f>
        <v>730</v>
      </c>
      <c r="AU32" s="127" t="n">
        <f aca="false">AU13*AU$5</f>
        <v>724.5</v>
      </c>
      <c r="AV32" s="127" t="n">
        <f aca="false">AV13*AV$5</f>
        <v>715</v>
      </c>
      <c r="AW32" s="127" t="n">
        <f aca="false">AW13*AW$5</f>
        <v>703.5</v>
      </c>
      <c r="AX32" s="127" t="n">
        <f aca="false">AX13*AX$5</f>
        <v>892.5</v>
      </c>
      <c r="AY32" s="127" t="n">
        <f aca="false">AY13*AY$5</f>
        <v>1155</v>
      </c>
      <c r="AZ32" s="127" t="n">
        <f aca="false">AZ13*AZ$5</f>
        <v>1186.5</v>
      </c>
      <c r="BA32" s="127" t="n">
        <f aca="false">BA13*BA$5</f>
        <v>955.5</v>
      </c>
      <c r="BB32" s="127" t="n">
        <f aca="false">BB13*BB$5</f>
        <v>816.5</v>
      </c>
      <c r="BC32" s="127" t="n">
        <f aca="false">BC13*BC$5</f>
        <v>655.5</v>
      </c>
      <c r="BD32" s="127" t="n">
        <f aca="false">BD13*BD$5</f>
        <v>847</v>
      </c>
      <c r="BE32" s="127" t="n">
        <f aca="false">BE13*BE$5</f>
        <v>829.5</v>
      </c>
      <c r="BF32" s="127" t="n">
        <f aca="false">BF13*BF$5</f>
        <v>750</v>
      </c>
      <c r="BG32" s="127" t="n">
        <f aca="false">BG13*BG$5</f>
        <v>822.25</v>
      </c>
      <c r="BH32" s="127" t="n">
        <f aca="false">BH13*BH$5</f>
        <v>748</v>
      </c>
      <c r="BI32" s="127" t="n">
        <f aca="false">BI13*BI$5</f>
        <v>695</v>
      </c>
      <c r="BJ32" s="127" t="n">
        <f aca="false">BJ13*BJ$5</f>
        <v>951.5</v>
      </c>
      <c r="BK32" s="127" t="n">
        <f aca="false">BK13*BK$5</f>
        <v>1034.25</v>
      </c>
      <c r="BL32" s="127" t="n">
        <f aca="false">BL13*BL$5</f>
        <v>1138.5</v>
      </c>
      <c r="BM32" s="127" t="n">
        <f aca="false">BM13*BM$5</f>
        <v>897.75</v>
      </c>
      <c r="BN32" s="127" t="n">
        <f aca="false">BN13*BN$5</f>
        <v>777</v>
      </c>
      <c r="BO32" s="127" t="n">
        <f aca="false">BO13*BO$5</f>
        <v>771.75</v>
      </c>
      <c r="BP32" s="127" t="n">
        <f aca="false">BP13*BP$5</f>
        <v>937.25</v>
      </c>
      <c r="BQ32" s="127" t="n">
        <f aca="false">BQ13*BQ$5</f>
        <v>845.25</v>
      </c>
      <c r="BR32" s="127" t="n">
        <f aca="false">BR13*BR$5</f>
        <v>765</v>
      </c>
      <c r="BS32" s="127" t="n">
        <f aca="false">BS13*BS$5</f>
        <v>845.25</v>
      </c>
      <c r="BT32" s="127" t="n">
        <f aca="false">BT13*BT$5</f>
        <v>745.5</v>
      </c>
      <c r="BU32" s="127" t="n">
        <f aca="false">BU13*BU$5</f>
        <v>756</v>
      </c>
      <c r="BV32" s="127" t="n">
        <f aca="false">BV13*BV$5</f>
        <v>957</v>
      </c>
      <c r="BW32" s="127" t="n">
        <f aca="false">BW13*BW$5</f>
        <v>945</v>
      </c>
      <c r="BX32" s="127" t="n">
        <f aca="false">BX13*BX$5</f>
        <v>1121.25</v>
      </c>
      <c r="BY32" s="127" t="n">
        <f aca="false">BY13*BY$5</f>
        <v>866.25</v>
      </c>
      <c r="BZ32" s="127" t="n">
        <f aca="false">BZ13*BZ$5</f>
        <v>808.5</v>
      </c>
      <c r="CA32" s="127" t="n">
        <f aca="false">CA13*CA$5</f>
        <v>798</v>
      </c>
      <c r="CB32" s="127" t="n">
        <f aca="false">CB13*CB$5</f>
        <v>882</v>
      </c>
      <c r="CC32" s="127" t="n">
        <f aca="false">CC13*CC$5</f>
        <v>855.75</v>
      </c>
      <c r="CD32" s="127" t="n">
        <f aca="false">CD13*CD$5</f>
        <v>776.8</v>
      </c>
      <c r="CE32" s="127" t="n">
        <f aca="false">CE13*CE$5</f>
        <v>867.56</v>
      </c>
      <c r="CF32" s="127" t="n">
        <f aca="false">CF13*CF$5</f>
        <v>734</v>
      </c>
      <c r="CG32" s="127" t="n">
        <f aca="false">CG13*CG$5</f>
        <v>818.4</v>
      </c>
      <c r="CH32" s="127" t="n">
        <f aca="false">CH13*CH$5</f>
        <v>964.7</v>
      </c>
      <c r="CI32" s="127" t="n">
        <f aca="false">CI13*CI$5</f>
        <v>914</v>
      </c>
      <c r="CJ32" s="127" t="n">
        <f aca="false">CJ13*CJ$5</f>
        <v>1063.75</v>
      </c>
      <c r="CK32" s="127" t="n">
        <f aca="false">CK13*CK$5</f>
        <v>803.2</v>
      </c>
      <c r="CL32" s="127" t="n">
        <f aca="false">CL13*CL$5</f>
        <v>872.96</v>
      </c>
      <c r="CM32" s="127" t="n">
        <f aca="false">CM13*CM$5</f>
        <v>821.73</v>
      </c>
      <c r="CN32" s="127" t="n">
        <f aca="false">CN13*CN$5</f>
        <v>860.6</v>
      </c>
      <c r="CO32" s="127" t="n">
        <f aca="false">CO13*CO$5</f>
        <v>905.3</v>
      </c>
      <c r="CP32" s="127" t="n">
        <f aca="false">CP13*CP$5</f>
        <v>785.6</v>
      </c>
      <c r="CQ32" s="127" t="n">
        <f aca="false">CQ13*CQ$5</f>
        <v>844.14</v>
      </c>
      <c r="CR32" s="127" t="n">
        <f aca="false">CR13*CR$5</f>
        <v>786.87</v>
      </c>
      <c r="CS32" s="127" t="n">
        <f aca="false">CS13*CS$5</f>
        <v>835.34</v>
      </c>
      <c r="CT32" s="127" t="n">
        <f aca="false">CT13*CT$5</f>
        <v>927.15</v>
      </c>
      <c r="CU32" s="127" t="n">
        <f aca="false">CU13*CU$5</f>
        <v>944.16</v>
      </c>
      <c r="CV32" s="127" t="n">
        <f aca="false">CV13*CV$5</f>
        <v>1034.77</v>
      </c>
      <c r="CW32" s="127" t="n">
        <f aca="false">CW13*CW$5</f>
        <v>753.73</v>
      </c>
      <c r="CX32" s="127" t="n">
        <f aca="false">CX13*CX$5</f>
        <v>930.12</v>
      </c>
      <c r="CY32" s="127" t="n">
        <f aca="false">CY13*CY$5</f>
        <v>837.06</v>
      </c>
      <c r="CZ32" s="127" t="n">
        <f aca="false">CZ13*CZ$5</f>
        <v>874.2</v>
      </c>
      <c r="DA32" s="127" t="n">
        <f aca="false">DA13*DA$5</f>
        <v>910.36</v>
      </c>
      <c r="DB32" s="127" t="n">
        <f aca="false">DB13*DB$5</f>
        <v>829.71</v>
      </c>
      <c r="DC32" s="127" t="n">
        <f aca="false">DC13*DC$5</f>
        <v>810.18</v>
      </c>
      <c r="DD32" s="127" t="n">
        <f aca="false">DD13*DD$5</f>
        <v>828.74</v>
      </c>
      <c r="DE32" s="127" t="n">
        <f aca="false">DE13*DE$5</f>
        <v>801.57</v>
      </c>
      <c r="DF32" s="127" t="n">
        <f aca="false">DF13*DF$5</f>
        <v>932.82</v>
      </c>
      <c r="DG32" s="127" t="n">
        <f aca="false">DG13*DG$5</f>
        <v>996.38</v>
      </c>
      <c r="DH32" s="127" t="n">
        <f aca="false">DH13*DH$5</f>
        <v>952.35</v>
      </c>
      <c r="DI32" s="127" t="n">
        <f aca="false">DI13*DI$5</f>
        <v>839.16</v>
      </c>
      <c r="DJ32" s="127" t="n">
        <f aca="false">DJ13*DJ$5</f>
        <v>935.18</v>
      </c>
      <c r="DK32" s="127" t="n">
        <f aca="false">DK13*DK$5</f>
        <v>761.52</v>
      </c>
      <c r="DL32" s="127" t="n">
        <f aca="false">DL13*DL$5</f>
        <v>966.9</v>
      </c>
      <c r="DM32" s="127" t="n">
        <f aca="false">DM13*DM$5</f>
        <v>874.02</v>
      </c>
      <c r="DN32" s="127" t="n">
        <f aca="false">DN13*DN$5</f>
        <v>794.6</v>
      </c>
      <c r="DO32" s="127" t="n">
        <f aca="false">DO13*DO$5</f>
        <v>853.6</v>
      </c>
      <c r="DP32" s="127" t="n">
        <f aca="false">DP13*DP$5</f>
        <v>833.14</v>
      </c>
      <c r="DQ32" s="127" t="n">
        <f aca="false">DQ13*DQ$5</f>
        <v>767.6</v>
      </c>
      <c r="DR32" s="127" t="n">
        <f aca="false">DR13*DR$5</f>
        <v>983.18</v>
      </c>
      <c r="DS32" s="127" t="n">
        <f aca="false">DS13*DS$5</f>
        <v>1003.64</v>
      </c>
      <c r="DT32" s="127" t="n">
        <f aca="false">DT13*DT$5</f>
        <v>960.12</v>
      </c>
      <c r="DU32" s="127" t="n">
        <f aca="false">DU13*DU$5</f>
        <v>845.46</v>
      </c>
      <c r="DV32" s="127" t="n">
        <f aca="false">DV13*DV$5</f>
        <v>899.36</v>
      </c>
      <c r="DW32" s="127" t="n">
        <f aca="false">DW13*DW$5</f>
        <v>805.8</v>
      </c>
      <c r="DX32" s="127" t="n">
        <f aca="false">DX13*DX$5</f>
        <v>972.18</v>
      </c>
      <c r="DY32" s="127" t="n">
        <f aca="false">DY13*DY$5</f>
        <v>837</v>
      </c>
      <c r="DZ32" s="127" t="n">
        <f aca="false">DZ13*DZ$5</f>
        <v>799.2</v>
      </c>
      <c r="EA32" s="127" t="n">
        <f aca="false">EA13*EA$5</f>
        <v>897.23</v>
      </c>
      <c r="EB32" s="127" t="n">
        <f aca="false">EB13*EB$5</f>
        <v>837.32</v>
      </c>
      <c r="EC32" s="127" t="n">
        <f aca="false">EC13*EC$5</f>
        <v>771.6</v>
      </c>
      <c r="ED32" s="127" t="n">
        <f aca="false">ED13*ED$5</f>
        <v>988.9</v>
      </c>
      <c r="EE32" s="127" t="n">
        <f aca="false">EE13*EE$5</f>
        <v>964.95</v>
      </c>
      <c r="EF32" s="127" t="n">
        <f aca="false">EF13*EF$5</f>
        <v>1013.76</v>
      </c>
      <c r="EG32" s="127" t="n">
        <f aca="false">EG13*EG$5</f>
        <v>851.76</v>
      </c>
      <c r="EH32" s="127" t="n">
        <f aca="false">EH13*EH$5</f>
        <v>862.89</v>
      </c>
      <c r="EI32" s="127" t="n">
        <f aca="false">EI13*EI$5</f>
        <v>850.5</v>
      </c>
      <c r="EJ32" s="127" t="n">
        <f aca="false">EJ13*EJ$5</f>
        <v>1021.89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0.9771111111111</v>
      </c>
      <c r="D33" s="96" t="n">
        <f aca="false">D14-D52</f>
        <v>0.649999999999999</v>
      </c>
      <c r="E33" s="96" t="n">
        <f aca="false">E14-E52</f>
        <v>0</v>
      </c>
      <c r="F33" s="103" t="n">
        <f aca="false">F14-F52</f>
        <v>0.58404460470085</v>
      </c>
      <c r="G33" s="96" t="n">
        <f aca="false">G14-G52</f>
        <v>0</v>
      </c>
      <c r="H33" s="96" t="n">
        <f aca="false">H14-H52</f>
        <v>0</v>
      </c>
      <c r="I33" s="96" t="n">
        <f aca="false">I14-I52</f>
        <v>0</v>
      </c>
      <c r="J33" s="96" t="n">
        <f aca="false">J14-J52</f>
        <v>0</v>
      </c>
      <c r="K33" s="96" t="n">
        <f aca="false">K14-K52</f>
        <v>0</v>
      </c>
      <c r="L33" s="96" t="n">
        <f aca="false">L14-L52</f>
        <v>0</v>
      </c>
      <c r="M33" s="96" t="n">
        <f aca="false">M14-M52</f>
        <v>0</v>
      </c>
      <c r="N33" s="96" t="n">
        <f aca="false">N14-N52</f>
        <v>0</v>
      </c>
      <c r="O33" s="96" t="n">
        <f aca="false">O14-O52</f>
        <v>1.25</v>
      </c>
      <c r="P33" s="96" t="n">
        <f aca="false">P14-P52</f>
        <v>0.5</v>
      </c>
      <c r="Q33" s="96" t="n">
        <f aca="false">Q14-Q52</f>
        <v>2</v>
      </c>
      <c r="R33" s="96" t="n">
        <f aca="false">R14-R52</f>
        <v>0</v>
      </c>
      <c r="S33" s="96" t="n">
        <f aca="false">S14-S52</f>
        <v>0</v>
      </c>
      <c r="T33" s="96" t="n">
        <f aca="false">T14-T52</f>
        <v>0</v>
      </c>
      <c r="U33" s="96" t="n">
        <f aca="false">U14-U52</f>
        <v>0</v>
      </c>
      <c r="V33" s="96" t="n">
        <f aca="false">V14-V52</f>
        <v>0</v>
      </c>
      <c r="W33" s="103" t="n">
        <f aca="false">W14-W52</f>
        <v>0.215686274509807</v>
      </c>
      <c r="X33" s="96" t="n">
        <f aca="false">X14-X52</f>
        <v>0</v>
      </c>
      <c r="Y33" s="96" t="n">
        <f aca="false">Y14-Y52</f>
        <v>0</v>
      </c>
      <c r="Z33" s="96" t="n">
        <f aca="false">Z14-Z52</f>
        <v>0</v>
      </c>
      <c r="AA33" s="96" t="n">
        <f aca="false">AA14-AA52</f>
        <v>0</v>
      </c>
      <c r="AB33" s="96" t="n">
        <f aca="false">AB14-AB52</f>
        <v>0</v>
      </c>
      <c r="AC33" s="105" t="n">
        <f aca="false">AC14-AC52</f>
        <v>0.0436820733381893</v>
      </c>
      <c r="AD33" s="99"/>
      <c r="AE33" s="99"/>
      <c r="AF33" s="100"/>
      <c r="AG33" s="96" t="n">
        <f aca="false">AG14*AG$5</f>
        <v>665.5</v>
      </c>
      <c r="AH33" s="127" t="n">
        <f aca="false">AH14*AH$5</f>
        <v>590</v>
      </c>
      <c r="AI33" s="127" t="n">
        <f aca="false">AI14*AI$5</f>
        <v>619.5</v>
      </c>
      <c r="AJ33" s="127" t="n">
        <f aca="false">AJ14*AJ$5</f>
        <v>671</v>
      </c>
      <c r="AK33" s="127" t="n">
        <f aca="false">AK14*AK$5</f>
        <v>715</v>
      </c>
      <c r="AL33" s="127" t="n">
        <f aca="false">AL14*AL$5</f>
        <v>830</v>
      </c>
      <c r="AM33" s="127" t="n">
        <f aca="false">AM14*AM$5</f>
        <v>1122</v>
      </c>
      <c r="AN33" s="127" t="n">
        <f aca="false">AN14*AN$5</f>
        <v>1254</v>
      </c>
      <c r="AO33" s="127" t="n">
        <f aca="false">AO14*AO$5</f>
        <v>900</v>
      </c>
      <c r="AP33" s="127" t="n">
        <f aca="false">AP14*AP$5</f>
        <v>770.5</v>
      </c>
      <c r="AQ33" s="127" t="n">
        <f aca="false">AQ14*AQ$5</f>
        <v>620</v>
      </c>
      <c r="AR33" s="127" t="n">
        <f aca="false">AR14*AR$5</f>
        <v>682.5</v>
      </c>
      <c r="AS33" s="127" t="n">
        <f aca="false">AS14*AS$5</f>
        <v>742.5</v>
      </c>
      <c r="AT33" s="127" t="n">
        <f aca="false">AT14*AT$5</f>
        <v>665</v>
      </c>
      <c r="AU33" s="127" t="n">
        <f aca="false">AU14*AU$5</f>
        <v>698.25</v>
      </c>
      <c r="AV33" s="127" t="n">
        <f aca="false">AV14*AV$5</f>
        <v>720.5</v>
      </c>
      <c r="AW33" s="127" t="n">
        <f aca="false">AW14*AW$5</f>
        <v>687.75</v>
      </c>
      <c r="AX33" s="127" t="n">
        <f aca="false">AX14*AX$5</f>
        <v>782.25</v>
      </c>
      <c r="AY33" s="127" t="n">
        <f aca="false">AY14*AY$5</f>
        <v>1122</v>
      </c>
      <c r="AZ33" s="127" t="n">
        <f aca="false">AZ14*AZ$5</f>
        <v>1176</v>
      </c>
      <c r="BA33" s="127" t="n">
        <f aca="false">BA14*BA$5</f>
        <v>934.5</v>
      </c>
      <c r="BB33" s="127" t="n">
        <f aca="false">BB14*BB$5</f>
        <v>776.25</v>
      </c>
      <c r="BC33" s="127" t="n">
        <f aca="false">BC14*BC$5</f>
        <v>612.75</v>
      </c>
      <c r="BD33" s="127" t="n">
        <f aca="false">BD14*BD$5</f>
        <v>709.5</v>
      </c>
      <c r="BE33" s="127" t="n">
        <f aca="false">BE14*BE$5</f>
        <v>723.03</v>
      </c>
      <c r="BF33" s="127" t="n">
        <f aca="false">BF14*BF$5</f>
        <v>680</v>
      </c>
      <c r="BG33" s="127" t="n">
        <f aca="false">BG14*BG$5</f>
        <v>782.23</v>
      </c>
      <c r="BH33" s="127" t="n">
        <f aca="false">BH14*BH$5</f>
        <v>738.76</v>
      </c>
      <c r="BI33" s="127" t="n">
        <f aca="false">BI14*BI$5</f>
        <v>671.6</v>
      </c>
      <c r="BJ33" s="127" t="n">
        <f aca="false">BJ14*BJ$5</f>
        <v>823.24</v>
      </c>
      <c r="BK33" s="127" t="n">
        <f aca="false">BK14*BK$5</f>
        <v>1031.94</v>
      </c>
      <c r="BL33" s="127" t="n">
        <f aca="false">BL14*BL$5</f>
        <v>1175.02</v>
      </c>
      <c r="BM33" s="127" t="n">
        <f aca="false">BM14*BM$5</f>
        <v>915.81</v>
      </c>
      <c r="BN33" s="127" t="n">
        <f aca="false">BN14*BN$5</f>
        <v>723.45</v>
      </c>
      <c r="BO33" s="127" t="n">
        <f aca="false">BO14*BO$5</f>
        <v>696.57</v>
      </c>
      <c r="BP33" s="127" t="n">
        <f aca="false">BP14*BP$5</f>
        <v>762.91</v>
      </c>
      <c r="BQ33" s="127" t="n">
        <f aca="false">BQ14*BQ$5</f>
        <v>738.57</v>
      </c>
      <c r="BR33" s="127" t="n">
        <f aca="false">BR14*BR$5</f>
        <v>696</v>
      </c>
      <c r="BS33" s="127" t="n">
        <f aca="false">BS14*BS$5</f>
        <v>800.63</v>
      </c>
      <c r="BT33" s="127" t="n">
        <f aca="false">BT14*BT$5</f>
        <v>723.24</v>
      </c>
      <c r="BU33" s="127" t="n">
        <f aca="false">BU14*BU$5</f>
        <v>723.45</v>
      </c>
      <c r="BV33" s="127" t="n">
        <f aca="false">BV14*BV$5</f>
        <v>830.06</v>
      </c>
      <c r="BW33" s="127" t="n">
        <f aca="false">BW14*BW$5</f>
        <v>955.2</v>
      </c>
      <c r="BX33" s="127" t="n">
        <f aca="false">BX14*BX$5</f>
        <v>1182.43</v>
      </c>
      <c r="BY33" s="127" t="n">
        <f aca="false">BY14*BY$5</f>
        <v>903.63</v>
      </c>
      <c r="BZ33" s="127" t="n">
        <f aca="false">BZ14*BZ$5</f>
        <v>738.99</v>
      </c>
      <c r="CA33" s="127" t="n">
        <f aca="false">CA14*CA$5</f>
        <v>716.1</v>
      </c>
      <c r="CB33" s="127" t="n">
        <f aca="false">CB14*CB$5</f>
        <v>716.1</v>
      </c>
      <c r="CC33" s="127" t="n">
        <f aca="false">CC14*CC$5</f>
        <v>752.43</v>
      </c>
      <c r="CD33" s="127" t="n">
        <f aca="false">CD14*CD$5</f>
        <v>710.6</v>
      </c>
      <c r="CE33" s="127" t="n">
        <f aca="false">CE14*CE$5</f>
        <v>817.19</v>
      </c>
      <c r="CF33" s="127" t="n">
        <f aca="false">CF14*CF$5</f>
        <v>704.4</v>
      </c>
      <c r="CG33" s="127" t="n">
        <f aca="false">CG14*CG$5</f>
        <v>774.84</v>
      </c>
      <c r="CH33" s="127" t="n">
        <f aca="false">CH14*CH$5</f>
        <v>836.66</v>
      </c>
      <c r="CI33" s="127" t="n">
        <f aca="false">CI14*CI$5</f>
        <v>932.2</v>
      </c>
      <c r="CJ33" s="127" t="n">
        <f aca="false">CJ14*CJ$5</f>
        <v>1144.02</v>
      </c>
      <c r="CK33" s="127" t="n">
        <f aca="false">CK14*CK$5</f>
        <v>851.2</v>
      </c>
      <c r="CL33" s="127" t="n">
        <f aca="false">CL14*CL$5</f>
        <v>788.92</v>
      </c>
      <c r="CM33" s="127" t="n">
        <f aca="false">CM14*CM$5</f>
        <v>733.32</v>
      </c>
      <c r="CN33" s="127" t="n">
        <f aca="false">CN14*CN$5</f>
        <v>698.6</v>
      </c>
      <c r="CO33" s="127" t="n">
        <f aca="false">CO14*CO$5</f>
        <v>799.04</v>
      </c>
      <c r="CP33" s="127" t="n">
        <f aca="false">CP14*CP$5</f>
        <v>720.8</v>
      </c>
      <c r="CQ33" s="127" t="n">
        <f aca="false">CQ14*CQ$5</f>
        <v>792.88</v>
      </c>
      <c r="CR33" s="127" t="n">
        <f aca="false">CR14*CR$5</f>
        <v>750.96</v>
      </c>
      <c r="CS33" s="127" t="n">
        <f aca="false">CS14*CS$5</f>
        <v>786.72</v>
      </c>
      <c r="CT33" s="127" t="n">
        <f aca="false">CT14*CT$5</f>
        <v>804.51</v>
      </c>
      <c r="CU33" s="127" t="n">
        <f aca="false">CU14*CU$5</f>
        <v>967.68</v>
      </c>
      <c r="CV33" s="127" t="n">
        <f aca="false">CV14*CV$5</f>
        <v>1124.93</v>
      </c>
      <c r="CW33" s="127" t="n">
        <f aca="false">CW14*CW$5</f>
        <v>805.98</v>
      </c>
      <c r="CX33" s="127" t="n">
        <f aca="false">CX14*CX$5</f>
        <v>835.82</v>
      </c>
      <c r="CY33" s="127" t="n">
        <f aca="false">CY14*CY$5</f>
        <v>745.5</v>
      </c>
      <c r="CZ33" s="127" t="n">
        <f aca="false">CZ14*CZ$5</f>
        <v>710</v>
      </c>
      <c r="DA33" s="127" t="n">
        <f aca="false">DA14*DA$5</f>
        <v>808.06</v>
      </c>
      <c r="DB33" s="127" t="n">
        <f aca="false">DB14*DB$5</f>
        <v>766.08</v>
      </c>
      <c r="DC33" s="127" t="n">
        <f aca="false">DC14*DC$5</f>
        <v>766.08</v>
      </c>
      <c r="DD33" s="127" t="n">
        <f aca="false">DD14*DD$5</f>
        <v>796.84</v>
      </c>
      <c r="DE33" s="127" t="n">
        <f aca="false">DE14*DE$5</f>
        <v>760.62</v>
      </c>
      <c r="DF33" s="127" t="n">
        <f aca="false">DF14*DF$5</f>
        <v>810.18</v>
      </c>
      <c r="DG33" s="127" t="n">
        <f aca="false">DG14*DG$5</f>
        <v>1007.16</v>
      </c>
      <c r="DH33" s="127" t="n">
        <f aca="false">DH14*DH$5</f>
        <v>1016.4</v>
      </c>
      <c r="DI33" s="127" t="n">
        <f aca="false">DI14*DI$5</f>
        <v>889.98</v>
      </c>
      <c r="DJ33" s="127" t="n">
        <f aca="false">DJ14*DJ$5</f>
        <v>845.48</v>
      </c>
      <c r="DK33" s="127" t="n">
        <f aca="false">DK14*DK$5</f>
        <v>683.62</v>
      </c>
      <c r="DL33" s="127" t="n">
        <f aca="false">DL14*DL$5</f>
        <v>791.56</v>
      </c>
      <c r="DM33" s="127" t="n">
        <f aca="false">DM14*DM$5</f>
        <v>779.94</v>
      </c>
      <c r="DN33" s="127" t="n">
        <f aca="false">DN14*DN$5</f>
        <v>738</v>
      </c>
      <c r="DO33" s="127" t="n">
        <f aca="false">DO14*DO$5</f>
        <v>811.8</v>
      </c>
      <c r="DP33" s="127" t="n">
        <f aca="false">DP14*DP$5</f>
        <v>806.52</v>
      </c>
      <c r="DQ33" s="127" t="n">
        <f aca="false">DQ14*DQ$5</f>
        <v>733.2</v>
      </c>
      <c r="DR33" s="127" t="n">
        <f aca="false">DR14*DR$5</f>
        <v>854.7</v>
      </c>
      <c r="DS33" s="127" t="n">
        <f aca="false">DS14*DS$5</f>
        <v>1001.22</v>
      </c>
      <c r="DT33" s="127" t="n">
        <f aca="false">DT14*DT$5</f>
        <v>1006.74</v>
      </c>
      <c r="DU33" s="127" t="n">
        <f aca="false">DU14*DU$5</f>
        <v>889.77</v>
      </c>
      <c r="DV33" s="127" t="n">
        <f aca="false">DV14*DV$5</f>
        <v>817.52</v>
      </c>
      <c r="DW33" s="127" t="n">
        <f aca="false">DW14*DW$5</f>
        <v>728.8</v>
      </c>
      <c r="DX33" s="127" t="n">
        <f aca="false">DX14*DX$5</f>
        <v>801.68</v>
      </c>
      <c r="DY33" s="127" t="n">
        <f aca="false">DY14*DY$5</f>
        <v>750.6</v>
      </c>
      <c r="DZ33" s="127" t="n">
        <f aca="false">DZ14*DZ$5</f>
        <v>746.2</v>
      </c>
      <c r="EA33" s="127" t="n">
        <f aca="false">EA14*EA$5</f>
        <v>858.13</v>
      </c>
      <c r="EB33" s="127" t="n">
        <f aca="false">EB14*EB$5</f>
        <v>815.98</v>
      </c>
      <c r="EC33" s="127" t="n">
        <f aca="false">EC14*EC$5</f>
        <v>741.8</v>
      </c>
      <c r="ED33" s="127" t="n">
        <f aca="false">ED14*ED$5</f>
        <v>860.42</v>
      </c>
      <c r="EE33" s="127" t="n">
        <f aca="false">EE14*EE$5</f>
        <v>951.09</v>
      </c>
      <c r="EF33" s="127" t="n">
        <f aca="false">EF14*EF$5</f>
        <v>1045.66</v>
      </c>
      <c r="EG33" s="127" t="n">
        <f aca="false">EG14*EG$5</f>
        <v>889.98</v>
      </c>
      <c r="EH33" s="127" t="n">
        <f aca="false">EH14*EH$5</f>
        <v>788.76</v>
      </c>
      <c r="EI33" s="127" t="n">
        <f aca="false">EI14*EI$5</f>
        <v>774.48</v>
      </c>
      <c r="EJ33" s="127" t="n">
        <f aca="false">EJ14*EJ$5</f>
        <v>848.47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0.9771111111111</v>
      </c>
      <c r="D34" s="109" t="n">
        <f aca="false">D15-D53</f>
        <v>0.149999999999999</v>
      </c>
      <c r="E34" s="109" t="n">
        <f aca="false">E15-E53</f>
        <v>0</v>
      </c>
      <c r="F34" s="110" t="n">
        <f aca="false">F15-F53</f>
        <v>0.383684027777772</v>
      </c>
      <c r="G34" s="109" t="n">
        <f aca="false">G15-G53</f>
        <v>0</v>
      </c>
      <c r="H34" s="109" t="n">
        <f aca="false">H15-H53</f>
        <v>0</v>
      </c>
      <c r="I34" s="109" t="n">
        <f aca="false">I15-I53</f>
        <v>0</v>
      </c>
      <c r="J34" s="109" t="n">
        <f aca="false">J15-J53</f>
        <v>0</v>
      </c>
      <c r="K34" s="109" t="n">
        <f aca="false">K15-K53</f>
        <v>0</v>
      </c>
      <c r="L34" s="109" t="n">
        <f aca="false">L15-L53</f>
        <v>0</v>
      </c>
      <c r="M34" s="109" t="n">
        <f aca="false">M15-M53</f>
        <v>0</v>
      </c>
      <c r="N34" s="109" t="n">
        <f aca="false">N15-N53</f>
        <v>0</v>
      </c>
      <c r="O34" s="109" t="n">
        <f aca="false">O15-O53</f>
        <v>1.25</v>
      </c>
      <c r="P34" s="109" t="n">
        <f aca="false">P15-P53</f>
        <v>0.5</v>
      </c>
      <c r="Q34" s="109" t="n">
        <f aca="false">Q15-Q53</f>
        <v>2</v>
      </c>
      <c r="R34" s="109" t="n">
        <f aca="false">R15-R53</f>
        <v>0</v>
      </c>
      <c r="S34" s="109" t="n">
        <f aca="false">S15-S53</f>
        <v>0</v>
      </c>
      <c r="T34" s="109" t="n">
        <f aca="false">T15-T53</f>
        <v>0</v>
      </c>
      <c r="U34" s="109" t="n">
        <f aca="false">U15-U53</f>
        <v>0</v>
      </c>
      <c r="V34" s="109" t="n">
        <f aca="false">V15-V53</f>
        <v>0</v>
      </c>
      <c r="W34" s="110" t="n">
        <f aca="false">W15-W53</f>
        <v>0.2156862745098</v>
      </c>
      <c r="X34" s="109" t="n">
        <f aca="false">X15-X53</f>
        <v>0</v>
      </c>
      <c r="Y34" s="109" t="n">
        <f aca="false">Y15-Y53</f>
        <v>0</v>
      </c>
      <c r="Z34" s="109" t="n">
        <f aca="false">Z15-Z53</f>
        <v>0</v>
      </c>
      <c r="AA34" s="109" t="n">
        <f aca="false">AA15-AA53</f>
        <v>0</v>
      </c>
      <c r="AB34" s="109" t="n">
        <f aca="false">AB15-AB53</f>
        <v>0</v>
      </c>
      <c r="AC34" s="112" t="n">
        <f aca="false">AC15-AC53</f>
        <v>0.0389038633315835</v>
      </c>
      <c r="AD34" s="99"/>
      <c r="AE34" s="99"/>
      <c r="AF34" s="100"/>
      <c r="AG34" s="96" t="n">
        <f aca="false">AG15*AG$5</f>
        <v>698.5</v>
      </c>
      <c r="AH34" s="127" t="n">
        <f aca="false">AH15*AH$5</f>
        <v>615</v>
      </c>
      <c r="AI34" s="127" t="n">
        <f aca="false">AI15*AI$5</f>
        <v>645.75</v>
      </c>
      <c r="AJ34" s="127" t="n">
        <f aca="false">AJ15*AJ$5</f>
        <v>715</v>
      </c>
      <c r="AK34" s="127" t="n">
        <f aca="false">AK15*AK$5</f>
        <v>781</v>
      </c>
      <c r="AL34" s="127" t="n">
        <f aca="false">AL15*AL$5</f>
        <v>930</v>
      </c>
      <c r="AM34" s="127" t="n">
        <f aca="false">AM15*AM$5</f>
        <v>1276</v>
      </c>
      <c r="AN34" s="127" t="n">
        <f aca="false">AN15*AN$5</f>
        <v>1474</v>
      </c>
      <c r="AO34" s="127" t="n">
        <f aca="false">AO15*AO$5</f>
        <v>1040</v>
      </c>
      <c r="AP34" s="127" t="n">
        <f aca="false">AP15*AP$5</f>
        <v>828</v>
      </c>
      <c r="AQ34" s="127" t="n">
        <f aca="false">AQ15*AQ$5</f>
        <v>660</v>
      </c>
      <c r="AR34" s="127" t="n">
        <f aca="false">AR15*AR$5</f>
        <v>724.5</v>
      </c>
      <c r="AS34" s="127" t="n">
        <f aca="false">AS15*AS$5</f>
        <v>786.5</v>
      </c>
      <c r="AT34" s="127" t="n">
        <f aca="false">AT15*AT$5</f>
        <v>705</v>
      </c>
      <c r="AU34" s="127" t="n">
        <f aca="false">AU15*AU$5</f>
        <v>740.25</v>
      </c>
      <c r="AV34" s="127" t="n">
        <f aca="false">AV15*AV$5</f>
        <v>764.5</v>
      </c>
      <c r="AW34" s="127" t="n">
        <f aca="false">AW15*AW$5</f>
        <v>729.75</v>
      </c>
      <c r="AX34" s="127" t="n">
        <f aca="false">AX15*AX$5</f>
        <v>876.75</v>
      </c>
      <c r="AY34" s="127" t="n">
        <f aca="false">AY15*AY$5</f>
        <v>1254</v>
      </c>
      <c r="AZ34" s="127" t="n">
        <f aca="false">AZ15*AZ$5</f>
        <v>1344</v>
      </c>
      <c r="BA34" s="127" t="n">
        <f aca="false">BA15*BA$5</f>
        <v>1060.5</v>
      </c>
      <c r="BB34" s="127" t="n">
        <f aca="false">BB15*BB$5</f>
        <v>828</v>
      </c>
      <c r="BC34" s="127" t="n">
        <f aca="false">BC15*BC$5</f>
        <v>646</v>
      </c>
      <c r="BD34" s="127" t="n">
        <f aca="false">BD15*BD$5</f>
        <v>742.5</v>
      </c>
      <c r="BE34" s="127" t="n">
        <f aca="false">BE15*BE$5</f>
        <v>769.23</v>
      </c>
      <c r="BF34" s="127" t="n">
        <f aca="false">BF15*BF$5</f>
        <v>724</v>
      </c>
      <c r="BG34" s="127" t="n">
        <f aca="false">BG15*BG$5</f>
        <v>832.83</v>
      </c>
      <c r="BH34" s="127" t="n">
        <f aca="false">BH15*BH$5</f>
        <v>787.16</v>
      </c>
      <c r="BI34" s="127" t="n">
        <f aca="false">BI15*BI$5</f>
        <v>715.6</v>
      </c>
      <c r="BJ34" s="127" t="n">
        <f aca="false">BJ15*BJ$5</f>
        <v>918.5</v>
      </c>
      <c r="BK34" s="127" t="n">
        <f aca="false">BK15*BK$5</f>
        <v>1149.54</v>
      </c>
      <c r="BL34" s="127" t="n">
        <f aca="false">BL15*BL$5</f>
        <v>1335.62</v>
      </c>
      <c r="BM34" s="127" t="n">
        <f aca="false">BM15*BM$5</f>
        <v>1033.41</v>
      </c>
      <c r="BN34" s="127" t="n">
        <f aca="false">BN15*BN$5</f>
        <v>774.06</v>
      </c>
      <c r="BO34" s="127" t="n">
        <f aca="false">BO15*BO$5</f>
        <v>738.15</v>
      </c>
      <c r="BP34" s="127" t="n">
        <f aca="false">BP15*BP$5</f>
        <v>803.62</v>
      </c>
      <c r="BQ34" s="127" t="n">
        <f aca="false">BQ15*BQ$5</f>
        <v>787.29</v>
      </c>
      <c r="BR34" s="127" t="n">
        <f aca="false">BR15*BR$5</f>
        <v>742.4</v>
      </c>
      <c r="BS34" s="127" t="n">
        <f aca="false">BS15*BS$5</f>
        <v>853.99</v>
      </c>
      <c r="BT34" s="127" t="n">
        <f aca="false">BT15*BT$5</f>
        <v>771.96</v>
      </c>
      <c r="BU34" s="127" t="n">
        <f aca="false">BU15*BU$5</f>
        <v>772.17</v>
      </c>
      <c r="BV34" s="127" t="n">
        <f aca="false">BV15*BV$5</f>
        <v>920.92</v>
      </c>
      <c r="BW34" s="127" t="n">
        <f aca="false">BW15*BW$5</f>
        <v>1059.2</v>
      </c>
      <c r="BX34" s="127" t="n">
        <f aca="false">BX15*BX$5</f>
        <v>1335.15</v>
      </c>
      <c r="BY34" s="127" t="n">
        <f aca="false">BY15*BY$5</f>
        <v>1012.83</v>
      </c>
      <c r="BZ34" s="127" t="n">
        <f aca="false">BZ15*BZ$5</f>
        <v>791.49</v>
      </c>
      <c r="CA34" s="127" t="n">
        <f aca="false">CA15*CA$5</f>
        <v>761.04</v>
      </c>
      <c r="CB34" s="127" t="n">
        <f aca="false">CB15*CB$5</f>
        <v>757.26</v>
      </c>
      <c r="CC34" s="127" t="n">
        <f aca="false">CC15*CC$5</f>
        <v>803.25</v>
      </c>
      <c r="CD34" s="127" t="n">
        <f aca="false">CD15*CD$5</f>
        <v>759</v>
      </c>
      <c r="CE34" s="127" t="n">
        <f aca="false">CE15*CE$5</f>
        <v>872.85</v>
      </c>
      <c r="CF34" s="127" t="n">
        <f aca="false">CF15*CF$5</f>
        <v>752.8</v>
      </c>
      <c r="CG34" s="127" t="n">
        <f aca="false">CG15*CG$5</f>
        <v>828.08</v>
      </c>
      <c r="CH34" s="127" t="n">
        <f aca="false">CH15*CH$5</f>
        <v>923.78</v>
      </c>
      <c r="CI34" s="127" t="n">
        <f aca="false">CI15*CI$5</f>
        <v>1029.4</v>
      </c>
      <c r="CJ34" s="127" t="n">
        <f aca="false">CJ15*CJ$5</f>
        <v>1283.86</v>
      </c>
      <c r="CK34" s="127" t="n">
        <f aca="false">CK15*CK$5</f>
        <v>948.4</v>
      </c>
      <c r="CL34" s="127" t="n">
        <f aca="false">CL15*CL$5</f>
        <v>845.46</v>
      </c>
      <c r="CM34" s="127" t="n">
        <f aca="false">CM15*CM$5</f>
        <v>780.78</v>
      </c>
      <c r="CN34" s="127" t="n">
        <f aca="false">CN15*CN$5</f>
        <v>740.8</v>
      </c>
      <c r="CO34" s="127" t="n">
        <f aca="false">CO15*CO$5</f>
        <v>852.94</v>
      </c>
      <c r="CP34" s="127" t="n">
        <f aca="false">CP15*CP$5</f>
        <v>769.8</v>
      </c>
      <c r="CQ34" s="127" t="n">
        <f aca="false">CQ15*CQ$5</f>
        <v>846.78</v>
      </c>
      <c r="CR34" s="127" t="n">
        <f aca="false">CR15*CR$5</f>
        <v>802.62</v>
      </c>
      <c r="CS34" s="127" t="n">
        <f aca="false">CS15*CS$5</f>
        <v>840.62</v>
      </c>
      <c r="CT34" s="127" t="n">
        <f aca="false">CT15*CT$5</f>
        <v>885.15</v>
      </c>
      <c r="CU34" s="127" t="n">
        <f aca="false">CU15*CU$5</f>
        <v>1065.12</v>
      </c>
      <c r="CV34" s="127" t="n">
        <f aca="false">CV15*CV$5</f>
        <v>1256.95</v>
      </c>
      <c r="CW34" s="127" t="n">
        <f aca="false">CW15*CW$5</f>
        <v>894.14</v>
      </c>
      <c r="CX34" s="127" t="n">
        <f aca="false">CX15*CX$5</f>
        <v>895.16</v>
      </c>
      <c r="CY34" s="127" t="n">
        <f aca="false">CY15*CY$5</f>
        <v>794.01</v>
      </c>
      <c r="CZ34" s="127" t="n">
        <f aca="false">CZ15*CZ$5</f>
        <v>753.4</v>
      </c>
      <c r="DA34" s="127" t="n">
        <f aca="false">DA15*DA$5</f>
        <v>862.18</v>
      </c>
      <c r="DB34" s="127" t="n">
        <f aca="false">DB15*DB$5</f>
        <v>817.74</v>
      </c>
      <c r="DC34" s="127" t="n">
        <f aca="false">DC15*DC$5</f>
        <v>817.74</v>
      </c>
      <c r="DD34" s="127" t="n">
        <f aca="false">DD15*DD$5</f>
        <v>851.18</v>
      </c>
      <c r="DE34" s="127" t="n">
        <f aca="false">DE15*DE$5</f>
        <v>812.49</v>
      </c>
      <c r="DF34" s="127" t="n">
        <f aca="false">DF15*DF$5</f>
        <v>888.72</v>
      </c>
      <c r="DG34" s="127" t="n">
        <f aca="false">DG15*DG$5</f>
        <v>1105.5</v>
      </c>
      <c r="DH34" s="127" t="n">
        <f aca="false">DH15*DH$5</f>
        <v>1131.48</v>
      </c>
      <c r="DI34" s="127" t="n">
        <f aca="false">DI15*DI$5</f>
        <v>983.85</v>
      </c>
      <c r="DJ34" s="127" t="n">
        <f aca="false">DJ15*DJ$5</f>
        <v>904.82</v>
      </c>
      <c r="DK34" s="127" t="n">
        <f aca="false">DK15*DK$5</f>
        <v>727.89</v>
      </c>
      <c r="DL34" s="127" t="n">
        <f aca="false">DL15*DL$5</f>
        <v>839.96</v>
      </c>
      <c r="DM34" s="127" t="n">
        <f aca="false">DM15*DM$5</f>
        <v>831.81</v>
      </c>
      <c r="DN34" s="127" t="n">
        <f aca="false">DN15*DN$5</f>
        <v>787.4</v>
      </c>
      <c r="DO34" s="127" t="n">
        <f aca="false">DO15*DO$5</f>
        <v>866.14</v>
      </c>
      <c r="DP34" s="127" t="n">
        <f aca="false">DP15*DP$5</f>
        <v>860.86</v>
      </c>
      <c r="DQ34" s="127" t="n">
        <f aca="false">DQ15*DQ$5</f>
        <v>782.6</v>
      </c>
      <c r="DR34" s="127" t="n">
        <f aca="false">DR15*DR$5</f>
        <v>935</v>
      </c>
      <c r="DS34" s="127" t="n">
        <f aca="false">DS15*DS$5</f>
        <v>1095.82</v>
      </c>
      <c r="DT34" s="127" t="n">
        <f aca="false">DT15*DT$5</f>
        <v>1116.57</v>
      </c>
      <c r="DU34" s="127" t="n">
        <f aca="false">DU15*DU$5</f>
        <v>980.28</v>
      </c>
      <c r="DV34" s="127" t="n">
        <f aca="false">DV15*DV$5</f>
        <v>874.06</v>
      </c>
      <c r="DW34" s="127" t="n">
        <f aca="false">DW15*DW$5</f>
        <v>775.6</v>
      </c>
      <c r="DX34" s="127" t="n">
        <f aca="false">DX15*DX$5</f>
        <v>850.52</v>
      </c>
      <c r="DY34" s="127" t="n">
        <f aca="false">DY15*DY$5</f>
        <v>799</v>
      </c>
      <c r="DZ34" s="127" t="n">
        <f aca="false">DZ15*DZ$5</f>
        <v>794.6</v>
      </c>
      <c r="EA34" s="127" t="n">
        <f aca="false">EA15*EA$5</f>
        <v>914.02</v>
      </c>
      <c r="EB34" s="127" t="n">
        <f aca="false">EB15*EB$5</f>
        <v>869.44</v>
      </c>
      <c r="EC34" s="127" t="n">
        <f aca="false">EC15*EC$5</f>
        <v>790.4</v>
      </c>
      <c r="ED34" s="127" t="n">
        <f aca="false">ED15*ED$5</f>
        <v>937.42</v>
      </c>
      <c r="EE34" s="127" t="n">
        <f aca="false">EE15*EE$5</f>
        <v>1036.98</v>
      </c>
      <c r="EF34" s="127" t="n">
        <f aca="false">EF15*EF$5</f>
        <v>1154.34</v>
      </c>
      <c r="EG34" s="127" t="n">
        <f aca="false">EG15*EG$5</f>
        <v>976.08</v>
      </c>
      <c r="EH34" s="127" t="n">
        <f aca="false">EH15*EH$5</f>
        <v>841.68</v>
      </c>
      <c r="EI34" s="127" t="n">
        <f aca="false">EI15*EI$5</f>
        <v>822.99</v>
      </c>
      <c r="EJ34" s="127" t="n">
        <f aca="false">EJ15*EJ$5</f>
        <v>899.07</v>
      </c>
    </row>
    <row r="35" customFormat="false" ht="13.7" hidden="false" customHeight="true" outlineLevel="0" collapsed="false">
      <c r="A35" s="128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7"/>
      <c r="CC35" s="127"/>
      <c r="CD35" s="127"/>
      <c r="CE35" s="127"/>
      <c r="CF35" s="127"/>
      <c r="CG35" s="127"/>
      <c r="CH35" s="127"/>
      <c r="CI35" s="127"/>
      <c r="CJ35" s="127"/>
      <c r="CK35" s="127"/>
      <c r="CL35" s="127"/>
      <c r="CM35" s="127"/>
      <c r="CN35" s="127"/>
      <c r="CO35" s="127"/>
      <c r="CP35" s="127"/>
      <c r="CQ35" s="127"/>
      <c r="CR35" s="127"/>
      <c r="CS35" s="127"/>
      <c r="CT35" s="127"/>
      <c r="CU35" s="127"/>
      <c r="CV35" s="127"/>
      <c r="CW35" s="127"/>
      <c r="CX35" s="127"/>
      <c r="CY35" s="127"/>
      <c r="CZ35" s="127"/>
      <c r="DA35" s="127"/>
      <c r="DB35" s="127"/>
      <c r="DC35" s="127"/>
      <c r="DD35" s="127"/>
      <c r="DE35" s="127"/>
      <c r="DF35" s="127"/>
      <c r="DG35" s="127"/>
      <c r="DH35" s="127"/>
      <c r="DI35" s="127"/>
      <c r="DJ35" s="127"/>
      <c r="DK35" s="127"/>
      <c r="DL35" s="127"/>
      <c r="DM35" s="127"/>
      <c r="DN35" s="127"/>
      <c r="DO35" s="127"/>
      <c r="DP35" s="127"/>
      <c r="DQ35" s="127"/>
      <c r="DR35" s="127"/>
      <c r="DS35" s="127"/>
      <c r="DT35" s="127"/>
      <c r="DU35" s="127"/>
      <c r="DV35" s="127"/>
      <c r="DW35" s="127"/>
      <c r="DX35" s="127"/>
      <c r="DY35" s="127"/>
      <c r="DZ35" s="127"/>
      <c r="EA35" s="127"/>
      <c r="EB35" s="127"/>
      <c r="EC35" s="127"/>
      <c r="ED35" s="127"/>
      <c r="EE35" s="127"/>
      <c r="EF35" s="127"/>
      <c r="EG35" s="127"/>
      <c r="EH35" s="127"/>
      <c r="EI35" s="127"/>
      <c r="EJ35" s="127"/>
    </row>
    <row r="36" customFormat="false" ht="13.7" hidden="true" customHeight="true" outlineLevel="0" collapsed="false">
      <c r="A36" s="93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27"/>
      <c r="CB36" s="127"/>
      <c r="CC36" s="127"/>
      <c r="CD36" s="127"/>
      <c r="CE36" s="127"/>
      <c r="CF36" s="127"/>
      <c r="CG36" s="127"/>
      <c r="CH36" s="127"/>
      <c r="CI36" s="127"/>
      <c r="CJ36" s="127"/>
      <c r="CK36" s="127"/>
      <c r="CL36" s="127"/>
      <c r="CM36" s="127"/>
      <c r="CN36" s="127"/>
      <c r="CO36" s="127"/>
      <c r="CP36" s="127"/>
      <c r="CQ36" s="127"/>
      <c r="CR36" s="127"/>
      <c r="CS36" s="127"/>
      <c r="CT36" s="127"/>
      <c r="CU36" s="127"/>
      <c r="CV36" s="127"/>
      <c r="CW36" s="127"/>
      <c r="CX36" s="127"/>
      <c r="CY36" s="127"/>
      <c r="CZ36" s="127"/>
      <c r="DA36" s="127"/>
      <c r="DB36" s="127"/>
      <c r="DC36" s="127"/>
      <c r="DD36" s="127"/>
      <c r="DE36" s="127"/>
      <c r="DF36" s="127"/>
      <c r="DG36" s="127"/>
      <c r="DH36" s="127"/>
      <c r="DI36" s="127"/>
      <c r="DJ36" s="127"/>
      <c r="DK36" s="127"/>
      <c r="DL36" s="127"/>
      <c r="DM36" s="127"/>
      <c r="DN36" s="127"/>
      <c r="DO36" s="127"/>
      <c r="DP36" s="127"/>
      <c r="DQ36" s="127"/>
      <c r="DR36" s="127"/>
      <c r="DS36" s="127"/>
      <c r="DT36" s="127"/>
      <c r="DU36" s="127"/>
      <c r="DV36" s="127"/>
      <c r="DW36" s="127"/>
      <c r="DX36" s="127"/>
      <c r="DY36" s="127"/>
      <c r="DZ36" s="127"/>
      <c r="EA36" s="127"/>
      <c r="EB36" s="127"/>
      <c r="EC36" s="127"/>
      <c r="ED36" s="127"/>
      <c r="EE36" s="127"/>
      <c r="EF36" s="127"/>
      <c r="EG36" s="127"/>
      <c r="EH36" s="127"/>
      <c r="EI36" s="127"/>
      <c r="EJ36" s="127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-7.01478265752378</v>
      </c>
      <c r="D37" s="118" t="n">
        <f aca="false">D18-D56</f>
        <v>-0.75</v>
      </c>
      <c r="E37" s="118" t="n">
        <f aca="false">E18-E56</f>
        <v>-0.5</v>
      </c>
      <c r="F37" s="119" t="n">
        <f aca="false">F18-F56</f>
        <v>-2.85396878295312</v>
      </c>
      <c r="G37" s="118" t="n">
        <f aca="false">G18-G56</f>
        <v>0.0649992370605474</v>
      </c>
      <c r="H37" s="118" t="n">
        <f aca="false">H18-H56</f>
        <v>0.00999862670898466</v>
      </c>
      <c r="I37" s="118" t="n">
        <f aca="false">I18-I56</f>
        <v>0.11999984741211</v>
      </c>
      <c r="J37" s="118" t="n">
        <f aca="false">J18-J56</f>
        <v>0.125000381469732</v>
      </c>
      <c r="K37" s="118" t="n">
        <f aca="false">K18-K56</f>
        <v>0.240001831054691</v>
      </c>
      <c r="L37" s="118" t="n">
        <f aca="false">L18-L56</f>
        <v>0.00999893188476619</v>
      </c>
      <c r="M37" s="118" t="n">
        <f aca="false">M18-M56</f>
        <v>0.109029279508562</v>
      </c>
      <c r="N37" s="118" t="n">
        <f aca="false">N18-N56</f>
        <v>0.0714199630655799</v>
      </c>
      <c r="O37" s="118" t="n">
        <f aca="false">O18-O56</f>
        <v>0.082690363194601</v>
      </c>
      <c r="P37" s="118" t="n">
        <f aca="false">P18-P56</f>
        <v>0.112615157272437</v>
      </c>
      <c r="Q37" s="118" t="n">
        <f aca="false">Q18-Q56</f>
        <v>0.0527655691167723</v>
      </c>
      <c r="R37" s="118" t="n">
        <f aca="false">R18-R56</f>
        <v>0.0511968493033947</v>
      </c>
      <c r="S37" s="118" t="n">
        <f aca="false">S18-S56</f>
        <v>0.132432498196167</v>
      </c>
      <c r="T37" s="118" t="n">
        <f aca="false">T18-T56</f>
        <v>0.0100376181734632</v>
      </c>
      <c r="U37" s="118" t="n">
        <f aca="false">U18-U56</f>
        <v>0.101266229817377</v>
      </c>
      <c r="V37" s="118" t="n">
        <f aca="false">V18-V56</f>
        <v>0.28599364659766</v>
      </c>
      <c r="W37" s="119" t="n">
        <f aca="false">W18-W56</f>
        <v>0.0965937037626361</v>
      </c>
      <c r="X37" s="118" t="n">
        <f aca="false">X18-X56</f>
        <v>-0.328511796817978</v>
      </c>
      <c r="Y37" s="118" t="n">
        <f aca="false">Y18-Y56</f>
        <v>0.783702464367465</v>
      </c>
      <c r="Z37" s="118" t="n">
        <f aca="false">Z18-Z56</f>
        <v>0.739903304431358</v>
      </c>
      <c r="AA37" s="118" t="n">
        <f aca="false">AA18-AA56</f>
        <v>0.996380441180556</v>
      </c>
      <c r="AB37" s="118" t="n">
        <f aca="false">AB18-AB56</f>
        <v>0.934075498577876</v>
      </c>
      <c r="AC37" s="121" t="n">
        <f aca="false">AC18-AC56</f>
        <v>0.595643666292162</v>
      </c>
      <c r="AD37" s="99"/>
      <c r="AE37" s="99"/>
      <c r="AF37" s="100"/>
      <c r="AG37" s="96" t="n">
        <f aca="false">AG18*AG$5</f>
        <v>1011.08737060547</v>
      </c>
      <c r="AH37" s="127" t="n">
        <f aca="false">AH18*AH$5</f>
        <v>914.094793701172</v>
      </c>
      <c r="AI37" s="127" t="n">
        <f aca="false">AI18*AI$5</f>
        <v>939.730258026123</v>
      </c>
      <c r="AJ37" s="127" t="n">
        <f aca="false">AJ18*AJ$5</f>
        <v>934.874151916504</v>
      </c>
      <c r="AK37" s="127" t="n">
        <f aca="false">AK18*AK$5</f>
        <v>947.304364671477</v>
      </c>
      <c r="AL37" s="127" t="n">
        <f aca="false">AL18*AL$5</f>
        <v>880.149557004204</v>
      </c>
      <c r="AM37" s="127" t="n">
        <f aca="false">AM18*AM$5</f>
        <v>1027.27816660555</v>
      </c>
      <c r="AN37" s="127" t="n">
        <f aca="false">AN18*AN$5</f>
        <v>1043.76804438761</v>
      </c>
      <c r="AO37" s="127" t="n">
        <f aca="false">AO18*AO$5</f>
        <v>949.013300566598</v>
      </c>
      <c r="AP37" s="127" t="n">
        <f aca="false">AP18*AP$5</f>
        <v>1058.15283793336</v>
      </c>
      <c r="AQ37" s="127" t="n">
        <f aca="false">AQ18*AQ$5</f>
        <v>1004.66600711668</v>
      </c>
      <c r="AR37" s="127" t="n">
        <f aca="false">AR18*AR$5</f>
        <v>1133.7866844595</v>
      </c>
      <c r="AS37" s="127" t="n">
        <f aca="false">AS18*AS$5</f>
        <v>1032.54066928839</v>
      </c>
      <c r="AT37" s="127" t="n">
        <f aca="false">AT18*AT$5</f>
        <v>908.875321730759</v>
      </c>
      <c r="AU37" s="127" t="n">
        <f aca="false">AU18*AU$5</f>
        <v>916.372517456954</v>
      </c>
      <c r="AV37" s="127" t="n">
        <f aca="false">AV18*AV$5</f>
        <v>895.957945062087</v>
      </c>
      <c r="AW37" s="127" t="n">
        <f aca="false">AW18*AW$5</f>
        <v>859.663957310107</v>
      </c>
      <c r="AX37" s="127" t="n">
        <f aca="false">AX18*AX$5</f>
        <v>870.056114032258</v>
      </c>
      <c r="AY37" s="127" t="n">
        <f aca="false">AY18*AY$5</f>
        <v>920.637628257811</v>
      </c>
      <c r="AZ37" s="127" t="n">
        <f aca="false">AZ18*AZ$5</f>
        <v>886.210525201842</v>
      </c>
      <c r="BA37" s="127" t="n">
        <f aca="false">BA18*BA$5</f>
        <v>887.990975805478</v>
      </c>
      <c r="BB37" s="127" t="n">
        <f aca="false">BB18*BB$5</f>
        <v>976.336422554988</v>
      </c>
      <c r="BC37" s="127" t="n">
        <f aca="false">BC18*BC$5</f>
        <v>868.632227852637</v>
      </c>
      <c r="BD37" s="127" t="n">
        <f aca="false">BD18*BD$5</f>
        <v>1063.773519916</v>
      </c>
      <c r="BE37" s="127" t="n">
        <f aca="false">BE18*BE$5</f>
        <v>984.435475007612</v>
      </c>
      <c r="BF37" s="127" t="n">
        <f aca="false">BF18*BF$5</f>
        <v>903.299597439466</v>
      </c>
      <c r="BG37" s="127" t="n">
        <f aca="false">BG18*BG$5</f>
        <v>993.158768453558</v>
      </c>
      <c r="BH37" s="127" t="n">
        <f aca="false">BH18*BH$5</f>
        <v>880.589916756663</v>
      </c>
      <c r="BI37" s="127" t="n">
        <f aca="false">BI18*BI$5</f>
        <v>800.669032946953</v>
      </c>
      <c r="BJ37" s="127" t="n">
        <f aca="false">BJ18*BJ$5</f>
        <v>891.475519789633</v>
      </c>
      <c r="BK37" s="127" t="n">
        <f aca="false">BK18*BK$5</f>
        <v>865.981721946238</v>
      </c>
      <c r="BL37" s="127" t="n">
        <f aca="false">BL18*BL$5</f>
        <v>918.058814760725</v>
      </c>
      <c r="BM37" s="127" t="n">
        <f aca="false">BM18*BM$5</f>
        <v>880.047994330892</v>
      </c>
      <c r="BN37" s="127" t="n">
        <f aca="false">BN18*BN$5</f>
        <v>883.459791380726</v>
      </c>
      <c r="BO37" s="127" t="n">
        <f aca="false">BO18*BO$5</f>
        <v>945.763041567468</v>
      </c>
      <c r="BP37" s="127" t="n">
        <f aca="false">BP18*BP$5</f>
        <v>1097.13741953542</v>
      </c>
      <c r="BQ37" s="127" t="n">
        <f aca="false">BQ18*BQ$5</f>
        <v>962.181540142413</v>
      </c>
      <c r="BR37" s="127" t="n">
        <f aca="false">BR18*BR$5</f>
        <v>883.780253270404</v>
      </c>
      <c r="BS37" s="127" t="n">
        <f aca="false">BS18*BS$5</f>
        <v>972.942154017535</v>
      </c>
      <c r="BT37" s="127" t="n">
        <f aca="false">BT18*BT$5</f>
        <v>823.834271747207</v>
      </c>
      <c r="BU37" s="127" t="n">
        <f aca="false">BU18*BU$5</f>
        <v>823.975069704883</v>
      </c>
      <c r="BV37" s="127" t="n">
        <f aca="false">BV18*BV$5</f>
        <v>873.440542006158</v>
      </c>
      <c r="BW37" s="127" t="n">
        <f aca="false">BW18*BW$5</f>
        <v>807.661966157695</v>
      </c>
      <c r="BX37" s="127" t="n">
        <f aca="false">BX18*BX$5</f>
        <v>939.593592964053</v>
      </c>
      <c r="BY37" s="127" t="n">
        <f aca="false">BY18*BY$5</f>
        <v>861.426881596568</v>
      </c>
      <c r="BZ37" s="127" t="n">
        <f aca="false">BZ18*BZ$5</f>
        <v>864.682751324244</v>
      </c>
      <c r="CA37" s="127" t="n">
        <f aca="false">CA18*CA$5</f>
        <v>925.794480108091</v>
      </c>
      <c r="CB37" s="127" t="n">
        <f aca="false">CB18*CB$5</f>
        <v>979.419299176539</v>
      </c>
      <c r="CC37" s="127" t="n">
        <f aca="false">CC18*CC$5</f>
        <v>871.108790094427</v>
      </c>
      <c r="CD37" s="127" t="n">
        <f aca="false">CD18*CD$5</f>
        <v>801.185344805976</v>
      </c>
      <c r="CE37" s="127" t="n">
        <f aca="false">CE18*CE$5</f>
        <v>883.380581478824</v>
      </c>
      <c r="CF37" s="127" t="n">
        <f aca="false">CF18*CF$5</f>
        <v>714.188243206269</v>
      </c>
      <c r="CG37" s="127" t="n">
        <f aca="false">CG18*CG$5</f>
        <v>785.908374627485</v>
      </c>
      <c r="CH37" s="127" t="n">
        <f aca="false">CH18*CH$5</f>
        <v>795.117240602216</v>
      </c>
      <c r="CI37" s="127" t="n">
        <f aca="false">CI18*CI$5</f>
        <v>734.99835536574</v>
      </c>
      <c r="CJ37" s="127" t="n">
        <f aca="false">CJ18*CJ$5</f>
        <v>854.904794544994</v>
      </c>
      <c r="CK37" s="127" t="n">
        <f aca="false">CK18*CK$5</f>
        <v>746.493634056688</v>
      </c>
      <c r="CL37" s="127" t="n">
        <f aca="false">CL18*CL$5</f>
        <v>824.212116451762</v>
      </c>
      <c r="CM37" s="127" t="n">
        <f aca="false">CM18*CM$5</f>
        <v>839.229413143623</v>
      </c>
      <c r="CN37" s="127" t="n">
        <f aca="false">CN18*CN$5</f>
        <v>844.211148834871</v>
      </c>
      <c r="CO37" s="127" t="n">
        <f aca="false">CO18*CO$5</f>
        <v>939.945825392807</v>
      </c>
      <c r="CP37" s="127" t="n">
        <f aca="false">CP18*CP$5</f>
        <v>825.792438086303</v>
      </c>
      <c r="CQ37" s="127" t="n">
        <f aca="false">CQ18*CQ$5</f>
        <v>871.754960171701</v>
      </c>
      <c r="CR37" s="127" t="n">
        <f aca="false">CR18*CR$5</f>
        <v>775.10562163105</v>
      </c>
      <c r="CS37" s="127" t="n">
        <f aca="false">CS18*CS$5</f>
        <v>812.160820020414</v>
      </c>
      <c r="CT37" s="127" t="n">
        <f aca="false">CT18*CT$5</f>
        <v>783.900605861717</v>
      </c>
      <c r="CU37" s="127" t="n">
        <f aca="false">CU18*CU$5</f>
        <v>796.545939474748</v>
      </c>
      <c r="CV37" s="127" t="n">
        <f aca="false">CV18*CV$5</f>
        <v>881.89413491162</v>
      </c>
      <c r="CW37" s="127" t="n">
        <f aca="false">CW18*CW$5</f>
        <v>731.302643913129</v>
      </c>
      <c r="CX37" s="127" t="n">
        <f aca="false">CX18*CX$5</f>
        <v>888.331689170704</v>
      </c>
      <c r="CY37" s="127" t="n">
        <f aca="false">CY18*CY$5</f>
        <v>851.706196979295</v>
      </c>
      <c r="CZ37" s="127" t="n">
        <f aca="false">CZ18*CZ$5</f>
        <v>856.18456583265</v>
      </c>
      <c r="DA37" s="127" t="n">
        <f aca="false">DA18*DA$5</f>
        <v>953.830646612125</v>
      </c>
      <c r="DB37" s="127" t="n">
        <f aca="false">DB18*DB$5</f>
        <v>880.263550451685</v>
      </c>
      <c r="DC37" s="127" t="n">
        <f aca="false">DC18*DC$5</f>
        <v>845.2348544366</v>
      </c>
      <c r="DD37" s="127" t="n">
        <f aca="false">DD18*DD$5</f>
        <v>825.610144846211</v>
      </c>
      <c r="DE37" s="127" t="n">
        <f aca="false">DE18*DE$5</f>
        <v>788.215366016031</v>
      </c>
      <c r="DF37" s="127" t="n">
        <f aca="false">DF18*DF$5</f>
        <v>796.883446056154</v>
      </c>
      <c r="DG37" s="127" t="n">
        <f aca="false">DG18*DG$5</f>
        <v>848.099011838469</v>
      </c>
      <c r="DH37" s="127" t="n">
        <f aca="false">DH18*DH$5</f>
        <v>818.22228443021</v>
      </c>
      <c r="DI37" s="127" t="n">
        <f aca="false">DI18*DI$5</f>
        <v>821.296152728603</v>
      </c>
      <c r="DJ37" s="127" t="n">
        <f aca="false">DJ18*DJ$5</f>
        <v>902.584631772247</v>
      </c>
      <c r="DK37" s="127" t="n">
        <f aca="false">DK18*DK$5</f>
        <v>793.653482908625</v>
      </c>
      <c r="DL37" s="127" t="n">
        <f aca="false">DL18*DL$5</f>
        <v>969.067981746788</v>
      </c>
      <c r="DM37" s="127" t="n">
        <f aca="false">DM18*DM$5</f>
        <v>937.649537418668</v>
      </c>
      <c r="DN37" s="127" t="n">
        <f aca="false">DN18*DN$5</f>
        <v>864.550704605482</v>
      </c>
      <c r="DO37" s="127" t="n">
        <f aca="false">DO18*DO$5</f>
        <v>914.572704980671</v>
      </c>
      <c r="DP37" s="127" t="n">
        <f aca="false">DP18*DP$5</f>
        <v>835.234484764265</v>
      </c>
      <c r="DQ37" s="127" t="n">
        <f aca="false">DQ18*DQ$5</f>
        <v>759.811173869541</v>
      </c>
      <c r="DR37" s="127" t="n">
        <f aca="false">DR18*DR$5</f>
        <v>845.367657574022</v>
      </c>
      <c r="DS37" s="127" t="n">
        <f aca="false">DS18*DS$5</f>
        <v>859.1620118647</v>
      </c>
      <c r="DT37" s="127" t="n">
        <f aca="false">DT18*DT$5</f>
        <v>829.293274979866</v>
      </c>
      <c r="DU37" s="127" t="n">
        <f aca="false">DU18*DU$5</f>
        <v>832.854856795043</v>
      </c>
      <c r="DV37" s="127" t="n">
        <f aca="false">DV18*DV$5</f>
        <v>875.95680226009</v>
      </c>
      <c r="DW37" s="127" t="n">
        <f aca="false">DW18*DW$5</f>
        <v>866.642433935763</v>
      </c>
      <c r="DX37" s="127" t="n">
        <f aca="false">DX18*DX$5</f>
        <v>1003.95111403944</v>
      </c>
      <c r="DY37" s="127" t="n">
        <f aca="false">DY18*DY$5</f>
        <v>925.579085118445</v>
      </c>
      <c r="DZ37" s="127" t="n">
        <f aca="false">DZ18*DZ$5</f>
        <v>897.012599149895</v>
      </c>
      <c r="EA37" s="127" t="n">
        <f aca="false">EA18*EA$5</f>
        <v>993.272578616065</v>
      </c>
      <c r="EB37" s="127" t="n">
        <f aca="false">EB18*EB$5</f>
        <v>867.351326394256</v>
      </c>
      <c r="EC37" s="127" t="n">
        <f aca="false">EC18*EC$5</f>
        <v>789.118287894076</v>
      </c>
      <c r="ED37" s="127" t="n">
        <f aca="false">ED18*ED$5</f>
        <v>877.81221153063</v>
      </c>
      <c r="EE37" s="127" t="n">
        <f aca="false">EE18*EE$5</f>
        <v>851.311833557988</v>
      </c>
      <c r="EF37" s="127" t="n">
        <f aca="false">EF18*EF$5</f>
        <v>901.684618934449</v>
      </c>
      <c r="EG37" s="127" t="n">
        <f aca="false">EG18*EG$5</f>
        <v>864.413212124732</v>
      </c>
      <c r="EH37" s="127" t="n">
        <f aca="false">EH18*EH$5</f>
        <v>867.846205428819</v>
      </c>
      <c r="EI37" s="127" t="n">
        <f aca="false">EI18*EI$5</f>
        <v>922.131399002522</v>
      </c>
      <c r="EJ37" s="127" t="n">
        <f aca="false">EJ18*EJ$5</f>
        <v>1063.53411424005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3.7" hidden="true" customHeight="true" outlineLevel="0" collapsed="false">
      <c r="A39" s="101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3.7" hidden="true" customHeight="true" outlineLevel="0" collapsed="false">
      <c r="A40" s="101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3.7" hidden="true" customHeight="true" outlineLevel="0" collapsed="false">
      <c r="A41" s="101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3.7" hidden="true" customHeight="true" outlineLevel="0" collapsed="false">
      <c r="A42" s="101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3.7" hidden="true" customHeight="true" outlineLevel="0" collapsed="false">
      <c r="A43" s="101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3.7" hidden="true" customHeight="true" outlineLevel="0" collapsed="false">
      <c r="A44" s="107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5.75" hidden="true" customHeight="true" outlineLevel="0" collapsed="false">
      <c r="A45" s="125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29" t="n">
        <f aca="false">WORKDAY(Top!C3,-1,Holidays)</f>
        <v>37161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2.95" hidden="true" customHeight="true" outlineLevel="0" collapsed="false">
      <c r="A47" s="93" t="s">
        <v>13</v>
      </c>
      <c r="B47" s="102" t="s">
        <v>70</v>
      </c>
      <c r="C47" s="130" t="n">
        <v>22.6388888888889</v>
      </c>
      <c r="D47" s="130" t="n">
        <v>27.25</v>
      </c>
      <c r="E47" s="130" t="n">
        <v>35</v>
      </c>
      <c r="F47" s="94" t="n">
        <v>27.8849145299145</v>
      </c>
      <c r="G47" s="94" t="n">
        <v>33.5</v>
      </c>
      <c r="H47" s="94" t="n">
        <v>35</v>
      </c>
      <c r="I47" s="94" t="n">
        <v>32</v>
      </c>
      <c r="J47" s="94" t="n">
        <v>28</v>
      </c>
      <c r="K47" s="94" t="n">
        <v>28</v>
      </c>
      <c r="L47" s="94" t="n">
        <v>28</v>
      </c>
      <c r="M47" s="94" t="n">
        <v>27.5</v>
      </c>
      <c r="N47" s="94" t="n">
        <v>28</v>
      </c>
      <c r="O47" s="94" t="n">
        <v>45.5</v>
      </c>
      <c r="P47" s="94" t="n">
        <v>41.25</v>
      </c>
      <c r="Q47" s="94" t="n">
        <v>49.75</v>
      </c>
      <c r="R47" s="94" t="n">
        <v>41</v>
      </c>
      <c r="S47" s="94" t="n">
        <v>35</v>
      </c>
      <c r="T47" s="94" t="n">
        <v>36</v>
      </c>
      <c r="U47" s="94" t="n">
        <v>34</v>
      </c>
      <c r="V47" s="94" t="n">
        <v>35</v>
      </c>
      <c r="W47" s="130" t="n">
        <v>34.6823529411765</v>
      </c>
      <c r="X47" s="130" t="n">
        <v>36.1441176470588</v>
      </c>
      <c r="Y47" s="130" t="n">
        <v>35.6945637583893</v>
      </c>
      <c r="Z47" s="130" t="n">
        <v>35.8772156862745</v>
      </c>
      <c r="AA47" s="130" t="n">
        <v>36.6788529411765</v>
      </c>
      <c r="AB47" s="131" t="n">
        <v>37.86484375</v>
      </c>
      <c r="AC47" s="97" t="n">
        <v>36.0912397141111</v>
      </c>
      <c r="AF47" s="73"/>
      <c r="AG47" s="73" t="n">
        <v>35</v>
      </c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2.95" hidden="true" customHeight="true" outlineLevel="0" collapsed="false">
      <c r="A48" s="101" t="s">
        <v>12</v>
      </c>
      <c r="B48" s="73" t="s">
        <v>71</v>
      </c>
      <c r="C48" s="131" t="n">
        <v>23.3611111111111</v>
      </c>
      <c r="D48" s="131" t="n">
        <v>27.15</v>
      </c>
      <c r="E48" s="131" t="n">
        <v>34.75</v>
      </c>
      <c r="F48" s="96" t="n">
        <v>28.0523931623932</v>
      </c>
      <c r="G48" s="96" t="n">
        <v>33.325</v>
      </c>
      <c r="H48" s="96" t="n">
        <v>34.75</v>
      </c>
      <c r="I48" s="96" t="n">
        <v>31.9</v>
      </c>
      <c r="J48" s="96" t="n">
        <v>29</v>
      </c>
      <c r="K48" s="96" t="n">
        <v>28</v>
      </c>
      <c r="L48" s="96" t="n">
        <v>30</v>
      </c>
      <c r="M48" s="96" t="n">
        <v>30</v>
      </c>
      <c r="N48" s="96" t="n">
        <v>30.5</v>
      </c>
      <c r="O48" s="96" t="n">
        <v>48.25</v>
      </c>
      <c r="P48" s="96" t="n">
        <v>44.25</v>
      </c>
      <c r="Q48" s="96" t="n">
        <v>52.25</v>
      </c>
      <c r="R48" s="96" t="n">
        <v>44.5</v>
      </c>
      <c r="S48" s="96" t="n">
        <v>33.9166666666667</v>
      </c>
      <c r="T48" s="96" t="n">
        <v>34.75</v>
      </c>
      <c r="U48" s="96" t="n">
        <v>33</v>
      </c>
      <c r="V48" s="96" t="n">
        <v>34</v>
      </c>
      <c r="W48" s="131" t="n">
        <v>35.7127450980392</v>
      </c>
      <c r="X48" s="131" t="n">
        <v>37.6127450980392</v>
      </c>
      <c r="Y48" s="131" t="n">
        <v>37.1525167785235</v>
      </c>
      <c r="Z48" s="131" t="n">
        <v>37.5957647058824</v>
      </c>
      <c r="AA48" s="131" t="n">
        <v>39.7826176470588</v>
      </c>
      <c r="AB48" s="131" t="n">
        <v>42.3330859375</v>
      </c>
      <c r="AC48" s="104" t="n">
        <v>38.5601462359524</v>
      </c>
      <c r="AF48" s="73"/>
      <c r="AG48" s="73" t="n">
        <v>34.75</v>
      </c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2.95" hidden="true" customHeight="true" outlineLevel="0" collapsed="false">
      <c r="A49" s="101" t="s">
        <v>14</v>
      </c>
      <c r="B49" s="73"/>
      <c r="C49" s="131" t="n">
        <v>25.5</v>
      </c>
      <c r="D49" s="131" t="n">
        <v>27.25</v>
      </c>
      <c r="E49" s="131" t="n">
        <v>35.25</v>
      </c>
      <c r="F49" s="96" t="n">
        <v>29.0353076923077</v>
      </c>
      <c r="G49" s="96" t="n">
        <v>34.625</v>
      </c>
      <c r="H49" s="96" t="n">
        <v>35.25</v>
      </c>
      <c r="I49" s="96" t="n">
        <v>34</v>
      </c>
      <c r="J49" s="96" t="n">
        <v>30.625</v>
      </c>
      <c r="K49" s="96" t="n">
        <v>31.25</v>
      </c>
      <c r="L49" s="96" t="n">
        <v>30</v>
      </c>
      <c r="M49" s="96" t="n">
        <v>30</v>
      </c>
      <c r="N49" s="96" t="n">
        <v>36.75</v>
      </c>
      <c r="O49" s="96" t="n">
        <v>47.75</v>
      </c>
      <c r="P49" s="96" t="n">
        <v>44.25</v>
      </c>
      <c r="Q49" s="96" t="n">
        <v>51.25</v>
      </c>
      <c r="R49" s="96" t="n">
        <v>43.25</v>
      </c>
      <c r="S49" s="96" t="n">
        <v>36.25</v>
      </c>
      <c r="T49" s="96" t="n">
        <v>37</v>
      </c>
      <c r="U49" s="96" t="n">
        <v>34.75</v>
      </c>
      <c r="V49" s="96" t="n">
        <v>37</v>
      </c>
      <c r="W49" s="131" t="n">
        <v>37.0813725490196</v>
      </c>
      <c r="X49" s="131" t="n">
        <v>39.7509803921569</v>
      </c>
      <c r="Y49" s="131" t="n">
        <v>39.8526510067114</v>
      </c>
      <c r="Z49" s="131" t="n">
        <v>40.2970588235294</v>
      </c>
      <c r="AA49" s="131" t="n">
        <v>40.8976470588235</v>
      </c>
      <c r="AB49" s="131" t="n">
        <v>41.7648046875</v>
      </c>
      <c r="AC49" s="104" t="n">
        <v>39.9681654676259</v>
      </c>
      <c r="AF49" s="73"/>
      <c r="AG49" s="73" t="n">
        <v>35.25</v>
      </c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2.95" hidden="true" customHeight="true" outlineLevel="0" collapsed="false">
      <c r="A50" s="101" t="s">
        <v>17</v>
      </c>
      <c r="B50" s="102"/>
      <c r="C50" s="131" t="n">
        <v>28.2467593016448</v>
      </c>
      <c r="D50" s="131" t="n">
        <v>27.25</v>
      </c>
      <c r="E50" s="131" t="n">
        <v>32</v>
      </c>
      <c r="F50" s="96" t="n">
        <v>29.0061609836589</v>
      </c>
      <c r="G50" s="96" t="n">
        <v>32.5</v>
      </c>
      <c r="H50" s="96" t="n">
        <v>32.5</v>
      </c>
      <c r="I50" s="96" t="n">
        <v>32.5</v>
      </c>
      <c r="J50" s="96" t="n">
        <v>30.625</v>
      </c>
      <c r="K50" s="96" t="n">
        <v>31.25</v>
      </c>
      <c r="L50" s="96" t="n">
        <v>30</v>
      </c>
      <c r="M50" s="96" t="n">
        <v>30</v>
      </c>
      <c r="N50" s="96" t="n">
        <v>36.75</v>
      </c>
      <c r="O50" s="96" t="n">
        <v>47.75</v>
      </c>
      <c r="P50" s="96" t="n">
        <v>44.25</v>
      </c>
      <c r="Q50" s="96" t="n">
        <v>51.25</v>
      </c>
      <c r="R50" s="96" t="n">
        <v>39.5</v>
      </c>
      <c r="S50" s="96" t="n">
        <v>35.5</v>
      </c>
      <c r="T50" s="96" t="n">
        <v>35.25</v>
      </c>
      <c r="U50" s="96" t="n">
        <v>34.5</v>
      </c>
      <c r="V50" s="96" t="n">
        <v>36.75</v>
      </c>
      <c r="W50" s="131" t="n">
        <v>36.2343137254902</v>
      </c>
      <c r="X50" s="131" t="n">
        <v>28.9274509803922</v>
      </c>
      <c r="Y50" s="131" t="n">
        <v>26.2869127516779</v>
      </c>
      <c r="Z50" s="131" t="n">
        <v>24.3764705882353</v>
      </c>
      <c r="AA50" s="131" t="n">
        <v>34.3878921568628</v>
      </c>
      <c r="AB50" s="131" t="n">
        <v>38.7671875</v>
      </c>
      <c r="AC50" s="104" t="n">
        <v>32.4789252915522</v>
      </c>
      <c r="AF50" s="73"/>
      <c r="AG50" s="73" t="n">
        <v>32.5</v>
      </c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2.95" hidden="true" customHeight="true" outlineLevel="0" collapsed="false">
      <c r="A51" s="101" t="s">
        <v>15</v>
      </c>
      <c r="B51" s="73" t="s">
        <v>72</v>
      </c>
      <c r="C51" s="131" t="n">
        <v>25.1</v>
      </c>
      <c r="D51" s="131" t="n">
        <v>27.25</v>
      </c>
      <c r="E51" s="131" t="n">
        <v>32</v>
      </c>
      <c r="F51" s="96" t="n">
        <v>27.8926923076923</v>
      </c>
      <c r="G51" s="96" t="n">
        <v>32.5</v>
      </c>
      <c r="H51" s="96" t="n">
        <v>32.5</v>
      </c>
      <c r="I51" s="96" t="n">
        <v>32.5</v>
      </c>
      <c r="J51" s="96" t="n">
        <v>31.375</v>
      </c>
      <c r="K51" s="96" t="n">
        <v>31.75</v>
      </c>
      <c r="L51" s="96" t="n">
        <v>31</v>
      </c>
      <c r="M51" s="96" t="n">
        <v>32.75</v>
      </c>
      <c r="N51" s="96" t="n">
        <v>39</v>
      </c>
      <c r="O51" s="96" t="n">
        <v>50</v>
      </c>
      <c r="P51" s="96" t="n">
        <v>47</v>
      </c>
      <c r="Q51" s="96" t="n">
        <v>53</v>
      </c>
      <c r="R51" s="96" t="n">
        <v>39.5</v>
      </c>
      <c r="S51" s="96" t="n">
        <v>35.5</v>
      </c>
      <c r="T51" s="96" t="n">
        <v>35.25</v>
      </c>
      <c r="U51" s="96" t="n">
        <v>34.5</v>
      </c>
      <c r="V51" s="96" t="n">
        <v>36.75</v>
      </c>
      <c r="W51" s="131" t="n">
        <v>37.1637254901961</v>
      </c>
      <c r="X51" s="131" t="n">
        <v>40.0254901960784</v>
      </c>
      <c r="Y51" s="131" t="n">
        <v>40.1442953020134</v>
      </c>
      <c r="Z51" s="131" t="n">
        <v>40.5294117647059</v>
      </c>
      <c r="AA51" s="131" t="n">
        <v>41.1465294117647</v>
      </c>
      <c r="AB51" s="131" t="n">
        <v>41.78515625</v>
      </c>
      <c r="AC51" s="104" t="n">
        <v>40.1398582310622</v>
      </c>
      <c r="AF51" s="73"/>
      <c r="AG51" s="73" t="n">
        <v>32.5</v>
      </c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2.95" hidden="true" customHeight="true" outlineLevel="0" collapsed="false">
      <c r="A52" s="132" t="s">
        <v>11</v>
      </c>
      <c r="C52" s="131" t="n">
        <v>26.0888888888889</v>
      </c>
      <c r="D52" s="131" t="n">
        <v>25.35</v>
      </c>
      <c r="E52" s="131" t="n">
        <v>30.5</v>
      </c>
      <c r="F52" s="106" t="n">
        <v>27.2052991452992</v>
      </c>
      <c r="G52" s="106" t="n">
        <v>29.875</v>
      </c>
      <c r="H52" s="96" t="n">
        <v>30.25</v>
      </c>
      <c r="I52" s="96" t="n">
        <v>29.5</v>
      </c>
      <c r="J52" s="106" t="n">
        <v>30</v>
      </c>
      <c r="K52" s="96" t="n">
        <v>29.5</v>
      </c>
      <c r="L52" s="96" t="n">
        <v>30.5</v>
      </c>
      <c r="M52" s="96" t="n">
        <v>32.5</v>
      </c>
      <c r="N52" s="96" t="n">
        <v>41.5</v>
      </c>
      <c r="O52" s="106" t="n">
        <v>52.75</v>
      </c>
      <c r="P52" s="96" t="n">
        <v>50.5</v>
      </c>
      <c r="Q52" s="96" t="n">
        <v>55</v>
      </c>
      <c r="R52" s="96" t="n">
        <v>45</v>
      </c>
      <c r="S52" s="106" t="n">
        <v>32.3333333333333</v>
      </c>
      <c r="T52" s="96" t="n">
        <v>33.5</v>
      </c>
      <c r="U52" s="96" t="n">
        <v>31</v>
      </c>
      <c r="V52" s="96" t="n">
        <v>32.5</v>
      </c>
      <c r="W52" s="131" t="n">
        <v>36.8039215686275</v>
      </c>
      <c r="X52" s="131" t="n">
        <v>37.7539215686275</v>
      </c>
      <c r="Y52" s="131" t="n">
        <v>37.446744966443</v>
      </c>
      <c r="Z52" s="131" t="n">
        <v>38.1349019607843</v>
      </c>
      <c r="AA52" s="131" t="n">
        <v>38.7266176470588</v>
      </c>
      <c r="AB52" s="131" t="n">
        <v>39.3420703125</v>
      </c>
      <c r="AC52" s="104" t="n">
        <v>38.0035016692528</v>
      </c>
      <c r="AF52" s="73"/>
      <c r="AG52" s="73" t="n">
        <v>30.25</v>
      </c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2.95" hidden="true" customHeight="true" outlineLevel="0" collapsed="false">
      <c r="A53" s="101" t="s">
        <v>16</v>
      </c>
      <c r="B53" s="72" t="n">
        <v>55</v>
      </c>
      <c r="C53" s="131" t="n">
        <v>27.0888888888889</v>
      </c>
      <c r="D53" s="131" t="n">
        <v>27.35</v>
      </c>
      <c r="E53" s="131" t="n">
        <v>32.5</v>
      </c>
      <c r="F53" s="131" t="n">
        <v>28.8822222222222</v>
      </c>
      <c r="G53" s="96" t="n">
        <v>31.25</v>
      </c>
      <c r="H53" s="131" t="n">
        <v>31.75</v>
      </c>
      <c r="I53" s="131" t="n">
        <v>30.75</v>
      </c>
      <c r="J53" s="96" t="n">
        <v>31.625</v>
      </c>
      <c r="K53" s="131" t="n">
        <v>30.75</v>
      </c>
      <c r="L53" s="131" t="n">
        <v>32.5</v>
      </c>
      <c r="M53" s="131" t="n">
        <v>35.5</v>
      </c>
      <c r="N53" s="131" t="n">
        <v>46.5</v>
      </c>
      <c r="O53" s="96" t="n">
        <v>61.25</v>
      </c>
      <c r="P53" s="131" t="n">
        <v>57.5</v>
      </c>
      <c r="Q53" s="131" t="n">
        <v>65</v>
      </c>
      <c r="R53" s="131" t="n">
        <v>52</v>
      </c>
      <c r="S53" s="96" t="n">
        <v>34.5</v>
      </c>
      <c r="T53" s="131" t="n">
        <v>36</v>
      </c>
      <c r="U53" s="131" t="n">
        <v>33</v>
      </c>
      <c r="V53" s="131" t="n">
        <v>34.5</v>
      </c>
      <c r="W53" s="131" t="n">
        <v>40.5205882352941</v>
      </c>
      <c r="X53" s="131" t="n">
        <v>41.0892156862745</v>
      </c>
      <c r="Y53" s="131" t="n">
        <v>40.6423154362416</v>
      </c>
      <c r="Z53" s="131" t="n">
        <v>41.4341176470588</v>
      </c>
      <c r="AA53" s="131" t="n">
        <v>41.8876078431372</v>
      </c>
      <c r="AB53" s="131" t="n">
        <v>42.328203125</v>
      </c>
      <c r="AC53" s="104" t="n">
        <v>41.2173696337048</v>
      </c>
      <c r="AF53" s="73"/>
      <c r="AG53" s="73" t="n">
        <v>31.75</v>
      </c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2.95" hidden="true" customHeight="true" outlineLevel="0" collapsed="false">
      <c r="A54" s="101"/>
      <c r="C54" s="131"/>
      <c r="D54" s="131"/>
      <c r="E54" s="131"/>
      <c r="F54" s="131"/>
      <c r="G54" s="96"/>
      <c r="H54" s="131"/>
      <c r="I54" s="131"/>
      <c r="J54" s="96"/>
      <c r="K54" s="131"/>
      <c r="L54" s="131"/>
      <c r="M54" s="131"/>
      <c r="N54" s="131"/>
      <c r="O54" s="96"/>
      <c r="P54" s="131"/>
      <c r="Q54" s="131"/>
      <c r="R54" s="131"/>
      <c r="S54" s="96"/>
      <c r="T54" s="131"/>
      <c r="U54" s="131"/>
      <c r="V54" s="131"/>
      <c r="W54" s="131"/>
      <c r="X54" s="131"/>
      <c r="Y54" s="131"/>
      <c r="Z54" s="131"/>
      <c r="AA54" s="131"/>
      <c r="AB54" s="131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2.95" hidden="true" customHeight="true" outlineLevel="0" collapsed="false">
      <c r="A55" s="101" t="s">
        <v>9</v>
      </c>
      <c r="C55" s="131"/>
      <c r="D55" s="131"/>
      <c r="E55" s="131"/>
      <c r="F55" s="131"/>
      <c r="G55" s="96"/>
      <c r="H55" s="131"/>
      <c r="I55" s="131"/>
      <c r="J55" s="96"/>
      <c r="K55" s="131"/>
      <c r="L55" s="131"/>
      <c r="M55" s="131"/>
      <c r="N55" s="131"/>
      <c r="O55" s="96"/>
      <c r="P55" s="131"/>
      <c r="Q55" s="131"/>
      <c r="R55" s="131"/>
      <c r="S55" s="96"/>
      <c r="T55" s="131"/>
      <c r="U55" s="131"/>
      <c r="V55" s="131"/>
      <c r="W55" s="131"/>
      <c r="X55" s="131"/>
      <c r="Y55" s="131"/>
      <c r="Z55" s="131"/>
      <c r="AA55" s="131"/>
      <c r="AB55" s="131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2.95" hidden="true" customHeight="true" outlineLevel="0" collapsed="false">
      <c r="A56" s="101" t="s">
        <v>9</v>
      </c>
      <c r="B56" s="72" t="n">
        <v>44.875</v>
      </c>
      <c r="C56" s="131" t="n">
        <v>34.3647826086957</v>
      </c>
      <c r="D56" s="131" t="n">
        <v>38.9499969482422</v>
      </c>
      <c r="E56" s="131" t="n">
        <v>46</v>
      </c>
      <c r="F56" s="131" t="n">
        <v>39.4359990140475</v>
      </c>
      <c r="G56" s="96" t="n">
        <v>45.7666290283203</v>
      </c>
      <c r="H56" s="131" t="n">
        <v>45.9485182189941</v>
      </c>
      <c r="I56" s="131" t="n">
        <v>45.5847398376465</v>
      </c>
      <c r="J56" s="96" t="n">
        <v>43.4966693878174</v>
      </c>
      <c r="K56" s="131" t="n">
        <v>44.5090580749512</v>
      </c>
      <c r="L56" s="131" t="n">
        <v>42.4842807006836</v>
      </c>
      <c r="M56" s="131" t="n">
        <v>42.9502600237404</v>
      </c>
      <c r="N56" s="131" t="n">
        <v>43.9360578871446</v>
      </c>
      <c r="O56" s="96" t="n">
        <v>46.9865417048318</v>
      </c>
      <c r="P56" s="131" t="n">
        <v>46.5818469611616</v>
      </c>
      <c r="Q56" s="131" t="n">
        <v>47.3912364485021</v>
      </c>
      <c r="R56" s="131" t="n">
        <v>47.3994681790265</v>
      </c>
      <c r="S56" s="96" t="n">
        <v>49.9441633686339</v>
      </c>
      <c r="T56" s="131" t="n">
        <v>45.9966075093638</v>
      </c>
      <c r="U56" s="131" t="n">
        <v>50.1320341260167</v>
      </c>
      <c r="V56" s="131" t="n">
        <v>53.7038484705214</v>
      </c>
      <c r="W56" s="131" t="n">
        <v>46.350094676607</v>
      </c>
      <c r="X56" s="131" t="n">
        <v>43.8071307163055</v>
      </c>
      <c r="Y56" s="131" t="n">
        <v>42.4714615870693</v>
      </c>
      <c r="Z56" s="131" t="n">
        <v>41.2943429787678</v>
      </c>
      <c r="AA56" s="131" t="n">
        <v>38.5894742544962</v>
      </c>
      <c r="AB56" s="131" t="n">
        <v>41.3357193138906</v>
      </c>
      <c r="AC56" s="104" t="n">
        <v>40.9935402684949</v>
      </c>
      <c r="AF56" s="73"/>
      <c r="AG56" s="73" t="n">
        <v>45.9485182189941</v>
      </c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2.95" hidden="true" customHeight="true" outlineLevel="0" collapsed="false">
      <c r="A57" s="101"/>
      <c r="C57" s="131"/>
      <c r="D57" s="131"/>
      <c r="E57" s="131"/>
      <c r="F57" s="131"/>
      <c r="G57" s="96"/>
      <c r="H57" s="131"/>
      <c r="I57" s="131"/>
      <c r="J57" s="96"/>
      <c r="K57" s="131"/>
      <c r="L57" s="131"/>
      <c r="M57" s="131"/>
      <c r="N57" s="131"/>
      <c r="O57" s="96"/>
      <c r="P57" s="131"/>
      <c r="Q57" s="131"/>
      <c r="R57" s="131"/>
      <c r="S57" s="96"/>
      <c r="T57" s="131"/>
      <c r="U57" s="131"/>
      <c r="V57" s="131"/>
      <c r="W57" s="131"/>
      <c r="X57" s="131"/>
      <c r="Y57" s="131"/>
      <c r="Z57" s="131"/>
      <c r="AA57" s="131"/>
      <c r="AB57" s="131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2.95" hidden="true" customHeight="true" outlineLevel="0" collapsed="false">
      <c r="A58" s="101"/>
      <c r="C58" s="131"/>
      <c r="D58" s="131"/>
      <c r="E58" s="131"/>
      <c r="F58" s="131"/>
      <c r="G58" s="96"/>
      <c r="H58" s="131"/>
      <c r="I58" s="131"/>
      <c r="J58" s="96"/>
      <c r="K58" s="131"/>
      <c r="L58" s="131"/>
      <c r="M58" s="131"/>
      <c r="N58" s="131"/>
      <c r="O58" s="96"/>
      <c r="P58" s="131"/>
      <c r="Q58" s="131"/>
      <c r="R58" s="131"/>
      <c r="S58" s="96"/>
      <c r="T58" s="131"/>
      <c r="U58" s="131"/>
      <c r="V58" s="131"/>
      <c r="W58" s="131"/>
      <c r="X58" s="131"/>
      <c r="Y58" s="131"/>
      <c r="Z58" s="131"/>
      <c r="AA58" s="131"/>
      <c r="AB58" s="131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2.95" hidden="true" customHeight="true" outlineLevel="0" collapsed="false">
      <c r="A59" s="101"/>
      <c r="C59" s="131"/>
      <c r="D59" s="131"/>
      <c r="E59" s="131"/>
      <c r="F59" s="131"/>
      <c r="G59" s="96"/>
      <c r="H59" s="131"/>
      <c r="I59" s="131"/>
      <c r="J59" s="96"/>
      <c r="K59" s="131"/>
      <c r="L59" s="131"/>
      <c r="M59" s="131"/>
      <c r="N59" s="131"/>
      <c r="O59" s="96"/>
      <c r="P59" s="131"/>
      <c r="Q59" s="131"/>
      <c r="R59" s="131"/>
      <c r="S59" s="96"/>
      <c r="T59" s="131"/>
      <c r="U59" s="131"/>
      <c r="V59" s="131"/>
      <c r="W59" s="131"/>
      <c r="X59" s="131"/>
      <c r="Y59" s="131"/>
      <c r="Z59" s="131"/>
      <c r="AA59" s="131"/>
      <c r="AB59" s="131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2.95" hidden="true" customHeight="true" outlineLevel="0" collapsed="false">
      <c r="A60" s="101"/>
      <c r="C60" s="131"/>
      <c r="D60" s="131"/>
      <c r="E60" s="131"/>
      <c r="F60" s="131"/>
      <c r="G60" s="96"/>
      <c r="H60" s="131"/>
      <c r="I60" s="131"/>
      <c r="J60" s="96"/>
      <c r="K60" s="131"/>
      <c r="L60" s="131"/>
      <c r="M60" s="131"/>
      <c r="N60" s="131"/>
      <c r="O60" s="96"/>
      <c r="P60" s="131"/>
      <c r="Q60" s="131"/>
      <c r="R60" s="131"/>
      <c r="S60" s="96"/>
      <c r="T60" s="131"/>
      <c r="U60" s="131"/>
      <c r="V60" s="131"/>
      <c r="W60" s="131"/>
      <c r="X60" s="131"/>
      <c r="Y60" s="131"/>
      <c r="Z60" s="131"/>
      <c r="AA60" s="131"/>
      <c r="AB60" s="131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2.95" hidden="true" customHeight="true" outlineLevel="0" collapsed="false">
      <c r="A61" s="101"/>
      <c r="C61" s="131"/>
      <c r="D61" s="131"/>
      <c r="E61" s="131"/>
      <c r="F61" s="131"/>
      <c r="G61" s="96"/>
      <c r="H61" s="131"/>
      <c r="I61" s="131"/>
      <c r="J61" s="96"/>
      <c r="K61" s="131"/>
      <c r="L61" s="131"/>
      <c r="M61" s="131"/>
      <c r="N61" s="131"/>
      <c r="O61" s="96"/>
      <c r="P61" s="131"/>
      <c r="Q61" s="131"/>
      <c r="R61" s="131"/>
      <c r="S61" s="96"/>
      <c r="T61" s="131"/>
      <c r="U61" s="131"/>
      <c r="V61" s="131"/>
      <c r="W61" s="131"/>
      <c r="X61" s="131"/>
      <c r="Y61" s="131"/>
      <c r="Z61" s="131"/>
      <c r="AA61" s="131"/>
      <c r="AB61" s="131"/>
      <c r="AC61" s="104"/>
    </row>
    <row r="62" customFormat="false" ht="12.95" hidden="true" customHeight="true" outlineLevel="0" collapsed="false">
      <c r="A62" s="101"/>
      <c r="B62" s="122"/>
      <c r="C62" s="131"/>
      <c r="D62" s="131"/>
      <c r="E62" s="131"/>
      <c r="F62" s="131"/>
      <c r="G62" s="96"/>
      <c r="H62" s="131"/>
      <c r="I62" s="131"/>
      <c r="J62" s="96"/>
      <c r="K62" s="131"/>
      <c r="L62" s="131"/>
      <c r="M62" s="131"/>
      <c r="N62" s="131"/>
      <c r="O62" s="96"/>
      <c r="P62" s="131"/>
      <c r="Q62" s="131"/>
      <c r="R62" s="131"/>
      <c r="S62" s="96"/>
      <c r="T62" s="131"/>
      <c r="U62" s="131"/>
      <c r="V62" s="131"/>
      <c r="W62" s="131"/>
      <c r="X62" s="131"/>
      <c r="Y62" s="131"/>
      <c r="Z62" s="131"/>
      <c r="AA62" s="131"/>
      <c r="AB62" s="131"/>
      <c r="AC62" s="104"/>
    </row>
    <row r="63" customFormat="false" ht="12.95" hidden="true" customHeight="true" outlineLevel="0" collapsed="false">
      <c r="A63" s="107"/>
      <c r="C63" s="133"/>
      <c r="D63" s="133"/>
      <c r="E63" s="133"/>
      <c r="F63" s="133"/>
      <c r="G63" s="109"/>
      <c r="H63" s="133"/>
      <c r="I63" s="133"/>
      <c r="J63" s="109"/>
      <c r="K63" s="133"/>
      <c r="L63" s="133"/>
      <c r="M63" s="133"/>
      <c r="N63" s="133"/>
      <c r="O63" s="109"/>
      <c r="P63" s="133"/>
      <c r="Q63" s="133"/>
      <c r="R63" s="133"/>
      <c r="S63" s="109"/>
      <c r="T63" s="133"/>
      <c r="U63" s="133"/>
      <c r="V63" s="133"/>
      <c r="W63" s="133"/>
      <c r="X63" s="133"/>
      <c r="Y63" s="133"/>
      <c r="Z63" s="133"/>
      <c r="AA63" s="133"/>
      <c r="AB63" s="133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4" t="s">
        <v>75</v>
      </c>
      <c r="F65" s="72" t="s">
        <v>76</v>
      </c>
    </row>
    <row r="66" customFormat="false" ht="11.2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69</v>
      </c>
      <c r="AD66" s="138"/>
      <c r="AE66" s="138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4309.06389301634</v>
      </c>
      <c r="D67" s="139" t="n">
        <f aca="false">D9/('Gas Curve Summary'!$B$11)*1000</f>
        <v>5571.45777959517</v>
      </c>
      <c r="E67" s="139" t="n">
        <f aca="false">E9/('Gas Curve Summary'!$B$12)*1000</f>
        <v>9229.53451043339</v>
      </c>
      <c r="F67" s="139" t="n">
        <f aca="false">AVERAGE(C67:E67)</f>
        <v>6370.01872768164</v>
      </c>
      <c r="G67" s="139" t="n">
        <f aca="false">AVERAGE(H67,I67)</f>
        <v>10236.7735150576</v>
      </c>
      <c r="H67" s="139" t="n">
        <f aca="false">$H9/'Gas Curve Summary'!$B$13*1000</f>
        <v>10685.1037083595</v>
      </c>
      <c r="I67" s="139" t="n">
        <f aca="false">$I9/'Gas Curve Summary'!$B$14*1000</f>
        <v>9788.44332175561</v>
      </c>
      <c r="J67" s="139" t="n">
        <f aca="false">AVERAGE(K67:L67)</f>
        <v>13750.4910889675</v>
      </c>
      <c r="K67" s="139" t="n">
        <f aca="false">$K9/'Gas Curve Summary'!$B$15*1000</f>
        <v>12200.4357298475</v>
      </c>
      <c r="L67" s="139" t="n">
        <f aca="false">$L9/'Gas Curve Summary'!$B$16*1000</f>
        <v>15300.5464480874</v>
      </c>
      <c r="M67" s="139" t="n">
        <f aca="false">$M9/'Gas Curve Summary'!$B$17*1000</f>
        <v>11873.058144696</v>
      </c>
      <c r="N67" s="139" t="n">
        <f aca="false">$N9/'Gas Curve Summary'!$B$18*1000</f>
        <v>10634.2575009495</v>
      </c>
      <c r="O67" s="139" t="n">
        <f aca="false">AVERAGE(P67:Q67)</f>
        <v>15784.8324514991</v>
      </c>
      <c r="P67" s="139" t="n">
        <f aca="false">$P9/'Gas Curve Summary'!$B$19*1000</f>
        <v>14197.5308641975</v>
      </c>
      <c r="Q67" s="139" t="n">
        <f aca="false">$Q9/'Gas Curve Summary'!$B$20*1000</f>
        <v>17372.1340388007</v>
      </c>
      <c r="R67" s="139" t="n">
        <f aca="false">$R9/'Gas Curve Summary'!$B$21*1000</f>
        <v>14260.2495543672</v>
      </c>
      <c r="S67" s="139" t="n">
        <f aca="false">AVERAGE(T67:V67)</f>
        <v>12484.7751890553</v>
      </c>
      <c r="T67" s="139" t="n">
        <f aca="false">$T9/'Gas Curve Summary'!$B$22*1000</f>
        <v>13181.8181818182</v>
      </c>
      <c r="U67" s="139" t="n">
        <f aca="false">$U9/'Gas Curve Summary'!$B$23*1000</f>
        <v>11891.8918918919</v>
      </c>
      <c r="V67" s="139" t="n">
        <f aca="false">$V9/'Gas Curve Summary'!$B$24*1000</f>
        <v>12380.615493456</v>
      </c>
      <c r="W67" s="139" t="n">
        <f aca="false">W9/AVERAGE('Gas Curve Summary'!$B$13:$B$24)*1000</f>
        <v>12746.4687058531</v>
      </c>
      <c r="X67" s="139" t="n">
        <f aca="false">X9/AVERAGE('Gas Curve Summary'!$B$25:$B$36)*1000</f>
        <v>11744.9338033986</v>
      </c>
      <c r="Y67" s="139" t="n">
        <f aca="false">Y9/AVERAGE('Gas Curve Summary'!$B$37:$B$48)*1000</f>
        <v>11166.33724635</v>
      </c>
      <c r="Z67" s="139" t="n">
        <f aca="false">Z9/AVERAGE('Gas Curve Summary'!$B$49:$B$60)*1000</f>
        <v>10919.3463819922</v>
      </c>
      <c r="AA67" s="139" t="n">
        <f aca="false">AA9/AVERAGE('Gas Curve Summary'!$B$61:$B$108)*1000</f>
        <v>10458.2013150871</v>
      </c>
      <c r="AB67" s="139" t="n">
        <f aca="false">AB9/AVERAGE('Gas Curve Summary'!$B$109:$B$120)*1000</f>
        <v>10119.0494437508</v>
      </c>
      <c r="AC67" s="140" t="n">
        <f aca="false">AC9/AVERAGE('Gas Curve Summary'!$B$9:$B$120)*1000</f>
        <v>10648.1642595534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4734.39821693908</v>
      </c>
      <c r="D68" s="139" t="n">
        <f aca="false">D10/('Gas Curve Summary'!$B$11)*1000</f>
        <v>5724.80065426293</v>
      </c>
      <c r="E68" s="139" t="n">
        <f aca="false">E10/('Gas Curve Summary'!$B$12)*1000</f>
        <v>9296.4151952916</v>
      </c>
      <c r="F68" s="141" t="n">
        <f aca="false">AVERAGE(C68:E68)</f>
        <v>6585.2046888312</v>
      </c>
      <c r="G68" s="139" t="n">
        <f aca="false">AVERAGE(H68,I68)</f>
        <v>10181.7022337323</v>
      </c>
      <c r="H68" s="139" t="n">
        <f aca="false">$H10/'Gas Curve Summary'!$B$13*1000</f>
        <v>10606.5367693275</v>
      </c>
      <c r="I68" s="139" t="n">
        <f aca="false">$I10/'Gas Curve Summary'!$B$14*1000</f>
        <v>9756.86769813704</v>
      </c>
      <c r="J68" s="139" t="n">
        <f aca="false">AVERAGE(K68:L68)</f>
        <v>14296.9391763992</v>
      </c>
      <c r="K68" s="139" t="n">
        <f aca="false">$K10/'Gas Curve Summary'!$B$15*1000</f>
        <v>12200.4357298475</v>
      </c>
      <c r="L68" s="139" t="n">
        <f aca="false">$L10/'Gas Curve Summary'!$B$16*1000</f>
        <v>16393.4426229508</v>
      </c>
      <c r="M68" s="139" t="n">
        <f aca="false">$M10/'Gas Curve Summary'!$B$17*1000</f>
        <v>12982.689747004</v>
      </c>
      <c r="N68" s="139" t="n">
        <f aca="false">$N10/'Gas Curve Summary'!$B$18*1000</f>
        <v>11583.74477782</v>
      </c>
      <c r="O68" s="139" t="n">
        <f aca="false">AVERAGE(P68:Q68)</f>
        <v>16754.8500881834</v>
      </c>
      <c r="P68" s="139" t="n">
        <f aca="false">$P10/'Gas Curve Summary'!$B$19*1000</f>
        <v>15255.7319223986</v>
      </c>
      <c r="Q68" s="139" t="n">
        <f aca="false">$Q10/'Gas Curve Summary'!$B$20*1000</f>
        <v>18253.9682539683</v>
      </c>
      <c r="R68" s="139" t="n">
        <f aca="false">$R10/'Gas Curve Summary'!$B$21*1000</f>
        <v>15508.0213903743</v>
      </c>
      <c r="S68" s="139" t="n">
        <f aca="false">AVERAGE(T68:V68)</f>
        <v>12064.9262633698</v>
      </c>
      <c r="T68" s="139" t="n">
        <f aca="false">$T10/'Gas Curve Summary'!$B$22*1000</f>
        <v>12636.3636363636</v>
      </c>
      <c r="U68" s="139" t="n">
        <f aca="false">$U10/'Gas Curve Summary'!$B$23*1000</f>
        <v>11531.5315315315</v>
      </c>
      <c r="V68" s="139" t="n">
        <f aca="false">$V10/'Gas Curve Summary'!$B$24*1000</f>
        <v>12026.8836222144</v>
      </c>
      <c r="W68" s="141" t="n">
        <f aca="false">W10/AVERAGE('Gas Curve Summary'!$B$13:$B$24)*1000</f>
        <v>13122.2141200594</v>
      </c>
      <c r="X68" s="139" t="n">
        <f aca="false">X10/AVERAGE('Gas Curve Summary'!$B$25:$B$36)*1000</f>
        <v>12215.3179398132</v>
      </c>
      <c r="Y68" s="139" t="n">
        <f aca="false">Y10/AVERAGE('Gas Curve Summary'!$B$37:$B$48)*1000</f>
        <v>11618.6881679526</v>
      </c>
      <c r="Z68" s="139" t="n">
        <f aca="false">Z10/AVERAGE('Gas Curve Summary'!$B$49:$B$60)*1000</f>
        <v>11436.7675814072</v>
      </c>
      <c r="AA68" s="139" t="n">
        <f aca="false">AA10/AVERAGE('Gas Curve Summary'!$B$61:$B$108)*1000</f>
        <v>11338.0126499656</v>
      </c>
      <c r="AB68" s="139" t="n">
        <f aca="false">AB10/AVERAGE('Gas Curve Summary'!$B$109:$B$120)*1000</f>
        <v>11308.7844729567</v>
      </c>
      <c r="AC68" s="140" t="n">
        <f aca="false">AC10/AVERAGE('Gas Curve Summary'!$B$9:$B$120)*1000</f>
        <v>11380.2789211664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4880.60921248143</v>
      </c>
      <c r="D69" s="139" t="n">
        <f aca="false">D11/('Gas Curve Summary'!$B$11)*1000</f>
        <v>5929.25782048661</v>
      </c>
      <c r="E69" s="139" t="n">
        <f aca="false">E11/('Gas Curve Summary'!$B$12)*1000</f>
        <v>9430.17656500803</v>
      </c>
      <c r="F69" s="141" t="n">
        <f aca="false">AVERAGE(C69:E69)</f>
        <v>6746.68119932535</v>
      </c>
      <c r="G69" s="139" t="n">
        <f aca="false">AVERAGE(H69,I69)</f>
        <v>10985.5782159554</v>
      </c>
      <c r="H69" s="139" t="n">
        <f aca="false">$H11/'Gas Curve Summary'!$B$13*1000</f>
        <v>11156.5053425519</v>
      </c>
      <c r="I69" s="139" t="n">
        <f aca="false">$I11/'Gas Curve Summary'!$B$14*1000</f>
        <v>10814.651089359</v>
      </c>
      <c r="J69" s="139" t="n">
        <f aca="false">AVERAGE(K69:L69)</f>
        <v>15127.7724204436</v>
      </c>
      <c r="K69" s="139" t="n">
        <f aca="false">$K11/'Gas Curve Summary'!$B$15*1000</f>
        <v>13725.4901960784</v>
      </c>
      <c r="L69" s="139" t="n">
        <f aca="false">$L11/'Gas Curve Summary'!$B$16*1000</f>
        <v>16530.0546448087</v>
      </c>
      <c r="M69" s="139" t="n">
        <f aca="false">$M11/'Gas Curve Summary'!$B$17*1000</f>
        <v>13426.5423879272</v>
      </c>
      <c r="N69" s="139" t="n">
        <f aca="false">$N11/'Gas Curve Summary'!$B$18*1000</f>
        <v>14052.4116976833</v>
      </c>
      <c r="O69" s="139" t="n">
        <f aca="false">AVERAGE(P69:Q69)</f>
        <v>16843.0335097002</v>
      </c>
      <c r="P69" s="139" t="n">
        <f aca="false">$P11/'Gas Curve Summary'!$B$19*1000</f>
        <v>15608.4656084656</v>
      </c>
      <c r="Q69" s="139" t="n">
        <f aca="false">$Q11/'Gas Curve Summary'!$B$20*1000</f>
        <v>18077.6014109347</v>
      </c>
      <c r="R69" s="139" t="n">
        <f aca="false">$R11/'Gas Curve Summary'!$B$21*1000</f>
        <v>15418.8948306595</v>
      </c>
      <c r="S69" s="139" t="n">
        <f aca="false">AVERAGE(T69:V69)</f>
        <v>13021.715737669</v>
      </c>
      <c r="T69" s="139" t="n">
        <f aca="false">$T11/'Gas Curve Summary'!$B$22*1000</f>
        <v>13454.5454545455</v>
      </c>
      <c r="U69" s="139" t="n">
        <f aca="false">$U11/'Gas Curve Summary'!$B$23*1000</f>
        <v>12522.5225225225</v>
      </c>
      <c r="V69" s="139" t="n">
        <f aca="false">$V11/'Gas Curve Summary'!$B$24*1000</f>
        <v>13088.0792359392</v>
      </c>
      <c r="W69" s="141" t="n">
        <f aca="false">W11/AVERAGE('Gas Curve Summary'!$B$13:$B$24)*1000</f>
        <v>13871.1463707489</v>
      </c>
      <c r="X69" s="139" t="n">
        <f aca="false">X11/AVERAGE('Gas Curve Summary'!$B$25:$B$36)*1000</f>
        <v>12930.3018271633</v>
      </c>
      <c r="Y69" s="139" t="n">
        <f aca="false">Y11/AVERAGE('Gas Curve Summary'!$B$37:$B$48)*1000</f>
        <v>12491.3624678213</v>
      </c>
      <c r="Z69" s="139" t="n">
        <f aca="false">Z11/AVERAGE('Gas Curve Summary'!$B$49:$B$60)*1000</f>
        <v>12279.7609355838</v>
      </c>
      <c r="AA69" s="139" t="n">
        <f aca="false">AA11/AVERAGE('Gas Curve Summary'!$B$61:$B$108)*1000</f>
        <v>11673.5074796542</v>
      </c>
      <c r="AB69" s="139" t="n">
        <f aca="false">AB11/AVERAGE('Gas Curve Summary'!$B$109:$B$120)*1000</f>
        <v>11173.5331575779</v>
      </c>
      <c r="AC69" s="140" t="n">
        <f aca="false">AC11/AVERAGE('Gas Curve Summary'!$B$9:$B$120)*1000</f>
        <v>11831.1204519863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5267.23626407436</v>
      </c>
      <c r="D70" s="139" t="n">
        <f aca="false">D12/('Gas Curve Summary'!$B$11)*1000</f>
        <v>5622.57207115109</v>
      </c>
      <c r="E70" s="139" t="n">
        <f aca="false">E12/('Gas Curve Summary'!$B$12)*1000</f>
        <v>8627.60834670947</v>
      </c>
      <c r="F70" s="141" t="n">
        <f aca="false">AVERAGE(C70:E70)</f>
        <v>6505.80556064498</v>
      </c>
      <c r="G70" s="139" t="n">
        <f aca="false">AVERAGE(H70,I70)</f>
        <v>10237.8898751006</v>
      </c>
      <c r="H70" s="139" t="n">
        <f aca="false">$H12/'Gas Curve Summary'!$B$13*1000</f>
        <v>10213.7020741672</v>
      </c>
      <c r="I70" s="139" t="n">
        <f aca="false">$I12/'Gas Curve Summary'!$B$14*1000</f>
        <v>10262.0776760341</v>
      </c>
      <c r="J70" s="139" t="n">
        <f aca="false">AVERAGE(K70:L70)</f>
        <v>15127.7724204436</v>
      </c>
      <c r="K70" s="139" t="n">
        <f aca="false">$K12/'Gas Curve Summary'!$B$15*1000</f>
        <v>13725.4901960784</v>
      </c>
      <c r="L70" s="139" t="n">
        <f aca="false">$L12/'Gas Curve Summary'!$B$16*1000</f>
        <v>16530.0546448087</v>
      </c>
      <c r="M70" s="139" t="n">
        <f aca="false">$M12/'Gas Curve Summary'!$B$17*1000</f>
        <v>13426.5423879272</v>
      </c>
      <c r="N70" s="139" t="n">
        <f aca="false">$N12/'Gas Curve Summary'!$B$18*1000</f>
        <v>14052.4116976833</v>
      </c>
      <c r="O70" s="139" t="n">
        <f aca="false">AVERAGE(P70:Q70)</f>
        <v>16843.0335097002</v>
      </c>
      <c r="P70" s="139" t="n">
        <f aca="false">$P12/'Gas Curve Summary'!$B$19*1000</f>
        <v>15608.4656084656</v>
      </c>
      <c r="Q70" s="139" t="n">
        <f aca="false">$Q12/'Gas Curve Summary'!$B$20*1000</f>
        <v>18077.6014109347</v>
      </c>
      <c r="R70" s="139" t="n">
        <f aca="false">$R12/'Gas Curve Summary'!$B$21*1000</f>
        <v>14081.9964349376</v>
      </c>
      <c r="S70" s="139" t="n">
        <f aca="false">AVERAGE(T70:V70)</f>
        <v>12750.086839581</v>
      </c>
      <c r="T70" s="139" t="n">
        <f aca="false">$T12/'Gas Curve Summary'!$B$22*1000</f>
        <v>12818.1818181818</v>
      </c>
      <c r="U70" s="139" t="n">
        <f aca="false">$U12/'Gas Curve Summary'!$B$23*1000</f>
        <v>12432.4324324324</v>
      </c>
      <c r="V70" s="139" t="n">
        <f aca="false">$V12/'Gas Curve Summary'!$B$24*1000</f>
        <v>12999.6462681288</v>
      </c>
      <c r="W70" s="141" t="n">
        <f aca="false">W12/AVERAGE('Gas Curve Summary'!$B$13:$B$24)*1000</f>
        <v>13539.9933111468</v>
      </c>
      <c r="X70" s="139" t="n">
        <f aca="false">X12/AVERAGE('Gas Curve Summary'!$B$25:$B$36)*1000</f>
        <v>9409.59615528736</v>
      </c>
      <c r="Y70" s="139" t="n">
        <f aca="false">Y12/AVERAGE('Gas Curve Summary'!$B$37:$B$48)*1000</f>
        <v>8239.33532767753</v>
      </c>
      <c r="Z70" s="139" t="n">
        <f aca="false">Z12/AVERAGE('Gas Curve Summary'!$B$49:$B$60)*1000</f>
        <v>7428.26499044728</v>
      </c>
      <c r="AA70" s="139" t="n">
        <f aca="false">AA12/AVERAGE('Gas Curve Summary'!$B$61:$B$108)*1000</f>
        <v>9815.41348149693</v>
      </c>
      <c r="AB70" s="139" t="n">
        <f aca="false">AB12/AVERAGE('Gas Curve Summary'!$B$109:$B$120)*1000</f>
        <v>10371.5666384269</v>
      </c>
      <c r="AC70" s="140" t="n">
        <f aca="false">AC12/AVERAGE('Gas Curve Summary'!$B$9:$B$120)*1000</f>
        <v>9609.13902782069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4833.35809806835</v>
      </c>
      <c r="D71" s="139" t="n">
        <f aca="false">D13/('Gas Curve Summary'!$B$11)*1000</f>
        <v>5622.57207115109</v>
      </c>
      <c r="E71" s="139" t="n">
        <f aca="false">E13/('Gas Curve Summary'!$B$12)*1000</f>
        <v>8627.60834670947</v>
      </c>
      <c r="F71" s="141" t="n">
        <f aca="false">AVERAGE(C71:E71)</f>
        <v>6361.17950530964</v>
      </c>
      <c r="G71" s="139" t="n">
        <f aca="false">AVERAGE(H71,I71)</f>
        <v>10237.8898751006</v>
      </c>
      <c r="H71" s="139" t="n">
        <f aca="false">$H13/'Gas Curve Summary'!$B$13*1000</f>
        <v>10213.7020741672</v>
      </c>
      <c r="I71" s="139" t="n">
        <f aca="false">$I13/'Gas Curve Summary'!$B$14*1000</f>
        <v>10262.0776760341</v>
      </c>
      <c r="J71" s="139" t="n">
        <f aca="false">AVERAGE(K71:L71)</f>
        <v>15455.4626950963</v>
      </c>
      <c r="K71" s="139" t="n">
        <f aca="false">$K13/'Gas Curve Summary'!$B$15*1000</f>
        <v>13834.4226579521</v>
      </c>
      <c r="L71" s="139" t="n">
        <f aca="false">$L13/'Gas Curve Summary'!$B$16*1000</f>
        <v>17076.5027322404</v>
      </c>
      <c r="M71" s="139" t="n">
        <f aca="false">$M13/'Gas Curve Summary'!$B$17*1000</f>
        <v>14647.137150466</v>
      </c>
      <c r="N71" s="139" t="n">
        <f aca="false">$N13/'Gas Curve Summary'!$B$18*1000</f>
        <v>14906.9502468667</v>
      </c>
      <c r="O71" s="139" t="n">
        <f aca="false">AVERAGE(P71:Q71)</f>
        <v>17636.684303351</v>
      </c>
      <c r="P71" s="139" t="n">
        <f aca="false">$P13/'Gas Curve Summary'!$B$19*1000</f>
        <v>16578.4832451499</v>
      </c>
      <c r="Q71" s="139" t="n">
        <f aca="false">$Q13/'Gas Curve Summary'!$B$20*1000</f>
        <v>18694.885361552</v>
      </c>
      <c r="R71" s="139" t="n">
        <f aca="false">$R13/'Gas Curve Summary'!$B$21*1000</f>
        <v>14081.9964349376</v>
      </c>
      <c r="S71" s="139" t="n">
        <f aca="false">AVERAGE(T71:V71)</f>
        <v>12750.086839581</v>
      </c>
      <c r="T71" s="139" t="n">
        <f aca="false">$T13/'Gas Curve Summary'!$B$22*1000</f>
        <v>12818.1818181818</v>
      </c>
      <c r="U71" s="139" t="n">
        <f aca="false">$U13/'Gas Curve Summary'!$B$23*1000</f>
        <v>12432.4324324324</v>
      </c>
      <c r="V71" s="139" t="n">
        <f aca="false">$V13/'Gas Curve Summary'!$B$24*1000</f>
        <v>12999.6462681288</v>
      </c>
      <c r="W71" s="141" t="n">
        <f aca="false">W13/AVERAGE('Gas Curve Summary'!$B$13:$B$24)*1000</f>
        <v>13878.8221039185</v>
      </c>
      <c r="X71" s="139" t="n">
        <f aca="false">X13/AVERAGE('Gas Curve Summary'!$B$25:$B$36)*1000</f>
        <v>13019.5950869573</v>
      </c>
      <c r="Y71" s="139" t="n">
        <f aca="false">Y13/AVERAGE('Gas Curve Summary'!$B$37:$B$48)*1000</f>
        <v>12582.7750718078</v>
      </c>
      <c r="Z71" s="139" t="n">
        <f aca="false">Z13/AVERAGE('Gas Curve Summary'!$B$49:$B$60)*1000</f>
        <v>12350.5660676114</v>
      </c>
      <c r="AA71" s="139" t="n">
        <f aca="false">AA13/AVERAGE('Gas Curve Summary'!$B$61:$B$108)*1000</f>
        <v>11744.5465300043</v>
      </c>
      <c r="AB71" s="139" t="n">
        <f aca="false">AB13/AVERAGE('Gas Curve Summary'!$B$109:$B$120)*1000</f>
        <v>11178.9779060953</v>
      </c>
      <c r="AC71" s="140" t="n">
        <f aca="false">AC13/AVERAGE('Gas Curve Summary'!$B$9:$B$120)*1000</f>
        <v>11877.0488960149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5027.11738484398</v>
      </c>
      <c r="D72" s="139" t="n">
        <f aca="false">D14/('Gas Curve Summary'!$B$11)*1000</f>
        <v>5315.88632181558</v>
      </c>
      <c r="E72" s="139" t="n">
        <f aca="false">E14/('Gas Curve Summary'!$B$12)*1000</f>
        <v>8159.44355270198</v>
      </c>
      <c r="F72" s="141" t="n">
        <f aca="false">AVERAGE(C72:E72)</f>
        <v>6167.48241978718</v>
      </c>
      <c r="G72" s="139" t="n">
        <f aca="false">AVERAGE(H72,I72)</f>
        <v>9410.7042951779</v>
      </c>
      <c r="H72" s="139" t="n">
        <f aca="false">$H14/'Gas Curve Summary'!$B$13*1000</f>
        <v>9506.59962287869</v>
      </c>
      <c r="I72" s="139" t="n">
        <f aca="false">$I14/'Gas Curve Summary'!$B$14*1000</f>
        <v>9314.80896747711</v>
      </c>
      <c r="J72" s="139" t="n">
        <f aca="false">AVERAGE(K72:L72)</f>
        <v>14760.348583878</v>
      </c>
      <c r="K72" s="139" t="n">
        <f aca="false">$K14/'Gas Curve Summary'!$B$15*1000</f>
        <v>12854.0305010893</v>
      </c>
      <c r="L72" s="139" t="n">
        <f aca="false">$L14/'Gas Curve Summary'!$B$16*1000</f>
        <v>16666.6666666667</v>
      </c>
      <c r="M72" s="139" t="n">
        <f aca="false">$M14/'Gas Curve Summary'!$B$17*1000</f>
        <v>14425.2108300044</v>
      </c>
      <c r="N72" s="139" t="n">
        <f aca="false">$N14/'Gas Curve Summary'!$B$18*1000</f>
        <v>15761.4887960501</v>
      </c>
      <c r="O72" s="139" t="n">
        <f aca="false">AVERAGE(P72:Q72)</f>
        <v>19047.6190476191</v>
      </c>
      <c r="P72" s="139" t="n">
        <f aca="false">$P14/'Gas Curve Summary'!$B$19*1000</f>
        <v>17989.417989418</v>
      </c>
      <c r="Q72" s="139" t="n">
        <f aca="false">$Q14/'Gas Curve Summary'!$B$20*1000</f>
        <v>20105.8201058201</v>
      </c>
      <c r="R72" s="139" t="n">
        <f aca="false">$R14/'Gas Curve Summary'!$B$21*1000</f>
        <v>16042.7807486631</v>
      </c>
      <c r="S72" s="139" t="n">
        <f aca="false">AVERAGE(T72:V72)</f>
        <v>11616.4250561138</v>
      </c>
      <c r="T72" s="139" t="n">
        <f aca="false">$T14/'Gas Curve Summary'!$B$22*1000</f>
        <v>12181.8181818182</v>
      </c>
      <c r="U72" s="139" t="n">
        <f aca="false">$U14/'Gas Curve Summary'!$B$23*1000</f>
        <v>11171.1711711712</v>
      </c>
      <c r="V72" s="139" t="n">
        <f aca="false">$V14/'Gas Curve Summary'!$B$24*1000</f>
        <v>11496.285815352</v>
      </c>
      <c r="W72" s="141" t="n">
        <f aca="false">W14/AVERAGE('Gas Curve Summary'!$B$13:$B$24)*1000</f>
        <v>13801.6992611193</v>
      </c>
      <c r="X72" s="139" t="n">
        <f aca="false">X14/AVERAGE('Gas Curve Summary'!$B$25:$B$36)*1000</f>
        <v>12280.6933621623</v>
      </c>
      <c r="Y72" s="139" t="n">
        <f aca="false">Y14/AVERAGE('Gas Curve Summary'!$B$37:$B$48)*1000</f>
        <v>11737.2584457964</v>
      </c>
      <c r="Z72" s="139" t="n">
        <f aca="false">Z14/AVERAGE('Gas Curve Summary'!$B$49:$B$60)*1000</f>
        <v>11620.8848251457</v>
      </c>
      <c r="AA72" s="139" t="n">
        <f aca="false">AA14/AVERAGE('Gas Curve Summary'!$B$61:$B$108)*1000</f>
        <v>11053.8256666557</v>
      </c>
      <c r="AB72" s="139" t="n">
        <f aca="false">AB14/AVERAGE('Gas Curve Summary'!$B$109:$B$120)*1000</f>
        <v>10525.3677208276</v>
      </c>
      <c r="AC72" s="140" t="n">
        <f aca="false">AC14/AVERAGE('Gas Curve Summary'!$B$9:$B$120)*1000</f>
        <v>11250.2331981693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5212.852897474</v>
      </c>
      <c r="D73" s="142" t="n">
        <f aca="false">D15/('Gas Curve Summary'!$B$11)*1000</f>
        <v>5622.57207115109</v>
      </c>
      <c r="E73" s="142" t="n">
        <f aca="false">E15/('Gas Curve Summary'!$B$12)*1000</f>
        <v>8694.48903156768</v>
      </c>
      <c r="F73" s="143" t="n">
        <f aca="false">AVERAGE(C73:E73)</f>
        <v>6509.97133339759</v>
      </c>
      <c r="G73" s="142" t="n">
        <f aca="false">AVERAGE(H73,I73)</f>
        <v>9843.75275989011</v>
      </c>
      <c r="H73" s="142" t="n">
        <f aca="false">$H15/'Gas Curve Summary'!$B$13*1000</f>
        <v>9978.00125707102</v>
      </c>
      <c r="I73" s="142" t="n">
        <f aca="false">$I15/'Gas Curve Summary'!$B$14*1000</f>
        <v>9709.50426270919</v>
      </c>
      <c r="J73" s="142" t="n">
        <f aca="false">AVERAGE(K73:L73)</f>
        <v>15579.1278259938</v>
      </c>
      <c r="K73" s="142" t="n">
        <f aca="false">$K15/'Gas Curve Summary'!$B$15*1000</f>
        <v>13398.6928104575</v>
      </c>
      <c r="L73" s="142" t="n">
        <f aca="false">$L15/'Gas Curve Summary'!$B$16*1000</f>
        <v>17759.5628415301</v>
      </c>
      <c r="M73" s="142" t="n">
        <f aca="false">$M15/'Gas Curve Summary'!$B$17*1000</f>
        <v>15756.7687527741</v>
      </c>
      <c r="N73" s="142" t="n">
        <f aca="false">$N15/'Gas Curve Summary'!$B$18*1000</f>
        <v>17660.4633497911</v>
      </c>
      <c r="O73" s="142" t="n">
        <f aca="false">AVERAGE(P73:Q73)</f>
        <v>22045.8553791887</v>
      </c>
      <c r="P73" s="142" t="n">
        <f aca="false">$P15/'Gas Curve Summary'!$B$19*1000</f>
        <v>20458.5537918871</v>
      </c>
      <c r="Q73" s="142" t="n">
        <f aca="false">$Q15/'Gas Curve Summary'!$B$20*1000</f>
        <v>23633.1569664903</v>
      </c>
      <c r="R73" s="142" t="n">
        <f aca="false">$R15/'Gas Curve Summary'!$B$21*1000</f>
        <v>18538.3244206774</v>
      </c>
      <c r="S73" s="142" t="n">
        <f aca="false">AVERAGE(T73:V73)</f>
        <v>12395.5168468787</v>
      </c>
      <c r="T73" s="142" t="n">
        <f aca="false">$T15/'Gas Curve Summary'!$B$22*1000</f>
        <v>13090.9090909091</v>
      </c>
      <c r="U73" s="142" t="n">
        <f aca="false">$U15/'Gas Curve Summary'!$B$23*1000</f>
        <v>11891.8918918919</v>
      </c>
      <c r="V73" s="142" t="n">
        <f aca="false">$V15/'Gas Curve Summary'!$B$24*1000</f>
        <v>12203.7495578352</v>
      </c>
      <c r="W73" s="143" t="n">
        <f aca="false">W15/AVERAGE('Gas Curve Summary'!$B$13:$B$24)*1000</f>
        <v>15187.3518537809</v>
      </c>
      <c r="X73" s="142" t="n">
        <f aca="false">X15/AVERAGE('Gas Curve Summary'!$B$25:$B$36)*1000</f>
        <v>13365.6064686589</v>
      </c>
      <c r="Y73" s="142" t="n">
        <f aca="false">Y15/AVERAGE('Gas Curve Summary'!$B$37:$B$48)*1000</f>
        <v>12738.8738470654</v>
      </c>
      <c r="Z73" s="142" t="n">
        <f aca="false">Z15/AVERAGE('Gas Curve Summary'!$B$49:$B$60)*1000</f>
        <v>12626.2579487723</v>
      </c>
      <c r="AA73" s="142" t="n">
        <f aca="false">AA15/AVERAGE('Gas Curve Summary'!$B$61:$B$108)*1000</f>
        <v>11956.0742151837</v>
      </c>
      <c r="AB73" s="142" t="n">
        <f aca="false">AB15/AVERAGE('Gas Curve Summary'!$B$109:$B$120)*1000</f>
        <v>11324.2617715254</v>
      </c>
      <c r="AC73" s="144" t="n">
        <f aca="false">AC15/AVERAGE('Gas Curve Summary'!$B$9:$B$120)*1000</f>
        <v>12199.1341295923</v>
      </c>
    </row>
    <row r="74" customFormat="false" ht="13.5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6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47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47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47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47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47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47"/>
      <c r="AC83" s="139"/>
    </row>
    <row r="84" customFormat="false" ht="13.5" hidden="true" customHeight="true" outlineLevel="0" collapsed="false">
      <c r="A84" s="125"/>
      <c r="B84" s="125"/>
      <c r="C84" s="139"/>
      <c r="D84" s="139"/>
      <c r="E84" s="139"/>
      <c r="F84" s="139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</row>
    <row r="85" customFormat="false" ht="12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</row>
    <row r="86" customFormat="false" ht="17.25" hidden="false" customHeight="tru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130.01485884101</v>
      </c>
      <c r="D87" s="139" t="n">
        <f aca="false">D67-D107</f>
        <v>942.774710920285</v>
      </c>
      <c r="E87" s="139" t="n">
        <f aca="false">E67-E107</f>
        <v>-133.761369716427</v>
      </c>
      <c r="F87" s="141" t="n">
        <f aca="false">F67-F107</f>
        <v>313.009400014957</v>
      </c>
      <c r="G87" s="139" t="n">
        <f aca="false">G67-G107</f>
        <v>-315.01199615694</v>
      </c>
      <c r="H87" s="139" t="n">
        <f aca="false">H67-H107</f>
        <v>-314.267756128222</v>
      </c>
      <c r="I87" s="139" t="n">
        <f aca="false">I67-I107</f>
        <v>-315.756236185662</v>
      </c>
      <c r="J87" s="139" t="n">
        <f aca="false">J67-J107</f>
        <v>0</v>
      </c>
      <c r="K87" s="139" t="n">
        <f aca="false">K67-K107</f>
        <v>0</v>
      </c>
      <c r="L87" s="139" t="n">
        <f aca="false">L67-L107</f>
        <v>0</v>
      </c>
      <c r="M87" s="139" t="n">
        <f aca="false">M67-M107</f>
        <v>-332.889480692411</v>
      </c>
      <c r="N87" s="139" t="n">
        <f aca="false">N67-N107</f>
        <v>0</v>
      </c>
      <c r="O87" s="139" t="n">
        <f aca="false">O67-O107</f>
        <v>-264.550264550264</v>
      </c>
      <c r="P87" s="139" t="n">
        <f aca="false">P67-P107</f>
        <v>-352.733686067018</v>
      </c>
      <c r="Q87" s="139" t="n">
        <f aca="false">Q67-Q107</f>
        <v>-176.366843033509</v>
      </c>
      <c r="R87" s="139" t="n">
        <f aca="false">R67-R107</f>
        <v>-356.50623885918</v>
      </c>
      <c r="S87" s="139" t="n">
        <f aca="false">S67-S107</f>
        <v>-89.8170898170883</v>
      </c>
      <c r="T87" s="139" t="n">
        <f aca="false">T67-T107</f>
        <v>90.9090909090901</v>
      </c>
      <c r="U87" s="139" t="n">
        <f aca="false">U67-U107</f>
        <v>-360.360360360361</v>
      </c>
      <c r="V87" s="139" t="n">
        <f aca="false">V67-V107</f>
        <v>0</v>
      </c>
      <c r="W87" s="141" t="n">
        <f aca="false">W67-W107</f>
        <v>-183.852084966711</v>
      </c>
      <c r="X87" s="139" t="n">
        <f aca="false">X67-X107</f>
        <v>-12.118370972039</v>
      </c>
      <c r="Y87" s="139" t="n">
        <f aca="false">Y67-Y107</f>
        <v>-21.7198282398094</v>
      </c>
      <c r="Z87" s="145" t="n">
        <f aca="false">Z67-Z107</f>
        <v>-13.5515645096002</v>
      </c>
      <c r="AA87" s="145" t="n">
        <f aca="false">AA67-AA107</f>
        <v>-11.1262610963568</v>
      </c>
      <c r="AB87" s="139" t="n">
        <f aca="false">AB67-AB107</f>
        <v>-11.1089590671963</v>
      </c>
      <c r="AC87" s="150" t="n">
        <f aca="false">AC67-AC107</f>
        <v>-24.0787073578194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416.047548291233</v>
      </c>
      <c r="D88" s="139" t="n">
        <f aca="false">D68-D108</f>
        <v>948.45407664872</v>
      </c>
      <c r="E88" s="139" t="n">
        <f aca="false">E68-E108</f>
        <v>0</v>
      </c>
      <c r="F88" s="141" t="n">
        <f aca="false">F68-F108</f>
        <v>454.833874979984</v>
      </c>
      <c r="G88" s="139" t="n">
        <f aca="false">G68-G108</f>
        <v>-315.011996156944</v>
      </c>
      <c r="H88" s="139" t="n">
        <f aca="false">H68-H108</f>
        <v>-314.267756128222</v>
      </c>
      <c r="I88" s="139" t="n">
        <f aca="false">I68-I108</f>
        <v>-315.756236185664</v>
      </c>
      <c r="J88" s="139" t="n">
        <f aca="false">J68-J108</f>
        <v>0</v>
      </c>
      <c r="K88" s="139" t="n">
        <f aca="false">K68-K108</f>
        <v>0</v>
      </c>
      <c r="L88" s="139" t="n">
        <f aca="false">L68-L108</f>
        <v>0</v>
      </c>
      <c r="M88" s="139" t="n">
        <f aca="false">M68-M108</f>
        <v>-332.889480692411</v>
      </c>
      <c r="N88" s="139" t="n">
        <f aca="false">N68-N108</f>
        <v>0</v>
      </c>
      <c r="O88" s="139" t="n">
        <f aca="false">O68-O108</f>
        <v>-264.550264550264</v>
      </c>
      <c r="P88" s="139" t="n">
        <f aca="false">P68-P108</f>
        <v>-352.73368606702</v>
      </c>
      <c r="Q88" s="139" t="n">
        <f aca="false">Q68-Q108</f>
        <v>-176.366843033509</v>
      </c>
      <c r="R88" s="139" t="n">
        <f aca="false">R68-R108</f>
        <v>-356.50623885918</v>
      </c>
      <c r="S88" s="139" t="n">
        <f aca="false">S68-S108</f>
        <v>-120.12012012012</v>
      </c>
      <c r="T88" s="139" t="n">
        <f aca="false">T68-T108</f>
        <v>0</v>
      </c>
      <c r="U88" s="139" t="n">
        <f aca="false">U68-U108</f>
        <v>-360.360360360361</v>
      </c>
      <c r="V88" s="139" t="n">
        <f aca="false">V68-V108</f>
        <v>0</v>
      </c>
      <c r="W88" s="141" t="n">
        <f aca="false">W68-W108</f>
        <v>-192.258840342924</v>
      </c>
      <c r="X88" s="139" t="n">
        <f aca="false">X68-X108</f>
        <v>-19.453174455115</v>
      </c>
      <c r="Y88" s="139" t="n">
        <f aca="false">Y68-Y108</f>
        <v>-26.3477819567615</v>
      </c>
      <c r="Z88" s="139" t="n">
        <f aca="false">Z68-Z108</f>
        <v>-19.8254369677488</v>
      </c>
      <c r="AA88" s="139" t="n">
        <f aca="false">AA68-AA108</f>
        <v>-17.2294742379945</v>
      </c>
      <c r="AB88" s="139" t="n">
        <f aca="false">AB68-AB108</f>
        <v>-16.7836201899518</v>
      </c>
      <c r="AC88" s="140" t="n">
        <f aca="false">AC68-AC108</f>
        <v>-21.9207931532164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144.353640416047</v>
      </c>
      <c r="D89" s="139" t="n">
        <f aca="false">D69-D109</f>
        <v>715.600081782867</v>
      </c>
      <c r="E89" s="139" t="n">
        <f aca="false">E69-E109</f>
        <v>0</v>
      </c>
      <c r="F89" s="141" t="n">
        <f aca="false">F69-F109</f>
        <v>286.651240732972</v>
      </c>
      <c r="G89" s="139" t="n">
        <f aca="false">G69-G109</f>
        <v>78.7529990392377</v>
      </c>
      <c r="H89" s="139" t="n">
        <f aca="false">H69-H109</f>
        <v>78.5669390320563</v>
      </c>
      <c r="I89" s="139" t="n">
        <f aca="false">I69-I109</f>
        <v>78.9390590464172</v>
      </c>
      <c r="J89" s="139" t="n">
        <f aca="false">J69-J109</f>
        <v>122.772241865783</v>
      </c>
      <c r="K89" s="139" t="n">
        <f aca="false">K69-K109</f>
        <v>108.932461873639</v>
      </c>
      <c r="L89" s="139" t="n">
        <f aca="false">L69-L109</f>
        <v>136.612021857927</v>
      </c>
      <c r="M89" s="139" t="n">
        <f aca="false">M69-M109</f>
        <v>110.963160230804</v>
      </c>
      <c r="N89" s="139" t="n">
        <f aca="false">N69-N109</f>
        <v>94.9487276870477</v>
      </c>
      <c r="O89" s="139" t="n">
        <f aca="false">O69-O109</f>
        <v>0</v>
      </c>
      <c r="P89" s="139" t="n">
        <f aca="false">P69-P109</f>
        <v>0</v>
      </c>
      <c r="Q89" s="139" t="n">
        <f aca="false">Q69-Q109</f>
        <v>0</v>
      </c>
      <c r="R89" s="139" t="n">
        <f aca="false">R69-R109</f>
        <v>0</v>
      </c>
      <c r="S89" s="139" t="n">
        <f aca="false">S69-S109</f>
        <v>0</v>
      </c>
      <c r="T89" s="139" t="n">
        <f aca="false">T69-T109</f>
        <v>0</v>
      </c>
      <c r="U89" s="139" t="n">
        <f aca="false">U69-U109</f>
        <v>0</v>
      </c>
      <c r="V89" s="139" t="n">
        <f aca="false">V69-V109</f>
        <v>0</v>
      </c>
      <c r="W89" s="141" t="n">
        <f aca="false">W69-W109</f>
        <v>46.4199101208196</v>
      </c>
      <c r="X89" s="139" t="n">
        <f aca="false">X69-X109</f>
        <v>0</v>
      </c>
      <c r="Y89" s="139" t="n">
        <f aca="false">Y69-Y109</f>
        <v>0</v>
      </c>
      <c r="Z89" s="139" t="n">
        <f aca="false">Z69-Z109</f>
        <v>0</v>
      </c>
      <c r="AA89" s="139" t="n">
        <f aca="false">AA69-AA109</f>
        <v>0</v>
      </c>
      <c r="AB89" s="139" t="n">
        <f aca="false">AB69-AB109</f>
        <v>0</v>
      </c>
      <c r="AC89" s="140" t="n">
        <f aca="false">AC69-AC109</f>
        <v>12.6244286567417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-52.2481739550549</v>
      </c>
      <c r="D90" s="139" t="n">
        <f aca="false">D70-D110</f>
        <v>-152.680290665463</v>
      </c>
      <c r="E90" s="139" t="n">
        <f aca="false">E70-E110</f>
        <v>66.8806848582117</v>
      </c>
      <c r="F90" s="141" t="n">
        <f aca="false">F70-F110</f>
        <v>-46.0159265874354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122.772241865783</v>
      </c>
      <c r="K90" s="139" t="n">
        <f aca="false">K70-K110</f>
        <v>108.932461873639</v>
      </c>
      <c r="L90" s="139" t="n">
        <f aca="false">L70-L110</f>
        <v>136.612021857927</v>
      </c>
      <c r="M90" s="139" t="n">
        <f aca="false">M70-M110</f>
        <v>110.963160230804</v>
      </c>
      <c r="N90" s="139" t="n">
        <f aca="false">N70-N110</f>
        <v>94.9487276870477</v>
      </c>
      <c r="O90" s="139" t="n">
        <f aca="false">O70-O110</f>
        <v>0</v>
      </c>
      <c r="P90" s="139" t="n">
        <f aca="false">P70-P110</f>
        <v>0</v>
      </c>
      <c r="Q90" s="139" t="n">
        <f aca="false">Q70-Q110</f>
        <v>0</v>
      </c>
      <c r="R90" s="139" t="n">
        <f aca="false">R70-R110</f>
        <v>0</v>
      </c>
      <c r="S90" s="139" t="n">
        <f aca="false">S70-S110</f>
        <v>0</v>
      </c>
      <c r="T90" s="139" t="n">
        <f aca="false">T70-T110</f>
        <v>0</v>
      </c>
      <c r="U90" s="139" t="n">
        <f aca="false">U70-U110</f>
        <v>0</v>
      </c>
      <c r="V90" s="139" t="n">
        <f aca="false">V70-V110</f>
        <v>0</v>
      </c>
      <c r="W90" s="141" t="n">
        <f aca="false">W70-W110</f>
        <v>31.0684437816508</v>
      </c>
      <c r="X90" s="139" t="n">
        <f aca="false">X70-X110</f>
        <v>0</v>
      </c>
      <c r="Y90" s="139" t="n">
        <f aca="false">Y70-Y110</f>
        <v>0</v>
      </c>
      <c r="Z90" s="139" t="n">
        <f aca="false">Z70-Z110</f>
        <v>0</v>
      </c>
      <c r="AA90" s="139" t="n">
        <f aca="false">AA70-AA110</f>
        <v>0</v>
      </c>
      <c r="AB90" s="139" t="n">
        <f aca="false">AB70-AB110</f>
        <v>0</v>
      </c>
      <c r="AC90" s="140" t="n">
        <f aca="false">AC70-AC110</f>
        <v>4.74683238571561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171.396731054977</v>
      </c>
      <c r="D91" s="139" t="n">
        <f aca="false">D71-D111</f>
        <v>490.697198936821</v>
      </c>
      <c r="E91" s="139" t="n">
        <f aca="false">E71-E111</f>
        <v>66.8806848582117</v>
      </c>
      <c r="F91" s="141" t="n">
        <f aca="false">F71-F111</f>
        <v>242.991538283337</v>
      </c>
      <c r="G91" s="139" t="n">
        <f aca="false">G71-G111</f>
        <v>0</v>
      </c>
      <c r="H91" s="139" t="n">
        <f aca="false">H71-H111</f>
        <v>0</v>
      </c>
      <c r="I91" s="139" t="n">
        <f aca="false">I71-I111</f>
        <v>0</v>
      </c>
      <c r="J91" s="139" t="n">
        <f aca="false">J71-J111</f>
        <v>68.30601092896</v>
      </c>
      <c r="K91" s="139" t="n">
        <f aca="false">K71-K111</f>
        <v>0</v>
      </c>
      <c r="L91" s="139" t="n">
        <f aca="false">L71-L111</f>
        <v>136.61202185792</v>
      </c>
      <c r="M91" s="139" t="n">
        <f aca="false">M71-M111</f>
        <v>110.963160230802</v>
      </c>
      <c r="N91" s="139" t="n">
        <f aca="false">N71-N111</f>
        <v>94.9487276870495</v>
      </c>
      <c r="O91" s="139" t="n">
        <f aca="false">O71-O111</f>
        <v>0</v>
      </c>
      <c r="P91" s="139" t="n">
        <f aca="false">P71-P111</f>
        <v>0</v>
      </c>
      <c r="Q91" s="139" t="n">
        <f aca="false">Q71-Q111</f>
        <v>0</v>
      </c>
      <c r="R91" s="139" t="n">
        <f aca="false">R71-R111</f>
        <v>0</v>
      </c>
      <c r="S91" s="139" t="n">
        <f aca="false">S71-S111</f>
        <v>0</v>
      </c>
      <c r="T91" s="139" t="n">
        <f aca="false">T71-T111</f>
        <v>0</v>
      </c>
      <c r="U91" s="139" t="n">
        <f aca="false">U71-U111</f>
        <v>0</v>
      </c>
      <c r="V91" s="139" t="n">
        <f aca="false">V71-V111</f>
        <v>0</v>
      </c>
      <c r="W91" s="141" t="n">
        <f aca="false">W71-W111</f>
        <v>23.3927106120664</v>
      </c>
      <c r="X91" s="139" t="n">
        <f aca="false">X71-X111</f>
        <v>0</v>
      </c>
      <c r="Y91" s="139" t="n">
        <f aca="false">Y71-Y111</f>
        <v>0</v>
      </c>
      <c r="Z91" s="139" t="n">
        <f aca="false">Z71-Z111</f>
        <v>0</v>
      </c>
      <c r="AA91" s="139" t="n">
        <f aca="false">AA71-AA111</f>
        <v>0</v>
      </c>
      <c r="AB91" s="139" t="n">
        <f aca="false">AB71-AB111</f>
        <v>0</v>
      </c>
      <c r="AC91" s="140" t="n">
        <f aca="false">AC71-AC111</f>
        <v>7.82605643734496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179.420505200592</v>
      </c>
      <c r="D92" s="139" t="n">
        <f aca="false">D72-D112</f>
        <v>-18.1739703309959</v>
      </c>
      <c r="E92" s="139" t="n">
        <f aca="false">E72-E112</f>
        <v>0</v>
      </c>
      <c r="F92" s="141" t="n">
        <f aca="false">F72-F112</f>
        <v>53.7488449565335</v>
      </c>
      <c r="G92" s="139" t="n">
        <f aca="false">G72-G112</f>
        <v>0</v>
      </c>
      <c r="H92" s="139" t="n">
        <f aca="false">H72-H112</f>
        <v>0</v>
      </c>
      <c r="I92" s="139" t="n">
        <f aca="false">I72-I112</f>
        <v>0</v>
      </c>
      <c r="J92" s="139" t="n">
        <f aca="false">J72-J112</f>
        <v>0</v>
      </c>
      <c r="K92" s="139" t="n">
        <f aca="false">K72-K112</f>
        <v>0</v>
      </c>
      <c r="L92" s="139" t="n">
        <f aca="false">L72-L112</f>
        <v>0</v>
      </c>
      <c r="M92" s="139" t="n">
        <f aca="false">M72-M112</f>
        <v>0</v>
      </c>
      <c r="N92" s="139" t="n">
        <f aca="false">N72-N112</f>
        <v>0</v>
      </c>
      <c r="O92" s="139" t="n">
        <f aca="false">O72-O112</f>
        <v>440.917107583777</v>
      </c>
      <c r="P92" s="139" t="n">
        <f aca="false">P72-P112</f>
        <v>176.366843033509</v>
      </c>
      <c r="Q92" s="139" t="n">
        <f aca="false">Q72-Q112</f>
        <v>705.467372134041</v>
      </c>
      <c r="R92" s="139" t="n">
        <f aca="false">R72-R112</f>
        <v>0</v>
      </c>
      <c r="S92" s="139" t="n">
        <f aca="false">S72-S112</f>
        <v>0</v>
      </c>
      <c r="T92" s="139" t="n">
        <f aca="false">T72-T112</f>
        <v>0</v>
      </c>
      <c r="U92" s="139" t="n">
        <f aca="false">U72-U112</f>
        <v>0</v>
      </c>
      <c r="V92" s="139" t="n">
        <f aca="false">V72-V112</f>
        <v>0</v>
      </c>
      <c r="W92" s="141" t="n">
        <f aca="false">W72-W112</f>
        <v>80.4124427289808</v>
      </c>
      <c r="X92" s="139" t="n">
        <f aca="false">X72-X112</f>
        <v>0</v>
      </c>
      <c r="Y92" s="139" t="n">
        <f aca="false">Y72-Y112</f>
        <v>0</v>
      </c>
      <c r="Z92" s="139" t="n">
        <f aca="false">Z72-Z112</f>
        <v>0</v>
      </c>
      <c r="AA92" s="139" t="n">
        <f aca="false">AA72-AA112</f>
        <v>0</v>
      </c>
      <c r="AB92" s="139" t="n">
        <f aca="false">AB72-AB112</f>
        <v>0</v>
      </c>
      <c r="AC92" s="140" t="n">
        <f aca="false">AC72-AC112</f>
        <v>12.8976527034574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179.420505200592</v>
      </c>
      <c r="D93" s="142" t="n">
        <f aca="false">D73-D113</f>
        <v>84.054612780842</v>
      </c>
      <c r="E93" s="142" t="n">
        <f aca="false">E73-E113</f>
        <v>0</v>
      </c>
      <c r="F93" s="143" t="n">
        <f aca="false">F73-F113</f>
        <v>87.8250393271446</v>
      </c>
      <c r="G93" s="142" t="n">
        <f aca="false">G73-G113</f>
        <v>0</v>
      </c>
      <c r="H93" s="142" t="n">
        <f aca="false">H73-H113</f>
        <v>0</v>
      </c>
      <c r="I93" s="142" t="n">
        <f aca="false">I73-I113</f>
        <v>0</v>
      </c>
      <c r="J93" s="142" t="n">
        <f aca="false">J73-J113</f>
        <v>0</v>
      </c>
      <c r="K93" s="142" t="n">
        <f aca="false">K73-K113</f>
        <v>0</v>
      </c>
      <c r="L93" s="142" t="n">
        <f aca="false">L73-L113</f>
        <v>0</v>
      </c>
      <c r="M93" s="142" t="n">
        <f aca="false">M73-M113</f>
        <v>0</v>
      </c>
      <c r="N93" s="142" t="n">
        <f aca="false">N73-N113</f>
        <v>0</v>
      </c>
      <c r="O93" s="142" t="n">
        <f aca="false">O73-O113</f>
        <v>440.917107583773</v>
      </c>
      <c r="P93" s="142" t="n">
        <f aca="false">P73-P113</f>
        <v>176.366843033509</v>
      </c>
      <c r="Q93" s="142" t="n">
        <f aca="false">Q73-Q113</f>
        <v>705.467372134037</v>
      </c>
      <c r="R93" s="142" t="n">
        <f aca="false">R73-R113</f>
        <v>0</v>
      </c>
      <c r="S93" s="142" t="n">
        <f aca="false">S73-S113</f>
        <v>0</v>
      </c>
      <c r="T93" s="142" t="n">
        <f aca="false">T73-T113</f>
        <v>0</v>
      </c>
      <c r="U93" s="142" t="n">
        <f aca="false">U73-U113</f>
        <v>0</v>
      </c>
      <c r="V93" s="142" t="n">
        <f aca="false">V73-V113</f>
        <v>0</v>
      </c>
      <c r="W93" s="143" t="n">
        <f aca="false">W73-W113</f>
        <v>80.4124427289789</v>
      </c>
      <c r="X93" s="142" t="n">
        <f aca="false">X73-X113</f>
        <v>0</v>
      </c>
      <c r="Y93" s="142" t="n">
        <f aca="false">Y73-Y113</f>
        <v>0</v>
      </c>
      <c r="Z93" s="142" t="n">
        <f aca="false">Z73-Z113</f>
        <v>0</v>
      </c>
      <c r="AA93" s="142" t="n">
        <f aca="false">AA73-AA113</f>
        <v>0</v>
      </c>
      <c r="AB93" s="142" t="n">
        <f aca="false">AB73-AB113</f>
        <v>0</v>
      </c>
      <c r="AC93" s="144" t="n">
        <f aca="false">AC73-AC113</f>
        <v>11.8601780363333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</row>
    <row r="95" customFormat="false" ht="13.7" hidden="false" customHeight="true" outlineLevel="0" collapsed="false">
      <c r="A95" s="151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51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51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51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51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51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51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5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</row>
    <row r="103" customFormat="false" ht="13.7" hidden="false" customHeight="true" outlineLevel="0" collapsed="false">
      <c r="A103" s="152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4"/>
    </row>
    <row r="104" customFormat="false" ht="11.25" hidden="false" customHeight="false" outlineLevel="0" collapsed="false">
      <c r="A104" s="73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</row>
    <row r="105" customFormat="false" ht="13.5" hidden="false" customHeight="tru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</row>
    <row r="106" customFormat="false" ht="12" hidden="false" customHeight="false" outlineLevel="0" collapsed="false">
      <c r="A106" s="153" t="n">
        <f aca="false">A46</f>
        <v>37161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2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4179.04903417533</v>
      </c>
      <c r="D107" s="139" t="n">
        <v>4628.68306867489</v>
      </c>
      <c r="E107" s="139" t="n">
        <v>9363.29588014981</v>
      </c>
      <c r="F107" s="139" t="n">
        <v>6057.00932766668</v>
      </c>
      <c r="G107" s="145" t="n">
        <v>10551.7855112145</v>
      </c>
      <c r="H107" s="145" t="n">
        <v>10999.3714644877</v>
      </c>
      <c r="I107" s="145" t="n">
        <v>10104.1995579413</v>
      </c>
      <c r="J107" s="145" t="n">
        <v>13750.4910889675</v>
      </c>
      <c r="K107" s="145" t="n">
        <v>12200.4357298475</v>
      </c>
      <c r="L107" s="145" t="n">
        <v>15300.5464480874</v>
      </c>
      <c r="M107" s="145" t="n">
        <v>12205.9476253884</v>
      </c>
      <c r="N107" s="145" t="n">
        <v>10634.2575009495</v>
      </c>
      <c r="O107" s="145" t="n">
        <v>16049.3827160494</v>
      </c>
      <c r="P107" s="145" t="n">
        <v>14550.2645502646</v>
      </c>
      <c r="Q107" s="145" t="n">
        <v>17548.5008818342</v>
      </c>
      <c r="R107" s="145" t="n">
        <v>14616.7557932264</v>
      </c>
      <c r="S107" s="145" t="n">
        <v>12574.5922788724</v>
      </c>
      <c r="T107" s="145" t="n">
        <v>13090.9090909091</v>
      </c>
      <c r="U107" s="145" t="n">
        <v>12252.2522522523</v>
      </c>
      <c r="V107" s="145" t="n">
        <v>12380.615493456</v>
      </c>
      <c r="W107" s="145" t="n">
        <v>12930.3207908198</v>
      </c>
      <c r="X107" s="145" t="n">
        <v>11757.0521743706</v>
      </c>
      <c r="Y107" s="145" t="n">
        <v>11188.0570745898</v>
      </c>
      <c r="Z107" s="145" t="n">
        <v>10932.8979465018</v>
      </c>
      <c r="AA107" s="145" t="n">
        <v>10469.3275761835</v>
      </c>
      <c r="AB107" s="145" t="n">
        <v>10130.158402818</v>
      </c>
      <c r="AC107" s="150" t="n">
        <v>10672.2429669112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4318.35066864785</v>
      </c>
      <c r="D108" s="139" t="n">
        <v>4776.34657761421</v>
      </c>
      <c r="E108" s="139" t="n">
        <v>9296.4151952916</v>
      </c>
      <c r="F108" s="141" t="n">
        <v>6130.37081385122</v>
      </c>
      <c r="G108" s="139" t="n">
        <v>10496.7142298892</v>
      </c>
      <c r="H108" s="139" t="n">
        <v>10920.8045254557</v>
      </c>
      <c r="I108" s="139" t="n">
        <v>10072.6239343227</v>
      </c>
      <c r="J108" s="139" t="n">
        <v>14296.9391763992</v>
      </c>
      <c r="K108" s="139" t="n">
        <v>12200.4357298475</v>
      </c>
      <c r="L108" s="139" t="n">
        <v>16393.4426229508</v>
      </c>
      <c r="M108" s="139" t="n">
        <v>13315.5792276964</v>
      </c>
      <c r="N108" s="139" t="n">
        <v>11583.74477782</v>
      </c>
      <c r="O108" s="139" t="n">
        <v>17019.4003527337</v>
      </c>
      <c r="P108" s="139" t="n">
        <v>15608.4656084656</v>
      </c>
      <c r="Q108" s="139" t="n">
        <v>18430.3350970018</v>
      </c>
      <c r="R108" s="139" t="n">
        <v>15864.5276292335</v>
      </c>
      <c r="S108" s="139" t="n">
        <v>12185.04638349</v>
      </c>
      <c r="T108" s="139" t="n">
        <v>12636.3636363636</v>
      </c>
      <c r="U108" s="139" t="n">
        <v>11891.8918918919</v>
      </c>
      <c r="V108" s="139" t="n">
        <v>12026.8836222144</v>
      </c>
      <c r="W108" s="139" t="n">
        <v>13314.4729604024</v>
      </c>
      <c r="X108" s="139" t="n">
        <v>12234.7711142683</v>
      </c>
      <c r="Y108" s="139" t="n">
        <v>11645.0359499094</v>
      </c>
      <c r="Z108" s="139" t="n">
        <v>11456.593018375</v>
      </c>
      <c r="AA108" s="139" t="n">
        <v>11355.2421242036</v>
      </c>
      <c r="AB108" s="139" t="n">
        <v>11325.5680931467</v>
      </c>
      <c r="AC108" s="140" t="n">
        <v>11402.1997143196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4736.25557206538</v>
      </c>
      <c r="D109" s="139" t="n">
        <v>5213.65773870374</v>
      </c>
      <c r="E109" s="139" t="n">
        <v>9430.17656500803</v>
      </c>
      <c r="F109" s="141" t="n">
        <v>6460.02995859238</v>
      </c>
      <c r="G109" s="139" t="n">
        <v>10906.8252169162</v>
      </c>
      <c r="H109" s="139" t="n">
        <v>11077.9384035198</v>
      </c>
      <c r="I109" s="139" t="n">
        <v>10735.7120303126</v>
      </c>
      <c r="J109" s="139" t="n">
        <v>15005.0001785778</v>
      </c>
      <c r="K109" s="139" t="n">
        <v>13616.5577342048</v>
      </c>
      <c r="L109" s="139" t="n">
        <v>16393.4426229508</v>
      </c>
      <c r="M109" s="139" t="n">
        <v>13315.5792276964</v>
      </c>
      <c r="N109" s="139" t="n">
        <v>13957.4629699962</v>
      </c>
      <c r="O109" s="139" t="n">
        <v>16843.0335097002</v>
      </c>
      <c r="P109" s="139" t="n">
        <v>15608.4656084656</v>
      </c>
      <c r="Q109" s="139" t="n">
        <v>18077.6014109347</v>
      </c>
      <c r="R109" s="139" t="n">
        <v>15418.8948306595</v>
      </c>
      <c r="S109" s="139" t="n">
        <v>13021.715737669</v>
      </c>
      <c r="T109" s="139" t="n">
        <v>13454.5454545455</v>
      </c>
      <c r="U109" s="139" t="n">
        <v>12522.5225225225</v>
      </c>
      <c r="V109" s="139" t="n">
        <v>13088.0792359392</v>
      </c>
      <c r="W109" s="139" t="n">
        <v>13824.7264606281</v>
      </c>
      <c r="X109" s="139" t="n">
        <v>12930.3018271633</v>
      </c>
      <c r="Y109" s="139" t="n">
        <v>12491.3624678213</v>
      </c>
      <c r="Z109" s="139" t="n">
        <v>12279.7609355838</v>
      </c>
      <c r="AA109" s="139" t="n">
        <v>11673.5074796542</v>
      </c>
      <c r="AB109" s="139" t="n">
        <v>11173.5331575779</v>
      </c>
      <c r="AC109" s="140" t="n">
        <v>11818.4960233296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5319.48443802942</v>
      </c>
      <c r="D110" s="139" t="n">
        <v>5775.25236181656</v>
      </c>
      <c r="E110" s="139" t="n">
        <v>8560.72766185126</v>
      </c>
      <c r="F110" s="141" t="n">
        <v>6551.82148723241</v>
      </c>
      <c r="G110" s="139" t="n">
        <v>10237.8898751006</v>
      </c>
      <c r="H110" s="139" t="n">
        <v>10213.7020741672</v>
      </c>
      <c r="I110" s="139" t="n">
        <v>10262.0776760341</v>
      </c>
      <c r="J110" s="139" t="n">
        <v>15005.0001785778</v>
      </c>
      <c r="K110" s="139" t="n">
        <v>13616.5577342048</v>
      </c>
      <c r="L110" s="139" t="n">
        <v>16393.4426229508</v>
      </c>
      <c r="M110" s="139" t="n">
        <v>13315.5792276964</v>
      </c>
      <c r="N110" s="139" t="n">
        <v>13957.4629699962</v>
      </c>
      <c r="O110" s="139" t="n">
        <v>16843.0335097002</v>
      </c>
      <c r="P110" s="139" t="n">
        <v>15608.4656084656</v>
      </c>
      <c r="Q110" s="139" t="n">
        <v>18077.6014109347</v>
      </c>
      <c r="R110" s="139" t="n">
        <v>14081.9964349376</v>
      </c>
      <c r="S110" s="139" t="n">
        <v>12750.086839581</v>
      </c>
      <c r="T110" s="139" t="n">
        <v>12818.1818181818</v>
      </c>
      <c r="U110" s="139" t="n">
        <v>12432.4324324324</v>
      </c>
      <c r="V110" s="139" t="n">
        <v>12999.6462681288</v>
      </c>
      <c r="W110" s="139" t="n">
        <v>13508.9248673652</v>
      </c>
      <c r="X110" s="139" t="n">
        <v>9409.59615528736</v>
      </c>
      <c r="Y110" s="139" t="n">
        <v>8239.33532767753</v>
      </c>
      <c r="Z110" s="139" t="n">
        <v>7428.26499044728</v>
      </c>
      <c r="AA110" s="139" t="n">
        <v>9815.41348149693</v>
      </c>
      <c r="AB110" s="139" t="n">
        <v>10371.5666384269</v>
      </c>
      <c r="AC110" s="140" t="n">
        <v>9604.39219543497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4661.96136701337</v>
      </c>
      <c r="D111" s="139" t="n">
        <v>5131.87487221427</v>
      </c>
      <c r="E111" s="139" t="n">
        <v>8560.72766185126</v>
      </c>
      <c r="F111" s="141" t="n">
        <v>6118.1879670263</v>
      </c>
      <c r="G111" s="139" t="n">
        <v>10237.8898751006</v>
      </c>
      <c r="H111" s="139" t="n">
        <v>10213.7020741672</v>
      </c>
      <c r="I111" s="139" t="n">
        <v>10262.0776760341</v>
      </c>
      <c r="J111" s="139" t="n">
        <v>15387.1566841673</v>
      </c>
      <c r="K111" s="139" t="n">
        <v>13834.4226579521</v>
      </c>
      <c r="L111" s="139" t="n">
        <v>16939.8907103825</v>
      </c>
      <c r="M111" s="139" t="n">
        <v>14536.1739902352</v>
      </c>
      <c r="N111" s="139" t="n">
        <v>14812.0015191796</v>
      </c>
      <c r="O111" s="139" t="n">
        <v>17636.684303351</v>
      </c>
      <c r="P111" s="139" t="n">
        <v>16578.4832451499</v>
      </c>
      <c r="Q111" s="139" t="n">
        <v>18694.885361552</v>
      </c>
      <c r="R111" s="139" t="n">
        <v>14081.9964349376</v>
      </c>
      <c r="S111" s="139" t="n">
        <v>12750.086839581</v>
      </c>
      <c r="T111" s="139" t="n">
        <v>12818.1818181818</v>
      </c>
      <c r="U111" s="139" t="n">
        <v>12432.4324324324</v>
      </c>
      <c r="V111" s="139" t="n">
        <v>12999.6462681288</v>
      </c>
      <c r="W111" s="139" t="n">
        <v>13855.4293933064</v>
      </c>
      <c r="X111" s="139" t="n">
        <v>13019.5950869573</v>
      </c>
      <c r="Y111" s="139" t="n">
        <v>12582.7750718078</v>
      </c>
      <c r="Z111" s="139" t="n">
        <v>12350.5660676114</v>
      </c>
      <c r="AA111" s="139" t="n">
        <v>11744.5465300043</v>
      </c>
      <c r="AB111" s="139" t="n">
        <v>11178.9779060953</v>
      </c>
      <c r="AC111" s="140" t="n">
        <v>11869.2228395776</v>
      </c>
    </row>
    <row r="112" customFormat="false" ht="11.25" hidden="false" customHeight="false" outlineLevel="0" collapsed="false">
      <c r="A112" s="101" t="s">
        <v>11</v>
      </c>
      <c r="B112" s="73"/>
      <c r="C112" s="139" t="n">
        <v>4847.69687964339</v>
      </c>
      <c r="D112" s="139" t="n">
        <v>5334.06029214658</v>
      </c>
      <c r="E112" s="139" t="n">
        <v>8159.44355270198</v>
      </c>
      <c r="F112" s="141" t="n">
        <v>6113.73357483065</v>
      </c>
      <c r="G112" s="139" t="n">
        <v>9410.7042951779</v>
      </c>
      <c r="H112" s="139" t="n">
        <v>9506.59962287869</v>
      </c>
      <c r="I112" s="139" t="n">
        <v>9314.80896747711</v>
      </c>
      <c r="J112" s="139" t="n">
        <v>14760.348583878</v>
      </c>
      <c r="K112" s="139" t="n">
        <v>12854.0305010893</v>
      </c>
      <c r="L112" s="139" t="n">
        <v>16666.6666666667</v>
      </c>
      <c r="M112" s="139" t="n">
        <v>14425.2108300044</v>
      </c>
      <c r="N112" s="139" t="n">
        <v>15761.4887960501</v>
      </c>
      <c r="O112" s="139" t="n">
        <v>18606.7019400353</v>
      </c>
      <c r="P112" s="139" t="n">
        <v>17813.0511463845</v>
      </c>
      <c r="Q112" s="139" t="n">
        <v>19400.3527336861</v>
      </c>
      <c r="R112" s="139" t="n">
        <v>16042.7807486631</v>
      </c>
      <c r="S112" s="139" t="n">
        <v>11616.4250561138</v>
      </c>
      <c r="T112" s="139" t="n">
        <v>12181.8181818182</v>
      </c>
      <c r="U112" s="139" t="n">
        <v>11171.1711711712</v>
      </c>
      <c r="V112" s="139" t="n">
        <v>11496.285815352</v>
      </c>
      <c r="W112" s="139" t="n">
        <v>13721.2868183903</v>
      </c>
      <c r="X112" s="139" t="n">
        <v>12280.6933621623</v>
      </c>
      <c r="Y112" s="139" t="n">
        <v>11737.2584457964</v>
      </c>
      <c r="Z112" s="139" t="n">
        <v>11620.8848251457</v>
      </c>
      <c r="AA112" s="139" t="n">
        <v>11053.8256666557</v>
      </c>
      <c r="AB112" s="139" t="n">
        <v>10525.3677208276</v>
      </c>
      <c r="AC112" s="140" t="n">
        <v>11237.3355454659</v>
      </c>
    </row>
    <row r="113" customFormat="false" ht="12" hidden="false" customHeight="false" outlineLevel="0" collapsed="false">
      <c r="A113" s="101" t="s">
        <v>16</v>
      </c>
      <c r="C113" s="142" t="n">
        <v>5033.43239227341</v>
      </c>
      <c r="D113" s="142" t="n">
        <v>5538.51745837025</v>
      </c>
      <c r="E113" s="142" t="n">
        <v>8694.48903156768</v>
      </c>
      <c r="F113" s="143" t="n">
        <v>6422.14629407045</v>
      </c>
      <c r="G113" s="139" t="n">
        <v>9843.75275989011</v>
      </c>
      <c r="H113" s="139" t="n">
        <v>9978.00125707102</v>
      </c>
      <c r="I113" s="139" t="n">
        <v>9709.50426270919</v>
      </c>
      <c r="J113" s="139" t="n">
        <v>15579.1278259938</v>
      </c>
      <c r="K113" s="139" t="n">
        <v>13398.6928104575</v>
      </c>
      <c r="L113" s="139" t="n">
        <v>17759.5628415301</v>
      </c>
      <c r="M113" s="139" t="n">
        <v>15756.7687527741</v>
      </c>
      <c r="N113" s="139" t="n">
        <v>17660.4633497911</v>
      </c>
      <c r="O113" s="139" t="n">
        <v>21604.9382716049</v>
      </c>
      <c r="P113" s="139" t="n">
        <v>20282.1869488536</v>
      </c>
      <c r="Q113" s="139" t="n">
        <v>22927.6895943563</v>
      </c>
      <c r="R113" s="139" t="n">
        <v>18538.3244206774</v>
      </c>
      <c r="S113" s="139" t="n">
        <v>12395.5168468787</v>
      </c>
      <c r="T113" s="139" t="n">
        <v>13090.9090909091</v>
      </c>
      <c r="U113" s="139" t="n">
        <v>11891.8918918919</v>
      </c>
      <c r="V113" s="139" t="n">
        <v>12203.7495578352</v>
      </c>
      <c r="W113" s="139" t="n">
        <v>15106.939411052</v>
      </c>
      <c r="X113" s="139" t="n">
        <v>13365.6064686589</v>
      </c>
      <c r="Y113" s="139" t="n">
        <v>12738.8738470654</v>
      </c>
      <c r="Z113" s="139" t="n">
        <v>12626.2579487723</v>
      </c>
      <c r="AA113" s="139" t="n">
        <v>11956.0742151837</v>
      </c>
      <c r="AB113" s="139" t="n">
        <v>11324.2617715254</v>
      </c>
      <c r="AC113" s="140" t="n">
        <v>12187.273951556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42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9" activeCellId="0" sqref="C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37162</v>
      </c>
      <c r="B2" s="75"/>
    </row>
    <row r="3" customFormat="false" ht="10.5" hidden="true" customHeight="true" outlineLevel="0" collapsed="false">
      <c r="A3" s="77"/>
      <c r="B3" s="75"/>
      <c r="C3" s="72" t="n">
        <v>312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376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37162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4" t="s">
        <v>77</v>
      </c>
      <c r="B8" s="125"/>
      <c r="C8" s="154" t="s">
        <v>55</v>
      </c>
      <c r="D8" s="154" t="s">
        <v>56</v>
      </c>
      <c r="E8" s="154" t="s">
        <v>57</v>
      </c>
      <c r="F8" s="155" t="s">
        <v>58</v>
      </c>
      <c r="G8" s="155" t="s">
        <v>59</v>
      </c>
      <c r="H8" s="154" t="n">
        <f aca="false">AG8</f>
        <v>37257</v>
      </c>
      <c r="I8" s="154" t="n">
        <f aca="false">AH8</f>
        <v>37288</v>
      </c>
      <c r="J8" s="155" t="s">
        <v>60</v>
      </c>
      <c r="K8" s="154" t="n">
        <f aca="false">AI8</f>
        <v>37316</v>
      </c>
      <c r="L8" s="154" t="n">
        <f aca="false">AJ8</f>
        <v>37347</v>
      </c>
      <c r="M8" s="154" t="n">
        <f aca="false">AK8</f>
        <v>37377</v>
      </c>
      <c r="N8" s="154" t="n">
        <f aca="false">AL8</f>
        <v>37408</v>
      </c>
      <c r="O8" s="154" t="s">
        <v>61</v>
      </c>
      <c r="P8" s="156" t="n">
        <f aca="false">AM8</f>
        <v>37438</v>
      </c>
      <c r="Q8" s="154" t="n">
        <f aca="false">AN8</f>
        <v>37469</v>
      </c>
      <c r="R8" s="154" t="n">
        <f aca="false">AO8</f>
        <v>37500</v>
      </c>
      <c r="S8" s="154" t="s">
        <v>62</v>
      </c>
      <c r="T8" s="154" t="n">
        <f aca="false">AP8</f>
        <v>37530</v>
      </c>
      <c r="U8" s="154" t="n">
        <f aca="false">AQ8</f>
        <v>37561</v>
      </c>
      <c r="V8" s="154" t="n">
        <f aca="false">AR8</f>
        <v>37591</v>
      </c>
      <c r="W8" s="154" t="s">
        <v>63</v>
      </c>
      <c r="X8" s="154" t="s">
        <v>64</v>
      </c>
      <c r="Y8" s="154" t="s">
        <v>65</v>
      </c>
      <c r="Z8" s="154" t="s">
        <v>66</v>
      </c>
      <c r="AA8" s="154" t="s">
        <v>67</v>
      </c>
      <c r="AB8" s="157" t="s">
        <v>68</v>
      </c>
      <c r="AC8" s="155" t="s">
        <v>78</v>
      </c>
      <c r="AD8" s="155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0" t="n">
        <f aca="false">(0.794871794871795*'Off Peak Detail'!D9)+(0.205128205128205*'Off Peak Detail'!D47)</f>
        <v>18.4708547008547</v>
      </c>
      <c r="D9" s="130" t="n">
        <f aca="false">(0.789473684210526*'Off Peak Detail'!E9)+(0.210526315789474*'Off Peak Detail'!E47)</f>
        <v>24.5952631578947</v>
      </c>
      <c r="E9" s="130" t="n">
        <f aca="false">(0.75609756097561*'Off Peak Detail'!F9)+(0.24390243902439*'Off Peak Detail'!F47)</f>
        <v>27.054512195122</v>
      </c>
      <c r="F9" s="95" t="n">
        <f aca="false">(C9*C$5+D9*D$5+E9*E$5)/(SUM(C$5:E$5))</f>
        <v>23.4673083205177</v>
      </c>
      <c r="G9" s="94" t="n">
        <f aca="false">AVERAGE(H9:I9)</f>
        <v>25.2756965811966</v>
      </c>
      <c r="H9" s="94" t="n">
        <f aca="false">AG9</f>
        <v>26.5516153846154</v>
      </c>
      <c r="I9" s="94" t="n">
        <f aca="false">AH9</f>
        <v>23.9997777777778</v>
      </c>
      <c r="J9" s="94" t="n">
        <f aca="false">AVERAGE(K9:L9)</f>
        <v>20.0001315789474</v>
      </c>
      <c r="K9" s="94" t="n">
        <f aca="false">AI9</f>
        <v>21</v>
      </c>
      <c r="L9" s="94" t="n">
        <f aca="false">AJ9</f>
        <v>19.0002631578947</v>
      </c>
      <c r="M9" s="94" t="n">
        <f aca="false">AK9</f>
        <v>19.9970256410256</v>
      </c>
      <c r="N9" s="94" t="n">
        <f aca="false">AL9</f>
        <v>21</v>
      </c>
      <c r="O9" s="94" t="n">
        <f aca="false">AVERAGE(P9:Q9)</f>
        <v>31.4697051282051</v>
      </c>
      <c r="P9" s="96" t="n">
        <f aca="false">AM9</f>
        <v>28.9392564102564</v>
      </c>
      <c r="Q9" s="94" t="n">
        <f aca="false">AN9</f>
        <v>34.0001538461539</v>
      </c>
      <c r="R9" s="94" t="n">
        <f aca="false">AO9</f>
        <v>31.575</v>
      </c>
      <c r="S9" s="94" t="n">
        <f aca="false">AVERAGE(T9:V9)</f>
        <v>27.2905220587429</v>
      </c>
      <c r="T9" s="94" t="n">
        <f aca="false">AP9</f>
        <v>28.2499487179487</v>
      </c>
      <c r="U9" s="94" t="n">
        <f aca="false">AQ9</f>
        <v>24.4871052631579</v>
      </c>
      <c r="V9" s="94" t="n">
        <f aca="false">AR9</f>
        <v>29.134512195122</v>
      </c>
      <c r="W9" s="95" t="n">
        <f aca="false">SUM(AG28:AR28)/SUM($AG$5:$AR$5)</f>
        <v>25.6741025922692</v>
      </c>
      <c r="X9" s="94" t="n">
        <f aca="false">SUM(AS28:BD28)/SUM($AS$5:$BD$5)</f>
        <v>25.605382490801</v>
      </c>
      <c r="Y9" s="94" t="n">
        <f aca="false">SUM(BE28:BR28)/SUM($BE$5:$BR$5)</f>
        <v>25.6068630864356</v>
      </c>
      <c r="Z9" s="94" t="n">
        <f aca="false">SUM(BQ28:CB28)/SUM($BQ$5:$CB$5)</f>
        <v>25.6770945156512</v>
      </c>
      <c r="AA9" s="94" t="n">
        <f aca="false">SUM(CC28:DX28)/SUM($CC$5:$DX$5)</f>
        <v>26.2941231983434</v>
      </c>
      <c r="AB9" s="96" t="n">
        <f aca="false">SUM(DY28:EJ28)/SUM($DY$5:$EJ$5)</f>
        <v>26.8877477948227</v>
      </c>
      <c r="AC9" s="158" t="n">
        <f aca="false">(C9*C$5+D9*D$5+E9*E$5+SUM(AG28:EJ28))/(SUM(C$5:E$5)+SUM($AG$5:$EJ$5))</f>
        <v>25.9767687828031</v>
      </c>
      <c r="AD9" s="99"/>
      <c r="AE9" s="100"/>
      <c r="AG9" s="131" t="n">
        <f aca="false">(0.794871794871795*'Off Peak Detail'!AB9)+(0.205128205128205*'Off Peak Detail'!AB47)</f>
        <v>26.5516153846154</v>
      </c>
      <c r="AH9" s="131" t="n">
        <f aca="false">(0.777777777777778*'Off Peak Detail'!AC9)+(0.222222222222222*'Off Peak Detail'!AC47)</f>
        <v>23.9997777777778</v>
      </c>
      <c r="AI9" s="131" t="n">
        <f aca="false">(0.75609756097561*'Off Peak Detail'!AD9)+(0.24390243902439*'Off Peak Detail'!AD47)</f>
        <v>21</v>
      </c>
      <c r="AJ9" s="131" t="n">
        <f aca="false">(0.789473684210526*'Off Peak Detail'!AE9)+(0.210526315789474*'Off Peak Detail'!AE47)</f>
        <v>19.0002631578947</v>
      </c>
      <c r="AK9" s="131" t="n">
        <f aca="false">(0.794871794871795*'Off Peak Detail'!AF9)+(0.205128205128205*'Off Peak Detail'!AF47)</f>
        <v>19.9970256410256</v>
      </c>
      <c r="AL9" s="131" t="n">
        <f aca="false">(0.75*'Off Peak Detail'!AG9)+(0.25*'Off Peak Detail'!AG47)</f>
        <v>21</v>
      </c>
      <c r="AM9" s="131" t="n">
        <f aca="false">(0.794871794871795*'Off Peak Detail'!AH9)+(0.205128205128205*'Off Peak Detail'!AH47)</f>
        <v>28.9392564102564</v>
      </c>
      <c r="AN9" s="131" t="n">
        <f aca="false">(0.794871794871795*'Off Peak Detail'!AI9)+(0.205128205128205*'Off Peak Detail'!AI47)</f>
        <v>34.0001538461539</v>
      </c>
      <c r="AO9" s="131" t="n">
        <f aca="false">(0.75*'Off Peak Detail'!AJ9)+(0.25*'Off Peak Detail'!AJ47)</f>
        <v>31.575</v>
      </c>
      <c r="AP9" s="131" t="n">
        <f aca="false">(0.794871794871795*'Off Peak Detail'!AK9)+(0.205128205128205*'Off Peak Detail'!AK47)</f>
        <v>28.2499487179487</v>
      </c>
      <c r="AQ9" s="131" t="n">
        <f aca="false">(0.789473684210526*'Off Peak Detail'!AL9)+(0.210526315789474*'Off Peak Detail'!AL47)</f>
        <v>24.4871052631579</v>
      </c>
      <c r="AR9" s="131" t="n">
        <f aca="false">(0.75609756097561*'Off Peak Detail'!AM9)+(0.24390243902439*'Off Peak Detail'!AM47)</f>
        <v>29.134512195122</v>
      </c>
      <c r="AS9" s="131" t="n">
        <f aca="false">(0.794871794871795*'Off Peak Detail'!AN9)+(0.205128205128205*'Off Peak Detail'!AN47)</f>
        <v>27.9938461538462</v>
      </c>
      <c r="AT9" s="131" t="n">
        <f aca="false">(0.777777777777778*'Off Peak Detail'!AO9)+(0.222222222222222*'Off Peak Detail'!AO47)</f>
        <v>26.9997777777778</v>
      </c>
      <c r="AU9" s="131" t="n">
        <f aca="false">(0.75609756097561*'Off Peak Detail'!AP9)+(0.24390243902439*'Off Peak Detail'!AP47)</f>
        <v>24.0000487804878</v>
      </c>
      <c r="AV9" s="131" t="n">
        <f aca="false">(0.789473684210526*'Off Peak Detail'!AQ9)+(0.210526315789474*'Off Peak Detail'!AQ47)</f>
        <v>22.0002631578947</v>
      </c>
      <c r="AW9" s="131" t="n">
        <f aca="false">(0.794871794871795*'Off Peak Detail'!AR9)+(0.205128205128205*'Off Peak Detail'!AR47)</f>
        <v>10.6025641025641</v>
      </c>
      <c r="AX9" s="131" t="n">
        <f aca="false">(0.75*'Off Peak Detail'!AS9)+(0.25*'Off Peak Detail'!AS47)</f>
        <v>11</v>
      </c>
      <c r="AY9" s="131" t="n">
        <f aca="false">(0.794871794871795*'Off Peak Detail'!AT9)+(0.205128205128205*'Off Peak Detail'!AT47)</f>
        <v>32.9614871794872</v>
      </c>
      <c r="AZ9" s="131" t="n">
        <f aca="false">(0.75609756097561*'Off Peak Detail'!AU9)+(0.24390243902439*'Off Peak Detail'!AU47)</f>
        <v>38.9999512195122</v>
      </c>
      <c r="BA9" s="131" t="n">
        <f aca="false">(0.789473684210526*'Off Peak Detail'!AV9)+(0.210526315789474*'Off Peak Detail'!AV47)</f>
        <v>31.5</v>
      </c>
      <c r="BB9" s="131" t="n">
        <f aca="false">(0.794871794871795*'Off Peak Detail'!AW9)+(0.205128205128205*'Off Peak Detail'!AW47)</f>
        <v>26.2498717948718</v>
      </c>
      <c r="BC9" s="131" t="n">
        <f aca="false">(0.75*'Off Peak Detail'!AX9)+(0.25*'Off Peak Detail'!AX47)</f>
        <v>24.965625</v>
      </c>
      <c r="BD9" s="131" t="n">
        <f aca="false">(0.794871794871795*'Off Peak Detail'!AY9)+(0.205128205128205*'Off Peak Detail'!AY47)</f>
        <v>30.1155384615385</v>
      </c>
      <c r="BE9" s="131" t="n">
        <f aca="false">(0.794871794871795*'Off Peak Detail'!AZ9)+(0.205128205128205*'Off Peak Detail'!AZ47)</f>
        <v>27.0782820512821</v>
      </c>
      <c r="BF9" s="131" t="n">
        <f aca="false">(0.743589743589744*'Off Peak Detail'!BA9)+(0.256410256410256*'Off Peak Detail'!BA47)</f>
        <v>26.3301025641026</v>
      </c>
      <c r="BG9" s="131" t="n">
        <f aca="false">(0.794871794871795*'Off Peak Detail'!BB9)+(0.205128205128205*'Off Peak Detail'!BB47)</f>
        <v>23.949641025641</v>
      </c>
      <c r="BH9" s="131" t="n">
        <f aca="false">(0.789473684210526*'Off Peak Detail'!BC9)+(0.210526315789474*'Off Peak Detail'!BC47)</f>
        <v>22.3698421052632</v>
      </c>
      <c r="BI9" s="131" t="n">
        <f aca="false">(0.75609756097561*'Off Peak Detail'!BD9)+(0.24390243902439*'Off Peak Detail'!BD47)</f>
        <v>13.1763658536585</v>
      </c>
      <c r="BJ9" s="131" t="n">
        <f aca="false">(0.789473684210526*'Off Peak Detail'!BE9)+(0.210526315789474*'Off Peak Detail'!BE47)</f>
        <v>13.5</v>
      </c>
      <c r="BK9" s="131" t="n">
        <f aca="false">(0.794871794871795*'Off Peak Detail'!BF9)+(0.205128205128205*'Off Peak Detail'!BF47)</f>
        <v>31.3651538461539</v>
      </c>
      <c r="BL9" s="131" t="n">
        <f aca="false">(0.75609756097561*'Off Peak Detail'!BG9)+(0.24390243902439*'Off Peak Detail'!BG47)</f>
        <v>36.3503658536585</v>
      </c>
      <c r="BM9" s="131" t="n">
        <f aca="false">(0.789473684210526*'Off Peak Detail'!BH9)+(0.210526315789474*'Off Peak Detail'!BH47)</f>
        <v>30.2723684210526</v>
      </c>
      <c r="BN9" s="131" t="n">
        <f aca="false">(0.75609756097561*'Off Peak Detail'!BI9)+(0.24390243902439*'Off Peak Detail'!BI47)</f>
        <v>26.0796341463415</v>
      </c>
      <c r="BO9" s="131" t="n">
        <f aca="false">(0.789473684210526*'Off Peak Detail'!BJ9)+(0.210526315789474*'Off Peak Detail'!BJ47)</f>
        <v>25.024052631579</v>
      </c>
      <c r="BP9" s="131" t="n">
        <f aca="false">(0.794871794871795*'Off Peak Detail'!BK9)+(0.205128205128205*'Off Peak Detail'!BK47)</f>
        <v>29.2873333333333</v>
      </c>
      <c r="BQ9" s="131" t="n">
        <f aca="false">(0.75609756097561*'Off Peak Detail'!BL9)+(0.24390243902439*'Off Peak Detail'!BL47)</f>
        <v>27.1600731707317</v>
      </c>
      <c r="BR9" s="131" t="n">
        <f aca="false">(0.777777777777778*'Off Peak Detail'!BM9)+(0.222222222222222*'Off Peak Detail'!BM47)</f>
        <v>26.4903333333333</v>
      </c>
      <c r="BS9" s="131" t="n">
        <f aca="false">(0.794871794871795*'Off Peak Detail'!BN9)+(0.205128205128205*'Off Peak Detail'!BN47)</f>
        <v>24.3196153846154</v>
      </c>
      <c r="BT9" s="131" t="n">
        <f aca="false">(0.789473684210526*'Off Peak Detail'!BO9)+(0.210526315789474*'Off Peak Detail'!BO47)</f>
        <v>22.8901052631579</v>
      </c>
      <c r="BU9" s="131" t="n">
        <f aca="false">(0.75609756097561*'Off Peak Detail'!BP9)+(0.24390243902439*'Off Peak Detail'!BP47)</f>
        <v>14.5133414634146</v>
      </c>
      <c r="BV9" s="131" t="n">
        <f aca="false">(0.789473684210526*'Off Peak Detail'!BQ9)+(0.210526315789474*'Off Peak Detail'!BQ47)</f>
        <v>14.8303684210526</v>
      </c>
      <c r="BW9" s="131" t="n">
        <f aca="false">(0.75609756097561*'Off Peak Detail'!BR9)+(0.24390243902439*'Off Peak Detail'!BR47)</f>
        <v>31.0833658536585</v>
      </c>
      <c r="BX9" s="131" t="n">
        <f aca="false">(0.794871794871795*'Off Peak Detail'!BS9)+(0.205128205128205*'Off Peak Detail'!BS47)</f>
        <v>35.6004358974359</v>
      </c>
      <c r="BY9" s="131" t="n">
        <f aca="false">(0.789473684210526*'Off Peak Detail'!BT9)+(0.210526315789474*'Off Peak Detail'!BT47)</f>
        <v>30.0915789473684</v>
      </c>
      <c r="BZ9" s="131" t="n">
        <f aca="false">(0.75609756097561*'Off Peak Detail'!BU9)+(0.24390243902439*'Off Peak Detail'!BU47)</f>
        <v>26.3001463414634</v>
      </c>
      <c r="CA9" s="131" t="n">
        <f aca="false">(0.789473684210526*'Off Peak Detail'!BV9)+(0.210526315789474*'Off Peak Detail'!BV47)</f>
        <v>25.3106315789474</v>
      </c>
      <c r="CB9" s="131" t="n">
        <f aca="false">(0.794871794871795*'Off Peak Detail'!BW9)+(0.205128205128205*'Off Peak Detail'!BW47)</f>
        <v>29.188</v>
      </c>
      <c r="CC9" s="131" t="n">
        <f aca="false">(0.75609756097561*'Off Peak Detail'!BX9)+(0.24390243902439*'Off Peak Detail'!BX47)</f>
        <v>27.2594634146341</v>
      </c>
      <c r="CD9" s="131" t="n">
        <f aca="false">(0.777777777777778*'Off Peak Detail'!BY9)+(0.222222222222222*'Off Peak Detail'!BY47)</f>
        <v>26.6502222222222</v>
      </c>
      <c r="CE9" s="131" t="n">
        <f aca="false">(0.794871794871795*'Off Peak Detail'!BZ9)+(0.205128205128205*'Off Peak Detail'!BZ47)</f>
        <v>24.6902307692308</v>
      </c>
      <c r="CF9" s="131" t="n">
        <f aca="false">(0.75*'Off Peak Detail'!CA9)+(0.25*'Off Peak Detail'!CA47)</f>
        <v>23.37975</v>
      </c>
      <c r="CG9" s="131" t="n">
        <f aca="false">(0.794871794871795*'Off Peak Detail'!CB9)+(0.205128205128205*'Off Peak Detail'!CB47)</f>
        <v>15.7638461538462</v>
      </c>
      <c r="CH9" s="131" t="n">
        <f aca="false">(0.789473684210526*'Off Peak Detail'!CC9)+(0.210526315789474*'Off Peak Detail'!CC47)</f>
        <v>16.0697368421053</v>
      </c>
      <c r="CI9" s="131" t="n">
        <f aca="false">(0.75609756097561*'Off Peak Detail'!CD9)+(0.24390243902439*'Off Peak Detail'!CD47)</f>
        <v>30.8339756097561</v>
      </c>
      <c r="CJ9" s="131" t="n">
        <f aca="false">(0.794871794871795*'Off Peak Detail'!CE9)+(0.205128205128205*'Off Peak Detail'!CE47)</f>
        <v>34.9397435897436</v>
      </c>
      <c r="CK9" s="131" t="n">
        <f aca="false">(0.789473684210526*'Off Peak Detail'!CF9)+(0.210526315789474*'Off Peak Detail'!CF47)</f>
        <v>29.9401052631579</v>
      </c>
      <c r="CL9" s="131" t="n">
        <f aca="false">(0.75609756097561*'Off Peak Detail'!CG9)+(0.24390243902439*'Off Peak Detail'!CG47)</f>
        <v>26.5196585365854</v>
      </c>
      <c r="CM9" s="131" t="n">
        <f aca="false">(0.789473684210526*'Off Peak Detail'!CH9)+(0.210526315789474*'Off Peak Detail'!CH47)</f>
        <v>25.6010526315789</v>
      </c>
      <c r="CN9" s="131" t="n">
        <f aca="false">(0.75609756097561*'Off Peak Detail'!CI9)+(0.24390243902439*'Off Peak Detail'!CI47)</f>
        <v>29.1241463414634</v>
      </c>
      <c r="CO9" s="131" t="n">
        <f aca="false">(0.794871794871795*'Off Peak Detail'!CJ9)+(0.205128205128205*'Off Peak Detail'!CJ47)</f>
        <v>27.369</v>
      </c>
      <c r="CP9" s="131" t="n">
        <f aca="false">(0.777777777777778*'Off Peak Detail'!CK9)+(0.222222222222222*'Off Peak Detail'!CK47)</f>
        <v>26.82</v>
      </c>
      <c r="CQ9" s="131" t="n">
        <f aca="false">(0.794871794871795*'Off Peak Detail'!CL9)+(0.205128205128205*'Off Peak Detail'!CL47)</f>
        <v>25.0404358974359</v>
      </c>
      <c r="CR9" s="131" t="n">
        <f aca="false">(0.75*'Off Peak Detail'!CM9)+(0.25*'Off Peak Detail'!CM47)</f>
        <v>23.86</v>
      </c>
      <c r="CS9" s="131" t="n">
        <f aca="false">(0.794871794871795*'Off Peak Detail'!CN9)+(0.205128205128205*'Off Peak Detail'!CN47)</f>
        <v>16.9267948717949</v>
      </c>
      <c r="CT9" s="131" t="n">
        <f aca="false">(0.789473684210526*'Off Peak Detail'!CO9)+(0.210526315789474*'Off Peak Detail'!CO47)</f>
        <v>17.2097368421053</v>
      </c>
      <c r="CU9" s="131" t="n">
        <f aca="false">(0.75609756097561*'Off Peak Detail'!CP9)+(0.24390243902439*'Off Peak Detail'!CP47)</f>
        <v>30.6354390243902</v>
      </c>
      <c r="CV9" s="131" t="n">
        <f aca="false">(0.794871794871795*'Off Peak Detail'!CQ9)+(0.205128205128205*'Off Peak Detail'!CQ47)</f>
        <v>34.3698461538462</v>
      </c>
      <c r="CW9" s="131" t="n">
        <f aca="false">(0.75*'Off Peak Detail'!CR9)+(0.25*'Off Peak Detail'!CR47)</f>
        <v>29.81775</v>
      </c>
      <c r="CX9" s="131" t="n">
        <f aca="false">(0.794871794871795*'Off Peak Detail'!CS9)+(0.205128205128205*'Off Peak Detail'!CS47)</f>
        <v>26.7403076923077</v>
      </c>
      <c r="CY9" s="131" t="n">
        <f aca="false">(0.789473684210526*'Off Peak Detail'!CT9)+(0.210526315789474*'Off Peak Detail'!CT47)</f>
        <v>25.8814210526316</v>
      </c>
      <c r="CZ9" s="131" t="n">
        <f aca="false">(0.75609756097561*'Off Peak Detail'!CU9)+(0.24390243902439*'Off Peak Detail'!CU47)</f>
        <v>29.0858780487805</v>
      </c>
      <c r="DA9" s="131" t="n">
        <f aca="false">(0.794871794871795*'Off Peak Detail'!CV9)+(0.205128205128205*'Off Peak Detail'!CV47)</f>
        <v>27.52</v>
      </c>
      <c r="DB9" s="131" t="n">
        <f aca="false">(0.783783783783784*'Off Peak Detail'!CW9)+(0.216216216216216*'Off Peak Detail'!CW47)</f>
        <v>27.0196756756757</v>
      </c>
      <c r="DC9" s="131" t="n">
        <f aca="false">(0.75609756097561*'Off Peak Detail'!CX9)+(0.24390243902439*'Off Peak Detail'!CX47)</f>
        <v>25.3600487804878</v>
      </c>
      <c r="DD9" s="131" t="n">
        <f aca="false">(0.789473684210526*'Off Peak Detail'!CY9)+(0.210526315789474*'Off Peak Detail'!CY47)</f>
        <v>24.2598421052632</v>
      </c>
      <c r="DE9" s="131" t="n">
        <f aca="false">(0.794871794871795*'Off Peak Detail'!CZ9)+(0.205128205128205*'Off Peak Detail'!CZ47)</f>
        <v>17.8264871794872</v>
      </c>
      <c r="DF9" s="131" t="n">
        <f aca="false">(0.75*'Off Peak Detail'!DA9)+(0.25*'Off Peak Detail'!DA47)</f>
        <v>18.10025</v>
      </c>
      <c r="DG9" s="131" t="n">
        <f aca="false">(0.794871794871795*'Off Peak Detail'!DB9)+(0.205128205128205*'Off Peak Detail'!DB47)</f>
        <v>30.5548974358974</v>
      </c>
      <c r="DH9" s="131" t="n">
        <f aca="false">(0.75609756097561*'Off Peak Detail'!DC9)+(0.24390243902439*'Off Peak Detail'!DC47)</f>
        <v>34.0403170731707</v>
      </c>
      <c r="DI9" s="131" t="n">
        <f aca="false">(0.789473684210526*'Off Peak Detail'!DD9)+(0.210526315789474*'Off Peak Detail'!DD47)</f>
        <v>29.7971052631579</v>
      </c>
      <c r="DJ9" s="131" t="n">
        <f aca="false">(0.794871794871795*'Off Peak Detail'!DE9)+(0.205128205128205*'Off Peak Detail'!DE47)</f>
        <v>26.9698461538462</v>
      </c>
      <c r="DK9" s="131" t="n">
        <f aca="false">(0.75*'Off Peak Detail'!DF9)+(0.25*'Off Peak Detail'!DF47)</f>
        <v>26.145</v>
      </c>
      <c r="DL9" s="131" t="n">
        <f aca="false">(0.794871794871795*'Off Peak Detail'!DG9)+(0.205128205128205*'Off Peak Detail'!DG47)</f>
        <v>29.1240769230769</v>
      </c>
      <c r="DM9" s="131" t="n">
        <f aca="false">(0.794871794871795*'Off Peak Detail'!DH9)+(0.205128205128205*'Off Peak Detail'!DH47)</f>
        <v>27.6711538461538</v>
      </c>
      <c r="DN9" s="131" t="n">
        <f aca="false">(0.777777777777778*'Off Peak Detail'!DI9)+(0.222222222222222*'Off Peak Detail'!DI47)</f>
        <v>27.2198888888889</v>
      </c>
      <c r="DO9" s="131" t="n">
        <f aca="false">(0.75609756097561*'Off Peak Detail'!DJ9)+(0.24390243902439*'Off Peak Detail'!DJ47)</f>
        <v>25.6797073170732</v>
      </c>
      <c r="DP9" s="131" t="n">
        <f aca="false">(0.789473684210526*'Off Peak Detail'!DK9)+(0.210526315789474*'Off Peak Detail'!DK47)</f>
        <v>24.6601052631579</v>
      </c>
      <c r="DQ9" s="131" t="n">
        <f aca="false">(0.75609756097561*'Off Peak Detail'!DL9)+(0.24390243902439*'Off Peak Detail'!DL47)</f>
        <v>18.6870731707317</v>
      </c>
      <c r="DR9" s="131" t="n">
        <f aca="false">(0.789473684210526*'Off Peak Detail'!DM9)+(0.210526315789474*'Off Peak Detail'!DM47)</f>
        <v>18.9403684210526</v>
      </c>
      <c r="DS9" s="131" t="n">
        <f aca="false">(0.794871794871795*'Off Peak Detail'!DN9)+(0.205128205128205*'Off Peak Detail'!DN47)</f>
        <v>30.4960512820513</v>
      </c>
      <c r="DT9" s="131" t="n">
        <f aca="false">(0.75609756097561*'Off Peak Detail'!DO9)+(0.24390243902439*'Off Peak Detail'!DO47)</f>
        <v>33.7399268292683</v>
      </c>
      <c r="DU9" s="131" t="n">
        <f aca="false">(0.789473684210526*'Off Peak Detail'!DP9)+(0.210526315789474*'Off Peak Detail'!DP47)</f>
        <v>29.7963157894737</v>
      </c>
      <c r="DV9" s="131" t="n">
        <f aca="false">(0.794871794871795*'Off Peak Detail'!DQ9)+(0.205128205128205*'Off Peak Detail'!DQ47)</f>
        <v>27.2001794871795</v>
      </c>
      <c r="DW9" s="131" t="n">
        <f aca="false">(0.75*'Off Peak Detail'!DR9)+(0.25*'Off Peak Detail'!DR47)</f>
        <v>26.4075</v>
      </c>
      <c r="DX9" s="131" t="n">
        <f aca="false">(0.794871794871795*'Off Peak Detail'!DS9)+(0.205128205128205*'Off Peak Detail'!DS47)</f>
        <v>29.1797435897436</v>
      </c>
      <c r="DY9" s="131" t="n">
        <f aca="false">(0.75609756097561*'Off Peak Detail'!DT9)+(0.24390243902439*'Off Peak Detail'!DT47)</f>
        <v>27.8243170731707</v>
      </c>
      <c r="DZ9" s="131" t="n">
        <f aca="false">(0.777777777777778*'Off Peak Detail'!DU9)+(0.222222222222222*'Off Peak Detail'!DU47)</f>
        <v>27.4197777777778</v>
      </c>
      <c r="EA9" s="131" t="n">
        <f aca="false">(0.794871794871795*'Off Peak Detail'!DV9)+(0.205128205128205*'Off Peak Detail'!DV47)</f>
        <v>25.9900769230769</v>
      </c>
      <c r="EB9" s="131" t="n">
        <f aca="false">(0.789473684210526*'Off Peak Detail'!DW9)+(0.210526315789474*'Off Peak Detail'!DW47)</f>
        <v>25.05</v>
      </c>
      <c r="EC9" s="131" t="n">
        <f aca="false">(0.75609756097561*'Off Peak Detail'!DX9)+(0.24390243902439*'Off Peak Detail'!DX47)</f>
        <v>19.493756097561</v>
      </c>
      <c r="ED9" s="131" t="n">
        <f aca="false">(0.789473684210526*'Off Peak Detail'!DY9)+(0.210526315789474*'Off Peak Detail'!DY47)</f>
        <v>19.7401052631579</v>
      </c>
      <c r="EE9" s="131" t="n">
        <f aca="false">(0.794871794871795*'Off Peak Detail'!DZ9)+(0.205128205128205*'Off Peak Detail'!DZ47)</f>
        <v>30.4568205128205</v>
      </c>
      <c r="EF9" s="131" t="n">
        <f aca="false">(0.75609756097561*'Off Peak Detail'!EA9)+(0.24390243902439*'Off Peak Detail'!EA47)</f>
        <v>33.4897073170732</v>
      </c>
      <c r="EG9" s="131" t="n">
        <f aca="false">(0.789473684210526*'Off Peak Detail'!EB9)+(0.210526315789474*'Off Peak Detail'!EB47)</f>
        <v>29.8161578947368</v>
      </c>
      <c r="EH9" s="131" t="n">
        <f aca="false">(0.75609756097561*'Off Peak Detail'!EC9)+(0.24390243902439*'Off Peak Detail'!EC47)</f>
        <v>27.4298536585366</v>
      </c>
      <c r="EI9" s="131" t="n">
        <f aca="false">(0.789473684210526*'Off Peak Detail'!ED9)+(0.210526315789474*'Off Peak Detail'!ED47)</f>
        <v>26.6676315789474</v>
      </c>
      <c r="EJ9" s="131" t="n">
        <f aca="false">(0.794871794871795*'Off Peak Detail'!EE9)+(0.205128205128205*'Off Peak Detail'!EE47)</f>
        <v>29.2457948717949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1" t="n">
        <f aca="false">(0.794871794871795*'Off Peak Detail'!D10)+(0.205128205128205*'Off Peak Detail'!D48)</f>
        <v>19.4229914529915</v>
      </c>
      <c r="D10" s="131" t="n">
        <f aca="false">(0.789473684210526*'Off Peak Detail'!E10)+(0.210526315789474*'Off Peak Detail'!E48)</f>
        <v>24.4476315789474</v>
      </c>
      <c r="E10" s="131" t="n">
        <f aca="false">(0.75609756097561*'Off Peak Detail'!F10)+(0.24390243902439*'Off Peak Detail'!F48)</f>
        <v>27.0458048780488</v>
      </c>
      <c r="F10" s="103" t="n">
        <f aca="false">(C10*C$5+D10*D$5+E10*E$5)/(SUM(C$5:E$5))</f>
        <v>23.7278312479352</v>
      </c>
      <c r="G10" s="96" t="n">
        <f aca="false">AVERAGE(H10:I10)</f>
        <v>24.2546666666667</v>
      </c>
      <c r="H10" s="96" t="n">
        <f aca="false">AG10</f>
        <v>25.5093333333333</v>
      </c>
      <c r="I10" s="96" t="n">
        <f aca="false">AH10</f>
        <v>23</v>
      </c>
      <c r="J10" s="96" t="n">
        <f aca="false">AVERAGE(K10:L10)</f>
        <v>20.7497586649551</v>
      </c>
      <c r="K10" s="96" t="n">
        <f aca="false">AI10</f>
        <v>21.4997804878049</v>
      </c>
      <c r="L10" s="96" t="n">
        <f aca="false">AJ10</f>
        <v>19.9997368421053</v>
      </c>
      <c r="M10" s="96" t="n">
        <f aca="false">AK10</f>
        <v>21.4777692307692</v>
      </c>
      <c r="N10" s="96" t="n">
        <f aca="false">AL10</f>
        <v>22.5</v>
      </c>
      <c r="O10" s="96" t="n">
        <f aca="false">AVERAGE(P10:Q10)</f>
        <v>32.950358974359</v>
      </c>
      <c r="P10" s="96" t="n">
        <f aca="false">AM10</f>
        <v>30.4007435897436</v>
      </c>
      <c r="Q10" s="96" t="n">
        <f aca="false">AN10</f>
        <v>35.4999743589744</v>
      </c>
      <c r="R10" s="96" t="n">
        <f aca="false">AO10</f>
        <v>33.01875</v>
      </c>
      <c r="S10" s="96" t="n">
        <f aca="false">AVERAGE(T10:V10)</f>
        <v>27.2819840031599</v>
      </c>
      <c r="T10" s="96" t="n">
        <f aca="false">AP10</f>
        <v>30.2503846153846</v>
      </c>
      <c r="U10" s="96" t="n">
        <f aca="false">AQ10</f>
        <v>23.4734210526316</v>
      </c>
      <c r="V10" s="96" t="n">
        <f aca="false">AR10</f>
        <v>28.1221463414634</v>
      </c>
      <c r="W10" s="103" t="n">
        <f aca="false">SUM(AG29:AR29)/SUM($AG$5:$AR$5)</f>
        <v>26.2505788317915</v>
      </c>
      <c r="X10" s="96" t="n">
        <f aca="false">SUM(AS29:BD29)/SUM($AS$5:$BD$5)</f>
        <v>27.1108553171742</v>
      </c>
      <c r="Y10" s="96" t="n">
        <f aca="false">SUM(BE29:BR29)/SUM($BE$5:$BR$5)</f>
        <v>26.8295065359849</v>
      </c>
      <c r="Z10" s="96" t="n">
        <f aca="false">SUM(BQ29:CB29)/SUM($BQ$5:$CB$5)</f>
        <v>27.1750696145999</v>
      </c>
      <c r="AA10" s="96" t="n">
        <f aca="false">SUM(CC29:DX29)/SUM($CC$5:$DX$5)</f>
        <v>28.6208761189639</v>
      </c>
      <c r="AB10" s="96" t="n">
        <f aca="false">SUM(DY29:EJ29)/SUM($DY$5:$EJ$5)</f>
        <v>31.039678079758</v>
      </c>
      <c r="AC10" s="159" t="n">
        <f aca="false">(C10*C$5+D10*D$5+E10*E$5+SUM(AG29:EJ29))/(SUM(C$5:E$5)+SUM($AG$5:$EJ$5))</f>
        <v>27.9865993376226</v>
      </c>
      <c r="AD10" s="99"/>
      <c r="AE10" s="100"/>
      <c r="AG10" s="131" t="n">
        <f aca="false">(0.794871794871795*'Off Peak Detail'!AB10)+(0.205128205128205*'Off Peak Detail'!AB48)</f>
        <v>25.5093333333333</v>
      </c>
      <c r="AH10" s="131" t="n">
        <f aca="false">(0.777777777777778*'Off Peak Detail'!AC10)+(0.222222222222222*'Off Peak Detail'!AC48)</f>
        <v>23</v>
      </c>
      <c r="AI10" s="131" t="n">
        <f aca="false">(0.75609756097561*'Off Peak Detail'!AD10)+(0.24390243902439*'Off Peak Detail'!AD48)</f>
        <v>21.4997804878049</v>
      </c>
      <c r="AJ10" s="131" t="n">
        <f aca="false">(0.789473684210526*'Off Peak Detail'!AE10)+(0.210526315789474*'Off Peak Detail'!AE48)</f>
        <v>19.9997368421053</v>
      </c>
      <c r="AK10" s="131" t="n">
        <f aca="false">(0.794871794871795*'Off Peak Detail'!AF10)+(0.205128205128205*'Off Peak Detail'!AF48)</f>
        <v>21.4777692307692</v>
      </c>
      <c r="AL10" s="131" t="n">
        <f aca="false">(0.75*'Off Peak Detail'!AG10)+(0.25*'Off Peak Detail'!AG48)</f>
        <v>22.5</v>
      </c>
      <c r="AM10" s="131" t="n">
        <f aca="false">(0.794871794871795*'Off Peak Detail'!AH10)+(0.205128205128205*'Off Peak Detail'!AH48)</f>
        <v>30.4007435897436</v>
      </c>
      <c r="AN10" s="131" t="n">
        <f aca="false">(0.794871794871795*'Off Peak Detail'!AI10)+(0.205128205128205*'Off Peak Detail'!AI48)</f>
        <v>35.4999743589744</v>
      </c>
      <c r="AO10" s="131" t="n">
        <f aca="false">(0.75*'Off Peak Detail'!AJ10)+(0.25*'Off Peak Detail'!AJ48)</f>
        <v>33.01875</v>
      </c>
      <c r="AP10" s="131" t="n">
        <f aca="false">(0.794871794871795*'Off Peak Detail'!AK10)+(0.205128205128205*'Off Peak Detail'!AK48)</f>
        <v>30.2503846153846</v>
      </c>
      <c r="AQ10" s="131" t="n">
        <f aca="false">(0.789473684210526*'Off Peak Detail'!AL10)+(0.210526315789474*'Off Peak Detail'!AL48)</f>
        <v>23.4734210526316</v>
      </c>
      <c r="AR10" s="131" t="n">
        <f aca="false">(0.75609756097561*'Off Peak Detail'!AM10)+(0.24390243902439*'Off Peak Detail'!AM48)</f>
        <v>28.1221463414634</v>
      </c>
      <c r="AS10" s="131" t="n">
        <f aca="false">(0.794871794871795*'Off Peak Detail'!AN10)+(0.205128205128205*'Off Peak Detail'!AN48)</f>
        <v>26.9807435897436</v>
      </c>
      <c r="AT10" s="131" t="n">
        <f aca="false">(0.777777777777778*'Off Peak Detail'!AO10)+(0.222222222222222*'Off Peak Detail'!AO48)</f>
        <v>26.0001111111111</v>
      </c>
      <c r="AU10" s="131" t="n">
        <f aca="false">(0.75609756097561*'Off Peak Detail'!AP10)+(0.24390243902439*'Off Peak Detail'!AP48)</f>
        <v>24.4998292682927</v>
      </c>
      <c r="AV10" s="131" t="n">
        <f aca="false">(0.789473684210526*'Off Peak Detail'!AQ10)+(0.210526315789474*'Off Peak Detail'!AQ48)</f>
        <v>23.7497368421053</v>
      </c>
      <c r="AW10" s="131" t="n">
        <f aca="false">(0.794871794871795*'Off Peak Detail'!AR10)+(0.205128205128205*'Off Peak Detail'!AR48)</f>
        <v>13.6310512820513</v>
      </c>
      <c r="AX10" s="131" t="n">
        <f aca="false">(0.75*'Off Peak Detail'!AS10)+(0.25*'Off Peak Detail'!AS48)</f>
        <v>14.49975</v>
      </c>
      <c r="AY10" s="131" t="n">
        <f aca="false">(0.794871794871795*'Off Peak Detail'!AT10)+(0.205128205128205*'Off Peak Detail'!AT48)</f>
        <v>34.6283076923077</v>
      </c>
      <c r="AZ10" s="131" t="n">
        <f aca="false">(0.75609756097561*'Off Peak Detail'!AU10)+(0.24390243902439*'Off Peak Detail'!AU48)</f>
        <v>40.7501463414634</v>
      </c>
      <c r="BA10" s="131" t="n">
        <f aca="false">(0.789473684210526*'Off Peak Detail'!AV10)+(0.210526315789474*'Off Peak Detail'!AV48)</f>
        <v>33.2036842105263</v>
      </c>
      <c r="BB10" s="131" t="n">
        <f aca="false">(0.794871794871795*'Off Peak Detail'!AW10)+(0.205128205128205*'Off Peak Detail'!AW48)</f>
        <v>28.4999230769231</v>
      </c>
      <c r="BC10" s="131" t="n">
        <f aca="false">(0.75*'Off Peak Detail'!AX10)+(0.25*'Off Peak Detail'!AX48)</f>
        <v>26.821875</v>
      </c>
      <c r="BD10" s="131" t="n">
        <f aca="false">(0.794871794871795*'Off Peak Detail'!AY10)+(0.205128205128205*'Off Peak Detail'!AY48)</f>
        <v>31.9741282051282</v>
      </c>
      <c r="BE10" s="131" t="n">
        <f aca="false">(0.794871794871795*'Off Peak Detail'!AZ10)+(0.205128205128205*'Off Peak Detail'!AZ48)</f>
        <v>26.534</v>
      </c>
      <c r="BF10" s="131" t="n">
        <f aca="false">(0.743589743589744*'Off Peak Detail'!BA10)+(0.256410256410256*'Off Peak Detail'!BA48)</f>
        <v>25.7998461538462</v>
      </c>
      <c r="BG10" s="131" t="n">
        <f aca="false">(0.794871794871795*'Off Peak Detail'!BB10)+(0.205128205128205*'Off Peak Detail'!BB48)</f>
        <v>24.6300769230769</v>
      </c>
      <c r="BH10" s="131" t="n">
        <f aca="false">(0.789473684210526*'Off Peak Detail'!BC10)+(0.210526315789474*'Off Peak Detail'!BC48)</f>
        <v>24.0498421052632</v>
      </c>
      <c r="BI10" s="131" t="n">
        <f aca="false">(0.75609756097561*'Off Peak Detail'!BD10)+(0.24390243902439*'Off Peak Detail'!BD48)</f>
        <v>15.8926585365854</v>
      </c>
      <c r="BJ10" s="131" t="n">
        <f aca="false">(0.789473684210526*'Off Peak Detail'!BE10)+(0.210526315789474*'Off Peak Detail'!BE48)</f>
        <v>16.6098421052632</v>
      </c>
      <c r="BK10" s="131" t="n">
        <f aca="false">(0.794871794871795*'Off Peak Detail'!BF10)+(0.205128205128205*'Off Peak Detail'!BF48)</f>
        <v>32.9858461538462</v>
      </c>
      <c r="BL10" s="131" t="n">
        <f aca="false">(0.75609756097561*'Off Peak Detail'!BG10)+(0.24390243902439*'Off Peak Detail'!BG48)</f>
        <v>38.0401463414634</v>
      </c>
      <c r="BM10" s="131" t="n">
        <f aca="false">(0.789473684210526*'Off Peak Detail'!BH10)+(0.210526315789474*'Off Peak Detail'!BH48)</f>
        <v>31.9255263157895</v>
      </c>
      <c r="BN10" s="131" t="n">
        <f aca="false">(0.75609756097561*'Off Peak Detail'!BI10)+(0.24390243902439*'Off Peak Detail'!BI48)</f>
        <v>28.2795853658537</v>
      </c>
      <c r="BO10" s="131" t="n">
        <f aca="false">(0.789473684210526*'Off Peak Detail'!BJ10)+(0.210526315789474*'Off Peak Detail'!BJ48)</f>
        <v>26.8121052631579</v>
      </c>
      <c r="BP10" s="131" t="n">
        <f aca="false">(0.794871794871795*'Off Peak Detail'!BK10)+(0.205128205128205*'Off Peak Detail'!BK48)</f>
        <v>31.0628717948718</v>
      </c>
      <c r="BQ10" s="131" t="n">
        <f aca="false">(0.75609756097561*'Off Peak Detail'!BL10)+(0.24390243902439*'Off Peak Detail'!BL48)</f>
        <v>26.7537804878049</v>
      </c>
      <c r="BR10" s="131" t="n">
        <f aca="false">(0.777777777777778*'Off Peak Detail'!BM10)+(0.222222222222222*'Off Peak Detail'!BM48)</f>
        <v>26.1098888888889</v>
      </c>
      <c r="BS10" s="131" t="n">
        <f aca="false">(0.794871794871795*'Off Peak Detail'!BN10)+(0.205128205128205*'Off Peak Detail'!BN48)</f>
        <v>25.0501025641026</v>
      </c>
      <c r="BT10" s="131" t="n">
        <f aca="false">(0.789473684210526*'Off Peak Detail'!BO10)+(0.210526315789474*'Off Peak Detail'!BO48)</f>
        <v>24.5401052631579</v>
      </c>
      <c r="BU10" s="131" t="n">
        <f aca="false">(0.75609756097561*'Off Peak Detail'!BP10)+(0.24390243902439*'Off Peak Detail'!BP48)</f>
        <v>17.1220975609756</v>
      </c>
      <c r="BV10" s="131" t="n">
        <f aca="false">(0.789473684210526*'Off Peak Detail'!BQ10)+(0.210526315789474*'Off Peak Detail'!BQ48)</f>
        <v>17.7901052631579</v>
      </c>
      <c r="BW10" s="131" t="n">
        <f aca="false">(0.75609756097561*'Off Peak Detail'!BR10)+(0.24390243902439*'Off Peak Detail'!BR48)</f>
        <v>32.7007073170732</v>
      </c>
      <c r="BX10" s="131" t="n">
        <f aca="false">(0.794871794871795*'Off Peak Detail'!BS10)+(0.205128205128205*'Off Peak Detail'!BS48)</f>
        <v>37.2902051282051</v>
      </c>
      <c r="BY10" s="131" t="n">
        <f aca="false">(0.789473684210526*'Off Peak Detail'!BT10)+(0.210526315789474*'Off Peak Detail'!BT48)</f>
        <v>31.7535263157895</v>
      </c>
      <c r="BZ10" s="131" t="n">
        <f aca="false">(0.75609756097561*'Off Peak Detail'!BU10)+(0.24390243902439*'Off Peak Detail'!BU48)</f>
        <v>28.5000243902439</v>
      </c>
      <c r="CA10" s="131" t="n">
        <f aca="false">(0.789473684210526*'Off Peak Detail'!BV10)+(0.210526315789474*'Off Peak Detail'!BV48)</f>
        <v>27.0986842105263</v>
      </c>
      <c r="CB10" s="131" t="n">
        <f aca="false">(0.794871794871795*'Off Peak Detail'!BW10)+(0.205128205128205*'Off Peak Detail'!BW48)</f>
        <v>30.9938974358974</v>
      </c>
      <c r="CC10" s="131" t="n">
        <f aca="false">(0.75609756097561*'Off Peak Detail'!BX10)+(0.24390243902439*'Off Peak Detail'!BX48)</f>
        <v>27.0604146341463</v>
      </c>
      <c r="CD10" s="131" t="n">
        <f aca="false">(0.777777777777778*'Off Peak Detail'!BY10)+(0.222222222222222*'Off Peak Detail'!BY48)</f>
        <v>26.4998888888889</v>
      </c>
      <c r="CE10" s="131" t="n">
        <f aca="false">(0.794871794871795*'Off Peak Detail'!BZ10)+(0.205128205128205*'Off Peak Detail'!BZ48)</f>
        <v>25.5498974358974</v>
      </c>
      <c r="CF10" s="131" t="n">
        <f aca="false">(0.75*'Off Peak Detail'!CA10)+(0.25*'Off Peak Detail'!CA48)</f>
        <v>25.08975</v>
      </c>
      <c r="CG10" s="131" t="n">
        <f aca="false">(0.794871794871795*'Off Peak Detail'!CB10)+(0.205128205128205*'Off Peak Detail'!CB48)</f>
        <v>18.3091538461538</v>
      </c>
      <c r="CH10" s="131" t="n">
        <f aca="false">(0.789473684210526*'Off Peak Detail'!CC10)+(0.210526315789474*'Off Peak Detail'!CC48)</f>
        <v>18.9601052631579</v>
      </c>
      <c r="CI10" s="131" t="n">
        <f aca="false">(0.75609756097561*'Off Peak Detail'!CD10)+(0.24390243902439*'Off Peak Detail'!CD48)</f>
        <v>32.5522682926829</v>
      </c>
      <c r="CJ10" s="131" t="n">
        <f aca="false">(0.794871794871795*'Off Peak Detail'!CE10)+(0.205128205128205*'Off Peak Detail'!CE48)</f>
        <v>36.7602307692308</v>
      </c>
      <c r="CK10" s="131" t="n">
        <f aca="false">(0.789473684210526*'Off Peak Detail'!CF10)+(0.210526315789474*'Off Peak Detail'!CF48)</f>
        <v>31.7108947368421</v>
      </c>
      <c r="CL10" s="131" t="n">
        <f aca="false">(0.75609756097561*'Off Peak Detail'!CG10)+(0.24390243902439*'Off Peak Detail'!CG48)</f>
        <v>28.8401951219512</v>
      </c>
      <c r="CM10" s="131" t="n">
        <f aca="false">(0.789473684210526*'Off Peak Detail'!CH10)+(0.210526315789474*'Off Peak Detail'!CH48)</f>
        <v>27.491052631579</v>
      </c>
      <c r="CN10" s="131" t="n">
        <f aca="false">(0.75609756097561*'Off Peak Detail'!CI10)+(0.24390243902439*'Off Peak Detail'!CI48)</f>
        <v>31.0501219512195</v>
      </c>
      <c r="CO10" s="131" t="n">
        <f aca="false">(0.794871794871795*'Off Peak Detail'!CJ10)+(0.205128205128205*'Off Peak Detail'!CJ48)</f>
        <v>27.2932051282051</v>
      </c>
      <c r="CP10" s="131" t="n">
        <f aca="false">(0.777777777777778*'Off Peak Detail'!CK10)+(0.222222222222222*'Off Peak Detail'!CK48)</f>
        <v>26.8498888888889</v>
      </c>
      <c r="CQ10" s="131" t="n">
        <f aca="false">(0.794871794871795*'Off Peak Detail'!CL10)+(0.205128205128205*'Off Peak Detail'!CL48)</f>
        <v>26.0298461538462</v>
      </c>
      <c r="CR10" s="131" t="n">
        <f aca="false">(0.75*'Off Peak Detail'!CM10)+(0.25*'Off Peak Detail'!CM48)</f>
        <v>25.65</v>
      </c>
      <c r="CS10" s="131" t="n">
        <f aca="false">(0.794871794871795*'Off Peak Detail'!CN10)+(0.205128205128205*'Off Peak Detail'!CN48)</f>
        <v>19.484641025641</v>
      </c>
      <c r="CT10" s="131" t="n">
        <f aca="false">(0.789473684210526*'Off Peak Detail'!CO10)+(0.210526315789474*'Off Peak Detail'!CO48)</f>
        <v>20.1301052631579</v>
      </c>
      <c r="CU10" s="131" t="n">
        <f aca="false">(0.75609756097561*'Off Peak Detail'!CP10)+(0.24390243902439*'Off Peak Detail'!CP48)</f>
        <v>32.5920975609756</v>
      </c>
      <c r="CV10" s="131" t="n">
        <f aca="false">(0.794871794871795*'Off Peak Detail'!CQ10)+(0.205128205128205*'Off Peak Detail'!CQ48)</f>
        <v>36.5299743589744</v>
      </c>
      <c r="CW10" s="131" t="n">
        <f aca="false">(0.75*'Off Peak Detail'!CR10)+(0.25*'Off Peak Detail'!CR48)</f>
        <v>31.9345</v>
      </c>
      <c r="CX10" s="131" t="n">
        <f aca="false">(0.794871794871795*'Off Peak Detail'!CS10)+(0.205128205128205*'Off Peak Detail'!CS48)</f>
        <v>29.4098461538462</v>
      </c>
      <c r="CY10" s="131" t="n">
        <f aca="false">(0.789473684210526*'Off Peak Detail'!CT10)+(0.210526315789474*'Off Peak Detail'!CT48)</f>
        <v>28.1518421052632</v>
      </c>
      <c r="CZ10" s="131" t="n">
        <f aca="false">(0.75609756097561*'Off Peak Detail'!CU10)+(0.24390243902439*'Off Peak Detail'!CU48)</f>
        <v>31.475</v>
      </c>
      <c r="DA10" s="131" t="n">
        <f aca="false">(0.794871794871795*'Off Peak Detail'!CV10)+(0.205128205128205*'Off Peak Detail'!CV48)</f>
        <v>28.2119743589744</v>
      </c>
      <c r="DB10" s="131" t="n">
        <f aca="false">(0.783783783783784*'Off Peak Detail'!CW10)+(0.216216216216216*'Off Peak Detail'!CW48)</f>
        <v>27.8004594594595</v>
      </c>
      <c r="DC10" s="131" t="n">
        <f aca="false">(0.75609756097561*'Off Peak Detail'!CX10)+(0.24390243902439*'Off Peak Detail'!CX48)</f>
        <v>27.0296829268293</v>
      </c>
      <c r="DD10" s="131" t="n">
        <f aca="false">(0.789473684210526*'Off Peak Detail'!CY10)+(0.210526315789474*'Off Peak Detail'!CY48)</f>
        <v>26.6898421052632</v>
      </c>
      <c r="DE10" s="131" t="n">
        <f aca="false">(0.794871794871795*'Off Peak Detail'!CZ10)+(0.205128205128205*'Off Peak Detail'!CZ48)</f>
        <v>20.8340769230769</v>
      </c>
      <c r="DF10" s="131" t="n">
        <f aca="false">(0.75*'Off Peak Detail'!DA10)+(0.25*'Off Peak Detail'!DA48)</f>
        <v>21.45975</v>
      </c>
      <c r="DG10" s="131" t="n">
        <f aca="false">(0.794871794871795*'Off Peak Detail'!DB10)+(0.205128205128205*'Off Peak Detail'!DB48)</f>
        <v>33.3341025641026</v>
      </c>
      <c r="DH10" s="131" t="n">
        <f aca="false">(0.75609756097561*'Off Peak Detail'!DC10)+(0.24390243902439*'Off Peak Detail'!DC48)</f>
        <v>37.0896097560976</v>
      </c>
      <c r="DI10" s="131" t="n">
        <f aca="false">(0.789473684210526*'Off Peak Detail'!DD10)+(0.210526315789474*'Off Peak Detail'!DD48)</f>
        <v>32.7371052631579</v>
      </c>
      <c r="DJ10" s="131" t="n">
        <f aca="false">(0.794871794871795*'Off Peak Detail'!DE10)+(0.205128205128205*'Off Peak Detail'!DE48)</f>
        <v>30.3695897435897</v>
      </c>
      <c r="DK10" s="131" t="n">
        <f aca="false">(0.75*'Off Peak Detail'!DF10)+(0.25*'Off Peak Detail'!DF48)</f>
        <v>29.15975</v>
      </c>
      <c r="DL10" s="131" t="n">
        <f aca="false">(0.794871794871795*'Off Peak Detail'!DG10)+(0.205128205128205*'Off Peak Detail'!DG48)</f>
        <v>32.3475641025641</v>
      </c>
      <c r="DM10" s="131" t="n">
        <f aca="false">(0.794871794871795*'Off Peak Detail'!DH10)+(0.205128205128205*'Off Peak Detail'!DH48)</f>
        <v>29.2747435897436</v>
      </c>
      <c r="DN10" s="131" t="n">
        <f aca="false">(0.777777777777778*'Off Peak Detail'!DI10)+(0.222222222222222*'Off Peak Detail'!DI48)</f>
        <v>28.8798888888889</v>
      </c>
      <c r="DO10" s="131" t="n">
        <f aca="false">(0.75609756097561*'Off Peak Detail'!DJ10)+(0.24390243902439*'Off Peak Detail'!DJ48)</f>
        <v>28.1500975609756</v>
      </c>
      <c r="DP10" s="131" t="n">
        <f aca="false">(0.789473684210526*'Off Peak Detail'!DK10)+(0.210526315789474*'Off Peak Detail'!DK48)</f>
        <v>27.8297368421053</v>
      </c>
      <c r="DQ10" s="131" t="n">
        <f aca="false">(0.75609756097561*'Off Peak Detail'!DL10)+(0.24390243902439*'Off Peak Detail'!DL48)</f>
        <v>22.2756097560976</v>
      </c>
      <c r="DR10" s="131" t="n">
        <f aca="false">(0.789473684210526*'Off Peak Detail'!DM10)+(0.210526315789474*'Off Peak Detail'!DM48)</f>
        <v>22.8498421052632</v>
      </c>
      <c r="DS10" s="131" t="n">
        <f aca="false">(0.794871794871795*'Off Peak Detail'!DN10)+(0.205128205128205*'Off Peak Detail'!DN48)</f>
        <v>34.1915641025641</v>
      </c>
      <c r="DT10" s="131" t="n">
        <f aca="false">(0.75609756097561*'Off Peak Detail'!DO10)+(0.24390243902439*'Off Peak Detail'!DO48)</f>
        <v>37.7596585365854</v>
      </c>
      <c r="DU10" s="131" t="n">
        <f aca="false">(0.789473684210526*'Off Peak Detail'!DP10)+(0.210526315789474*'Off Peak Detail'!DP48)</f>
        <v>33.6214210526316</v>
      </c>
      <c r="DV10" s="131" t="n">
        <f aca="false">(0.794871794871795*'Off Peak Detail'!DQ10)+(0.205128205128205*'Off Peak Detail'!DQ48)</f>
        <v>31.3995641025641</v>
      </c>
      <c r="DW10" s="131" t="n">
        <f aca="false">(0.75*'Off Peak Detail'!DR10)+(0.25*'Off Peak Detail'!DR48)</f>
        <v>30.21825</v>
      </c>
      <c r="DX10" s="131" t="n">
        <f aca="false">(0.794871794871795*'Off Peak Detail'!DS10)+(0.205128205128205*'Off Peak Detail'!DS48)</f>
        <v>33.2624871794872</v>
      </c>
      <c r="DY10" s="131" t="n">
        <f aca="false">(0.75609756097561*'Off Peak Detail'!DT10)+(0.24390243902439*'Off Peak Detail'!DT48)</f>
        <v>30.3497073170732</v>
      </c>
      <c r="DZ10" s="131" t="n">
        <f aca="false">(0.777777777777778*'Off Peak Detail'!DU10)+(0.222222222222222*'Off Peak Detail'!DU48)</f>
        <v>29.9598888888889</v>
      </c>
      <c r="EA10" s="131" t="n">
        <f aca="false">(0.794871794871795*'Off Peak Detail'!DV10)+(0.205128205128205*'Off Peak Detail'!DV48)</f>
        <v>29.2699487179487</v>
      </c>
      <c r="EB10" s="131" t="n">
        <f aca="false">(0.789473684210526*'Off Peak Detail'!DW10)+(0.210526315789474*'Off Peak Detail'!DW48)</f>
        <v>28.9698421052632</v>
      </c>
      <c r="EC10" s="131" t="n">
        <f aca="false">(0.75609756097561*'Off Peak Detail'!DX10)+(0.24390243902439*'Off Peak Detail'!DX48)</f>
        <v>23.6846829268293</v>
      </c>
      <c r="ED10" s="131" t="n">
        <f aca="false">(0.789473684210526*'Off Peak Detail'!DY10)+(0.210526315789474*'Off Peak Detail'!DY48)</f>
        <v>24.2297368421053</v>
      </c>
      <c r="EE10" s="131" t="n">
        <f aca="false">(0.794871794871795*'Off Peak Detail'!DZ10)+(0.205128205128205*'Off Peak Detail'!DZ48)</f>
        <v>35.0489230769231</v>
      </c>
      <c r="EF10" s="131" t="n">
        <f aca="false">(0.75609756097561*'Off Peak Detail'!EA10)+(0.24390243902439*'Off Peak Detail'!EA48)</f>
        <v>38.4400487804878</v>
      </c>
      <c r="EG10" s="131" t="n">
        <f aca="false">(0.789473684210526*'Off Peak Detail'!EB10)+(0.210526315789474*'Off Peak Detail'!EB48)</f>
        <v>34.5166842105263</v>
      </c>
      <c r="EH10" s="131" t="n">
        <f aca="false">(0.75609756097561*'Off Peak Detail'!EC10)+(0.24390243902439*'Off Peak Detail'!EC48)</f>
        <v>32.4303902439024</v>
      </c>
      <c r="EI10" s="131" t="n">
        <f aca="false">(0.789473684210526*'Off Peak Detail'!ED10)+(0.210526315789474*'Off Peak Detail'!ED48)</f>
        <v>31.29</v>
      </c>
      <c r="EJ10" s="131" t="n">
        <f aca="false">(0.794871794871795*'Off Peak Detail'!EE10)+(0.205128205128205*'Off Peak Detail'!EE48)</f>
        <v>34.1885384615385</v>
      </c>
    </row>
    <row r="11" customFormat="false" ht="13.7" hidden="false" customHeight="true" outlineLevel="0" collapsed="false">
      <c r="A11" s="101" t="s">
        <v>14</v>
      </c>
      <c r="B11" s="73"/>
      <c r="C11" s="131" t="n">
        <f aca="false">(0.794871794871795*'Off Peak Detail'!D11)+(0.205128205128205*'Off Peak Detail'!D49)</f>
        <v>20.6491965811966</v>
      </c>
      <c r="D11" s="131" t="n">
        <f aca="false">(0.789473684210526*'Off Peak Detail'!E11)+(0.210526315789474*'Off Peak Detail'!E49)</f>
        <v>24.3310526315789</v>
      </c>
      <c r="E11" s="131" t="n">
        <f aca="false">(0.75609756097561*'Off Peak Detail'!F11)+(0.24390243902439*'Off Peak Detail'!F49)</f>
        <v>27.0374634146341</v>
      </c>
      <c r="F11" s="103" t="n">
        <f aca="false">(C11*C$5+D11*D$5+E11*E$5)/(SUM(C$5:E$5))</f>
        <v>24.0878562119112</v>
      </c>
      <c r="G11" s="96" t="n">
        <f aca="false">AVERAGE(H11:I11)</f>
        <v>26.545094017094</v>
      </c>
      <c r="H11" s="96" t="n">
        <f aca="false">AG11</f>
        <v>26.9230769230769</v>
      </c>
      <c r="I11" s="96" t="n">
        <f aca="false">AH11</f>
        <v>26.1671111111111</v>
      </c>
      <c r="J11" s="96" t="n">
        <f aca="false">AVERAGE(K11:L11)</f>
        <v>24.2634486521181</v>
      </c>
      <c r="K11" s="96" t="n">
        <f aca="false">AI11</f>
        <v>25.4086341463415</v>
      </c>
      <c r="L11" s="96" t="n">
        <f aca="false">AJ11</f>
        <v>23.1182631578947</v>
      </c>
      <c r="M11" s="96" t="n">
        <f aca="false">AK11</f>
        <v>25.2625897435897</v>
      </c>
      <c r="N11" s="96" t="n">
        <f aca="false">AL11</f>
        <v>27.141</v>
      </c>
      <c r="O11" s="96" t="n">
        <f aca="false">AVERAGE(P11:Q11)</f>
        <v>30.9439102564103</v>
      </c>
      <c r="P11" s="96" t="n">
        <f aca="false">AM11</f>
        <v>30.8875384615385</v>
      </c>
      <c r="Q11" s="96" t="n">
        <f aca="false">AN11</f>
        <v>31.0002820512821</v>
      </c>
      <c r="R11" s="96" t="n">
        <f aca="false">AO11</f>
        <v>29.878125</v>
      </c>
      <c r="S11" s="96" t="n">
        <f aca="false">AVERAGE(T11:V11)</f>
        <v>26.9729381521346</v>
      </c>
      <c r="T11" s="96" t="n">
        <f aca="false">AP11</f>
        <v>25.9615384615385</v>
      </c>
      <c r="U11" s="96" t="n">
        <f aca="false">AQ11</f>
        <v>27.0001052631579</v>
      </c>
      <c r="V11" s="96" t="n">
        <f aca="false">AR11</f>
        <v>27.9571707317073</v>
      </c>
      <c r="W11" s="103" t="n">
        <f aca="false">SUM(AG30:AR30)/SUM($AG$5:$AR$5)</f>
        <v>27.2450026585191</v>
      </c>
      <c r="X11" s="96" t="n">
        <f aca="false">SUM(AS30:BD30)/SUM($AS$5:$BD$5)</f>
        <v>26.861292522649</v>
      </c>
      <c r="Y11" s="96" t="n">
        <f aca="false">SUM(BE30:BR30)/SUM($BE$5:$BR$5)</f>
        <v>26.35351035954</v>
      </c>
      <c r="Z11" s="96" t="n">
        <f aca="false">SUM(BQ30:CB30)/SUM($BQ$5:$CB$5)</f>
        <v>26.6560313682894</v>
      </c>
      <c r="AA11" s="96" t="n">
        <f aca="false">SUM(CC30:DX30)/SUM($CC$5:$DX$5)</f>
        <v>26.877278675451</v>
      </c>
      <c r="AB11" s="96" t="n">
        <f aca="false">SUM(DY30:EJ30)/SUM($DY$5:$EJ$5)</f>
        <v>27.3188097675327</v>
      </c>
      <c r="AC11" s="159" t="n">
        <f aca="false">(C11*C$5+D11*D$5+E11*E$5+SUM(AG30:EJ30))/(SUM(C$5:E$5)+SUM($AG$5:$EJ$5))</f>
        <v>26.8303611800985</v>
      </c>
      <c r="AD11" s="99"/>
      <c r="AE11" s="100"/>
      <c r="AG11" s="131" t="n">
        <f aca="false">(0.794871794871795*'Off Peak Detail'!AB11)+(0.205128205128205*'Off Peak Detail'!AB49)</f>
        <v>26.9230769230769</v>
      </c>
      <c r="AH11" s="131" t="n">
        <f aca="false">(0.777777777777778*'Off Peak Detail'!AC11)+(0.222222222222222*'Off Peak Detail'!AC49)</f>
        <v>26.1671111111111</v>
      </c>
      <c r="AI11" s="131" t="n">
        <f aca="false">(0.75609756097561*'Off Peak Detail'!AD11)+(0.24390243902439*'Off Peak Detail'!AD49)</f>
        <v>25.4086341463415</v>
      </c>
      <c r="AJ11" s="131" t="n">
        <f aca="false">(0.789473684210526*'Off Peak Detail'!AE11)+(0.210526315789474*'Off Peak Detail'!AE49)</f>
        <v>23.1182631578947</v>
      </c>
      <c r="AK11" s="131" t="n">
        <f aca="false">(0.794871794871795*'Off Peak Detail'!AF11)+(0.205128205128205*'Off Peak Detail'!AF49)</f>
        <v>25.2625897435897</v>
      </c>
      <c r="AL11" s="131" t="n">
        <f aca="false">(0.75*'Off Peak Detail'!AG11)+(0.25*'Off Peak Detail'!AG49)</f>
        <v>27.141</v>
      </c>
      <c r="AM11" s="131" t="n">
        <f aca="false">(0.794871794871795*'Off Peak Detail'!AH11)+(0.205128205128205*'Off Peak Detail'!AH49)</f>
        <v>30.8875384615385</v>
      </c>
      <c r="AN11" s="131" t="n">
        <f aca="false">(0.794871794871795*'Off Peak Detail'!AI11)+(0.205128205128205*'Off Peak Detail'!AI49)</f>
        <v>31.0002820512821</v>
      </c>
      <c r="AO11" s="131" t="n">
        <f aca="false">(0.75*'Off Peak Detail'!AJ11)+(0.25*'Off Peak Detail'!AJ49)</f>
        <v>29.878125</v>
      </c>
      <c r="AP11" s="131" t="n">
        <f aca="false">(0.794871794871795*'Off Peak Detail'!AK11)+(0.205128205128205*'Off Peak Detail'!AK49)</f>
        <v>25.9615384615385</v>
      </c>
      <c r="AQ11" s="131" t="n">
        <f aca="false">(0.789473684210526*'Off Peak Detail'!AL11)+(0.210526315789474*'Off Peak Detail'!AL49)</f>
        <v>27.0001052631579</v>
      </c>
      <c r="AR11" s="131" t="n">
        <f aca="false">(0.75609756097561*'Off Peak Detail'!AM11)+(0.24390243902439*'Off Peak Detail'!AM49)</f>
        <v>27.9571707317073</v>
      </c>
      <c r="AS11" s="131" t="n">
        <f aca="false">(0.794871794871795*'Off Peak Detail'!AN11)+(0.205128205128205*'Off Peak Detail'!AN49)</f>
        <v>27.9553333333333</v>
      </c>
      <c r="AT11" s="131" t="n">
        <f aca="false">(0.777777777777778*'Off Peak Detail'!AO11)+(0.222222222222222*'Off Peak Detail'!AO49)</f>
        <v>26.0001111111111</v>
      </c>
      <c r="AU11" s="131" t="n">
        <f aca="false">(0.75609756097561*'Off Peak Detail'!AP11)+(0.24390243902439*'Off Peak Detail'!AP49)</f>
        <v>25.0001463414634</v>
      </c>
      <c r="AV11" s="131" t="n">
        <f aca="false">(0.789473684210526*'Off Peak Detail'!AQ11)+(0.210526315789474*'Off Peak Detail'!AQ49)</f>
        <v>22.9997368421053</v>
      </c>
      <c r="AW11" s="131" t="n">
        <f aca="false">(0.794871794871795*'Off Peak Detail'!AR11)+(0.205128205128205*'Off Peak Detail'!AR49)</f>
        <v>23.9422307692308</v>
      </c>
      <c r="AX11" s="131" t="n">
        <f aca="false">(0.75*'Off Peak Detail'!AS11)+(0.25*'Off Peak Detail'!AS49)</f>
        <v>26.00025</v>
      </c>
      <c r="AY11" s="131" t="n">
        <f aca="false">(0.794871794871795*'Off Peak Detail'!AT11)+(0.205128205128205*'Off Peak Detail'!AT49)</f>
        <v>28.6988461538462</v>
      </c>
      <c r="AZ11" s="131" t="n">
        <f aca="false">(0.75609756097561*'Off Peak Detail'!AU11)+(0.24390243902439*'Off Peak Detail'!AU49)</f>
        <v>31.0003170731707</v>
      </c>
      <c r="BA11" s="131" t="n">
        <f aca="false">(0.789473684210526*'Off Peak Detail'!AV11)+(0.210526315789474*'Off Peak Detail'!AV49)</f>
        <v>29.5855263157895</v>
      </c>
      <c r="BB11" s="131" t="n">
        <f aca="false">(0.794871794871795*'Off Peak Detail'!AW11)+(0.205128205128205*'Off Peak Detail'!AW49)</f>
        <v>25.9998717948718</v>
      </c>
      <c r="BC11" s="131" t="n">
        <f aca="false">(0.75*'Off Peak Detail'!AX11)+(0.25*'Off Peak Detail'!AX49)</f>
        <v>27.01875</v>
      </c>
      <c r="BD11" s="131" t="n">
        <f aca="false">(0.794871794871795*'Off Peak Detail'!AY11)+(0.205128205128205*'Off Peak Detail'!AY49)</f>
        <v>27.9938461538462</v>
      </c>
      <c r="BE11" s="131" t="n">
        <f aca="false">(0.794871794871795*'Off Peak Detail'!AZ11)+(0.205128205128205*'Off Peak Detail'!AZ49)</f>
        <v>25.3331538461538</v>
      </c>
      <c r="BF11" s="131" t="n">
        <f aca="false">(0.743589743589744*'Off Peak Detail'!BA11)+(0.256410256410256*'Off Peak Detail'!BA49)</f>
        <v>24.6439230769231</v>
      </c>
      <c r="BG11" s="131" t="n">
        <f aca="false">(0.794871794871795*'Off Peak Detail'!BB11)+(0.205128205128205*'Off Peak Detail'!BB49)</f>
        <v>24.9574102564103</v>
      </c>
      <c r="BH11" s="131" t="n">
        <f aca="false">(0.789473684210526*'Off Peak Detail'!BC11)+(0.210526315789474*'Off Peak Detail'!BC49)</f>
        <v>25.5126315789474</v>
      </c>
      <c r="BI11" s="131" t="n">
        <f aca="false">(0.75609756097561*'Off Peak Detail'!BD11)+(0.24390243902439*'Off Peak Detail'!BD49)</f>
        <v>22.1950731707317</v>
      </c>
      <c r="BJ11" s="131" t="n">
        <f aca="false">(0.789473684210526*'Off Peak Detail'!BE11)+(0.210526315789474*'Off Peak Detail'!BE49)</f>
        <v>27.7492105263158</v>
      </c>
      <c r="BK11" s="131" t="n">
        <f aca="false">(0.794871794871795*'Off Peak Detail'!BF11)+(0.205128205128205*'Off Peak Detail'!BF49)</f>
        <v>26.7379743589744</v>
      </c>
      <c r="BL11" s="131" t="n">
        <f aca="false">(0.75609756097561*'Off Peak Detail'!BG11)+(0.24390243902439*'Off Peak Detail'!BG49)</f>
        <v>32.0142682926829</v>
      </c>
      <c r="BM11" s="131" t="n">
        <f aca="false">(0.789473684210526*'Off Peak Detail'!BH11)+(0.210526315789474*'Off Peak Detail'!BH49)</f>
        <v>28.1763157894737</v>
      </c>
      <c r="BN11" s="131" t="n">
        <f aca="false">(0.75609756097561*'Off Peak Detail'!BI11)+(0.24390243902439*'Off Peak Detail'!BI49)</f>
        <v>25.611512195122</v>
      </c>
      <c r="BO11" s="131" t="n">
        <f aca="false">(0.789473684210526*'Off Peak Detail'!BJ11)+(0.210526315789474*'Off Peak Detail'!BJ49)</f>
        <v>28.8355263157895</v>
      </c>
      <c r="BP11" s="131" t="n">
        <f aca="false">(0.794871794871795*'Off Peak Detail'!BK11)+(0.205128205128205*'Off Peak Detail'!BK49)</f>
        <v>27.4626666666667</v>
      </c>
      <c r="BQ11" s="131" t="n">
        <f aca="false">(0.75609756097561*'Off Peak Detail'!BL11)+(0.24390243902439*'Off Peak Detail'!BL49)</f>
        <v>24.4616341463415</v>
      </c>
      <c r="BR11" s="131" t="n">
        <f aca="false">(0.777777777777778*'Off Peak Detail'!BM11)+(0.222222222222222*'Off Peak Detail'!BM49)</f>
        <v>25.6826666666667</v>
      </c>
      <c r="BS11" s="131" t="n">
        <f aca="false">(0.794871794871795*'Off Peak Detail'!BN11)+(0.205128205128205*'Off Peak Detail'!BN49)</f>
        <v>24.8572820512821</v>
      </c>
      <c r="BT11" s="131" t="n">
        <f aca="false">(0.789473684210526*'Off Peak Detail'!BO11)+(0.210526315789474*'Off Peak Detail'!BO49)</f>
        <v>25.9121052631579</v>
      </c>
      <c r="BU11" s="131" t="n">
        <f aca="false">(0.75609756097561*'Off Peak Detail'!BP11)+(0.24390243902439*'Off Peak Detail'!BP49)</f>
        <v>23.571</v>
      </c>
      <c r="BV11" s="131" t="n">
        <f aca="false">(0.789473684210526*'Off Peak Detail'!BQ11)+(0.210526315789474*'Off Peak Detail'!BQ49)</f>
        <v>27.8992105263158</v>
      </c>
      <c r="BW11" s="131" t="n">
        <f aca="false">(0.75609756097561*'Off Peak Detail'!BR11)+(0.24390243902439*'Off Peak Detail'!BR49)</f>
        <v>25.6436585365854</v>
      </c>
      <c r="BX11" s="131" t="n">
        <f aca="false">(0.794871794871795*'Off Peak Detail'!BS11)+(0.205128205128205*'Off Peak Detail'!BS49)</f>
        <v>32.7020769230769</v>
      </c>
      <c r="BY11" s="131" t="n">
        <f aca="false">(0.789473684210526*'Off Peak Detail'!BT11)+(0.210526315789474*'Off Peak Detail'!BT49)</f>
        <v>28.1534210526316</v>
      </c>
      <c r="BZ11" s="131" t="n">
        <f aca="false">(0.75609756097561*'Off Peak Detail'!BU11)+(0.24390243902439*'Off Peak Detail'!BU49)</f>
        <v>25.5110487804878</v>
      </c>
      <c r="CA11" s="131" t="n">
        <f aca="false">(0.789473684210526*'Off Peak Detail'!BV11)+(0.210526315789474*'Off Peak Detail'!BV49)</f>
        <v>28.6808947368421</v>
      </c>
      <c r="CB11" s="131" t="n">
        <f aca="false">(0.794871794871795*'Off Peak Detail'!BW11)+(0.205128205128205*'Off Peak Detail'!BW49)</f>
        <v>27.3256153846154</v>
      </c>
      <c r="CC11" s="131" t="n">
        <f aca="false">(0.75609756097561*'Off Peak Detail'!BX11)+(0.24390243902439*'Off Peak Detail'!BX49)</f>
        <v>25.517756097561</v>
      </c>
      <c r="CD11" s="131" t="n">
        <f aca="false">(0.777777777777778*'Off Peak Detail'!BY11)+(0.222222222222222*'Off Peak Detail'!BY49)</f>
        <v>25.7125555555556</v>
      </c>
      <c r="CE11" s="131" t="n">
        <f aca="false">(0.794871794871795*'Off Peak Detail'!BZ11)+(0.205128205128205*'Off Peak Detail'!BZ49)</f>
        <v>24.8942307692308</v>
      </c>
      <c r="CF11" s="131" t="n">
        <f aca="false">(0.75*'Off Peak Detail'!CA11)+(0.25*'Off Peak Detail'!CA49)</f>
        <v>25.10025</v>
      </c>
      <c r="CG11" s="131" t="n">
        <f aca="false">(0.794871794871795*'Off Peak Detail'!CB11)+(0.205128205128205*'Off Peak Detail'!CB49)</f>
        <v>24.4352820512821</v>
      </c>
      <c r="CH11" s="131" t="n">
        <f aca="false">(0.789473684210526*'Off Peak Detail'!CC11)+(0.210526315789474*'Off Peak Detail'!CC49)</f>
        <v>27.9371052631579</v>
      </c>
      <c r="CI11" s="131" t="n">
        <f aca="false">(0.75609756097561*'Off Peak Detail'!CD11)+(0.24390243902439*'Off Peak Detail'!CD49)</f>
        <v>25.7270731707317</v>
      </c>
      <c r="CJ11" s="131" t="n">
        <f aca="false">(0.794871794871795*'Off Peak Detail'!CE11)+(0.205128205128205*'Off Peak Detail'!CE49)</f>
        <v>32.7402307692308</v>
      </c>
      <c r="CK11" s="131" t="n">
        <f aca="false">(0.789473684210526*'Off Peak Detail'!CF11)+(0.210526315789474*'Off Peak Detail'!CF49)</f>
        <v>28.2576315789474</v>
      </c>
      <c r="CL11" s="131" t="n">
        <f aca="false">(0.75609756097561*'Off Peak Detail'!CG11)+(0.24390243902439*'Off Peak Detail'!CG49)</f>
        <v>25.5477073170732</v>
      </c>
      <c r="CM11" s="131" t="n">
        <f aca="false">(0.789473684210526*'Off Peak Detail'!CH11)+(0.210526315789474*'Off Peak Detail'!CH49)</f>
        <v>28.6776315789474</v>
      </c>
      <c r="CN11" s="131" t="n">
        <f aca="false">(0.75609756097561*'Off Peak Detail'!CI11)+(0.24390243902439*'Off Peak Detail'!CI49)</f>
        <v>25.8920243902439</v>
      </c>
      <c r="CO11" s="131" t="n">
        <f aca="false">(0.794871794871795*'Off Peak Detail'!CJ11)+(0.205128205128205*'Off Peak Detail'!CJ49)</f>
        <v>26.5165641025641</v>
      </c>
      <c r="CP11" s="131" t="n">
        <f aca="false">(0.777777777777778*'Off Peak Detail'!CK11)+(0.222222222222222*'Off Peak Detail'!CK49)</f>
        <v>25.7041111111111</v>
      </c>
      <c r="CQ11" s="131" t="n">
        <f aca="false">(0.794871794871795*'Off Peak Detail'!CL11)+(0.205128205128205*'Off Peak Detail'!CL49)</f>
        <v>24.8861538461538</v>
      </c>
      <c r="CR11" s="131" t="n">
        <f aca="false">(0.75*'Off Peak Detail'!CM11)+(0.25*'Off Peak Detail'!CM49)</f>
        <v>25.084875</v>
      </c>
      <c r="CS11" s="131" t="n">
        <f aca="false">(0.794871794871795*'Off Peak Detail'!CN11)+(0.205128205128205*'Off Peak Detail'!CN49)</f>
        <v>24.391641025641</v>
      </c>
      <c r="CT11" s="131" t="n">
        <f aca="false">(0.789473684210526*'Off Peak Detail'!CO11)+(0.210526315789474*'Off Peak Detail'!CO49)</f>
        <v>27.9205263157895</v>
      </c>
      <c r="CU11" s="131" t="n">
        <f aca="false">(0.75609756097561*'Off Peak Detail'!CP11)+(0.24390243902439*'Off Peak Detail'!CP49)</f>
        <v>25.734512195122</v>
      </c>
      <c r="CV11" s="131" t="n">
        <f aca="false">(0.794871794871795*'Off Peak Detail'!CQ11)+(0.205128205128205*'Off Peak Detail'!CQ49)</f>
        <v>32.7314615384615</v>
      </c>
      <c r="CW11" s="131" t="n">
        <f aca="false">(0.75*'Off Peak Detail'!CR11)+(0.25*'Off Peak Detail'!CR49)</f>
        <v>27.181875</v>
      </c>
      <c r="CX11" s="131" t="n">
        <f aca="false">(0.794871794871795*'Off Peak Detail'!CS11)+(0.205128205128205*'Off Peak Detail'!CS49)</f>
        <v>26.9593846153846</v>
      </c>
      <c r="CY11" s="131" t="n">
        <f aca="false">(0.789473684210526*'Off Peak Detail'!CT11)+(0.210526315789474*'Off Peak Detail'!CT49)</f>
        <v>28.6357894736842</v>
      </c>
      <c r="CZ11" s="131" t="n">
        <f aca="false">(0.75609756097561*'Off Peak Detail'!CU11)+(0.24390243902439*'Off Peak Detail'!CU49)</f>
        <v>25.8488536585366</v>
      </c>
      <c r="DA11" s="131" t="n">
        <f aca="false">(0.794871794871795*'Off Peak Detail'!CV11)+(0.205128205128205*'Off Peak Detail'!CV49)</f>
        <v>26.5964615384615</v>
      </c>
      <c r="DB11" s="131" t="n">
        <f aca="false">(0.783783783783784*'Off Peak Detail'!CW11)+(0.216216216216216*'Off Peak Detail'!CW49)</f>
        <v>25.9394054054054</v>
      </c>
      <c r="DC11" s="131" t="n">
        <f aca="false">(0.75609756097561*'Off Peak Detail'!CX11)+(0.24390243902439*'Off Peak Detail'!CX49)</f>
        <v>24.0008780487805</v>
      </c>
      <c r="DD11" s="131" t="n">
        <f aca="false">(0.789473684210526*'Off Peak Detail'!CY11)+(0.210526315789474*'Off Peak Detail'!CY49)</f>
        <v>26.0178947368421</v>
      </c>
      <c r="DE11" s="131" t="n">
        <f aca="false">(0.794871794871795*'Off Peak Detail'!CZ11)+(0.205128205128205*'Off Peak Detail'!CZ49)</f>
        <v>24.4568717948718</v>
      </c>
      <c r="DF11" s="131" t="n">
        <f aca="false">(0.75*'Off Peak Detail'!DA11)+(0.25*'Off Peak Detail'!DA49)</f>
        <v>26.994375</v>
      </c>
      <c r="DG11" s="131" t="n">
        <f aca="false">(0.794871794871795*'Off Peak Detail'!DB11)+(0.205128205128205*'Off Peak Detail'!DB49)</f>
        <v>26.8865128205128</v>
      </c>
      <c r="DH11" s="131" t="n">
        <f aca="false">(0.75609756097561*'Off Peak Detail'!DC11)+(0.24390243902439*'Off Peak Detail'!DC49)</f>
        <v>32.0197317073171</v>
      </c>
      <c r="DI11" s="131" t="n">
        <f aca="false">(0.789473684210526*'Off Peak Detail'!DD11)+(0.210526315789474*'Off Peak Detail'!DD49)</f>
        <v>28.3839473684211</v>
      </c>
      <c r="DJ11" s="131" t="n">
        <f aca="false">(0.794871794871795*'Off Peak Detail'!DE11)+(0.205128205128205*'Off Peak Detail'!DE49)</f>
        <v>27.0429743589744</v>
      </c>
      <c r="DK11" s="131" t="n">
        <f aca="false">(0.75*'Off Peak Detail'!DF11)+(0.25*'Off Peak Detail'!DF49)</f>
        <v>27.365</v>
      </c>
      <c r="DL11" s="131" t="n">
        <f aca="false">(0.794871794871795*'Off Peak Detail'!DG11)+(0.205128205128205*'Off Peak Detail'!DG49)</f>
        <v>27.357358974359</v>
      </c>
      <c r="DM11" s="131" t="n">
        <f aca="false">(0.794871794871795*'Off Peak Detail'!DH11)+(0.205128205128205*'Off Peak Detail'!DH49)</f>
        <v>26.7852051282051</v>
      </c>
      <c r="DN11" s="131" t="n">
        <f aca="false">(0.777777777777778*'Off Peak Detail'!DI11)+(0.222222222222222*'Off Peak Detail'!DI49)</f>
        <v>25.9743333333333</v>
      </c>
      <c r="DO11" s="131" t="n">
        <f aca="false">(0.75609756097561*'Off Peak Detail'!DJ11)+(0.24390243902439*'Off Peak Detail'!DJ49)</f>
        <v>24.1820487804878</v>
      </c>
      <c r="DP11" s="131" t="n">
        <f aca="false">(0.789473684210526*'Off Peak Detail'!DK11)+(0.210526315789474*'Off Peak Detail'!DK49)</f>
        <v>26.2105263157895</v>
      </c>
      <c r="DQ11" s="131" t="n">
        <f aca="false">(0.75609756097561*'Off Peak Detail'!DL11)+(0.24390243902439*'Off Peak Detail'!DL49)</f>
        <v>23.7532926829268</v>
      </c>
      <c r="DR11" s="131" t="n">
        <f aca="false">(0.789473684210526*'Off Peak Detail'!DM11)+(0.210526315789474*'Off Peak Detail'!DM49)</f>
        <v>28.1976315789474</v>
      </c>
      <c r="DS11" s="131" t="n">
        <f aca="false">(0.794871794871795*'Off Peak Detail'!DN11)+(0.205128205128205*'Off Peak Detail'!DN49)</f>
        <v>27.0899487179487</v>
      </c>
      <c r="DT11" s="131" t="n">
        <f aca="false">(0.75609756097561*'Off Peak Detail'!DO11)+(0.24390243902439*'Off Peak Detail'!DO49)</f>
        <v>32.2031463414634</v>
      </c>
      <c r="DU11" s="131" t="n">
        <f aca="false">(0.789473684210526*'Off Peak Detail'!DP11)+(0.210526315789474*'Off Peak Detail'!DP49)</f>
        <v>28.5955263157895</v>
      </c>
      <c r="DV11" s="131" t="n">
        <f aca="false">(0.794871794871795*'Off Peak Detail'!DQ11)+(0.205128205128205*'Off Peak Detail'!DQ49)</f>
        <v>27.2334871794872</v>
      </c>
      <c r="DW11" s="131" t="n">
        <f aca="false">(0.75*'Off Peak Detail'!DR11)+(0.25*'Off Peak Detail'!DR49)</f>
        <v>27.54</v>
      </c>
      <c r="DX11" s="131" t="n">
        <f aca="false">(0.794871794871795*'Off Peak Detail'!DS11)+(0.205128205128205*'Off Peak Detail'!DS49)</f>
        <v>27.5394102564103</v>
      </c>
      <c r="DY11" s="131" t="n">
        <f aca="false">(0.75609756097561*'Off Peak Detail'!DT11)+(0.24390243902439*'Off Peak Detail'!DT49)</f>
        <v>25.999756097561</v>
      </c>
      <c r="DZ11" s="131" t="n">
        <f aca="false">(0.777777777777778*'Off Peak Detail'!DU11)+(0.222222222222222*'Off Peak Detail'!DU49)</f>
        <v>26.2208888888889</v>
      </c>
      <c r="EA11" s="131" t="n">
        <f aca="false">(0.794871794871795*'Off Peak Detail'!DV11)+(0.205128205128205*'Off Peak Detail'!DV49)</f>
        <v>25.4055128205128</v>
      </c>
      <c r="EB11" s="131" t="n">
        <f aca="false">(0.789473684210526*'Off Peak Detail'!DW11)+(0.210526315789474*'Off Peak Detail'!DW49)</f>
        <v>26.4552631578947</v>
      </c>
      <c r="EC11" s="131" t="n">
        <f aca="false">(0.75609756097561*'Off Peak Detail'!DX11)+(0.24390243902439*'Off Peak Detail'!DX49)</f>
        <v>23.9861463414634</v>
      </c>
      <c r="ED11" s="131" t="n">
        <f aca="false">(0.789473684210526*'Off Peak Detail'!DY11)+(0.210526315789474*'Off Peak Detail'!DY49)</f>
        <v>28.4502631578947</v>
      </c>
      <c r="EE11" s="131" t="n">
        <f aca="false">(0.794871794871795*'Off Peak Detail'!DZ11)+(0.205128205128205*'Off Peak Detail'!DZ49)</f>
        <v>27.3547435897436</v>
      </c>
      <c r="EF11" s="131" t="n">
        <f aca="false">(0.75609756097561*'Off Peak Detail'!EA11)+(0.24390243902439*'Off Peak Detail'!EA49)</f>
        <v>32.4549268292683</v>
      </c>
      <c r="EG11" s="131" t="n">
        <f aca="false">(0.789473684210526*'Off Peak Detail'!EB11)+(0.210526315789474*'Off Peak Detail'!EB49)</f>
        <v>28.8607894736842</v>
      </c>
      <c r="EH11" s="131" t="n">
        <f aca="false">(0.75609756097561*'Off Peak Detail'!EC11)+(0.24390243902439*'Off Peak Detail'!EC49)</f>
        <v>26.0523658536585</v>
      </c>
      <c r="EI11" s="131" t="n">
        <f aca="false">(0.789473684210526*'Off Peak Detail'!ED11)+(0.210526315789474*'Off Peak Detail'!ED49)</f>
        <v>29.1055263157895</v>
      </c>
      <c r="EJ11" s="131" t="n">
        <f aca="false">(0.794871794871795*'Off Peak Detail'!EE11)+(0.205128205128205*'Off Peak Detail'!EE49)</f>
        <v>27.7695641025641</v>
      </c>
    </row>
    <row r="12" customFormat="false" ht="13.7" hidden="false" customHeight="true" outlineLevel="0" collapsed="false">
      <c r="A12" s="101" t="s">
        <v>17</v>
      </c>
      <c r="B12" s="73"/>
      <c r="C12" s="131" t="n">
        <f aca="false">(0.794871794871795*'Off Peak Detail'!D12)+(0.205128205128205*'Off Peak Detail'!D50)</f>
        <v>26.1311154028086</v>
      </c>
      <c r="D12" s="131" t="n">
        <f aca="false">(0.789473684210526*'Off Peak Detail'!E12)+(0.210526315789474*'Off Peak Detail'!E50)</f>
        <v>21.8747368421053</v>
      </c>
      <c r="E12" s="131" t="n">
        <f aca="false">(0.75609756097561*'Off Peak Detail'!F12)+(0.24390243902439*'Off Peak Detail'!F50)</f>
        <v>23.6957804878049</v>
      </c>
      <c r="F12" s="103" t="n">
        <f aca="false">(C12*C$5+D12*D$5+E12*E$5)/(SUM(C$5:E$5))</f>
        <v>23.9089244690757</v>
      </c>
      <c r="G12" s="96" t="n">
        <f aca="false">AVERAGE(H12:I12)</f>
        <v>23.9582307692308</v>
      </c>
      <c r="H12" s="96" t="n">
        <f aca="false">AG12</f>
        <v>24.4584615384615</v>
      </c>
      <c r="I12" s="96" t="n">
        <f aca="false">AH12</f>
        <v>23.458</v>
      </c>
      <c r="J12" s="96" t="n">
        <f aca="false">AVERAGE(K12:L12)</f>
        <v>22.7633510911425</v>
      </c>
      <c r="K12" s="96" t="n">
        <f aca="false">AI12</f>
        <v>22.4084390243902</v>
      </c>
      <c r="L12" s="96" t="n">
        <f aca="false">AJ12</f>
        <v>23.1182631578947</v>
      </c>
      <c r="M12" s="96" t="n">
        <f aca="false">AK12</f>
        <v>25.2625897435897</v>
      </c>
      <c r="N12" s="96" t="n">
        <f aca="false">AL12</f>
        <v>26.1405</v>
      </c>
      <c r="O12" s="96" t="n">
        <f aca="false">AVERAGE(P12:Q12)</f>
        <v>30.9440128205128</v>
      </c>
      <c r="P12" s="96" t="n">
        <f aca="false">AM12</f>
        <v>30.887641025641</v>
      </c>
      <c r="Q12" s="96" t="n">
        <f aca="false">AN12</f>
        <v>31.0003846153846</v>
      </c>
      <c r="R12" s="96" t="n">
        <f aca="false">AO12</f>
        <v>26.86875</v>
      </c>
      <c r="S12" s="96" t="n">
        <f aca="false">AVERAGE(T12:V12)</f>
        <v>25.9931356110727</v>
      </c>
      <c r="T12" s="96" t="n">
        <f aca="false">AP12</f>
        <v>25.0000769230769</v>
      </c>
      <c r="U12" s="96" t="n">
        <f aca="false">AQ12</f>
        <v>26.0068421052632</v>
      </c>
      <c r="V12" s="96" t="n">
        <f aca="false">AR12</f>
        <v>26.972487804878</v>
      </c>
      <c r="W12" s="103" t="n">
        <f aca="false">SUM(AG31:AR31)/SUM($AG$5:$AR$5)</f>
        <v>25.9821270837674</v>
      </c>
      <c r="X12" s="96" t="n">
        <f aca="false">SUM(AS31:BD31)/SUM($AS$5:$BD$5)</f>
        <v>15.7267835428874</v>
      </c>
      <c r="Y12" s="96" t="n">
        <f aca="false">SUM(BE31:BR31)/SUM($BE$5:$BR$5)</f>
        <v>15.0333161750928</v>
      </c>
      <c r="Z12" s="96" t="n">
        <f aca="false">SUM(BQ31:CB31)/SUM($BQ$5:$CB$5)</f>
        <v>14.9907357974401</v>
      </c>
      <c r="AA12" s="96" t="n">
        <f aca="false">SUM(CC31:DX31)/SUM($CC$5:$DX$5)</f>
        <v>18.9151945547275</v>
      </c>
      <c r="AB12" s="96" t="n">
        <f aca="false">SUM(DY31:EJ31)/SUM($DY$5:$EJ$5)</f>
        <v>20.6257097030405</v>
      </c>
      <c r="AC12" s="159" t="n">
        <f aca="false">(C12*C$5+D12*D$5+E12*E$5+SUM(AG31:EJ31))/(SUM(C$5:E$5)+SUM($AG$5:$EJ$5))</f>
        <v>18.8003716597671</v>
      </c>
      <c r="AD12" s="99"/>
      <c r="AE12" s="100"/>
      <c r="AG12" s="131" t="n">
        <f aca="false">(0.794871794871795*'Off Peak Detail'!AB12)+(0.205128205128205*'Off Peak Detail'!AB50)</f>
        <v>24.4584615384615</v>
      </c>
      <c r="AH12" s="131" t="n">
        <f aca="false">(0.777777777777778*'Off Peak Detail'!AC12)+(0.222222222222222*'Off Peak Detail'!AC50)</f>
        <v>23.458</v>
      </c>
      <c r="AI12" s="131" t="n">
        <f aca="false">(0.75609756097561*'Off Peak Detail'!AD12)+(0.24390243902439*'Off Peak Detail'!AD50)</f>
        <v>22.4084390243902</v>
      </c>
      <c r="AJ12" s="131" t="n">
        <f aca="false">(0.789473684210526*'Off Peak Detail'!AE12)+(0.210526315789474*'Off Peak Detail'!AE50)</f>
        <v>23.1182631578947</v>
      </c>
      <c r="AK12" s="131" t="n">
        <f aca="false">(0.794871794871795*'Off Peak Detail'!AF12)+(0.205128205128205*'Off Peak Detail'!AF50)</f>
        <v>25.2625897435897</v>
      </c>
      <c r="AL12" s="131" t="n">
        <f aca="false">(0.75*'Off Peak Detail'!AG12)+(0.25*'Off Peak Detail'!AG50)</f>
        <v>26.1405</v>
      </c>
      <c r="AM12" s="131" t="n">
        <f aca="false">(0.794871794871795*'Off Peak Detail'!AH12)+(0.205128205128205*'Off Peak Detail'!AH50)</f>
        <v>30.887641025641</v>
      </c>
      <c r="AN12" s="131" t="n">
        <f aca="false">(0.794871794871795*'Off Peak Detail'!AI12)+(0.205128205128205*'Off Peak Detail'!AI50)</f>
        <v>31.0003846153846</v>
      </c>
      <c r="AO12" s="131" t="n">
        <f aca="false">(0.75*'Off Peak Detail'!AJ12)+(0.25*'Off Peak Detail'!AJ50)</f>
        <v>26.86875</v>
      </c>
      <c r="AP12" s="131" t="n">
        <f aca="false">(0.794871794871795*'Off Peak Detail'!AK12)+(0.205128205128205*'Off Peak Detail'!AK50)</f>
        <v>25.0000769230769</v>
      </c>
      <c r="AQ12" s="131" t="n">
        <f aca="false">(0.789473684210526*'Off Peak Detail'!AL12)+(0.210526315789474*'Off Peak Detail'!AL50)</f>
        <v>26.0068421052632</v>
      </c>
      <c r="AR12" s="131" t="n">
        <f aca="false">(0.75609756097561*'Off Peak Detail'!AM12)+(0.24390243902439*'Off Peak Detail'!AM50)</f>
        <v>26.972487804878</v>
      </c>
      <c r="AS12" s="131" t="n">
        <f aca="false">(0.794871794871795*'Off Peak Detail'!AN12)+(0.205128205128205*'Off Peak Detail'!AN50)</f>
        <v>15.237358974359</v>
      </c>
      <c r="AT12" s="131" t="n">
        <f aca="false">(0.777777777777778*'Off Peak Detail'!AO12)+(0.222222222222222*'Off Peak Detail'!AO50)</f>
        <v>14.4997777777778</v>
      </c>
      <c r="AU12" s="131" t="n">
        <f aca="false">(0.75609756097561*'Off Peak Detail'!AP12)+(0.24390243902439*'Off Peak Detail'!AP50)</f>
        <v>14.5</v>
      </c>
      <c r="AV12" s="131" t="n">
        <f aca="false">(0.789473684210526*'Off Peak Detail'!AQ12)+(0.210526315789474*'Off Peak Detail'!AQ50)</f>
        <v>13.1581578947368</v>
      </c>
      <c r="AW12" s="131" t="n">
        <f aca="false">(0.794871794871795*'Off Peak Detail'!AR12)+(0.205128205128205*'Off Peak Detail'!AR50)</f>
        <v>13.8143846153846</v>
      </c>
      <c r="AX12" s="131" t="n">
        <f aca="false">(0.75*'Off Peak Detail'!AS12)+(0.25*'Off Peak Detail'!AS50)</f>
        <v>15.99975</v>
      </c>
      <c r="AY12" s="131" t="n">
        <f aca="false">(0.794871794871795*'Off Peak Detail'!AT12)+(0.205128205128205*'Off Peak Detail'!AT50)</f>
        <v>18.5702051282051</v>
      </c>
      <c r="AZ12" s="131" t="n">
        <f aca="false">(0.75609756097561*'Off Peak Detail'!AU12)+(0.24390243902439*'Off Peak Detail'!AU50)</f>
        <v>20.5001219512195</v>
      </c>
      <c r="BA12" s="131" t="n">
        <f aca="false">(0.789473684210526*'Off Peak Detail'!AV12)+(0.210526315789474*'Off Peak Detail'!AV50)</f>
        <v>15.9671052631579</v>
      </c>
      <c r="BB12" s="131" t="n">
        <f aca="false">(0.794871794871795*'Off Peak Detail'!AW12)+(0.205128205128205*'Off Peak Detail'!AW50)</f>
        <v>14.499641025641</v>
      </c>
      <c r="BC12" s="131" t="n">
        <f aca="false">(0.75*'Off Peak Detail'!AX12)+(0.25*'Off Peak Detail'!AX50)</f>
        <v>15.35625</v>
      </c>
      <c r="BD12" s="131" t="n">
        <f aca="false">(0.794871794871795*'Off Peak Detail'!AY12)+(0.205128205128205*'Off Peak Detail'!AY50)</f>
        <v>16.2881794871795</v>
      </c>
      <c r="BE12" s="131" t="n">
        <f aca="false">(0.794871794871795*'Off Peak Detail'!AZ12)+(0.205128205128205*'Off Peak Detail'!AZ50)</f>
        <v>14.1428717948718</v>
      </c>
      <c r="BF12" s="131" t="n">
        <f aca="false">(0.743589743589744*'Off Peak Detail'!BA12)+(0.256410256410256*'Off Peak Detail'!BA50)</f>
        <v>14.4000256410256</v>
      </c>
      <c r="BG12" s="131" t="n">
        <f aca="false">(0.794871794871795*'Off Peak Detail'!BB12)+(0.205128205128205*'Off Peak Detail'!BB50)</f>
        <v>13.7770256410256</v>
      </c>
      <c r="BH12" s="131" t="n">
        <f aca="false">(0.789473684210526*'Off Peak Detail'!BC12)+(0.210526315789474*'Off Peak Detail'!BC50)</f>
        <v>14.4743157894737</v>
      </c>
      <c r="BI12" s="131" t="n">
        <f aca="false">(0.75609756097561*'Off Peak Detail'!BD12)+(0.24390243902439*'Off Peak Detail'!BD50)</f>
        <v>13.1175609756098</v>
      </c>
      <c r="BJ12" s="131" t="n">
        <f aca="false">(0.789473684210526*'Off Peak Detail'!BE12)+(0.210526315789474*'Off Peak Detail'!BE50)</f>
        <v>14.7372105263158</v>
      </c>
      <c r="BK12" s="131" t="n">
        <f aca="false">(0.794871794871795*'Off Peak Detail'!BF12)+(0.205128205128205*'Off Peak Detail'!BF50)</f>
        <v>14.8122051282051</v>
      </c>
      <c r="BL12" s="131" t="n">
        <f aca="false">(0.75609756097561*'Off Peak Detail'!BG12)+(0.24390243902439*'Off Peak Detail'!BG50)</f>
        <v>19.145756097561</v>
      </c>
      <c r="BM12" s="131" t="n">
        <f aca="false">(0.789473684210526*'Off Peak Detail'!BH12)+(0.210526315789474*'Off Peak Detail'!BH50)</f>
        <v>15.1034210526316</v>
      </c>
      <c r="BN12" s="131" t="n">
        <f aca="false">(0.75609756097561*'Off Peak Detail'!BI12)+(0.24390243902439*'Off Peak Detail'!BI50)</f>
        <v>15.2828780487805</v>
      </c>
      <c r="BO12" s="131" t="n">
        <f aca="false">(0.789473684210526*'Off Peak Detail'!BJ12)+(0.210526315789474*'Off Peak Detail'!BJ50)</f>
        <v>14.7545789473684</v>
      </c>
      <c r="BP12" s="131" t="n">
        <f aca="false">(0.794871794871795*'Off Peak Detail'!BK12)+(0.205128205128205*'Off Peak Detail'!BK50)</f>
        <v>15.6600512820513</v>
      </c>
      <c r="BQ12" s="131" t="n">
        <f aca="false">(0.75609756097561*'Off Peak Detail'!BL12)+(0.24390243902439*'Off Peak Detail'!BL50)</f>
        <v>15.3403170731707</v>
      </c>
      <c r="BR12" s="131" t="n">
        <f aca="false">(0.777777777777778*'Off Peak Detail'!BM12)+(0.222222222222222*'Off Peak Detail'!BM50)</f>
        <v>15.7278888888889</v>
      </c>
      <c r="BS12" s="131" t="n">
        <f aca="false">(0.794871794871795*'Off Peak Detail'!BN12)+(0.205128205128205*'Off Peak Detail'!BN50)</f>
        <v>15.1338717948718</v>
      </c>
      <c r="BT12" s="131" t="n">
        <f aca="false">(0.789473684210526*'Off Peak Detail'!BO12)+(0.210526315789474*'Off Peak Detail'!BO50)</f>
        <v>15.1477368421053</v>
      </c>
      <c r="BU12" s="131" t="n">
        <f aca="false">(0.75609756097561*'Off Peak Detail'!BP12)+(0.24390243902439*'Off Peak Detail'!BP50)</f>
        <v>13.694512195122</v>
      </c>
      <c r="BV12" s="131" t="n">
        <f aca="false">(0.789473684210526*'Off Peak Detail'!BQ12)+(0.210526315789474*'Off Peak Detail'!BQ50)</f>
        <v>13.1037894736842</v>
      </c>
      <c r="BW12" s="131" t="n">
        <f aca="false">(0.75609756097561*'Off Peak Detail'!BR12)+(0.24390243902439*'Off Peak Detail'!BR50)</f>
        <v>14.4868048780488</v>
      </c>
      <c r="BX12" s="131" t="n">
        <f aca="false">(0.794871794871795*'Off Peak Detail'!BS12)+(0.205128205128205*'Off Peak Detail'!BS50)</f>
        <v>18.3628974358974</v>
      </c>
      <c r="BY12" s="131" t="n">
        <f aca="false">(0.789473684210526*'Off Peak Detail'!BT12)+(0.210526315789474*'Off Peak Detail'!BT50)</f>
        <v>14.3028947368421</v>
      </c>
      <c r="BZ12" s="131" t="n">
        <f aca="false">(0.75609756097561*'Off Peak Detail'!BU12)+(0.24390243902439*'Off Peak Detail'!BU50)</f>
        <v>14.3628536585366</v>
      </c>
      <c r="CA12" s="131" t="n">
        <f aca="false">(0.789473684210526*'Off Peak Detail'!BV12)+(0.210526315789474*'Off Peak Detail'!BV50)</f>
        <v>14.7024736842105</v>
      </c>
      <c r="CB12" s="131" t="n">
        <f aca="false">(0.794871794871795*'Off Peak Detail'!BW12)+(0.205128205128205*'Off Peak Detail'!BW50)</f>
        <v>15.6013333333333</v>
      </c>
      <c r="CC12" s="131" t="n">
        <f aca="false">(0.75609756097561*'Off Peak Detail'!BX12)+(0.24390243902439*'Off Peak Detail'!BX50)</f>
        <v>15.4920243902439</v>
      </c>
      <c r="CD12" s="131" t="n">
        <f aca="false">(0.777777777777778*'Off Peak Detail'!BY12)+(0.222222222222222*'Off Peak Detail'!BY50)</f>
        <v>15.8705555555556</v>
      </c>
      <c r="CE12" s="131" t="n">
        <f aca="false">(0.794871794871795*'Off Peak Detail'!BZ12)+(0.205128205128205*'Off Peak Detail'!BZ50)</f>
        <v>15.2835128205128</v>
      </c>
      <c r="CF12" s="131" t="n">
        <f aca="false">(0.75*'Off Peak Detail'!CA12)+(0.25*'Off Peak Detail'!CA50)</f>
        <v>15.34575</v>
      </c>
      <c r="CG12" s="131" t="n">
        <f aca="false">(0.794871794871795*'Off Peak Detail'!CB12)+(0.205128205128205*'Off Peak Detail'!CB50)</f>
        <v>13.8132307692308</v>
      </c>
      <c r="CH12" s="131" t="n">
        <f aca="false">(0.789473684210526*'Off Peak Detail'!CC12)+(0.210526315789474*'Off Peak Detail'!CC50)</f>
        <v>13.2536842105263</v>
      </c>
      <c r="CI12" s="131" t="n">
        <f aca="false">(0.75609756097561*'Off Peak Detail'!CD12)+(0.24390243902439*'Off Peak Detail'!CD50)</f>
        <v>14.6382682926829</v>
      </c>
      <c r="CJ12" s="131" t="n">
        <f aca="false">(0.794871794871795*'Off Peak Detail'!CE12)+(0.205128205128205*'Off Peak Detail'!CE50)</f>
        <v>18.5125384615385</v>
      </c>
      <c r="CK12" s="131" t="n">
        <f aca="false">(0.789473684210526*'Off Peak Detail'!CF12)+(0.210526315789474*'Off Peak Detail'!CF50)</f>
        <v>14.4364210526316</v>
      </c>
      <c r="CL12" s="131" t="n">
        <f aca="false">(0.75609756097561*'Off Peak Detail'!CG12)+(0.24390243902439*'Off Peak Detail'!CG50)</f>
        <v>14.4228292682927</v>
      </c>
      <c r="CM12" s="131" t="n">
        <f aca="false">(0.789473684210526*'Off Peak Detail'!CH12)+(0.210526315789474*'Off Peak Detail'!CH50)</f>
        <v>14.7536842105263</v>
      </c>
      <c r="CN12" s="131" t="n">
        <f aca="false">(0.75609756097561*'Off Peak Detail'!CI12)+(0.24390243902439*'Off Peak Detail'!CI50)</f>
        <v>15.6134146341463</v>
      </c>
      <c r="CO12" s="131" t="n">
        <f aca="false">(0.794871794871795*'Off Peak Detail'!CJ12)+(0.205128205128205*'Off Peak Detail'!CJ50)</f>
        <v>18.3334871794872</v>
      </c>
      <c r="CP12" s="131" t="n">
        <f aca="false">(0.777777777777778*'Off Peak Detail'!CK12)+(0.222222222222222*'Off Peak Detail'!CK50)</f>
        <v>18.8264444444444</v>
      </c>
      <c r="CQ12" s="131" t="n">
        <f aca="false">(0.794871794871795*'Off Peak Detail'!CL12)+(0.205128205128205*'Off Peak Detail'!CL50)</f>
        <v>18.2194102564103</v>
      </c>
      <c r="CR12" s="131" t="n">
        <f aca="false">(0.75*'Off Peak Detail'!CM12)+(0.25*'Off Peak Detail'!CM50)</f>
        <v>18.328</v>
      </c>
      <c r="CS12" s="131" t="n">
        <f aca="false">(0.794871794871795*'Off Peak Detail'!CN12)+(0.205128205128205*'Off Peak Detail'!CN50)</f>
        <v>16.5798205128205</v>
      </c>
      <c r="CT12" s="131" t="n">
        <f aca="false">(0.789473684210526*'Off Peak Detail'!CO12)+(0.210526315789474*'Off Peak Detail'!CO50)</f>
        <v>18.5106842105263</v>
      </c>
      <c r="CU12" s="131" t="n">
        <f aca="false">(0.75609756097561*'Off Peak Detail'!CP12)+(0.24390243902439*'Off Peak Detail'!CP50)</f>
        <v>22.7894146341463</v>
      </c>
      <c r="CV12" s="131" t="n">
        <f aca="false">(0.794871794871795*'Off Peak Detail'!CQ12)+(0.205128205128205*'Off Peak Detail'!CQ50)</f>
        <v>27.5246666666667</v>
      </c>
      <c r="CW12" s="131" t="n">
        <f aca="false">(0.75*'Off Peak Detail'!CR12)+(0.25*'Off Peak Detail'!CR50)</f>
        <v>21.38925</v>
      </c>
      <c r="CX12" s="131" t="n">
        <f aca="false">(0.794871794871795*'Off Peak Detail'!CS12)+(0.205128205128205*'Off Peak Detail'!CS50)</f>
        <v>19.7848974358974</v>
      </c>
      <c r="CY12" s="131" t="n">
        <f aca="false">(0.789473684210526*'Off Peak Detail'!CT12)+(0.210526315789474*'Off Peak Detail'!CT50)</f>
        <v>18.9527894736842</v>
      </c>
      <c r="CZ12" s="131" t="n">
        <f aca="false">(0.75609756097561*'Off Peak Detail'!CU12)+(0.24390243902439*'Off Peak Detail'!CU50)</f>
        <v>19.8594634146341</v>
      </c>
      <c r="DA12" s="131" t="n">
        <f aca="false">(0.794871794871795*'Off Peak Detail'!CV12)+(0.205128205128205*'Off Peak Detail'!CV50)</f>
        <v>18.5303076923077</v>
      </c>
      <c r="DB12" s="131" t="n">
        <f aca="false">(0.783783783783784*'Off Peak Detail'!CW12)+(0.216216216216216*'Off Peak Detail'!CW50)</f>
        <v>19.023</v>
      </c>
      <c r="DC12" s="131" t="n">
        <f aca="false">(0.75609756097561*'Off Peak Detail'!CX12)+(0.24390243902439*'Off Peak Detail'!CX50)</f>
        <v>18.4106585365854</v>
      </c>
      <c r="DD12" s="131" t="n">
        <f aca="false">(0.789473684210526*'Off Peak Detail'!CY12)+(0.210526315789474*'Off Peak Detail'!CY50)</f>
        <v>18.5036842105263</v>
      </c>
      <c r="DE12" s="131" t="n">
        <f aca="false">(0.794871794871795*'Off Peak Detail'!CZ12)+(0.205128205128205*'Off Peak Detail'!CZ50)</f>
        <v>16.7768461538462</v>
      </c>
      <c r="DF12" s="131" t="n">
        <f aca="false">(0.75*'Off Peak Detail'!DA12)+(0.25*'Off Peak Detail'!DA50)</f>
        <v>18.45375</v>
      </c>
      <c r="DG12" s="131" t="n">
        <f aca="false">(0.794871794871795*'Off Peak Detail'!DB12)+(0.205128205128205*'Off Peak Detail'!DB50)</f>
        <v>22.9570769230769</v>
      </c>
      <c r="DH12" s="131" t="n">
        <f aca="false">(0.75609756097561*'Off Peak Detail'!DC12)+(0.24390243902439*'Off Peak Detail'!DC50)</f>
        <v>28.1546341463415</v>
      </c>
      <c r="DI12" s="131" t="n">
        <f aca="false">(0.789473684210526*'Off Peak Detail'!DD12)+(0.210526315789474*'Off Peak Detail'!DD50)</f>
        <v>22.0388421052632</v>
      </c>
      <c r="DJ12" s="131" t="n">
        <f aca="false">(0.794871794871795*'Off Peak Detail'!DE12)+(0.205128205128205*'Off Peak Detail'!DE50)</f>
        <v>19.9819230769231</v>
      </c>
      <c r="DK12" s="131" t="n">
        <f aca="false">(0.75*'Off Peak Detail'!DF12)+(0.25*'Off Peak Detail'!DF50)</f>
        <v>19.1565</v>
      </c>
      <c r="DL12" s="131" t="n">
        <f aca="false">(0.794871794871795*'Off Peak Detail'!DG12)+(0.205128205128205*'Off Peak Detail'!DG50)</f>
        <v>20.0981794871795</v>
      </c>
      <c r="DM12" s="131" t="n">
        <f aca="false">(0.794871794871795*'Off Peak Detail'!DH12)+(0.205128205128205*'Off Peak Detail'!DH50)</f>
        <v>18.7185128205128</v>
      </c>
      <c r="DN12" s="131" t="n">
        <f aca="false">(0.777777777777778*'Off Peak Detail'!DI12)+(0.222222222222222*'Off Peak Detail'!DI50)</f>
        <v>19.2248888888889</v>
      </c>
      <c r="DO12" s="131" t="n">
        <f aca="false">(0.75609756097561*'Off Peak Detail'!DJ12)+(0.24390243902439*'Off Peak Detail'!DJ50)</f>
        <v>18.6079756097561</v>
      </c>
      <c r="DP12" s="131" t="n">
        <f aca="false">(0.789473684210526*'Off Peak Detail'!DK12)+(0.210526315789474*'Off Peak Detail'!DK50)</f>
        <v>18.709052631579</v>
      </c>
      <c r="DQ12" s="131" t="n">
        <f aca="false">(0.75609756097561*'Off Peak Detail'!DL12)+(0.24390243902439*'Off Peak Detail'!DL50)</f>
        <v>16.981512195122</v>
      </c>
      <c r="DR12" s="131" t="n">
        <f aca="false">(0.789473684210526*'Off Peak Detail'!DM12)+(0.210526315789474*'Off Peak Detail'!DM50)</f>
        <v>18.9135263157895</v>
      </c>
      <c r="DS12" s="131" t="n">
        <f aca="false">(0.794871794871795*'Off Peak Detail'!DN12)+(0.205128205128205*'Off Peak Detail'!DN50)</f>
        <v>23.1451282051282</v>
      </c>
      <c r="DT12" s="131" t="n">
        <f aca="false">(0.75609756097561*'Off Peak Detail'!DO12)+(0.24390243902439*'Off Peak Detail'!DO50)</f>
        <v>28.3529024390244</v>
      </c>
      <c r="DU12" s="131" t="n">
        <f aca="false">(0.789473684210526*'Off Peak Detail'!DP12)+(0.210526315789474*'Off Peak Detail'!DP50)</f>
        <v>22.1872631578947</v>
      </c>
      <c r="DV12" s="131" t="n">
        <f aca="false">(0.794871794871795*'Off Peak Detail'!DQ12)+(0.205128205128205*'Off Peak Detail'!DQ50)</f>
        <v>20.1858717948718</v>
      </c>
      <c r="DW12" s="131" t="n">
        <f aca="false">(0.75*'Off Peak Detail'!DR12)+(0.25*'Off Peak Detail'!DR50)</f>
        <v>19.34975</v>
      </c>
      <c r="DX12" s="131" t="n">
        <f aca="false">(0.794871794871795*'Off Peak Detail'!DS12)+(0.205128205128205*'Off Peak Detail'!DS50)</f>
        <v>20.2863846153846</v>
      </c>
      <c r="DY12" s="131" t="n">
        <f aca="false">(0.75609756097561*'Off Peak Detail'!DT12)+(0.24390243902439*'Off Peak Detail'!DT50)</f>
        <v>18.8682926829268</v>
      </c>
      <c r="DZ12" s="131" t="n">
        <f aca="false">(0.777777777777778*'Off Peak Detail'!DU12)+(0.222222222222222*'Off Peak Detail'!DU50)</f>
        <v>19.4715555555556</v>
      </c>
      <c r="EA12" s="131" t="n">
        <f aca="false">(0.794871794871795*'Off Peak Detail'!DV12)+(0.205128205128205*'Off Peak Detail'!DV50)</f>
        <v>18.8643846153846</v>
      </c>
      <c r="EB12" s="131" t="n">
        <f aca="false">(0.789473684210526*'Off Peak Detail'!DW12)+(0.210526315789474*'Off Peak Detail'!DW50)</f>
        <v>18.9536842105263</v>
      </c>
      <c r="EC12" s="131" t="n">
        <f aca="false">(0.75609756097561*'Off Peak Detail'!DX12)+(0.24390243902439*'Off Peak Detail'!DX50)</f>
        <v>17.2168780487805</v>
      </c>
      <c r="ED12" s="131" t="n">
        <f aca="false">(0.789473684210526*'Off Peak Detail'!DY12)+(0.210526315789474*'Off Peak Detail'!DY50)</f>
        <v>19.2055263157895</v>
      </c>
      <c r="EE12" s="131" t="n">
        <f aca="false">(0.794871794871795*'Off Peak Detail'!DZ12)+(0.205128205128205*'Off Peak Detail'!DZ50)</f>
        <v>23.379641025641</v>
      </c>
      <c r="EF12" s="131" t="n">
        <f aca="false">(0.75609756097561*'Off Peak Detail'!EA12)+(0.24390243902439*'Off Peak Detail'!EA50)</f>
        <v>28.6041463414634</v>
      </c>
      <c r="EG12" s="131" t="n">
        <f aca="false">(0.789473684210526*'Off Peak Detail'!EB12)+(0.210526315789474*'Off Peak Detail'!EB50)</f>
        <v>22.3435789473684</v>
      </c>
      <c r="EH12" s="131" t="n">
        <f aca="false">(0.75609756097561*'Off Peak Detail'!EC12)+(0.24390243902439*'Off Peak Detail'!EC50)</f>
        <v>20.4323658536585</v>
      </c>
      <c r="EI12" s="131" t="n">
        <f aca="false">(0.789473684210526*'Off Peak Detail'!ED12)+(0.210526315789474*'Off Peak Detail'!ED50)</f>
        <v>19.5678947368421</v>
      </c>
      <c r="EJ12" s="131" t="n">
        <f aca="false">(0.794871794871795*'Off Peak Detail'!EE12)+(0.205128205128205*'Off Peak Detail'!EE50)</f>
        <v>20.4745897435897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1" t="n">
        <f aca="false">(0.794871794871795*'Off Peak Detail'!D13)+(0.205128205128205*'Off Peak Detail'!D51)</f>
        <v>18.0866666666667</v>
      </c>
      <c r="D13" s="131" t="n">
        <f aca="false">(0.789473684210526*'Off Peak Detail'!E13)+(0.210526315789474*'Off Peak Detail'!E51)</f>
        <v>20.1152631578947</v>
      </c>
      <c r="E13" s="131" t="n">
        <f aca="false">(0.75609756097561*'Off Peak Detail'!F13)+(0.24390243902439*'Off Peak Detail'!F51)</f>
        <v>23.6957804878049</v>
      </c>
      <c r="F13" s="103" t="n">
        <f aca="false">(C13*C$5+D13*D$5+E13*E$5)/(SUM(C$5:E$5))</f>
        <v>20.7212516907954</v>
      </c>
      <c r="G13" s="96" t="n">
        <f aca="false">AVERAGE(H13:I13)</f>
        <v>23.9582307692308</v>
      </c>
      <c r="H13" s="96" t="n">
        <f aca="false">AG13</f>
        <v>24.4584615384615</v>
      </c>
      <c r="I13" s="96" t="n">
        <f aca="false">AH13</f>
        <v>23.458</v>
      </c>
      <c r="J13" s="96" t="n">
        <f aca="false">AVERAGE(K13:L13)</f>
        <v>22.7467432605905</v>
      </c>
      <c r="K13" s="96" t="n">
        <f aca="false">AI13</f>
        <v>22.4541707317073</v>
      </c>
      <c r="L13" s="96" t="n">
        <f aca="false">AJ13</f>
        <v>23.0393157894737</v>
      </c>
      <c r="M13" s="96" t="n">
        <f aca="false">AK13</f>
        <v>25.3238974358974</v>
      </c>
      <c r="N13" s="96" t="n">
        <f aca="false">AL13</f>
        <v>26.04725</v>
      </c>
      <c r="O13" s="96" t="n">
        <f aca="false">AVERAGE(P13:Q13)</f>
        <v>31.3910128205128</v>
      </c>
      <c r="P13" s="96" t="n">
        <f aca="false">AM13</f>
        <v>30.7820256410256</v>
      </c>
      <c r="Q13" s="96" t="n">
        <f aca="false">AN13</f>
        <v>32</v>
      </c>
      <c r="R13" s="96" t="n">
        <f aca="false">AO13</f>
        <v>26.86875</v>
      </c>
      <c r="S13" s="96" t="n">
        <f aca="false">AVERAGE(T13:V13)</f>
        <v>25.9930949606662</v>
      </c>
      <c r="T13" s="96" t="n">
        <f aca="false">AP13</f>
        <v>25.0000769230769</v>
      </c>
      <c r="U13" s="96" t="n">
        <f aca="false">AQ13</f>
        <v>26.0068421052632</v>
      </c>
      <c r="V13" s="96" t="n">
        <f aca="false">AR13</f>
        <v>26.9723658536585</v>
      </c>
      <c r="W13" s="103" t="n">
        <f aca="false">SUM(AG32:AR32)/SUM($AG$5:$AR$5)</f>
        <v>26.0535598146989</v>
      </c>
      <c r="X13" s="96" t="n">
        <f aca="false">SUM(AS32:BD32)/SUM($AS$5:$BD$5)</f>
        <v>26.1860489179221</v>
      </c>
      <c r="Y13" s="96" t="n">
        <f aca="false">SUM(BE32:BR32)/SUM($BE$5:$BR$5)</f>
        <v>25.6605401675584</v>
      </c>
      <c r="Z13" s="96" t="n">
        <f aca="false">SUM(BQ32:CB32)/SUM($BQ$5:$CB$5)</f>
        <v>25.7598410449704</v>
      </c>
      <c r="AA13" s="96" t="n">
        <f aca="false">SUM(CC32:DX32)/SUM($CC$5:$DX$5)</f>
        <v>26.0048792499101</v>
      </c>
      <c r="AB13" s="96" t="n">
        <f aca="false">SUM(DY32:EJ32)/SUM($DY$5:$EJ$5)</f>
        <v>26.4973253392024</v>
      </c>
      <c r="AC13" s="159" t="n">
        <f aca="false">(C13*C$5+D13*D$5+E13*E$5+SUM(AG32:EJ32))/(SUM(C$5:E$5)+SUM($AG$5:$EJ$5))</f>
        <v>25.8791290464091</v>
      </c>
      <c r="AD13" s="99"/>
      <c r="AE13" s="100"/>
      <c r="AF13" s="100"/>
      <c r="AG13" s="131" t="n">
        <f aca="false">(0.794871794871795*'Off Peak Detail'!AB13)+(0.205128205128205*'Off Peak Detail'!AB51)</f>
        <v>24.4584615384615</v>
      </c>
      <c r="AH13" s="131" t="n">
        <f aca="false">(0.777777777777778*'Off Peak Detail'!AC13)+(0.222222222222222*'Off Peak Detail'!AC51)</f>
        <v>23.458</v>
      </c>
      <c r="AI13" s="131" t="n">
        <f aca="false">(0.75609756097561*'Off Peak Detail'!AD13)+(0.24390243902439*'Off Peak Detail'!AD51)</f>
        <v>22.4541707317073</v>
      </c>
      <c r="AJ13" s="131" t="n">
        <f aca="false">(0.789473684210526*'Off Peak Detail'!AE13)+(0.210526315789474*'Off Peak Detail'!AE51)</f>
        <v>23.0393157894737</v>
      </c>
      <c r="AK13" s="131" t="n">
        <f aca="false">(0.794871794871795*'Off Peak Detail'!AF13)+(0.205128205128205*'Off Peak Detail'!AF51)</f>
        <v>25.3238974358974</v>
      </c>
      <c r="AL13" s="131" t="n">
        <f aca="false">(0.75*'Off Peak Detail'!AG13)+(0.25*'Off Peak Detail'!AG51)</f>
        <v>26.04725</v>
      </c>
      <c r="AM13" s="131" t="n">
        <f aca="false">(0.794871794871795*'Off Peak Detail'!AH13)+(0.205128205128205*'Off Peak Detail'!AH51)</f>
        <v>30.7820256410256</v>
      </c>
      <c r="AN13" s="131" t="n">
        <f aca="false">(0.794871794871795*'Off Peak Detail'!AI13)+(0.205128205128205*'Off Peak Detail'!AI51)</f>
        <v>32</v>
      </c>
      <c r="AO13" s="131" t="n">
        <f aca="false">(0.75*'Off Peak Detail'!AJ13)+(0.25*'Off Peak Detail'!AJ51)</f>
        <v>26.86875</v>
      </c>
      <c r="AP13" s="131" t="n">
        <f aca="false">(0.794871794871795*'Off Peak Detail'!AK13)+(0.205128205128205*'Off Peak Detail'!AK51)</f>
        <v>25.0000769230769</v>
      </c>
      <c r="AQ13" s="131" t="n">
        <f aca="false">(0.789473684210526*'Off Peak Detail'!AL13)+(0.210526315789474*'Off Peak Detail'!AL51)</f>
        <v>26.0068421052632</v>
      </c>
      <c r="AR13" s="131" t="n">
        <f aca="false">(0.75609756097561*'Off Peak Detail'!AM13)+(0.24390243902439*'Off Peak Detail'!AM51)</f>
        <v>26.9723658536585</v>
      </c>
      <c r="AS13" s="131" t="n">
        <f aca="false">(0.794871794871795*'Off Peak Detail'!AN13)+(0.205128205128205*'Off Peak Detail'!AN51)</f>
        <v>25.3652051282051</v>
      </c>
      <c r="AT13" s="131" t="n">
        <f aca="false">(0.777777777777778*'Off Peak Detail'!AO13)+(0.222222222222222*'Off Peak Detail'!AO51)</f>
        <v>24.5003333333333</v>
      </c>
      <c r="AU13" s="131" t="n">
        <f aca="false">(0.75609756097561*'Off Peak Detail'!AP13)+(0.24390243902439*'Off Peak Detail'!AP51)</f>
        <v>24.4996585365854</v>
      </c>
      <c r="AV13" s="131" t="n">
        <f aca="false">(0.789473684210526*'Off Peak Detail'!AQ13)+(0.210526315789474*'Off Peak Detail'!AQ51)</f>
        <v>23.5002631578947</v>
      </c>
      <c r="AW13" s="131" t="n">
        <f aca="false">(0.794871794871795*'Off Peak Detail'!AR13)+(0.205128205128205*'Off Peak Detail'!AR51)</f>
        <v>25.5192564102564</v>
      </c>
      <c r="AX13" s="131" t="n">
        <f aca="false">(0.75*'Off Peak Detail'!AS13)+(0.25*'Off Peak Detail'!AS51)</f>
        <v>27.50025</v>
      </c>
      <c r="AY13" s="131" t="n">
        <f aca="false">(0.794871794871795*'Off Peak Detail'!AT13)+(0.205128205128205*'Off Peak Detail'!AT51)</f>
        <v>30.0447948717949</v>
      </c>
      <c r="AZ13" s="131" t="n">
        <f aca="false">(0.75609756097561*'Off Peak Detail'!AU13)+(0.24390243902439*'Off Peak Detail'!AU51)</f>
        <v>30.4997317073171</v>
      </c>
      <c r="BA13" s="131" t="n">
        <f aca="false">(0.789473684210526*'Off Peak Detail'!AV13)+(0.210526315789474*'Off Peak Detail'!AV51)</f>
        <v>26.0984210526316</v>
      </c>
      <c r="BB13" s="131" t="n">
        <f aca="false">(0.794871794871795*'Off Peak Detail'!AW13)+(0.205128205128205*'Off Peak Detail'!AW51)</f>
        <v>24.5003076923077</v>
      </c>
      <c r="BC13" s="131" t="n">
        <f aca="false">(0.75*'Off Peak Detail'!AX13)+(0.25*'Off Peak Detail'!AX51)</f>
        <v>25.48125</v>
      </c>
      <c r="BD13" s="131" t="n">
        <f aca="false">(0.794871794871795*'Off Peak Detail'!AY13)+(0.205128205128205*'Off Peak Detail'!AY51)</f>
        <v>26.3783076923077</v>
      </c>
      <c r="BE13" s="131" t="n">
        <f aca="false">(0.794871794871795*'Off Peak Detail'!AZ13)+(0.205128205128205*'Off Peak Detail'!AZ51)</f>
        <v>26.2825641025641</v>
      </c>
      <c r="BF13" s="131" t="n">
        <f aca="false">(0.743589743589744*'Off Peak Detail'!BA13)+(0.256410256410256*'Off Peak Detail'!BA51)</f>
        <v>24.4486923076923</v>
      </c>
      <c r="BG13" s="131" t="n">
        <f aca="false">(0.794871794871795*'Off Peak Detail'!BB13)+(0.205128205128205*'Off Peak Detail'!BB51)</f>
        <v>23.6882564102564</v>
      </c>
      <c r="BH13" s="131" t="n">
        <f aca="false">(0.789473684210526*'Off Peak Detail'!BC13)+(0.210526315789474*'Off Peak Detail'!BC51)</f>
        <v>24.6892105263158</v>
      </c>
      <c r="BI13" s="131" t="n">
        <f aca="false">(0.75609756097561*'Off Peak Detail'!BD13)+(0.24390243902439*'Off Peak Detail'!BD51)</f>
        <v>24.8977317073171</v>
      </c>
      <c r="BJ13" s="131" t="n">
        <f aca="false">(0.789473684210526*'Off Peak Detail'!BE13)+(0.210526315789474*'Off Peak Detail'!BE51)</f>
        <v>25.4392105263158</v>
      </c>
      <c r="BK13" s="131" t="n">
        <f aca="false">(0.794871794871795*'Off Peak Detail'!BF13)+(0.205128205128205*'Off Peak Detail'!BF51)</f>
        <v>26.6975641025641</v>
      </c>
      <c r="BL13" s="131" t="n">
        <f aca="false">(0.75609756097561*'Off Peak Detail'!BG13)+(0.24390243902439*'Off Peak Detail'!BG51)</f>
        <v>28.4460243902439</v>
      </c>
      <c r="BM13" s="131" t="n">
        <f aca="false">(0.789473684210526*'Off Peak Detail'!BH13)+(0.210526315789474*'Off Peak Detail'!BH51)</f>
        <v>26.415</v>
      </c>
      <c r="BN13" s="131" t="n">
        <f aca="false">(0.75609756097561*'Off Peak Detail'!BI13)+(0.24390243902439*'Off Peak Detail'!BI51)</f>
        <v>23.4462926829268</v>
      </c>
      <c r="BO13" s="131" t="n">
        <f aca="false">(0.789473684210526*'Off Peak Detail'!BJ13)+(0.210526315789474*'Off Peak Detail'!BJ51)</f>
        <v>26.6518421052632</v>
      </c>
      <c r="BP13" s="131" t="n">
        <f aca="false">(0.794871794871795*'Off Peak Detail'!BK13)+(0.205128205128205*'Off Peak Detail'!BK51)</f>
        <v>27.2864358974359</v>
      </c>
      <c r="BQ13" s="131" t="n">
        <f aca="false">(0.75609756097561*'Off Peak Detail'!BL13)+(0.24390243902439*'Off Peak Detail'!BL51)</f>
        <v>26.2699024390244</v>
      </c>
      <c r="BR13" s="131" t="n">
        <f aca="false">(0.777777777777778*'Off Peak Detail'!BM13)+(0.222222222222222*'Off Peak Detail'!BM51)</f>
        <v>24.5415555555556</v>
      </c>
      <c r="BS13" s="131" t="n">
        <f aca="false">(0.794871794871795*'Off Peak Detail'!BN13)+(0.205128205128205*'Off Peak Detail'!BN51)</f>
        <v>23.7880512820513</v>
      </c>
      <c r="BT13" s="131" t="n">
        <f aca="false">(0.789473684210526*'Off Peak Detail'!BO13)+(0.210526315789474*'Off Peak Detail'!BO51)</f>
        <v>24.7894736842105</v>
      </c>
      <c r="BU13" s="131" t="n">
        <f aca="false">(0.75609756097561*'Off Peak Detail'!BP13)+(0.24390243902439*'Off Peak Detail'!BP51)</f>
        <v>24.9570243902439</v>
      </c>
      <c r="BV13" s="131" t="n">
        <f aca="false">(0.789473684210526*'Off Peak Detail'!BQ13)+(0.210526315789474*'Off Peak Detail'!BQ51)</f>
        <v>25.5394736842105</v>
      </c>
      <c r="BW13" s="131" t="n">
        <f aca="false">(0.75609756097561*'Off Peak Detail'!BR13)+(0.24390243902439*'Off Peak Detail'!BR51)</f>
        <v>26.9053170731707</v>
      </c>
      <c r="BX13" s="131" t="n">
        <f aca="false">(0.794871794871795*'Off Peak Detail'!BS13)+(0.205128205128205*'Off Peak Detail'!BS51)</f>
        <v>28.0386923076923</v>
      </c>
      <c r="BY13" s="131" t="n">
        <f aca="false">(0.789473684210526*'Off Peak Detail'!BT13)+(0.210526315789474*'Off Peak Detail'!BT51)</f>
        <v>26.6842105263158</v>
      </c>
      <c r="BZ13" s="131" t="n">
        <f aca="false">(0.75609756097561*'Off Peak Detail'!BU13)+(0.24390243902439*'Off Peak Detail'!BU51)</f>
        <v>23.5460243902439</v>
      </c>
      <c r="CA13" s="131" t="n">
        <f aca="false">(0.789473684210526*'Off Peak Detail'!BV13)+(0.210526315789474*'Off Peak Detail'!BV51)</f>
        <v>26.7078947368421</v>
      </c>
      <c r="CB13" s="131" t="n">
        <f aca="false">(0.794871794871795*'Off Peak Detail'!BW13)+(0.205128205128205*'Off Peak Detail'!BW51)</f>
        <v>27.3428205128205</v>
      </c>
      <c r="CC13" s="131" t="n">
        <f aca="false">(0.75609756097561*'Off Peak Detail'!BX13)+(0.24390243902439*'Off Peak Detail'!BX51)</f>
        <v>26.2358536585366</v>
      </c>
      <c r="CD13" s="131" t="n">
        <f aca="false">(0.777777777777778*'Off Peak Detail'!BY13)+(0.222222222222222*'Off Peak Detail'!BY51)</f>
        <v>24.5286666666667</v>
      </c>
      <c r="CE13" s="131" t="n">
        <f aca="false">(0.794871794871795*'Off Peak Detail'!BZ13)+(0.205128205128205*'Off Peak Detail'!BZ51)</f>
        <v>23.7759230769231</v>
      </c>
      <c r="CF13" s="131" t="n">
        <f aca="false">(0.75*'Off Peak Detail'!CA13)+(0.25*'Off Peak Detail'!CA51)</f>
        <v>24.7755</v>
      </c>
      <c r="CG13" s="131" t="n">
        <f aca="false">(0.794871794871795*'Off Peak Detail'!CB13)+(0.205128205128205*'Off Peak Detail'!CB51)</f>
        <v>24.8858461538462</v>
      </c>
      <c r="CH13" s="131" t="n">
        <f aca="false">(0.789473684210526*'Off Peak Detail'!CC13)+(0.210526315789474*'Off Peak Detail'!CC51)</f>
        <v>25.526052631579</v>
      </c>
      <c r="CI13" s="131" t="n">
        <f aca="false">(0.75609756097561*'Off Peak Detail'!CD13)+(0.24390243902439*'Off Peak Detail'!CD51)</f>
        <v>26.9469024390244</v>
      </c>
      <c r="CJ13" s="131" t="n">
        <f aca="false">(0.794871794871795*'Off Peak Detail'!CE13)+(0.205128205128205*'Off Peak Detail'!CE51)</f>
        <v>28.0252820512821</v>
      </c>
      <c r="CK13" s="131" t="n">
        <f aca="false">(0.789473684210526*'Off Peak Detail'!CF13)+(0.210526315789474*'Off Peak Detail'!CF51)</f>
        <v>26.7702631578947</v>
      </c>
      <c r="CL13" s="131" t="n">
        <f aca="false">(0.75609756097561*'Off Peak Detail'!CG13)+(0.24390243902439*'Off Peak Detail'!CG51)</f>
        <v>23.5335365853658</v>
      </c>
      <c r="CM13" s="131" t="n">
        <f aca="false">(0.789473684210526*'Off Peak Detail'!CH13)+(0.210526315789474*'Off Peak Detail'!CH51)</f>
        <v>26.6407894736842</v>
      </c>
      <c r="CN13" s="131" t="n">
        <f aca="false">(0.75609756097561*'Off Peak Detail'!CI13)+(0.24390243902439*'Off Peak Detail'!CI51)</f>
        <v>27.2932195121951</v>
      </c>
      <c r="CO13" s="131" t="n">
        <f aca="false">(0.794871794871795*'Off Peak Detail'!CJ13)+(0.205128205128205*'Off Peak Detail'!CJ51)</f>
        <v>26.4109230769231</v>
      </c>
      <c r="CP13" s="131" t="n">
        <f aca="false">(0.777777777777778*'Off Peak Detail'!CK13)+(0.222222222222222*'Off Peak Detail'!CK51)</f>
        <v>24.714</v>
      </c>
      <c r="CQ13" s="131" t="n">
        <f aca="false">(0.794871794871795*'Off Peak Detail'!CL13)+(0.205128205128205*'Off Peak Detail'!CL51)</f>
        <v>23.9601794871795</v>
      </c>
      <c r="CR13" s="131" t="n">
        <f aca="false">(0.75*'Off Peak Detail'!CM13)+(0.25*'Off Peak Detail'!CM51)</f>
        <v>24.961125</v>
      </c>
      <c r="CS13" s="131" t="n">
        <f aca="false">(0.794871794871795*'Off Peak Detail'!CN13)+(0.205128205128205*'Off Peak Detail'!CN51)</f>
        <v>25.0512051282051</v>
      </c>
      <c r="CT13" s="131" t="n">
        <f aca="false">(0.789473684210526*'Off Peak Detail'!CO13)+(0.210526315789474*'Off Peak Detail'!CO51)</f>
        <v>25.7178947368421</v>
      </c>
      <c r="CU13" s="131" t="n">
        <f aca="false">(0.75609756097561*'Off Peak Detail'!CP13)+(0.24390243902439*'Off Peak Detail'!CP51)</f>
        <v>27.1616097560976</v>
      </c>
      <c r="CV13" s="131" t="n">
        <f aca="false">(0.794871794871795*'Off Peak Detail'!CQ13)+(0.205128205128205*'Off Peak Detail'!CQ51)</f>
        <v>28.209</v>
      </c>
      <c r="CW13" s="131" t="n">
        <f aca="false">(0.75*'Off Peak Detail'!CR13)+(0.25*'Off Peak Detail'!CR51)</f>
        <v>26.585625</v>
      </c>
      <c r="CX13" s="131" t="n">
        <f aca="false">(0.794871794871795*'Off Peak Detail'!CS13)+(0.205128205128205*'Off Peak Detail'!CS51)</f>
        <v>23.702358974359</v>
      </c>
      <c r="CY13" s="131" t="n">
        <f aca="false">(0.789473684210526*'Off Peak Detail'!CT13)+(0.210526315789474*'Off Peak Detail'!CT51)</f>
        <v>26.8065789473684</v>
      </c>
      <c r="CZ13" s="131" t="n">
        <f aca="false">(0.75609756097561*'Off Peak Detail'!CU13)+(0.24390243902439*'Off Peak Detail'!CU51)</f>
        <v>27.4629756097561</v>
      </c>
      <c r="DA13" s="131" t="n">
        <f aca="false">(0.794871794871795*'Off Peak Detail'!CV13)+(0.205128205128205*'Off Peak Detail'!CV51)</f>
        <v>26.5789487179487</v>
      </c>
      <c r="DB13" s="131" t="n">
        <f aca="false">(0.783783783783784*'Off Peak Detail'!CW13)+(0.216216216216216*'Off Peak Detail'!CW51)</f>
        <v>24.7906756756757</v>
      </c>
      <c r="DC13" s="131" t="n">
        <f aca="false">(0.75609756097561*'Off Peak Detail'!CX13)+(0.24390243902439*'Off Peak Detail'!CX51)</f>
        <v>24.0453170731707</v>
      </c>
      <c r="DD13" s="131" t="n">
        <f aca="false">(0.789473684210526*'Off Peak Detail'!CY13)+(0.210526315789474*'Off Peak Detail'!CY51)</f>
        <v>25.0389473684211</v>
      </c>
      <c r="DE13" s="131" t="n">
        <f aca="false">(0.794871794871795*'Off Peak Detail'!CZ13)+(0.205128205128205*'Off Peak Detail'!CZ51)</f>
        <v>25.1248974358974</v>
      </c>
      <c r="DF13" s="131" t="n">
        <f aca="false">(0.75*'Off Peak Detail'!DA13)+(0.25*'Off Peak Detail'!DA51)</f>
        <v>25.79625</v>
      </c>
      <c r="DG13" s="131" t="n">
        <f aca="false">(0.794871794871795*'Off Peak Detail'!DB13)+(0.205128205128205*'Off Peak Detail'!DB51)</f>
        <v>27.268717948718</v>
      </c>
      <c r="DH13" s="131" t="n">
        <f aca="false">(0.75609756097561*'Off Peak Detail'!DC13)+(0.24390243902439*'Off Peak Detail'!DC51)</f>
        <v>28.9954146341463</v>
      </c>
      <c r="DI13" s="131" t="n">
        <f aca="false">(0.789473684210526*'Off Peak Detail'!DD13)+(0.210526315789474*'Off Peak Detail'!DD51)</f>
        <v>27.0513157894737</v>
      </c>
      <c r="DJ13" s="131" t="n">
        <f aca="false">(0.794871794871795*'Off Peak Detail'!DE13)+(0.205128205128205*'Off Peak Detail'!DE51)</f>
        <v>23.7886666666667</v>
      </c>
      <c r="DK13" s="131" t="n">
        <f aca="false">(0.75*'Off Peak Detail'!DF13)+(0.25*'Off Peak Detail'!DF51)</f>
        <v>26.85075</v>
      </c>
      <c r="DL13" s="131" t="n">
        <f aca="false">(0.794871794871795*'Off Peak Detail'!DG13)+(0.205128205128205*'Off Peak Detail'!DG51)</f>
        <v>27.5307435897436</v>
      </c>
      <c r="DM13" s="131" t="n">
        <f aca="false">(0.794871794871795*'Off Peak Detail'!DH13)+(0.205128205128205*'Off Peak Detail'!DH51)</f>
        <v>26.7533846153846</v>
      </c>
      <c r="DN13" s="131" t="n">
        <f aca="false">(0.777777777777778*'Off Peak Detail'!DI13)+(0.222222222222222*'Off Peak Detail'!DI51)</f>
        <v>24.9655555555556</v>
      </c>
      <c r="DO13" s="131" t="n">
        <f aca="false">(0.75609756097561*'Off Peak Detail'!DJ13)+(0.24390243902439*'Off Peak Detail'!DJ51)</f>
        <v>24.2178780487805</v>
      </c>
      <c r="DP13" s="131" t="n">
        <f aca="false">(0.789473684210526*'Off Peak Detail'!DK13)+(0.210526315789474*'Off Peak Detail'!DK51)</f>
        <v>25.2023684210526</v>
      </c>
      <c r="DQ13" s="131" t="n">
        <f aca="false">(0.75609756097561*'Off Peak Detail'!DL13)+(0.24390243902439*'Off Peak Detail'!DL51)</f>
        <v>25.2835121951219</v>
      </c>
      <c r="DR13" s="131" t="n">
        <f aca="false">(0.789473684210526*'Off Peak Detail'!DM13)+(0.210526315789474*'Off Peak Detail'!DM51)</f>
        <v>25.9902631578947</v>
      </c>
      <c r="DS13" s="131" t="n">
        <f aca="false">(0.794871794871795*'Off Peak Detail'!DN13)+(0.205128205128205*'Off Peak Detail'!DN51)</f>
        <v>27.5031025641026</v>
      </c>
      <c r="DT13" s="131" t="n">
        <f aca="false">(0.75609756097561*'Off Peak Detail'!DO13)+(0.24390243902439*'Off Peak Detail'!DO51)</f>
        <v>29.2460731707317</v>
      </c>
      <c r="DU13" s="131" t="n">
        <f aca="false">(0.789473684210526*'Off Peak Detail'!DP13)+(0.210526315789474*'Off Peak Detail'!DP51)</f>
        <v>27.2652631578947</v>
      </c>
      <c r="DV13" s="131" t="n">
        <f aca="false">(0.794871794871795*'Off Peak Detail'!DQ13)+(0.205128205128205*'Off Peak Detail'!DQ51)</f>
        <v>23.9608205128205</v>
      </c>
      <c r="DW13" s="131" t="n">
        <f aca="false">(0.75*'Off Peak Detail'!DR13)+(0.25*'Off Peak Detail'!DR51)</f>
        <v>27.007125</v>
      </c>
      <c r="DX13" s="131" t="n">
        <f aca="false">(0.794871794871795*'Off Peak Detail'!DS13)+(0.205128205128205*'Off Peak Detail'!DS51)</f>
        <v>27.702</v>
      </c>
      <c r="DY13" s="131" t="n">
        <f aca="false">(0.75609756097561*'Off Peak Detail'!DT13)+(0.24390243902439*'Off Peak Detail'!DT51)</f>
        <v>26.9774390243902</v>
      </c>
      <c r="DZ13" s="131" t="n">
        <f aca="false">(0.777777777777778*'Off Peak Detail'!DU13)+(0.222222222222222*'Off Peak Detail'!DU51)</f>
        <v>25.1975555555556</v>
      </c>
      <c r="EA13" s="131" t="n">
        <f aca="false">(0.794871794871795*'Off Peak Detail'!DV13)+(0.205128205128205*'Off Peak Detail'!DV51)</f>
        <v>24.4536923076923</v>
      </c>
      <c r="EB13" s="131" t="n">
        <f aca="false">(0.789473684210526*'Off Peak Detail'!DW13)+(0.210526315789474*'Off Peak Detail'!DW51)</f>
        <v>25.4218421052632</v>
      </c>
      <c r="EC13" s="131" t="n">
        <f aca="false">(0.75609756097561*'Off Peak Detail'!DX13)+(0.24390243902439*'Off Peak Detail'!DX51)</f>
        <v>25.4917317073171</v>
      </c>
      <c r="ED13" s="131" t="n">
        <f aca="false">(0.789473684210526*'Off Peak Detail'!DY13)+(0.210526315789474*'Off Peak Detail'!DY51)</f>
        <v>26.2286842105263</v>
      </c>
      <c r="EE13" s="131" t="n">
        <f aca="false">(0.794871794871795*'Off Peak Detail'!DZ13)+(0.205128205128205*'Off Peak Detail'!DZ51)</f>
        <v>27.7812051282051</v>
      </c>
      <c r="EF13" s="131" t="n">
        <f aca="false">(0.75609756097561*'Off Peak Detail'!EA13)+(0.24390243902439*'Off Peak Detail'!EA51)</f>
        <v>29.5440487804878</v>
      </c>
      <c r="EG13" s="131" t="n">
        <f aca="false">(0.789473684210526*'Off Peak Detail'!EB13)+(0.210526315789474*'Off Peak Detail'!EB51)</f>
        <v>27.5328947368421</v>
      </c>
      <c r="EH13" s="131" t="n">
        <f aca="false">(0.75609756097561*'Off Peak Detail'!EC13)+(0.24390243902439*'Off Peak Detail'!EC51)</f>
        <v>24.1731707317073</v>
      </c>
      <c r="EI13" s="131" t="n">
        <f aca="false">(0.789473684210526*'Off Peak Detail'!ED13)+(0.210526315789474*'Off Peak Detail'!ED51)</f>
        <v>27.2281578947368</v>
      </c>
      <c r="EJ13" s="131" t="n">
        <f aca="false">(0.794871794871795*'Off Peak Detail'!EE13)+(0.205128205128205*'Off Peak Detail'!EE51)</f>
        <v>27.9217435897436</v>
      </c>
    </row>
    <row r="14" customFormat="false" ht="13.7" hidden="false" customHeight="true" outlineLevel="0" collapsed="false">
      <c r="A14" s="101" t="s">
        <v>11</v>
      </c>
      <c r="B14" s="73"/>
      <c r="C14" s="131" t="n">
        <f aca="false">(0.794871794871795*'Off Peak Detail'!D14)+(0.205128205128205*'Off Peak Detail'!D52)</f>
        <v>17.3970512820513</v>
      </c>
      <c r="D14" s="131" t="n">
        <f aca="false">(0.789473684210526*'Off Peak Detail'!E14)+(0.210526315789474*'Off Peak Detail'!E52)</f>
        <v>18.3426315789474</v>
      </c>
      <c r="E14" s="131" t="n">
        <f aca="false">(0.75609756097561*'Off Peak Detail'!F14)+(0.24390243902439*'Off Peak Detail'!F52)</f>
        <v>20.9083902439024</v>
      </c>
      <c r="F14" s="103" t="n">
        <f aca="false">(C14*C$5+D14*D$5+E14*E$5)/(SUM(C$5:E$5))</f>
        <v>18.9427108703265</v>
      </c>
      <c r="G14" s="96" t="n">
        <f aca="false">AVERAGE(H14:I14)</f>
        <v>22.1137222222222</v>
      </c>
      <c r="H14" s="96" t="n">
        <f aca="false">AG14</f>
        <v>22.2276666666667</v>
      </c>
      <c r="I14" s="96" t="n">
        <f aca="false">AH14</f>
        <v>21.9997777777778</v>
      </c>
      <c r="J14" s="96" t="n">
        <f aca="false">AVERAGE(K14:L14)</f>
        <v>22.0002535301669</v>
      </c>
      <c r="K14" s="96" t="n">
        <f aca="false">AI14</f>
        <v>22.000243902439</v>
      </c>
      <c r="L14" s="96" t="n">
        <f aca="false">AJ14</f>
        <v>22.0002631578947</v>
      </c>
      <c r="M14" s="96" t="n">
        <f aca="false">AK14</f>
        <v>21.8783076923077</v>
      </c>
      <c r="N14" s="96" t="n">
        <f aca="false">AL14</f>
        <v>24</v>
      </c>
      <c r="O14" s="96" t="n">
        <f aca="false">AVERAGE(P14:Q14)</f>
        <v>30.5386666666667</v>
      </c>
      <c r="P14" s="96" t="n">
        <f aca="false">AM14</f>
        <v>29.5771538461539</v>
      </c>
      <c r="Q14" s="96" t="n">
        <f aca="false">AN14</f>
        <v>31.5001794871795</v>
      </c>
      <c r="R14" s="96" t="n">
        <f aca="false">AO14</f>
        <v>26.1375</v>
      </c>
      <c r="S14" s="96" t="n">
        <f aca="false">AVERAGE(T14:V14)</f>
        <v>23.1230491096409</v>
      </c>
      <c r="T14" s="96" t="n">
        <f aca="false">AP14</f>
        <v>24.5002307692308</v>
      </c>
      <c r="U14" s="96" t="n">
        <f aca="false">AQ14</f>
        <v>22.4605263157895</v>
      </c>
      <c r="V14" s="96" t="n">
        <f aca="false">AR14</f>
        <v>22.4083902439024</v>
      </c>
      <c r="W14" s="103" t="n">
        <f aca="false">SUM(AG33:AR33)/SUM($AG$5:$AR$5)</f>
        <v>24.2423347614059</v>
      </c>
      <c r="X14" s="96" t="n">
        <f aca="false">SUM(AS33:BD33)/SUM($AS$5:$BD$5)</f>
        <v>23.7827751980859</v>
      </c>
      <c r="Y14" s="96" t="n">
        <f aca="false">SUM(BE33:BR33)/SUM($BE$5:$BR$5)</f>
        <v>23.5821723171526</v>
      </c>
      <c r="Z14" s="96" t="n">
        <f aca="false">SUM(BQ33:CB33)/SUM($BQ$5:$CB$5)</f>
        <v>23.7565494310374</v>
      </c>
      <c r="AA14" s="96" t="n">
        <f aca="false">SUM(CC33:DX33)/SUM($CC$5:$DX$5)</f>
        <v>23.7564368124754</v>
      </c>
      <c r="AB14" s="96" t="n">
        <f aca="false">SUM(DY33:EJ33)/SUM($DY$5:$EJ$5)</f>
        <v>23.7420290535907</v>
      </c>
      <c r="AC14" s="159" t="n">
        <f aca="false">(C14*C$5+D14*D$5+E14*E$5+SUM(AG33:EJ33))/(SUM(C$5:E$5)+SUM($AG$5:$EJ$5))</f>
        <v>23.6821077071386</v>
      </c>
      <c r="AD14" s="99"/>
      <c r="AE14" s="100"/>
      <c r="AG14" s="131" t="n">
        <f aca="false">(0.794871794871795*'Off Peak Detail'!AB14)+(0.205128205128205*'Off Peak Detail'!AB52)</f>
        <v>22.2276666666667</v>
      </c>
      <c r="AH14" s="131" t="n">
        <f aca="false">(0.777777777777778*'Off Peak Detail'!AC14)+(0.222222222222222*'Off Peak Detail'!AC52)</f>
        <v>21.9997777777778</v>
      </c>
      <c r="AI14" s="131" t="n">
        <f aca="false">(0.75609756097561*'Off Peak Detail'!AD14)+(0.24390243902439*'Off Peak Detail'!AD52)</f>
        <v>22.000243902439</v>
      </c>
      <c r="AJ14" s="131" t="n">
        <f aca="false">(0.789473684210526*'Off Peak Detail'!AE14)+(0.210526315789474*'Off Peak Detail'!AE52)</f>
        <v>22.0002631578947</v>
      </c>
      <c r="AK14" s="131" t="n">
        <f aca="false">(0.794871794871795*'Off Peak Detail'!AF14)+(0.205128205128205*'Off Peak Detail'!AF52)</f>
        <v>21.8783076923077</v>
      </c>
      <c r="AL14" s="131" t="n">
        <f aca="false">(0.75*'Off Peak Detail'!AG14)+(0.25*'Off Peak Detail'!AG52)</f>
        <v>24</v>
      </c>
      <c r="AM14" s="131" t="n">
        <f aca="false">(0.794871794871795*'Off Peak Detail'!AH14)+(0.205128205128205*'Off Peak Detail'!AH52)</f>
        <v>29.5771538461539</v>
      </c>
      <c r="AN14" s="131" t="n">
        <f aca="false">(0.794871794871795*'Off Peak Detail'!AI14)+(0.205128205128205*'Off Peak Detail'!AI52)</f>
        <v>31.5001794871795</v>
      </c>
      <c r="AO14" s="131" t="n">
        <f aca="false">(0.75*'Off Peak Detail'!AJ14)+(0.25*'Off Peak Detail'!AJ52)</f>
        <v>26.1375</v>
      </c>
      <c r="AP14" s="131" t="n">
        <f aca="false">(0.794871794871795*'Off Peak Detail'!AK14)+(0.205128205128205*'Off Peak Detail'!AK52)</f>
        <v>24.5002307692308</v>
      </c>
      <c r="AQ14" s="131" t="n">
        <f aca="false">(0.789473684210526*'Off Peak Detail'!AL14)+(0.210526315789474*'Off Peak Detail'!AL52)</f>
        <v>22.4605263157895</v>
      </c>
      <c r="AR14" s="131" t="n">
        <f aca="false">(0.75609756097561*'Off Peak Detail'!AM14)+(0.24390243902439*'Off Peak Detail'!AM52)</f>
        <v>22.4083902439024</v>
      </c>
      <c r="AS14" s="131" t="n">
        <f aca="false">(0.794871794871795*'Off Peak Detail'!AN14)+(0.205128205128205*'Off Peak Detail'!AN52)</f>
        <v>21.8297692307692</v>
      </c>
      <c r="AT14" s="131" t="n">
        <f aca="false">(0.777777777777778*'Off Peak Detail'!AO14)+(0.222222222222222*'Off Peak Detail'!AO52)</f>
        <v>22.0002222222222</v>
      </c>
      <c r="AU14" s="131" t="n">
        <f aca="false">(0.75609756097561*'Off Peak Detail'!AP14)+(0.24390243902439*'Off Peak Detail'!AP52)</f>
        <v>21.4999024390244</v>
      </c>
      <c r="AV14" s="131" t="n">
        <f aca="false">(0.789473684210526*'Off Peak Detail'!AQ14)+(0.210526315789474*'Off Peak Detail'!AQ52)</f>
        <v>21</v>
      </c>
      <c r="AW14" s="131" t="n">
        <f aca="false">(0.794871794871795*'Off Peak Detail'!AR14)+(0.205128205128205*'Off Peak Detail'!AR52)</f>
        <v>20.8174615384615</v>
      </c>
      <c r="AX14" s="131" t="n">
        <f aca="false">(0.75*'Off Peak Detail'!AS14)+(0.25*'Off Peak Detail'!AS52)</f>
        <v>22.500375</v>
      </c>
      <c r="AY14" s="131" t="n">
        <f aca="false">(0.794871794871795*'Off Peak Detail'!AT14)+(0.205128205128205*'Off Peak Detail'!AT52)</f>
        <v>28.0001282051282</v>
      </c>
      <c r="AZ14" s="131" t="n">
        <f aca="false">(0.75609756097561*'Off Peak Detail'!AU14)+(0.24390243902439*'Off Peak Detail'!AU52)</f>
        <v>32.4996341463415</v>
      </c>
      <c r="BA14" s="131" t="n">
        <f aca="false">(0.789473684210526*'Off Peak Detail'!AV14)+(0.210526315789474*'Off Peak Detail'!AV52)</f>
        <v>28.77</v>
      </c>
      <c r="BB14" s="131" t="n">
        <f aca="false">(0.794871794871795*'Off Peak Detail'!AW14)+(0.205128205128205*'Off Peak Detail'!AW52)</f>
        <v>23.9998717948718</v>
      </c>
      <c r="BC14" s="131" t="n">
        <f aca="false">(0.75*'Off Peak Detail'!AX14)+(0.25*'Off Peak Detail'!AX52)</f>
        <v>20.840625</v>
      </c>
      <c r="BD14" s="131" t="n">
        <f aca="false">(0.794871794871795*'Off Peak Detail'!AY14)+(0.205128205128205*'Off Peak Detail'!AY52)</f>
        <v>21.3621282051282</v>
      </c>
      <c r="BE14" s="131" t="n">
        <f aca="false">(0.794871794871795*'Off Peak Detail'!AZ14)+(0.205128205128205*'Off Peak Detail'!AZ52)</f>
        <v>22.161717948718</v>
      </c>
      <c r="BF14" s="131" t="n">
        <f aca="false">(0.743589743589744*'Off Peak Detail'!BA14)+(0.256410256410256*'Off Peak Detail'!BA52)</f>
        <v>22.3397435897436</v>
      </c>
      <c r="BG14" s="131" t="n">
        <f aca="false">(0.794871794871795*'Off Peak Detail'!BB14)+(0.205128205128205*'Off Peak Detail'!BB52)</f>
        <v>21.9301794871795</v>
      </c>
      <c r="BH14" s="131" t="n">
        <f aca="false">(0.789473684210526*'Off Peak Detail'!BC14)+(0.210526315789474*'Off Peak Detail'!BC52)</f>
        <v>21.5202631578947</v>
      </c>
      <c r="BI14" s="131" t="n">
        <f aca="false">(0.75609756097561*'Off Peak Detail'!BD14)+(0.24390243902439*'Off Peak Detail'!BD52)</f>
        <v>21.341</v>
      </c>
      <c r="BJ14" s="131" t="n">
        <f aca="false">(0.789473684210526*'Off Peak Detail'!BE14)+(0.210526315789474*'Off Peak Detail'!BE52)</f>
        <v>22.7502631578947</v>
      </c>
      <c r="BK14" s="131" t="n">
        <f aca="false">(0.794871794871795*'Off Peak Detail'!BF14)+(0.205128205128205*'Off Peak Detail'!BF52)</f>
        <v>27.1988974358974</v>
      </c>
      <c r="BL14" s="131" t="n">
        <f aca="false">(0.75609756097561*'Off Peak Detail'!BG14)+(0.24390243902439*'Off Peak Detail'!BG52)</f>
        <v>30.9499268292683</v>
      </c>
      <c r="BM14" s="131" t="n">
        <f aca="false">(0.789473684210526*'Off Peak Detail'!BH14)+(0.210526315789474*'Off Peak Detail'!BH52)</f>
        <v>27.836052631579</v>
      </c>
      <c r="BN14" s="131" t="n">
        <f aca="false">(0.75609756097561*'Off Peak Detail'!BI14)+(0.24390243902439*'Off Peak Detail'!BI52)</f>
        <v>23.9802682926829</v>
      </c>
      <c r="BO14" s="131" t="n">
        <f aca="false">(0.789473684210526*'Off Peak Detail'!BJ14)+(0.210526315789474*'Off Peak Detail'!BJ52)</f>
        <v>21.3434210526316</v>
      </c>
      <c r="BP14" s="131" t="n">
        <f aca="false">(0.794871794871795*'Off Peak Detail'!BK14)+(0.205128205128205*'Off Peak Detail'!BK52)</f>
        <v>21.7786923076923</v>
      </c>
      <c r="BQ14" s="131" t="n">
        <f aca="false">(0.75609756097561*'Off Peak Detail'!BL14)+(0.24390243902439*'Off Peak Detail'!BL52)</f>
        <v>22.300243902439</v>
      </c>
      <c r="BR14" s="131" t="n">
        <f aca="false">(0.777777777777778*'Off Peak Detail'!BM14)+(0.222222222222222*'Off Peak Detail'!BM52)</f>
        <v>22.4903333333333</v>
      </c>
      <c r="BS14" s="131" t="n">
        <f aca="false">(0.794871794871795*'Off Peak Detail'!BN14)+(0.205128205128205*'Off Peak Detail'!BN52)</f>
        <v>22.1200256410256</v>
      </c>
      <c r="BT14" s="131" t="n">
        <f aca="false">(0.789473684210526*'Off Peak Detail'!BO14)+(0.210526315789474*'Off Peak Detail'!BO52)</f>
        <v>21.75</v>
      </c>
      <c r="BU14" s="131" t="n">
        <f aca="false">(0.75609756097561*'Off Peak Detail'!BP14)+(0.24390243902439*'Off Peak Detail'!BP52)</f>
        <v>21.5508048780488</v>
      </c>
      <c r="BV14" s="131" t="n">
        <f aca="false">(0.789473684210526*'Off Peak Detail'!BQ14)+(0.210526315789474*'Off Peak Detail'!BQ52)</f>
        <v>22.86</v>
      </c>
      <c r="BW14" s="131" t="n">
        <f aca="false">(0.75609756097561*'Off Peak Detail'!BR14)+(0.24390243902439*'Off Peak Detail'!BR52)</f>
        <v>26.8738536585366</v>
      </c>
      <c r="BX14" s="131" t="n">
        <f aca="false">(0.794871794871795*'Off Peak Detail'!BS14)+(0.205128205128205*'Off Peak Detail'!BS52)</f>
        <v>30.240358974359</v>
      </c>
      <c r="BY14" s="131" t="n">
        <f aca="false">(0.789473684210526*'Off Peak Detail'!BT14)+(0.210526315789474*'Off Peak Detail'!BT52)</f>
        <v>27.4168421052632</v>
      </c>
      <c r="BZ14" s="131" t="n">
        <f aca="false">(0.75609756097561*'Off Peak Detail'!BU14)+(0.24390243902439*'Off Peak Detail'!BU52)</f>
        <v>23.9702195121951</v>
      </c>
      <c r="CA14" s="131" t="n">
        <f aca="false">(0.789473684210526*'Off Peak Detail'!BV14)+(0.210526315789474*'Off Peak Detail'!BV52)</f>
        <v>21.5486842105263</v>
      </c>
      <c r="CB14" s="131" t="n">
        <f aca="false">(0.794871794871795*'Off Peak Detail'!BW14)+(0.205128205128205*'Off Peak Detail'!BW52)</f>
        <v>21.9424358974359</v>
      </c>
      <c r="CC14" s="131" t="n">
        <f aca="false">(0.75609756097561*'Off Peak Detail'!BX14)+(0.24390243902439*'Off Peak Detail'!BX52)</f>
        <v>22.423243902439</v>
      </c>
      <c r="CD14" s="131" t="n">
        <f aca="false">(0.777777777777778*'Off Peak Detail'!BY14)+(0.222222222222222*'Off Peak Detail'!BY52)</f>
        <v>22.6298888888889</v>
      </c>
      <c r="CE14" s="131" t="n">
        <f aca="false">(0.794871794871795*'Off Peak Detail'!BZ14)+(0.205128205128205*'Off Peak Detail'!BZ52)</f>
        <v>22.2999487179487</v>
      </c>
      <c r="CF14" s="131" t="n">
        <f aca="false">(0.75*'Off Peak Detail'!CA14)+(0.25*'Off Peak Detail'!CA52)</f>
        <v>21.96975</v>
      </c>
      <c r="CG14" s="131" t="n">
        <f aca="false">(0.794871794871795*'Off Peak Detail'!CB14)+(0.205128205128205*'Off Peak Detail'!CB52)</f>
        <v>21.7419487179487</v>
      </c>
      <c r="CH14" s="131" t="n">
        <f aca="false">(0.789473684210526*'Off Peak Detail'!CC14)+(0.210526315789474*'Off Peak Detail'!CC52)</f>
        <v>22.9602631578947</v>
      </c>
      <c r="CI14" s="131" t="n">
        <f aca="false">(0.75609756097561*'Off Peak Detail'!CD14)+(0.24390243902439*'Off Peak Detail'!CD52)</f>
        <v>26.5591463414634</v>
      </c>
      <c r="CJ14" s="131" t="n">
        <f aca="false">(0.794871794871795*'Off Peak Detail'!CE14)+(0.205128205128205*'Off Peak Detail'!CE52)</f>
        <v>29.6003076923077</v>
      </c>
      <c r="CK14" s="131" t="n">
        <f aca="false">(0.789473684210526*'Off Peak Detail'!CF14)+(0.210526315789474*'Off Peak Detail'!CF52)</f>
        <v>27.0355263157895</v>
      </c>
      <c r="CL14" s="131" t="n">
        <f aca="false">(0.75609756097561*'Off Peak Detail'!CG14)+(0.24390243902439*'Off Peak Detail'!CG52)</f>
        <v>23.9598292682927</v>
      </c>
      <c r="CM14" s="131" t="n">
        <f aca="false">(0.789473684210526*'Off Peak Detail'!CH14)+(0.210526315789474*'Off Peak Detail'!CH52)</f>
        <v>21.7476315789474</v>
      </c>
      <c r="CN14" s="131" t="n">
        <f aca="false">(0.75609756097561*'Off Peak Detail'!CI14)+(0.24390243902439*'Off Peak Detail'!CI52)</f>
        <v>22.1096585365854</v>
      </c>
      <c r="CO14" s="131" t="n">
        <f aca="false">(0.794871794871795*'Off Peak Detail'!CJ14)+(0.205128205128205*'Off Peak Detail'!CJ52)</f>
        <v>22.5200512820513</v>
      </c>
      <c r="CP14" s="131" t="n">
        <f aca="false">(0.777777777777778*'Off Peak Detail'!CK14)+(0.222222222222222*'Off Peak Detail'!CK52)</f>
        <v>22.7498888888889</v>
      </c>
      <c r="CQ14" s="131" t="n">
        <f aca="false">(0.794871794871795*'Off Peak Detail'!CL14)+(0.205128205128205*'Off Peak Detail'!CL52)</f>
        <v>22.4602820512821</v>
      </c>
      <c r="CR14" s="131" t="n">
        <f aca="false">(0.75*'Off Peak Detail'!CM14)+(0.25*'Off Peak Detail'!CM52)</f>
        <v>22.16025</v>
      </c>
      <c r="CS14" s="131" t="n">
        <f aca="false">(0.794871794871795*'Off Peak Detail'!CN14)+(0.205128205128205*'Off Peak Detail'!CN52)</f>
        <v>21.9212051282051</v>
      </c>
      <c r="CT14" s="131" t="n">
        <f aca="false">(0.789473684210526*'Off Peak Detail'!CO14)+(0.210526315789474*'Off Peak Detail'!CO52)</f>
        <v>23.0502631578947</v>
      </c>
      <c r="CU14" s="131" t="n">
        <f aca="false">(0.75609756097561*'Off Peak Detail'!CP14)+(0.24390243902439*'Off Peak Detail'!CP52)</f>
        <v>26.253512195122</v>
      </c>
      <c r="CV14" s="131" t="n">
        <f aca="false">(0.794871794871795*'Off Peak Detail'!CQ14)+(0.205128205128205*'Off Peak Detail'!CQ52)</f>
        <v>29.0298717948718</v>
      </c>
      <c r="CW14" s="131" t="n">
        <f aca="false">(0.75*'Off Peak Detail'!CR14)+(0.25*'Off Peak Detail'!CR52)</f>
        <v>26.69625</v>
      </c>
      <c r="CX14" s="131" t="n">
        <f aca="false">(0.794871794871795*'Off Peak Detail'!CS14)+(0.205128205128205*'Off Peak Detail'!CS52)</f>
        <v>23.9499230769231</v>
      </c>
      <c r="CY14" s="131" t="n">
        <f aca="false">(0.789473684210526*'Off Peak Detail'!CT14)+(0.210526315789474*'Off Peak Detail'!CT52)</f>
        <v>21.9252631578947</v>
      </c>
      <c r="CZ14" s="131" t="n">
        <f aca="false">(0.75609756097561*'Off Peak Detail'!CU14)+(0.24390243902439*'Off Peak Detail'!CU52)</f>
        <v>22.2570243902439</v>
      </c>
      <c r="DA14" s="131" t="n">
        <f aca="false">(0.794871794871795*'Off Peak Detail'!CV14)+(0.205128205128205*'Off Peak Detail'!CV52)</f>
        <v>22.5982307692308</v>
      </c>
      <c r="DB14" s="131" t="n">
        <f aca="false">(0.783783783783784*'Off Peak Detail'!CW14)+(0.216216216216216*'Off Peak Detail'!CW52)</f>
        <v>22.8399189189189</v>
      </c>
      <c r="DC14" s="131" t="n">
        <f aca="false">(0.75609756097561*'Off Peak Detail'!CX14)+(0.24390243902439*'Off Peak Detail'!CX52)</f>
        <v>22.5701219512195</v>
      </c>
      <c r="DD14" s="131" t="n">
        <f aca="false">(0.789473684210526*'Off Peak Detail'!CY14)+(0.210526315789474*'Off Peak Detail'!CY52)</f>
        <v>22.29</v>
      </c>
      <c r="DE14" s="131" t="n">
        <f aca="false">(0.794871794871795*'Off Peak Detail'!CZ14)+(0.205128205128205*'Off Peak Detail'!CZ52)</f>
        <v>22.0396666666667</v>
      </c>
      <c r="DF14" s="131" t="n">
        <f aca="false">(0.75*'Off Peak Detail'!DA14)+(0.25*'Off Peak Detail'!DA52)</f>
        <v>23.12025</v>
      </c>
      <c r="DG14" s="131" t="n">
        <f aca="false">(0.794871794871795*'Off Peak Detail'!DB14)+(0.205128205128205*'Off Peak Detail'!DB52)</f>
        <v>26.0142820512821</v>
      </c>
      <c r="DH14" s="131" t="n">
        <f aca="false">(0.75609756097561*'Off Peak Detail'!DC14)+(0.24390243902439*'Off Peak Detail'!DC52)</f>
        <v>28.6203170731707</v>
      </c>
      <c r="DI14" s="131" t="n">
        <f aca="false">(0.789473684210526*'Off Peak Detail'!DD14)+(0.210526315789474*'Off Peak Detail'!DD52)</f>
        <v>26.4221052631579</v>
      </c>
      <c r="DJ14" s="131" t="n">
        <f aca="false">(0.794871794871795*'Off Peak Detail'!DE14)+(0.205128205128205*'Off Peak Detail'!DE52)</f>
        <v>23.9398205128205</v>
      </c>
      <c r="DK14" s="131" t="n">
        <f aca="false">(0.75*'Off Peak Detail'!DF14)+(0.25*'Off Peak Detail'!DF52)</f>
        <v>22.05525</v>
      </c>
      <c r="DL14" s="131" t="n">
        <f aca="false">(0.794871794871795*'Off Peak Detail'!DG14)+(0.205128205128205*'Off Peak Detail'!DG52)</f>
        <v>22.3437435897436</v>
      </c>
      <c r="DM14" s="131" t="n">
        <f aca="false">(0.794871794871795*'Off Peak Detail'!DH14)+(0.205128205128205*'Off Peak Detail'!DH52)</f>
        <v>22.6772051282051</v>
      </c>
      <c r="DN14" s="131" t="n">
        <f aca="false">(0.777777777777778*'Off Peak Detail'!DI14)+(0.222222222222222*'Off Peak Detail'!DI52)</f>
        <v>22.9297777777778</v>
      </c>
      <c r="DO14" s="131" t="n">
        <f aca="false">(0.75609756097561*'Off Peak Detail'!DJ14)+(0.24390243902439*'Off Peak Detail'!DJ52)</f>
        <v>22.6696341463415</v>
      </c>
      <c r="DP14" s="131" t="n">
        <f aca="false">(0.789473684210526*'Off Peak Detail'!DK14)+(0.210526315789474*'Off Peak Detail'!DK52)</f>
        <v>22.4202631578947</v>
      </c>
      <c r="DQ14" s="131" t="n">
        <f aca="false">(0.75609756097561*'Off Peak Detail'!DL14)+(0.24390243902439*'Off Peak Detail'!DL52)</f>
        <v>22.1720731707317</v>
      </c>
      <c r="DR14" s="131" t="n">
        <f aca="false">(0.789473684210526*'Off Peak Detail'!DM14)+(0.210526315789474*'Off Peak Detail'!DM52)</f>
        <v>23.1797368421053</v>
      </c>
      <c r="DS14" s="131" t="n">
        <f aca="false">(0.794871794871795*'Off Peak Detail'!DN14)+(0.205128205128205*'Off Peak Detail'!DN52)</f>
        <v>25.8145641025641</v>
      </c>
      <c r="DT14" s="131" t="n">
        <f aca="false">(0.75609756097561*'Off Peak Detail'!DO14)+(0.24390243902439*'Off Peak Detail'!DO52)</f>
        <v>28.2397804878049</v>
      </c>
      <c r="DU14" s="131" t="n">
        <f aca="false">(0.789473684210526*'Off Peak Detail'!DP14)+(0.210526315789474*'Off Peak Detail'!DP52)</f>
        <v>26.1907894736842</v>
      </c>
      <c r="DV14" s="131" t="n">
        <f aca="false">(0.794871794871795*'Off Peak Detail'!DQ14)+(0.205128205128205*'Off Peak Detail'!DQ52)</f>
        <v>23.9401538461538</v>
      </c>
      <c r="DW14" s="131" t="n">
        <f aca="false">(0.75*'Off Peak Detail'!DR14)+(0.25*'Off Peak Detail'!DR52)</f>
        <v>22.1745</v>
      </c>
      <c r="DX14" s="131" t="n">
        <f aca="false">(0.794871794871795*'Off Peak Detail'!DS14)+(0.205128205128205*'Off Peak Detail'!DS52)</f>
        <v>22.4312051282051</v>
      </c>
      <c r="DY14" s="131" t="n">
        <f aca="false">(0.75609756097561*'Off Peak Detail'!DT14)+(0.24390243902439*'Off Peak Detail'!DT52)</f>
        <v>22.7485853658537</v>
      </c>
      <c r="DZ14" s="131" t="n">
        <f aca="false">(0.777777777777778*'Off Peak Detail'!DU14)+(0.222222222222222*'Off Peak Detail'!DU52)</f>
        <v>22.9996666666667</v>
      </c>
      <c r="EA14" s="131" t="n">
        <f aca="false">(0.794871794871795*'Off Peak Detail'!DV14)+(0.205128205128205*'Off Peak Detail'!DV52)</f>
        <v>22.7701282051282</v>
      </c>
      <c r="EB14" s="131" t="n">
        <f aca="false">(0.789473684210526*'Off Peak Detail'!DW14)+(0.210526315789474*'Off Peak Detail'!DW52)</f>
        <v>22.5402631578947</v>
      </c>
      <c r="EC14" s="131" t="n">
        <f aca="false">(0.75609756097561*'Off Peak Detail'!DX14)+(0.24390243902439*'Off Peak Detail'!DX52)</f>
        <v>22.282487804878</v>
      </c>
      <c r="ED14" s="131" t="n">
        <f aca="false">(0.789473684210526*'Off Peak Detail'!DY14)+(0.210526315789474*'Off Peak Detail'!DY52)</f>
        <v>23.2302631578947</v>
      </c>
      <c r="EE14" s="131" t="n">
        <f aca="false">(0.794871794871795*'Off Peak Detail'!DZ14)+(0.205128205128205*'Off Peak Detail'!DZ52)</f>
        <v>25.6233333333333</v>
      </c>
      <c r="EF14" s="131" t="n">
        <f aca="false">(0.75609756097561*'Off Peak Detail'!EA14)+(0.24390243902439*'Off Peak Detail'!EA52)</f>
        <v>27.8903170731707</v>
      </c>
      <c r="EG14" s="131" t="n">
        <f aca="false">(0.789473684210526*'Off Peak Detail'!EB14)+(0.210526315789474*'Off Peak Detail'!EB52)</f>
        <v>25.9689473684211</v>
      </c>
      <c r="EH14" s="131" t="n">
        <f aca="false">(0.75609756097561*'Off Peak Detail'!EC14)+(0.24390243902439*'Off Peak Detail'!EC52)</f>
        <v>23.9298048780488</v>
      </c>
      <c r="EI14" s="131" t="n">
        <f aca="false">(0.789473684210526*'Off Peak Detail'!ED14)+(0.210526315789474*'Off Peak Detail'!ED52)</f>
        <v>22.2702631578947</v>
      </c>
      <c r="EJ14" s="131" t="n">
        <f aca="false">(0.794871794871795*'Off Peak Detail'!EE14)+(0.205128205128205*'Off Peak Detail'!EE52)</f>
        <v>22.518717948718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3" t="n">
        <f aca="false">(0.794871794871795*'Off Peak Detail'!D15)+(0.205128205128205*'Off Peak Detail'!D53)</f>
        <v>17.5942307692308</v>
      </c>
      <c r="D15" s="133" t="n">
        <f aca="false">(0.789473684210526*'Off Peak Detail'!E15)+(0.210526315789474*'Off Peak Detail'!E53)</f>
        <v>18.9678947368421</v>
      </c>
      <c r="E15" s="133" t="n">
        <f aca="false">(0.75609756097561*'Off Peak Detail'!F15)+(0.24390243902439*'Off Peak Detail'!F53)</f>
        <v>21.6644878048781</v>
      </c>
      <c r="F15" s="110" t="n">
        <f aca="false">(C15*C$5+D15*D$5+E15*E$5)/(SUM(C$5:E$5))</f>
        <v>19.4745894590095</v>
      </c>
      <c r="G15" s="109" t="n">
        <f aca="false">AVERAGE(H15:I15)</f>
        <v>21.7803461538462</v>
      </c>
      <c r="H15" s="109" t="n">
        <f aca="false">AG15</f>
        <v>21.8206923076923</v>
      </c>
      <c r="I15" s="109" t="n">
        <f aca="false">AH15</f>
        <v>21.74</v>
      </c>
      <c r="J15" s="109" t="n">
        <f aca="false">AVERAGE(K15:L15)</f>
        <v>21.6328709884467</v>
      </c>
      <c r="K15" s="109" t="n">
        <f aca="false">AI15</f>
        <v>21.4762682926829</v>
      </c>
      <c r="L15" s="109" t="n">
        <f aca="false">AJ15</f>
        <v>21.7894736842105</v>
      </c>
      <c r="M15" s="109" t="n">
        <f aca="false">AK15</f>
        <v>23.0706153846154</v>
      </c>
      <c r="N15" s="109" t="n">
        <f aca="false">AL15</f>
        <v>24.7815</v>
      </c>
      <c r="O15" s="109" t="n">
        <f aca="false">AVERAGE(P15:Q15)</f>
        <v>34.080217948718</v>
      </c>
      <c r="P15" s="109" t="n">
        <f aca="false">AM15</f>
        <v>32.4553846153846</v>
      </c>
      <c r="Q15" s="109" t="n">
        <f aca="false">AN15</f>
        <v>35.7050512820513</v>
      </c>
      <c r="R15" s="109" t="n">
        <f aca="false">AO15</f>
        <v>28.5375</v>
      </c>
      <c r="S15" s="109" t="n">
        <f aca="false">AVERAGE(T15:V15)</f>
        <v>23.9694361058995</v>
      </c>
      <c r="T15" s="109" t="n">
        <f aca="false">AP15</f>
        <v>25.4938205128205</v>
      </c>
      <c r="U15" s="109" t="n">
        <f aca="false">AQ15</f>
        <v>23.25</v>
      </c>
      <c r="V15" s="109" t="n">
        <f aca="false">AR15</f>
        <v>23.164487804878</v>
      </c>
      <c r="W15" s="110" t="n">
        <f aca="false">SUM(AG34:AR34)/SUM($AG$5:$AR$5)</f>
        <v>25.3004397735151</v>
      </c>
      <c r="X15" s="109" t="n">
        <f aca="false">SUM(AS34:BD34)/SUM($AS$5:$BD$5)</f>
        <v>26.0772643268525</v>
      </c>
      <c r="Y15" s="109" t="n">
        <f aca="false">SUM(BE34:BR34)/SUM($BE$5:$BR$5)</f>
        <v>25.847960117273</v>
      </c>
      <c r="Z15" s="109" t="n">
        <f aca="false">SUM(BQ34:CB34)/SUM($BQ$5:$CB$5)</f>
        <v>26.2985563802892</v>
      </c>
      <c r="AA15" s="109" t="n">
        <f aca="false">SUM(CC34:DX34)/SUM($CC$5:$DX$5)</f>
        <v>26.8901540404741</v>
      </c>
      <c r="AB15" s="109" t="n">
        <f aca="false">SUM(DY34:EJ34)/SUM($DY$5:$EJ$5)</f>
        <v>27.4489680522939</v>
      </c>
      <c r="AC15" s="160" t="n">
        <f aca="false">(C15*C$5+D15*D$5+E15*E$5+SUM(AG34:EJ34))/(SUM(C$5:E$5)+SUM($AG$5:$EJ$5))</f>
        <v>26.3380934363827</v>
      </c>
      <c r="AD15" s="99"/>
      <c r="AE15" s="100"/>
      <c r="AG15" s="131" t="n">
        <f aca="false">(0.794871794871795*'Off Peak Detail'!AB15)+(0.205128205128205*'Off Peak Detail'!AB53)</f>
        <v>21.8206923076923</v>
      </c>
      <c r="AH15" s="131" t="n">
        <f aca="false">(0.777777777777778*'Off Peak Detail'!AC15)+(0.222222222222222*'Off Peak Detail'!AC53)</f>
        <v>21.74</v>
      </c>
      <c r="AI15" s="131" t="n">
        <f aca="false">(0.75609756097561*'Off Peak Detail'!AD15)+(0.24390243902439*'Off Peak Detail'!AD53)</f>
        <v>21.4762682926829</v>
      </c>
      <c r="AJ15" s="131" t="n">
        <f aca="false">(0.789473684210526*'Off Peak Detail'!AE15)+(0.210526315789474*'Off Peak Detail'!AE53)</f>
        <v>21.7894736842105</v>
      </c>
      <c r="AK15" s="131" t="n">
        <f aca="false">(0.794871794871795*'Off Peak Detail'!AF15)+(0.205128205128205*'Off Peak Detail'!AF53)</f>
        <v>23.0706153846154</v>
      </c>
      <c r="AL15" s="131" t="n">
        <f aca="false">(0.75*'Off Peak Detail'!AG15)+(0.25*'Off Peak Detail'!AG53)</f>
        <v>24.7815</v>
      </c>
      <c r="AM15" s="131" t="n">
        <f aca="false">(0.794871794871795*'Off Peak Detail'!AH15)+(0.205128205128205*'Off Peak Detail'!AH53)</f>
        <v>32.4553846153846</v>
      </c>
      <c r="AN15" s="131" t="n">
        <f aca="false">(0.794871794871795*'Off Peak Detail'!AI15)+(0.205128205128205*'Off Peak Detail'!AI53)</f>
        <v>35.7050512820513</v>
      </c>
      <c r="AO15" s="131" t="n">
        <f aca="false">(0.75*'Off Peak Detail'!AJ15)+(0.25*'Off Peak Detail'!AJ53)</f>
        <v>28.5375</v>
      </c>
      <c r="AP15" s="131" t="n">
        <f aca="false">(0.794871794871795*'Off Peak Detail'!AK15)+(0.205128205128205*'Off Peak Detail'!AK53)</f>
        <v>25.4938205128205</v>
      </c>
      <c r="AQ15" s="131" t="n">
        <f aca="false">(0.789473684210526*'Off Peak Detail'!AL15)+(0.210526315789474*'Off Peak Detail'!AL53)</f>
        <v>23.25</v>
      </c>
      <c r="AR15" s="131" t="n">
        <f aca="false">(0.75609756097561*'Off Peak Detail'!AM15)+(0.24390243902439*'Off Peak Detail'!AM53)</f>
        <v>23.164487804878</v>
      </c>
      <c r="AS15" s="131" t="n">
        <f aca="false">(0.794871794871795*'Off Peak Detail'!AN15)+(0.205128205128205*'Off Peak Detail'!AN53)</f>
        <v>23.6762564102564</v>
      </c>
      <c r="AT15" s="131" t="n">
        <f aca="false">(0.777777777777778*'Off Peak Detail'!AO15)+(0.222222222222222*'Off Peak Detail'!AO53)</f>
        <v>23.7774444444444</v>
      </c>
      <c r="AU15" s="131" t="n">
        <f aca="false">(0.75609756097561*'Off Peak Detail'!AP15)+(0.24390243902439*'Off Peak Detail'!AP53)</f>
        <v>23.2563170731707</v>
      </c>
      <c r="AV15" s="131" t="n">
        <f aca="false">(0.789473684210526*'Off Peak Detail'!AQ15)+(0.210526315789474*'Off Peak Detail'!AQ53)</f>
        <v>22.7897368421053</v>
      </c>
      <c r="AW15" s="131" t="n">
        <f aca="false">(0.794871794871795*'Off Peak Detail'!AR15)+(0.205128205128205*'Off Peak Detail'!AR53)</f>
        <v>22.6631538461539</v>
      </c>
      <c r="AX15" s="131" t="n">
        <f aca="false">(0.75*'Off Peak Detail'!AS15)+(0.25*'Off Peak Detail'!AS53)</f>
        <v>25.187625</v>
      </c>
      <c r="AY15" s="131" t="n">
        <f aca="false">(0.794871794871795*'Off Peak Detail'!AT15)+(0.205128205128205*'Off Peak Detail'!AT53)</f>
        <v>31.4840512820513</v>
      </c>
      <c r="AZ15" s="131" t="n">
        <f aca="false">(0.75609756097561*'Off Peak Detail'!AU15)+(0.24390243902439*'Off Peak Detail'!AU53)</f>
        <v>36.5704634146342</v>
      </c>
      <c r="BA15" s="131" t="n">
        <f aca="false">(0.789473684210526*'Off Peak Detail'!AV15)+(0.210526315789474*'Off Peak Detail'!AV53)</f>
        <v>32.2405263157895</v>
      </c>
      <c r="BB15" s="131" t="n">
        <f aca="false">(0.794871794871795*'Off Peak Detail'!AW15)+(0.205128205128205*'Off Peak Detail'!AW53)</f>
        <v>25.8980256410256</v>
      </c>
      <c r="BC15" s="131" t="n">
        <f aca="false">(0.75*'Off Peak Detail'!AX15)+(0.25*'Off Peak Detail'!AX53)</f>
        <v>22.550625</v>
      </c>
      <c r="BD15" s="131" t="n">
        <f aca="false">(0.794871794871795*'Off Peak Detail'!AY15)+(0.205128205128205*'Off Peak Detail'!AY53)</f>
        <v>22.4836923076923</v>
      </c>
      <c r="BE15" s="131" t="n">
        <f aca="false">(0.794871794871795*'Off Peak Detail'!AZ15)+(0.205128205128205*'Off Peak Detail'!AZ53)</f>
        <v>23.9732307692308</v>
      </c>
      <c r="BF15" s="131" t="n">
        <f aca="false">(0.743589743589744*'Off Peak Detail'!BA15)+(0.256410256410256*'Off Peak Detail'!BA53)</f>
        <v>24.0700769230769</v>
      </c>
      <c r="BG15" s="131" t="n">
        <f aca="false">(0.794871794871795*'Off Peak Detail'!BB15)+(0.205128205128205*'Off Peak Detail'!BB53)</f>
        <v>23.7361282051282</v>
      </c>
      <c r="BH15" s="131" t="n">
        <f aca="false">(0.789473684210526*'Off Peak Detail'!BC15)+(0.210526315789474*'Off Peak Detail'!BC53)</f>
        <v>23.34</v>
      </c>
      <c r="BI15" s="131" t="n">
        <f aca="false">(0.75609756097561*'Off Peak Detail'!BD15)+(0.24390243902439*'Off Peak Detail'!BD53)</f>
        <v>23.1904146341463</v>
      </c>
      <c r="BJ15" s="131" t="n">
        <f aca="false">(0.789473684210526*'Off Peak Detail'!BE15)+(0.210526315789474*'Off Peak Detail'!BE53)</f>
        <v>25.4471052631579</v>
      </c>
      <c r="BK15" s="131" t="n">
        <f aca="false">(0.794871794871795*'Off Peak Detail'!BF15)+(0.205128205128205*'Off Peak Detail'!BF53)</f>
        <v>30.5286153846154</v>
      </c>
      <c r="BL15" s="131" t="n">
        <f aca="false">(0.75609756097561*'Off Peak Detail'!BG15)+(0.24390243902439*'Off Peak Detail'!BG53)</f>
        <v>34.7901463414634</v>
      </c>
      <c r="BM15" s="131" t="n">
        <f aca="false">(0.789473684210526*'Off Peak Detail'!BH15)+(0.210526315789474*'Off Peak Detail'!BH53)</f>
        <v>31.2063157894737</v>
      </c>
      <c r="BN15" s="131" t="n">
        <f aca="false">(0.75609756097561*'Off Peak Detail'!BI15)+(0.24390243902439*'Off Peak Detail'!BI53)</f>
        <v>25.9589756097561</v>
      </c>
      <c r="BO15" s="131" t="n">
        <f aca="false">(0.789473684210526*'Off Peak Detail'!BJ15)+(0.210526315789474*'Off Peak Detail'!BJ53)</f>
        <v>23.2634210526316</v>
      </c>
      <c r="BP15" s="131" t="n">
        <f aca="false">(0.794871794871795*'Off Peak Detail'!BK15)+(0.205128205128205*'Off Peak Detail'!BK53)</f>
        <v>23.2134358974359</v>
      </c>
      <c r="BQ15" s="131" t="n">
        <f aca="false">(0.75609756097561*'Off Peak Detail'!BL15)+(0.24390243902439*'Off Peak Detail'!BL53)</f>
        <v>24.3666585365854</v>
      </c>
      <c r="BR15" s="131" t="n">
        <f aca="false">(0.777777777777778*'Off Peak Detail'!BM15)+(0.222222222222222*'Off Peak Detail'!BM53)</f>
        <v>24.5436666666667</v>
      </c>
      <c r="BS15" s="131" t="n">
        <f aca="false">(0.794871794871795*'Off Peak Detail'!BN15)+(0.205128205128205*'Off Peak Detail'!BN53)</f>
        <v>24.2153076923077</v>
      </c>
      <c r="BT15" s="131" t="n">
        <f aca="false">(0.789473684210526*'Off Peak Detail'!BO15)+(0.210526315789474*'Off Peak Detail'!BO53)</f>
        <v>23.8476315789474</v>
      </c>
      <c r="BU15" s="131" t="n">
        <f aca="false">(0.75609756097561*'Off Peak Detail'!BP15)+(0.24390243902439*'Off Peak Detail'!BP53)</f>
        <v>23.6905609756098</v>
      </c>
      <c r="BV15" s="131" t="n">
        <f aca="false">(0.789473684210526*'Off Peak Detail'!BQ15)+(0.210526315789474*'Off Peak Detail'!BQ53)</f>
        <v>25.7273684210526</v>
      </c>
      <c r="BW15" s="131" t="n">
        <f aca="false">(0.75609756097561*'Off Peak Detail'!BR15)+(0.24390243902439*'Off Peak Detail'!BR53)</f>
        <v>30.2468048780488</v>
      </c>
      <c r="BX15" s="131" t="n">
        <f aca="false">(0.794871794871795*'Off Peak Detail'!BS15)+(0.205128205128205*'Off Peak Detail'!BS53)</f>
        <v>34.2695641025641</v>
      </c>
      <c r="BY15" s="131" t="n">
        <f aca="false">(0.789473684210526*'Off Peak Detail'!BT15)+(0.210526315789474*'Off Peak Detail'!BT53)</f>
        <v>30.9307894736842</v>
      </c>
      <c r="BZ15" s="131" t="n">
        <f aca="false">(0.75609756097561*'Off Peak Detail'!BU15)+(0.24390243902439*'Off Peak Detail'!BU53)</f>
        <v>26.238512195122</v>
      </c>
      <c r="CA15" s="131" t="n">
        <f aca="false">(0.789473684210526*'Off Peak Detail'!BV15)+(0.210526315789474*'Off Peak Detail'!BV53)</f>
        <v>23.7868421052632</v>
      </c>
      <c r="CB15" s="131" t="n">
        <f aca="false">(0.794871794871795*'Off Peak Detail'!BW15)+(0.205128205128205*'Off Peak Detail'!BW53)</f>
        <v>23.7452051282051</v>
      </c>
      <c r="CC15" s="131" t="n">
        <f aca="false">(0.75609756097561*'Off Peak Detail'!BX15)+(0.24390243902439*'Off Peak Detail'!BX53)</f>
        <v>24.7686585365854</v>
      </c>
      <c r="CD15" s="131" t="n">
        <f aca="false">(0.777777777777778*'Off Peak Detail'!BY15)+(0.222222222222222*'Off Peak Detail'!BY53)</f>
        <v>24.9562222222222</v>
      </c>
      <c r="CE15" s="131" t="n">
        <f aca="false">(0.794871794871795*'Off Peak Detail'!BZ15)+(0.205128205128205*'Off Peak Detail'!BZ53)</f>
        <v>24.6567435897436</v>
      </c>
      <c r="CF15" s="131" t="n">
        <f aca="false">(0.75*'Off Peak Detail'!CA15)+(0.25*'Off Peak Detail'!CA53)</f>
        <v>24.29325</v>
      </c>
      <c r="CG15" s="131" t="n">
        <f aca="false">(0.794871794871795*'Off Peak Detail'!CB15)+(0.205128205128205*'Off Peak Detail'!CB53)</f>
        <v>24.2004871794872</v>
      </c>
      <c r="CH15" s="131" t="n">
        <f aca="false">(0.789473684210526*'Off Peak Detail'!CC15)+(0.210526315789474*'Off Peak Detail'!CC53)</f>
        <v>25.9965789473684</v>
      </c>
      <c r="CI15" s="131" t="n">
        <f aca="false">(0.75609756097561*'Off Peak Detail'!CD15)+(0.24390243902439*'Off Peak Detail'!CD53)</f>
        <v>30.0825609756098</v>
      </c>
      <c r="CJ15" s="131" t="n">
        <f aca="false">(0.794871794871795*'Off Peak Detail'!CE15)+(0.205128205128205*'Off Peak Detail'!CE53)</f>
        <v>33.7042307692308</v>
      </c>
      <c r="CK15" s="131" t="n">
        <f aca="false">(0.789473684210526*'Off Peak Detail'!CF15)+(0.210526315789474*'Off Peak Detail'!CF53)</f>
        <v>30.7057894736842</v>
      </c>
      <c r="CL15" s="131" t="n">
        <f aca="false">(0.75609756097561*'Off Peak Detail'!CG15)+(0.24390243902439*'Off Peak Detail'!CG53)</f>
        <v>26.5033414634146</v>
      </c>
      <c r="CM15" s="131" t="n">
        <f aca="false">(0.789473684210526*'Off Peak Detail'!CH15)+(0.210526315789474*'Off Peak Detail'!CH53)</f>
        <v>24.2652631578947</v>
      </c>
      <c r="CN15" s="131" t="n">
        <f aca="false">(0.75609756097561*'Off Peak Detail'!CI15)+(0.24390243902439*'Off Peak Detail'!CI53)</f>
        <v>24.2002682926829</v>
      </c>
      <c r="CO15" s="131" t="n">
        <f aca="false">(0.794871794871795*'Off Peak Detail'!CJ15)+(0.205128205128205*'Off Peak Detail'!CJ53)</f>
        <v>25.1852564102564</v>
      </c>
      <c r="CP15" s="131" t="n">
        <f aca="false">(0.777777777777778*'Off Peak Detail'!CK15)+(0.222222222222222*'Off Peak Detail'!CK53)</f>
        <v>25.3313333333333</v>
      </c>
      <c r="CQ15" s="131" t="n">
        <f aca="false">(0.794871794871795*'Off Peak Detail'!CL15)+(0.205128205128205*'Off Peak Detail'!CL53)</f>
        <v>25.0722307692308</v>
      </c>
      <c r="CR15" s="131" t="n">
        <f aca="false">(0.75*'Off Peak Detail'!CM15)+(0.25*'Off Peak Detail'!CM53)</f>
        <v>24.72825</v>
      </c>
      <c r="CS15" s="131" t="n">
        <f aca="false">(0.794871794871795*'Off Peak Detail'!CN15)+(0.205128205128205*'Off Peak Detail'!CN53)</f>
        <v>24.6476153846154</v>
      </c>
      <c r="CT15" s="131" t="n">
        <f aca="false">(0.789473684210526*'Off Peak Detail'!CO15)+(0.210526315789474*'Off Peak Detail'!CO53)</f>
        <v>26.2807894736842</v>
      </c>
      <c r="CU15" s="131" t="n">
        <f aca="false">(0.75609756097561*'Off Peak Detail'!CP15)+(0.24390243902439*'Off Peak Detail'!CP53)</f>
        <v>29.9750243902439</v>
      </c>
      <c r="CV15" s="131" t="n">
        <f aca="false">(0.794871794871795*'Off Peak Detail'!CQ15)+(0.205128205128205*'Off Peak Detail'!CQ53)</f>
        <v>33.2776666666667</v>
      </c>
      <c r="CW15" s="131" t="n">
        <f aca="false">(0.75*'Off Peak Detail'!CR15)+(0.25*'Off Peak Detail'!CR53)</f>
        <v>30.4695</v>
      </c>
      <c r="CX15" s="131" t="n">
        <f aca="false">(0.794871794871795*'Off Peak Detail'!CS15)+(0.205128205128205*'Off Peak Detail'!CS53)</f>
        <v>26.8003333333333</v>
      </c>
      <c r="CY15" s="131" t="n">
        <f aca="false">(0.789473684210526*'Off Peak Detail'!CT15)+(0.210526315789474*'Off Peak Detail'!CT53)</f>
        <v>24.7207894736842</v>
      </c>
      <c r="CZ15" s="131" t="n">
        <f aca="false">(0.75609756097561*'Off Peak Detail'!CU15)+(0.24390243902439*'Off Peak Detail'!CU53)</f>
        <v>24.642512195122</v>
      </c>
      <c r="DA15" s="131" t="n">
        <f aca="false">(0.794871794871795*'Off Peak Detail'!CV15)+(0.205128205128205*'Off Peak Detail'!CV53)</f>
        <v>25.5162051282051</v>
      </c>
      <c r="DB15" s="131" t="n">
        <f aca="false">(0.783783783783784*'Off Peak Detail'!CW15)+(0.216216216216216*'Off Peak Detail'!CW53)</f>
        <v>25.6685945945946</v>
      </c>
      <c r="DC15" s="131" t="n">
        <f aca="false">(0.75609756097561*'Off Peak Detail'!CX15)+(0.24390243902439*'Off Peak Detail'!CX53)</f>
        <v>25.375243902439</v>
      </c>
      <c r="DD15" s="131" t="n">
        <f aca="false">(0.789473684210526*'Off Peak Detail'!CY15)+(0.210526315789474*'Off Peak Detail'!CY53)</f>
        <v>25.1455263157895</v>
      </c>
      <c r="DE15" s="131" t="n">
        <f aca="false">(0.794871794871795*'Off Peak Detail'!CZ15)+(0.205128205128205*'Off Peak Detail'!CZ53)</f>
        <v>25.0212307692308</v>
      </c>
      <c r="DF15" s="131" t="n">
        <f aca="false">(0.75*'Off Peak Detail'!DA15)+(0.25*'Off Peak Detail'!DA53)</f>
        <v>26.478</v>
      </c>
      <c r="DG15" s="131" t="n">
        <f aca="false">(0.794871794871795*'Off Peak Detail'!DB15)+(0.205128205128205*'Off Peak Detail'!DB53)</f>
        <v>30.0355384615385</v>
      </c>
      <c r="DH15" s="131" t="n">
        <f aca="false">(0.75609756097561*'Off Peak Detail'!DC15)+(0.24390243902439*'Off Peak Detail'!DC53)</f>
        <v>32.9406585365854</v>
      </c>
      <c r="DI15" s="131" t="n">
        <f aca="false">(0.789473684210526*'Off Peak Detail'!DD15)+(0.210526315789474*'Off Peak Detail'!DD53)</f>
        <v>30.5060526315789</v>
      </c>
      <c r="DJ15" s="131" t="n">
        <f aca="false">(0.794871794871795*'Off Peak Detail'!DE15)+(0.205128205128205*'Off Peak Detail'!DE53)</f>
        <v>27.0398205128205</v>
      </c>
      <c r="DK15" s="131" t="n">
        <f aca="false">(0.75*'Off Peak Detail'!DF15)+(0.25*'Off Peak Detail'!DF53)</f>
        <v>25.0605</v>
      </c>
      <c r="DL15" s="131" t="n">
        <f aca="false">(0.794871794871795*'Off Peak Detail'!DG15)+(0.205128205128205*'Off Peak Detail'!DG53)</f>
        <v>25.0741282051282</v>
      </c>
      <c r="DM15" s="131" t="n">
        <f aca="false">(0.794871794871795*'Off Peak Detail'!DH15)+(0.205128205128205*'Off Peak Detail'!DH53)</f>
        <v>25.8479487179487</v>
      </c>
      <c r="DN15" s="131" t="n">
        <f aca="false">(0.777777777777778*'Off Peak Detail'!DI15)+(0.222222222222222*'Off Peak Detail'!DI53)</f>
        <v>25.9918888888889</v>
      </c>
      <c r="DO15" s="131" t="n">
        <f aca="false">(0.75609756097561*'Off Peak Detail'!DJ15)+(0.24390243902439*'Off Peak Detail'!DJ53)</f>
        <v>25.722756097561</v>
      </c>
      <c r="DP15" s="131" t="n">
        <f aca="false">(0.789473684210526*'Off Peak Detail'!DK15)+(0.210526315789474*'Off Peak Detail'!DK53)</f>
        <v>25.5236842105263</v>
      </c>
      <c r="DQ15" s="131" t="n">
        <f aca="false">(0.75609756097561*'Off Peak Detail'!DL15)+(0.24390243902439*'Off Peak Detail'!DL53)</f>
        <v>25.3612926829268</v>
      </c>
      <c r="DR15" s="131" t="n">
        <f aca="false">(0.789473684210526*'Off Peak Detail'!DM15)+(0.210526315789474*'Off Peak Detail'!DM53)</f>
        <v>26.8113157894737</v>
      </c>
      <c r="DS15" s="131" t="n">
        <f aca="false">(0.794871794871795*'Off Peak Detail'!DN15)+(0.205128205128205*'Off Peak Detail'!DN53)</f>
        <v>30.0432820512821</v>
      </c>
      <c r="DT15" s="131" t="n">
        <f aca="false">(0.75609756097561*'Off Peak Detail'!DO15)+(0.24390243902439*'Off Peak Detail'!DO53)</f>
        <v>32.7483902439024</v>
      </c>
      <c r="DU15" s="131" t="n">
        <f aca="false">(0.789473684210526*'Off Peak Detail'!DP15)+(0.210526315789474*'Off Peak Detail'!DP53)</f>
        <v>30.4831578947368</v>
      </c>
      <c r="DV15" s="131" t="n">
        <f aca="false">(0.794871794871795*'Off Peak Detail'!DQ15)+(0.205128205128205*'Off Peak Detail'!DQ53)</f>
        <v>27.2897435897436</v>
      </c>
      <c r="DW15" s="131" t="n">
        <f aca="false">(0.75*'Off Peak Detail'!DR15)+(0.25*'Off Peak Detail'!DR53)</f>
        <v>25.43175</v>
      </c>
      <c r="DX15" s="131" t="n">
        <f aca="false">(0.794871794871795*'Off Peak Detail'!DS15)+(0.205128205128205*'Off Peak Detail'!DS53)</f>
        <v>25.4533076923077</v>
      </c>
      <c r="DY15" s="131" t="n">
        <f aca="false">(0.75609756097561*'Off Peak Detail'!DT15)+(0.24390243902439*'Off Peak Detail'!DT53)</f>
        <v>26.1139756097561</v>
      </c>
      <c r="DZ15" s="131" t="n">
        <f aca="false">(0.777777777777778*'Off Peak Detail'!DU15)+(0.222222222222222*'Off Peak Detail'!DU53)</f>
        <v>26.2974444444444</v>
      </c>
      <c r="EA15" s="131" t="n">
        <f aca="false">(0.794871794871795*'Off Peak Detail'!DV15)+(0.205128205128205*'Off Peak Detail'!DV53)</f>
        <v>26.0863333333333</v>
      </c>
      <c r="EB15" s="131" t="n">
        <f aca="false">(0.789473684210526*'Off Peak Detail'!DW15)+(0.210526315789474*'Off Peak Detail'!DW53)</f>
        <v>25.86</v>
      </c>
      <c r="EC15" s="131" t="n">
        <f aca="false">(0.75609756097561*'Off Peak Detail'!DX15)+(0.24390243902439*'Off Peak Detail'!DX53)</f>
        <v>25.7000487804878</v>
      </c>
      <c r="ED15" s="131" t="n">
        <f aca="false">(0.789473684210526*'Off Peak Detail'!DY15)+(0.210526315789474*'Off Peak Detail'!DY53)</f>
        <v>27.0663157894737</v>
      </c>
      <c r="EE15" s="131" t="n">
        <f aca="false">(0.794871794871795*'Off Peak Detail'!DZ15)+(0.205128205128205*'Off Peak Detail'!DZ53)</f>
        <v>30.046</v>
      </c>
      <c r="EF15" s="131" t="n">
        <f aca="false">(0.75609756097561*'Off Peak Detail'!EA15)+(0.24390243902439*'Off Peak Detail'!EA53)</f>
        <v>32.5531707317073</v>
      </c>
      <c r="EG15" s="131" t="n">
        <f aca="false">(0.789473684210526*'Off Peak Detail'!EB15)+(0.210526315789474*'Off Peak Detail'!EB53)</f>
        <v>30.4484210526316</v>
      </c>
      <c r="EH15" s="131" t="n">
        <f aca="false">(0.75609756097561*'Off Peak Detail'!EC15)+(0.24390243902439*'Off Peak Detail'!EC53)</f>
        <v>27.4600243902439</v>
      </c>
      <c r="EI15" s="131" t="n">
        <f aca="false">(0.789473684210526*'Off Peak Detail'!ED15)+(0.210526315789474*'Off Peak Detail'!ED53)</f>
        <v>25.8055263157895</v>
      </c>
      <c r="EJ15" s="131" t="n">
        <f aca="false">(0.794871794871795*'Off Peak Detail'!EE15)+(0.205128205128205*'Off Peak Detail'!EE53)</f>
        <v>25.7975641025641</v>
      </c>
    </row>
    <row r="16" customFormat="false" ht="13.7" hidden="false" customHeight="true" outlineLevel="0" collapsed="false">
      <c r="A16" s="113"/>
      <c r="B16" s="73"/>
      <c r="C16" s="131"/>
      <c r="D16" s="131"/>
      <c r="E16" s="131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</row>
    <row r="17" customFormat="false" ht="16.5" hidden="false" customHeight="false" outlineLevel="0" collapsed="false">
      <c r="A17" s="115" t="s">
        <v>79</v>
      </c>
      <c r="B17" s="73"/>
      <c r="C17" s="131"/>
      <c r="D17" s="131"/>
      <c r="E17" s="131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</row>
    <row r="18" customFormat="false" ht="13.7" hidden="false" customHeight="true" outlineLevel="0" collapsed="false">
      <c r="A18" s="116" t="s">
        <v>9</v>
      </c>
      <c r="B18" s="117" t="s">
        <v>74</v>
      </c>
      <c r="C18" s="161" t="n">
        <f aca="false">(0.659574468085106*'Off Peak Detail'!D18)+(0.170212765957447*'Off Peak Detail'!D37)+(0.170212765957447*'Off Peak Detail'!D56)</f>
        <v>24.5643308100599</v>
      </c>
      <c r="D18" s="161" t="n">
        <f aca="false">(0.652173913043478*'Off Peak Detail'!E18)+(0.173913043478261*'Off Peak Detail'!E37)+(0.173913043478261*'Off Peak Detail'!E56)</f>
        <v>25.2917452962482</v>
      </c>
      <c r="E18" s="161" t="n">
        <f aca="false">(0.607843137254902*'Off Peak Detail'!F18)+(0.196078431372549*'Off Peak Detail'!F37)+(0.196078431372549*'Off Peak Detail'!F56)</f>
        <v>30.5002078971086</v>
      </c>
      <c r="F18" s="119" t="n">
        <f aca="false">(C18*C$5+D18*D$5+E18*E$5)/(SUM(C$5:E$5))</f>
        <v>26.8989891281442</v>
      </c>
      <c r="G18" s="118" t="n">
        <f aca="false">AVERAGE(H18:I18)</f>
        <v>28.7002853309989</v>
      </c>
      <c r="H18" s="118" t="n">
        <f aca="false">AG18</f>
        <v>29.4378307428147</v>
      </c>
      <c r="I18" s="118" t="n">
        <f aca="false">AH18</f>
        <v>27.9627399191831</v>
      </c>
      <c r="J18" s="118" t="n">
        <f aca="false">AVERAGE(K18:L18)</f>
        <v>25.8531409991677</v>
      </c>
      <c r="K18" s="118" t="n">
        <f aca="false">AI18</f>
        <v>27.2758032049358</v>
      </c>
      <c r="L18" s="118" t="n">
        <f aca="false">AJ18</f>
        <v>24.4304787933996</v>
      </c>
      <c r="M18" s="118" t="n">
        <f aca="false">AK18</f>
        <v>25.8146362357785</v>
      </c>
      <c r="N18" s="118" t="n">
        <f aca="false">AL18</f>
        <v>27.5073929120673</v>
      </c>
      <c r="O18" s="118" t="n">
        <f aca="false">AVERAGE(P18:Q18)</f>
        <v>34.4575990122173</v>
      </c>
      <c r="P18" s="118" t="n">
        <f aca="false">AM18</f>
        <v>32.6966997710864</v>
      </c>
      <c r="Q18" s="118" t="n">
        <f aca="false">AN18</f>
        <v>36.2184982533482</v>
      </c>
      <c r="R18" s="118" t="n">
        <f aca="false">AO18</f>
        <v>35.2048905254757</v>
      </c>
      <c r="S18" s="118" t="n">
        <f aca="false">AVERAGE(T18:V18)</f>
        <v>32.3454613409382</v>
      </c>
      <c r="T18" s="118" t="n">
        <f aca="false">AP18</f>
        <v>33.1945969709038</v>
      </c>
      <c r="U18" s="118" t="n">
        <f aca="false">AQ18</f>
        <v>29.7368372740099</v>
      </c>
      <c r="V18" s="118" t="n">
        <f aca="false">AR18</f>
        <v>34.1049497779009</v>
      </c>
      <c r="W18" s="119" t="n">
        <f aca="false">SUM(AG37:AR37)/SUM($AG$5:$AR$5)</f>
        <v>30.3270627797024</v>
      </c>
      <c r="X18" s="118" t="n">
        <f aca="false">SUM(AS37:BD37)/SUM($AS$5:$BD$5)</f>
        <v>31.559918898296</v>
      </c>
      <c r="Y18" s="118" t="n">
        <f aca="false">SUM(BE37:BR37)/SUM($BE$5:$BR$5)</f>
        <v>31.0839629062618</v>
      </c>
      <c r="Z18" s="118" t="n">
        <f aca="false">SUM(BQ37:CB37)/SUM($BQ$5:$CB$5)</f>
        <v>31.006269540834</v>
      </c>
      <c r="AA18" s="118" t="n">
        <f aca="false">SUM(CC37:DX37)/SUM($CC$5:$DX$5)</f>
        <v>31.5700668525271</v>
      </c>
      <c r="AB18" s="118" t="n">
        <f aca="false">SUM(DY37:EJ37)/SUM($DY$5:$EJ$5)</f>
        <v>34.1173151224774</v>
      </c>
      <c r="AC18" s="162" t="n">
        <f aca="false">(C18*C$5+D18*D$5+E18*E$5+SUM(AG37:EJ37))/(SUM(C$5:E$5)+SUM($AG$5:$EJ$5))</f>
        <v>31.4556216437706</v>
      </c>
      <c r="AD18" s="99"/>
      <c r="AE18" s="100"/>
      <c r="AG18" s="131" t="n">
        <f aca="false">(0.659574468085106*'Off Peak Detail'!AB18)+(0.170212765957447*'Off Peak Detail'!AB37)+(0.170212765957447*'Off Peak Detail'!AB56)</f>
        <v>29.4378307428147</v>
      </c>
      <c r="AH18" s="131" t="n">
        <f aca="false">(0.636363636363636*'Off Peak Detail'!AC18)+(0.181818181818182*'Off Peak Detail'!AC37)+(0.181818181818182*'Off Peak Detail'!AC56)</f>
        <v>27.9627399191831</v>
      </c>
      <c r="AI18" s="131" t="n">
        <f aca="false">(0.607843137254902*'Off Peak Detail'!AD18)+(0.196078431372549*'Off Peak Detail'!AD37)+(0.196078431372549*'Off Peak Detail'!AD56)</f>
        <v>27.2758032049358</v>
      </c>
      <c r="AJ18" s="131" t="n">
        <f aca="false">(0.652173913043478*'Off Peak Detail'!AE18)+(0.173913043478261*'Off Peak Detail'!AE37)+(0.173913043478261*'Off Peak Detail'!AE56)</f>
        <v>24.4304787933996</v>
      </c>
      <c r="AK18" s="131" t="n">
        <f aca="false">(0.659574468085106*'Off Peak Detail'!AF18)+(0.170212765957447*'Off Peak Detail'!AF37)+(0.170212765957447*'Off Peak Detail'!AF56)</f>
        <v>25.8146362357785</v>
      </c>
      <c r="AL18" s="131" t="n">
        <f aca="false">(0.6*'Off Peak Detail'!AG18)+(0.2*'Off Peak Detail'!AG37)+(0.2*'Off Peak Detail'!AG56)</f>
        <v>27.5073929120673</v>
      </c>
      <c r="AM18" s="131" t="n">
        <f aca="false">(0.659574468085106*'Off Peak Detail'!AH18)+(0.170212765957447*'Off Peak Detail'!AH37)+(0.170212765957447*'Off Peak Detail'!AH56)</f>
        <v>32.6966997710864</v>
      </c>
      <c r="AN18" s="131" t="n">
        <f aca="false">(0.63265306122449*'Off Peak Detail'!AI18)+(0.204081632653061*'Off Peak Detail'!AI37)+(0.163265306122449*'Off Peak Detail'!AI56)</f>
        <v>36.2184982533482</v>
      </c>
      <c r="AO18" s="131" t="n">
        <f aca="false">(0.625*'Off Peak Detail'!AJ18)+(0.166666666666667*'Off Peak Detail'!AJ37)+(0.208333333333333*'Off Peak Detail'!AJ56)</f>
        <v>35.2048905254757</v>
      </c>
      <c r="AP18" s="131" t="n">
        <f aca="false">(0.659574468085106*'Off Peak Detail'!AK18)+(0.170212765957447*'Off Peak Detail'!AK37)+(0.170212765957447*'Off Peak Detail'!AK56)</f>
        <v>33.1945969709038</v>
      </c>
      <c r="AQ18" s="131" t="n">
        <f aca="false">(0.625*'Off Peak Detail'!AL18)+(0.208333333333333*'Off Peak Detail'!AL37)+(0.166666666666667*'Off Peak Detail'!AL56)</f>
        <v>29.7368372740099</v>
      </c>
      <c r="AR18" s="131" t="n">
        <f aca="false">(0.63265306122449*'Off Peak Detail'!AM18)+(0.163265306122449*'Off Peak Detail'!AM37)+(0.204081632653061*'Off Peak Detail'!AM56)</f>
        <v>34.1049497779009</v>
      </c>
      <c r="AS18" s="131" t="n">
        <f aca="false">(0.659574468085106*'Off Peak Detail'!AN18)+(0.170212765957447*'Off Peak Detail'!AN37)+(0.170212765957447*'Off Peak Detail'!AN56)</f>
        <v>32.3746690679204</v>
      </c>
      <c r="AT18" s="131" t="n">
        <f aca="false">(0.636363636363636*'Off Peak Detail'!AO18)+(0.181818181818182*'Off Peak Detail'!AO37)+(0.181818181818182*'Off Peak Detail'!AO56)</f>
        <v>31.7843765743005</v>
      </c>
      <c r="AU18" s="131" t="n">
        <f aca="false">(0.607843137254902*'Off Peak Detail'!AP18)+(0.196078431372549*'Off Peak Detail'!AP37)+(0.196078431372549*'Off Peak Detail'!AP56)</f>
        <v>30.8235441830478</v>
      </c>
      <c r="AV18" s="131" t="n">
        <f aca="false">(0.652173913043478*'Off Peak Detail'!AQ18)+(0.173913043478261*'Off Peak Detail'!AQ37)+(0.173913043478261*'Off Peak Detail'!AQ56)</f>
        <v>28.299897754523</v>
      </c>
      <c r="AW18" s="131" t="n">
        <f aca="false">(0.63265306122449*'Off Peak Detail'!AR18)+(0.204081632653061*'Off Peak Detail'!AR37)+(0.163265306122449*'Off Peak Detail'!AR56)</f>
        <v>21.2343934538348</v>
      </c>
      <c r="AX18" s="131" t="n">
        <f aca="false">(0.625*'Off Peak Detail'!AS18)+(0.166666666666667*'Off Peak Detail'!AS37)+(0.208333333333333*'Off Peak Detail'!AS56)</f>
        <v>21.6540863256391</v>
      </c>
      <c r="AY18" s="131" t="n">
        <f aca="false">(0.659574468085106*'Off Peak Detail'!AT18)+(0.170212765957447*'Off Peak Detail'!AT37)+(0.170212765957447*'Off Peak Detail'!AT56)</f>
        <v>35.4736684859264</v>
      </c>
      <c r="AZ18" s="131" t="n">
        <f aca="false">(0.607843137254902*'Off Peak Detail'!AU18)+(0.196078431372549*'Off Peak Detail'!AU37)+(0.196078431372549*'Off Peak Detail'!AU56)</f>
        <v>39.6212128497047</v>
      </c>
      <c r="BA18" s="131" t="n">
        <f aca="false">(0.652173913043478*'Off Peak Detail'!AV18)+(0.173913043478261*'Off Peak Detail'!AV37)+(0.173913043478261*'Off Peak Detail'!AV56)</f>
        <v>34.9766124690963</v>
      </c>
      <c r="BB18" s="131" t="n">
        <f aca="false">(0.659574468085106*'Off Peak Detail'!AW18)+(0.170212765957447*'Off Peak Detail'!AW37)+(0.170212765957447*'Off Peak Detail'!AW56)</f>
        <v>32.299751955726</v>
      </c>
      <c r="BC18" s="131" t="n">
        <f aca="false">(0.6*'Off Peak Detail'!AX18)+(0.2*'Off Peak Detail'!AX37)+(0.2*'Off Peak Detail'!AX56)</f>
        <v>33.1580780813667</v>
      </c>
      <c r="BD18" s="131" t="n">
        <f aca="false">(0.659574468085106*'Off Peak Detail'!AY18)+(0.170212765957447*'Off Peak Detail'!AY37)+(0.170212765957447*'Off Peak Detail'!AY56)</f>
        <v>36.9611350342695</v>
      </c>
      <c r="BE18" s="131" t="n">
        <f aca="false">(0.63265306122449*'Off Peak Detail'!AZ18)+(0.204081632653061*'Off Peak Detail'!AZ37)+(0.163265306122449*'Off Peak Detail'!AZ56)</f>
        <v>32.2115825742213</v>
      </c>
      <c r="BF18" s="131" t="n">
        <f aca="false">(0.617021276595745*'Off Peak Detail'!BA18)+(0.170212765957447*'Off Peak Detail'!BA37)+(0.212765957446809*'Off Peak Detail'!BA56)</f>
        <v>31.4608175517526</v>
      </c>
      <c r="BG18" s="131" t="n">
        <f aca="false">(0.659574468085106*'Off Peak Detail'!BB18)+(0.170212765957447*'Off Peak Detail'!BB37)+(0.170212765957447*'Off Peak Detail'!BB56)</f>
        <v>29.6156755464674</v>
      </c>
      <c r="BH18" s="131" t="n">
        <f aca="false">(0.652173913043478*'Off Peak Detail'!BC18)+(0.173913043478261*'Off Peak Detail'!BC37)+(0.173913043478261*'Off Peak Detail'!BC56)</f>
        <v>28.0368723332964</v>
      </c>
      <c r="BI18" s="131" t="n">
        <f aca="false">(0.607843137254902*'Off Peak Detail'!BD18)+(0.196078431372549*'Off Peak Detail'!BD37)+(0.196078431372549*'Off Peak Detail'!BD56)</f>
        <v>22.5778652872992</v>
      </c>
      <c r="BJ18" s="131" t="n">
        <f aca="false">(0.652173913043478*'Off Peak Detail'!BE18)+(0.173913043478261*'Off Peak Detail'!BE37)+(0.173913043478261*'Off Peak Detail'!BE56)</f>
        <v>22.4291575938446</v>
      </c>
      <c r="BK18" s="131" t="n">
        <f aca="false">(0.63265306122449*'Off Peak Detail'!BF18)+(0.204081632653061*'Off Peak Detail'!BF37)+(0.163265306122449*'Off Peak Detail'!BF56)</f>
        <v>34.1280184466729</v>
      </c>
      <c r="BL18" s="131" t="n">
        <f aca="false">(0.63265306122449*'Off Peak Detail'!BG18)+(0.163265306122449*'Off Peak Detail'!BG37)+(0.204081632653061*'Off Peak Detail'!BG56)</f>
        <v>37.4251965291148</v>
      </c>
      <c r="BM18" s="131" t="n">
        <f aca="false">(0.652173913043478*'Off Peak Detail'!BH18)+(0.173913043478261*'Off Peak Detail'!BH37)+(0.173913043478261*'Off Peak Detail'!BH56)</f>
        <v>33.7502496049326</v>
      </c>
      <c r="BN18" s="131" t="n">
        <f aca="false">(0.607843137254902*'Off Peak Detail'!BI18)+(0.196078431372549*'Off Peak Detail'!BI37)+(0.196078431372549*'Off Peak Detail'!BI56)</f>
        <v>32.2767499951943</v>
      </c>
      <c r="BO18" s="131" t="n">
        <f aca="false">(0.652173913043478*'Off Peak Detail'!BJ18)+(0.173913043478261*'Off Peak Detail'!BJ37)+(0.173913043478261*'Off Peak Detail'!BJ56)</f>
        <v>31.799635402248</v>
      </c>
      <c r="BP18" s="131" t="n">
        <f aca="false">(0.659574468085106*'Off Peak Detail'!BK18)+(0.170212765957447*'Off Peak Detail'!BK37)+(0.170212765957447*'Off Peak Detail'!BK56)</f>
        <v>35.7398176145329</v>
      </c>
      <c r="BQ18" s="131" t="n">
        <f aca="false">(0.607843137254902*'Off Peak Detail'!BL18)+(0.196078431372549*'Off Peak Detail'!BL37)+(0.196078431372549*'Off Peak Detail'!BL56)</f>
        <v>32.4238525897652</v>
      </c>
      <c r="BR18" s="131" t="n">
        <f aca="false">(0.636363636363636*'Off Peak Detail'!BM18)+(0.181818181818182*'Off Peak Detail'!BM37)+(0.181818181818182*'Off Peak Detail'!BM56)</f>
        <v>31.1908080085306</v>
      </c>
      <c r="BS18" s="131" t="n">
        <f aca="false">(0.659574468085106*'Off Peak Detail'!BN18)+(0.170212765957447*'Off Peak Detail'!BN37)+(0.170212765957447*'Off Peak Detail'!BN56)</f>
        <v>29.678378329463</v>
      </c>
      <c r="BT18" s="131" t="n">
        <f aca="false">(0.625*'Off Peak Detail'!BO18)+(0.208333333333333*'Off Peak Detail'!BO37)+(0.166666666666667*'Off Peak Detail'!BO56)</f>
        <v>28.5290934896293</v>
      </c>
      <c r="BU18" s="131" t="n">
        <f aca="false">(0.63265306122449*'Off Peak Detail'!BP18)+(0.163265306122449*'Off Peak Detail'!BP37)+(0.204081632653061*'Off Peak Detail'!BP56)</f>
        <v>22.6787169765492</v>
      </c>
      <c r="BV18" s="131" t="n">
        <f aca="false">(0.652173913043478*'Off Peak Detail'!BQ18)+(0.173913043478261*'Off Peak Detail'!BQ37)+(0.173913043478261*'Off Peak Detail'!BQ56)</f>
        <v>23.0974240479353</v>
      </c>
      <c r="BW18" s="131" t="n">
        <f aca="false">(0.607843137254902*'Off Peak Detail'!BR18)+(0.196078431372549*'Off Peak Detail'!BR37)+(0.196078431372549*'Off Peak Detail'!BR56)</f>
        <v>33.8768832984729</v>
      </c>
      <c r="BX18" s="131" t="n">
        <f aca="false">(0.659574468085106*'Off Peak Detail'!BS18)+(0.170212765957447*'Off Peak Detail'!BS37)+(0.170212765957447*'Off Peak Detail'!BS56)</f>
        <v>37.0264155829436</v>
      </c>
      <c r="BY18" s="131" t="n">
        <f aca="false">(0.652173913043478*'Off Peak Detail'!BT18)+(0.173913043478261*'Off Peak Detail'!BT37)+(0.173913043478261*'Off Peak Detail'!BT56)</f>
        <v>33.5357442149206</v>
      </c>
      <c r="BZ18" s="131" t="n">
        <f aca="false">(0.607843137254902*'Off Peak Detail'!BU18)+(0.196078431372549*'Off Peak Detail'!BU37)+(0.196078431372549*'Off Peak Detail'!BU56)</f>
        <v>32.1907650600454</v>
      </c>
      <c r="CA18" s="131" t="n">
        <f aca="false">(0.652173913043478*'Off Peak Detail'!BV18)+(0.173913043478261*'Off Peak Detail'!BV37)+(0.173913043478261*'Off Peak Detail'!BV56)</f>
        <v>31.7632432445153</v>
      </c>
      <c r="CB18" s="131" t="n">
        <f aca="false">(0.63265306122449*'Off Peak Detail'!BW18)+(0.204081632653061*'Off Peak Detail'!BW37)+(0.163265306122449*'Off Peak Detail'!BW56)</f>
        <v>35.7373269931924</v>
      </c>
      <c r="CC18" s="131" t="n">
        <f aca="false">(0.63265306122449*'Off Peak Detail'!BX18)+(0.163265306122449*'Off Peak Detail'!BX37)+(0.204081632653061*'Off Peak Detail'!BX56)</f>
        <v>31.2484649649228</v>
      </c>
      <c r="CD18" s="131" t="n">
        <f aca="false">(0.636363636363636*'Off Peak Detail'!BY18)+(0.181818181818182*'Off Peak Detail'!BY37)+(0.181818181818182*'Off Peak Detail'!BY56)</f>
        <v>30.530071508649</v>
      </c>
      <c r="CE18" s="131" t="n">
        <f aca="false">(0.659574468085106*'Off Peak Detail'!BZ18)+(0.170212765957447*'Off Peak Detail'!BZ37)+(0.170212765957447*'Off Peak Detail'!BZ56)</f>
        <v>29.2070973944431</v>
      </c>
      <c r="CF18" s="131" t="n">
        <f aca="false">(0.6*'Off Peak Detail'!CA18)+(0.2*'Off Peak Detail'!CA37)+(0.2*'Off Peak Detail'!CA56)</f>
        <v>28.2600153658668</v>
      </c>
      <c r="CG18" s="131" t="n">
        <f aca="false">(0.659574468085106*'Off Peak Detail'!CB18)+(0.170212765957447*'Off Peak Detail'!CB37)+(0.170212765957447*'Off Peak Detail'!CB56)</f>
        <v>22.5652825841234</v>
      </c>
      <c r="CH18" s="131" t="n">
        <f aca="false">(0.652173913043478*'Off Peak Detail'!CC18)+(0.173913043478261*'Off Peak Detail'!CC37)+(0.173913043478261*'Off Peak Detail'!CC56)</f>
        <v>23.223296764086</v>
      </c>
      <c r="CI18" s="131" t="n">
        <f aca="false">(0.607843137254902*'Off Peak Detail'!CD18)+(0.196078431372549*'Off Peak Detail'!CD37)+(0.196078431372549*'Off Peak Detail'!CD56)</f>
        <v>32.9656876799465</v>
      </c>
      <c r="CJ18" s="131" t="n">
        <f aca="false">(0.659574468085106*'Off Peak Detail'!CE18)+(0.170212765957447*'Off Peak Detail'!CE37)+(0.170212765957447*'Off Peak Detail'!CE56)</f>
        <v>35.9415788843408</v>
      </c>
      <c r="CK18" s="131" t="n">
        <f aca="false">(0.625*'Off Peak Detail'!CF18)+(0.208333333333333*'Off Peak Detail'!CF37)+(0.166666666666667*'Off Peak Detail'!CF56)</f>
        <v>32.8794393757547</v>
      </c>
      <c r="CL18" s="131" t="n">
        <f aca="false">(0.63265306122449*'Off Peak Detail'!CG18)+(0.163265306122449*'Off Peak Detail'!CG37)+(0.204081632653061*'Off Peak Detail'!CG56)</f>
        <v>31.3528602621759</v>
      </c>
      <c r="CM18" s="131" t="n">
        <f aca="false">(0.652173913043478*'Off Peak Detail'!CH18)+(0.173913043478261*'Off Peak Detail'!CH37)+(0.173913043478261*'Off Peak Detail'!CH56)</f>
        <v>31.1473717231495</v>
      </c>
      <c r="CN18" s="131" t="n">
        <f aca="false">(0.607843137254902*'Off Peak Detail'!CI18)+(0.196078431372549*'Off Peak Detail'!CI37)+(0.196078431372549*'Off Peak Detail'!CI56)</f>
        <v>35.0351404181628</v>
      </c>
      <c r="CO18" s="131" t="n">
        <f aca="false">(0.659574468085106*'Off Peak Detail'!CJ18)+(0.170212765957447*'Off Peak Detail'!CJ37)+(0.170212765957447*'Off Peak Detail'!CJ56)</f>
        <v>31.4498874783694</v>
      </c>
      <c r="CP18" s="131" t="n">
        <f aca="false">(0.636363636363636*'Off Peak Detail'!CK18)+(0.181818181818182*'Off Peak Detail'!CK37)+(0.181818181818182*'Off Peak Detail'!CK56)</f>
        <v>31.0856585736084</v>
      </c>
      <c r="CQ18" s="131" t="n">
        <f aca="false">(0.63265306122449*'Off Peak Detail'!CL18)+(0.204081632653061*'Off Peak Detail'!CL37)+(0.163265306122449*'Off Peak Detail'!CL56)</f>
        <v>30.1633899930434</v>
      </c>
      <c r="CR18" s="131" t="n">
        <f aca="false">(0.625*'Off Peak Detail'!CM18)+(0.166666666666667*'Off Peak Detail'!CM37)+(0.208333333333333*'Off Peak Detail'!CM56)</f>
        <v>28.7182771909507</v>
      </c>
      <c r="CS18" s="131" t="n">
        <f aca="false">(0.659574468085106*'Off Peak Detail'!CN18)+(0.170212765957447*'Off Peak Detail'!CN37)+(0.170212765957447*'Off Peak Detail'!CN56)</f>
        <v>23.7425288945404</v>
      </c>
      <c r="CT18" s="131" t="n">
        <f aca="false">(0.625*'Off Peak Detail'!CO18)+(0.208333333333333*'Off Peak Detail'!CO37)+(0.166666666666667*'Off Peak Detail'!CO56)</f>
        <v>24.8752026937035</v>
      </c>
      <c r="CU18" s="131" t="n">
        <f aca="false">(0.63265306122449*'Off Peak Detail'!CP18)+(0.163265306122449*'Off Peak Detail'!CP37)+(0.204081632653061*'Off Peak Detail'!CP56)</f>
        <v>33.2654026682119</v>
      </c>
      <c r="CV18" s="131" t="n">
        <f aca="false">(0.659574468085106*'Off Peak Detail'!CQ18)+(0.170212765957447*'Off Peak Detail'!CQ37)+(0.170212765957447*'Off Peak Detail'!CQ56)</f>
        <v>36.1310074669013</v>
      </c>
      <c r="CW18" s="131" t="n">
        <f aca="false">(0.6*'Off Peak Detail'!CR18)+(0.2*'Off Peak Detail'!CR37)+(0.2*'Off Peak Detail'!CR56)</f>
        <v>33.4482335854167</v>
      </c>
      <c r="CX18" s="131" t="n">
        <f aca="false">(0.659574468085106*'Off Peak Detail'!CS18)+(0.170212765957447*'Off Peak Detail'!CS37)+(0.170212765957447*'Off Peak Detail'!CS56)</f>
        <v>31.8868062988371</v>
      </c>
      <c r="CY18" s="131" t="n">
        <f aca="false">(0.652173913043478*'Off Peak Detail'!CT18)+(0.173913043478261*'Off Peak Detail'!CT37)+(0.173913043478261*'Off Peak Detail'!CT56)</f>
        <v>31.7394446286794</v>
      </c>
      <c r="CZ18" s="131" t="n">
        <f aca="false">(0.607843137254902*'Off Peak Detail'!CU18)+(0.196078431372549*'Off Peak Detail'!CU37)+(0.196078431372549*'Off Peak Detail'!CU56)</f>
        <v>35.4510677607893</v>
      </c>
      <c r="DA18" s="131" t="n">
        <f aca="false">(0.659574468085106*'Off Peak Detail'!CV18)+(0.170212765957447*'Off Peak Detail'!CV37)+(0.170212765957447*'Off Peak Detail'!CV56)</f>
        <v>32.2909856001492</v>
      </c>
      <c r="DB18" s="131" t="n">
        <f aca="false">(0.644444444444444*'Off Peak Detail'!CW18)+(0.177777777777778*'Off Peak Detail'!CW37)+(0.177777777777778*'Off Peak Detail'!CW56)</f>
        <v>31.8408379313643</v>
      </c>
      <c r="DC18" s="131" t="n">
        <f aca="false">(0.607843137254902*'Off Peak Detail'!CX18)+(0.196078431372549*'Off Peak Detail'!CX37)+(0.196078431372549*'Off Peak Detail'!CX56)</f>
        <v>31.2717643730762</v>
      </c>
      <c r="DD18" s="131" t="n">
        <f aca="false">(0.652173913043478*'Off Peak Detail'!CY18)+(0.173913043478261*'Off Peak Detail'!CY37)+(0.173913043478261*'Off Peak Detail'!CY56)</f>
        <v>29.4660165736459</v>
      </c>
      <c r="DE18" s="131" t="n">
        <f aca="false">(0.63265306122449*'Off Peak Detail'!CZ18)+(0.204081632653061*'Off Peak Detail'!CZ37)+(0.163265306122449*'Off Peak Detail'!CZ56)</f>
        <v>25.3500583816945</v>
      </c>
      <c r="DF18" s="131" t="n">
        <f aca="false">(0.625*'Off Peak Detail'!DA18)+(0.166666666666667*'Off Peak Detail'!DA37)+(0.208333333333333*'Off Peak Detail'!DA56)</f>
        <v>25.7300225877942</v>
      </c>
      <c r="DG18" s="131" t="n">
        <f aca="false">(0.659574468085106*'Off Peak Detail'!DB18)+(0.170212765957447*'Off Peak Detail'!DB37)+(0.170212765957447*'Off Peak Detail'!DB56)</f>
        <v>34.0280403631785</v>
      </c>
      <c r="DH18" s="131" t="n">
        <f aca="false">(0.607843137254902*'Off Peak Detail'!DC18)+(0.196078431372549*'Off Peak Detail'!DC37)+(0.196078431372549*'Off Peak Detail'!DC56)</f>
        <v>36.7085136391372</v>
      </c>
      <c r="DI18" s="131" t="n">
        <f aca="false">(0.652173913043478*'Off Peak Detail'!DD18)+(0.173913043478261*'Off Peak Detail'!DD37)+(0.173913043478261*'Off Peak Detail'!DD56)</f>
        <v>34.0296287851383</v>
      </c>
      <c r="DJ18" s="131" t="n">
        <f aca="false">(0.659574468085106*'Off Peak Detail'!DE18)+(0.170212765957447*'Off Peak Detail'!DE37)+(0.170212765957447*'Off Peak Detail'!DE56)</f>
        <v>32.7519352011946</v>
      </c>
      <c r="DK18" s="131" t="n">
        <f aca="false">(0.6*'Off Peak Detail'!DF18)+(0.2*'Off Peak Detail'!DF37)+(0.2*'Off Peak Detail'!DF56)</f>
        <v>33.3782111639595</v>
      </c>
      <c r="DL18" s="131" t="n">
        <f aca="false">(0.659574468085106*'Off Peak Detail'!DG18)+(0.170212765957447*'Off Peak Detail'!DG37)+(0.170212765957447*'Off Peak Detail'!DG56)</f>
        <v>35.9220345846136</v>
      </c>
      <c r="DM18" s="131" t="n">
        <f aca="false">(0.63265306122449*'Off Peak Detail'!DH18)+(0.204081632653061*'Off Peak Detail'!DH37)+(0.163265306122449*'Off Peak Detail'!DH56)</f>
        <v>33.8311834829991</v>
      </c>
      <c r="DN18" s="131" t="n">
        <f aca="false">(0.636363636363636*'Off Peak Detail'!DI18)+(0.181818181818182*'Off Peak Detail'!DI37)+(0.181818181818182*'Off Peak Detail'!DI56)</f>
        <v>33.106994118167</v>
      </c>
      <c r="DO18" s="131" t="n">
        <f aca="false">(0.63265306122449*'Off Peak Detail'!DJ18)+(0.163265306122449*'Off Peak Detail'!DJ37)+(0.204081632653061*'Off Peak Detail'!DJ56)</f>
        <v>32.1760998472182</v>
      </c>
      <c r="DP18" s="131" t="n">
        <f aca="false">(0.652173913043478*'Off Peak Detail'!DK18)+(0.173913043478261*'Off Peak Detail'!DK37)+(0.173913043478261*'Off Peak Detail'!DK56)</f>
        <v>30.3960457835669</v>
      </c>
      <c r="DQ18" s="131" t="n">
        <f aca="false">(0.607843137254902*'Off Peak Detail'!DL18)+(0.196078431372549*'Off Peak Detail'!DL37)+(0.196078431372549*'Off Peak Detail'!DL56)</f>
        <v>26.6452624027771</v>
      </c>
      <c r="DR18" s="131" t="n">
        <f aca="false">(0.652173913043478*'Off Peak Detail'!DM18)+(0.173913043478261*'Off Peak Detail'!DM37)+(0.173913043478261*'Off Peak Detail'!DM56)</f>
        <v>26.6771404054729</v>
      </c>
      <c r="DS18" s="131" t="n">
        <f aca="false">(0.659574468085106*'Off Peak Detail'!DN18)+(0.170212765957447*'Off Peak Detail'!DN37)+(0.170212765957447*'Off Peak Detail'!DN56)</f>
        <v>34.8167450856452</v>
      </c>
      <c r="DT18" s="131" t="n">
        <f aca="false">(0.607843137254902*'Off Peak Detail'!DO18)+(0.196078431372549*'Off Peak Detail'!DO37)+(0.196078431372549*'Off Peak Detail'!DO56)</f>
        <v>37.378827433014</v>
      </c>
      <c r="DU18" s="131" t="n">
        <f aca="false">(0.652173913043478*'Off Peak Detail'!DP18)+(0.173913043478261*'Off Peak Detail'!DP37)+(0.173913043478261*'Off Peak Detail'!DP56)</f>
        <v>34.8375778202819</v>
      </c>
      <c r="DV18" s="131" t="n">
        <f aca="false">(0.63265306122449*'Off Peak Detail'!DQ18)+(0.204081632653061*'Off Peak Detail'!DQ37)+(0.163265306122449*'Off Peak Detail'!DQ56)</f>
        <v>33.8313700266554</v>
      </c>
      <c r="DW18" s="131" t="n">
        <f aca="false">(0.625*'Off Peak Detail'!DR18)+(0.166666666666667*'Off Peak Detail'!DR37)+(0.208333333333333*'Off Peak Detail'!DR56)</f>
        <v>34.3518917667054</v>
      </c>
      <c r="DX18" s="131" t="n">
        <f aca="false">(0.659574468085106*'Off Peak Detail'!DS18)+(0.170212765957447*'Off Peak Detail'!DS37)+(0.170212765957447*'Off Peak Detail'!DS56)</f>
        <v>37.0524254935741</v>
      </c>
      <c r="DY18" s="131" t="n">
        <f aca="false">(0.607843137254902*'Off Peak Detail'!DT18)+(0.196078431372549*'Off Peak Detail'!DT37)+(0.196078431372549*'Off Peak Detail'!DT56)</f>
        <v>35.3928310327762</v>
      </c>
      <c r="DZ18" s="131" t="n">
        <f aca="false">(0.636363636363636*'Off Peak Detail'!DU18)+(0.181818181818182*'Off Peak Detail'!DU37)+(0.181818181818182*'Off Peak Detail'!DU56)</f>
        <v>34.3890897513455</v>
      </c>
      <c r="EA18" s="131" t="n">
        <f aca="false">(0.659574468085106*'Off Peak Detail'!DV18)+(0.170212765957447*'Off Peak Detail'!DV37)+(0.170212765957447*'Off Peak Detail'!DV56)</f>
        <v>33.1933920250848</v>
      </c>
      <c r="EB18" s="131" t="n">
        <f aca="false">(0.652173913043478*'Off Peak Detail'!DW18)+(0.173913043478261*'Off Peak Detail'!DW37)+(0.173913043478261*'Off Peak Detail'!DW56)</f>
        <v>31.6614582052113</v>
      </c>
      <c r="EC18" s="131" t="n">
        <f aca="false">(0.607843137254902*'Off Peak Detail'!DX18)+(0.196078431372549*'Off Peak Detail'!DX37)+(0.196078431372549*'Off Peak Detail'!DX56)</f>
        <v>28.1245161844918</v>
      </c>
      <c r="ED18" s="131" t="n">
        <f aca="false">(0.652173913043478*'Off Peak Detail'!DY18)+(0.173913043478261*'Off Peak Detail'!DY37)+(0.173913043478261*'Off Peak Detail'!DY56)</f>
        <v>28.1326567007715</v>
      </c>
      <c r="EE18" s="131" t="n">
        <f aca="false">(0.63265306122449*'Off Peak Detail'!DZ18)+(0.204081632653061*'Off Peak Detail'!DZ37)+(0.163265306122449*'Off Peak Detail'!DZ56)</f>
        <v>36.0376315317161</v>
      </c>
      <c r="EF18" s="131" t="n">
        <f aca="false">(0.63265306122449*'Off Peak Detail'!EA18)+(0.163265306122449*'Off Peak Detail'!EA37)+(0.204081632653061*'Off Peak Detail'!EA56)</f>
        <v>38.374683432307</v>
      </c>
      <c r="EG18" s="131" t="n">
        <f aca="false">(0.652173913043478*'Off Peak Detail'!EB18)+(0.173913043478261*'Off Peak Detail'!EB37)+(0.173913043478261*'Off Peak Detail'!EB56)</f>
        <v>35.9657661357678</v>
      </c>
      <c r="EH18" s="131" t="n">
        <f aca="false">(0.607843137254902*'Off Peak Detail'!EC18)+(0.196078431372549*'Off Peak Detail'!EC37)+(0.196078431372549*'Off Peak Detail'!EC56)</f>
        <v>35.2131094064017</v>
      </c>
      <c r="EI18" s="131" t="n">
        <f aca="false">(0.652173913043478*'Off Peak Detail'!ED18)+(0.173913043478261*'Off Peak Detail'!ED37)+(0.173913043478261*'Off Peak Detail'!ED56)</f>
        <v>34.9858562718436</v>
      </c>
      <c r="EJ18" s="131" t="n">
        <f aca="false">(0.659574468085106*'Off Peak Detail'!EE18)+(0.170212765957447*'Off Peak Detail'!EE37)+(0.170212765957447*'Off Peak Detail'!EE56)</f>
        <v>37.8776926270582</v>
      </c>
    </row>
    <row r="19" customFormat="false" ht="13.7" hidden="true" customHeight="true" outlineLevel="0" collapsed="false">
      <c r="A19" s="101"/>
      <c r="B19" s="73"/>
      <c r="C19" s="131"/>
      <c r="D19" s="131"/>
      <c r="E19" s="131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</row>
    <row r="20" customFormat="false" ht="13.7" hidden="true" customHeight="true" outlineLevel="0" collapsed="false">
      <c r="A20" s="101"/>
      <c r="B20" s="73"/>
      <c r="C20" s="131"/>
      <c r="D20" s="131"/>
      <c r="E20" s="131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</row>
    <row r="21" customFormat="false" ht="13.7" hidden="true" customHeight="true" outlineLevel="0" collapsed="false">
      <c r="A21" s="101"/>
      <c r="B21" s="73"/>
      <c r="C21" s="131"/>
      <c r="D21" s="131"/>
      <c r="E21" s="131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</row>
    <row r="22" customFormat="false" ht="13.7" hidden="true" customHeight="true" outlineLevel="0" collapsed="false">
      <c r="A22" s="101"/>
      <c r="B22" s="73"/>
      <c r="C22" s="131"/>
      <c r="D22" s="131"/>
      <c r="E22" s="131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</row>
    <row r="23" customFormat="false" ht="13.7" hidden="true" customHeight="true" outlineLevel="0" collapsed="false">
      <c r="A23" s="101"/>
      <c r="B23" s="73"/>
      <c r="C23" s="131"/>
      <c r="D23" s="131"/>
      <c r="E23" s="131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</row>
    <row r="24" customFormat="false" ht="13.7" hidden="true" customHeight="true" outlineLevel="0" collapsed="false">
      <c r="A24" s="101"/>
      <c r="B24" s="73"/>
      <c r="C24" s="131"/>
      <c r="D24" s="131"/>
      <c r="E24" s="131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</row>
    <row r="25" customFormat="false" ht="13.7" hidden="true" customHeight="true" outlineLevel="0" collapsed="false">
      <c r="A25" s="107"/>
      <c r="B25" s="122"/>
      <c r="C25" s="133"/>
      <c r="D25" s="133"/>
      <c r="E25" s="133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3"/>
      <c r="AE25" s="100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63"/>
      <c r="AC27" s="126"/>
      <c r="AD27" s="126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0.333957264957263</v>
      </c>
      <c r="D28" s="94" t="n">
        <f aca="false">D9-D47</f>
        <v>0.27621052631579</v>
      </c>
      <c r="E28" s="94" t="n">
        <f aca="false">E9-E47</f>
        <v>-0.122463414634147</v>
      </c>
      <c r="F28" s="95" t="n">
        <f aca="false">F9-F47</f>
        <v>0.413160263316552</v>
      </c>
      <c r="G28" s="94" t="n">
        <f aca="false">G9-G47</f>
        <v>-0.182662393162396</v>
      </c>
      <c r="H28" s="94" t="n">
        <f aca="false">H9-H47</f>
        <v>-0.0314358974358981</v>
      </c>
      <c r="I28" s="94" t="n">
        <f aca="false">I9-I47</f>
        <v>-0.33388888888889</v>
      </c>
      <c r="J28" s="94" t="n">
        <f aca="false">J9-J47</f>
        <v>-0.388933889602058</v>
      </c>
      <c r="K28" s="94" t="n">
        <f aca="false">K9-K47</f>
        <v>-0.817341463414635</v>
      </c>
      <c r="L28" s="94" t="n">
        <f aca="false">L9-L47</f>
        <v>0.0394736842105274</v>
      </c>
      <c r="M28" s="94" t="n">
        <f aca="false">M9-M47</f>
        <v>-0.066794871794869</v>
      </c>
      <c r="N28" s="94" t="n">
        <f aca="false">N9-N47</f>
        <v>0</v>
      </c>
      <c r="O28" s="94" t="n">
        <f aca="false">O9-O47</f>
        <v>0.0145769230769233</v>
      </c>
      <c r="P28" s="94" t="n">
        <f aca="false">P9-P47</f>
        <v>-0.00917948717948747</v>
      </c>
      <c r="Q28" s="94" t="n">
        <f aca="false">Q9-Q47</f>
        <v>0.038333333333334</v>
      </c>
      <c r="R28" s="94" t="n">
        <f aca="false">R9-R47</f>
        <v>-0.187499999999996</v>
      </c>
      <c r="S28" s="94" t="n">
        <f aca="false">S9-S47</f>
        <v>0.00500089968510764</v>
      </c>
      <c r="T28" s="94" t="n">
        <f aca="false">T9-T47</f>
        <v>0.172897435897436</v>
      </c>
      <c r="U28" s="94" t="n">
        <f aca="false">U9-U47</f>
        <v>-0.157894736842106</v>
      </c>
      <c r="V28" s="94" t="n">
        <f aca="false">V9-V47</f>
        <v>0</v>
      </c>
      <c r="W28" s="95" t="n">
        <f aca="false">W9-W47</f>
        <v>-0.11550166295072</v>
      </c>
      <c r="X28" s="94" t="n">
        <f aca="false">X9-X47</f>
        <v>-0.232927730791605</v>
      </c>
      <c r="Y28" s="94" t="n">
        <f aca="false">Y9-Y47</f>
        <v>-0.213137362685391</v>
      </c>
      <c r="Z28" s="94" t="n">
        <f aca="false">Z9-Z47</f>
        <v>-0.228422405269505</v>
      </c>
      <c r="AA28" s="94" t="n">
        <f aca="false">AA9-AA47</f>
        <v>-0.227309921053401</v>
      </c>
      <c r="AB28" s="96" t="n">
        <f aca="false">AB9-AB47</f>
        <v>-0.227767997718484</v>
      </c>
      <c r="AC28" s="158" t="n">
        <f aca="false">AC9-AC47</f>
        <v>-0.194929989246642</v>
      </c>
      <c r="AD28" s="99"/>
      <c r="AE28" s="100"/>
      <c r="AG28" s="96" t="n">
        <f aca="false">AG9*AG$5</f>
        <v>9983.40738461539</v>
      </c>
      <c r="AH28" s="96" t="n">
        <f aca="false">AH9*AH$5</f>
        <v>8447.92177777778</v>
      </c>
      <c r="AI28" s="96" t="n">
        <f aca="false">AI9*AI$5</f>
        <v>8568</v>
      </c>
      <c r="AJ28" s="96" t="n">
        <f aca="false">AJ9*AJ$5</f>
        <v>6992.09684210526</v>
      </c>
      <c r="AK28" s="96" t="n">
        <f aca="false">AK9*AK$5</f>
        <v>7518.88164102564</v>
      </c>
      <c r="AL28" s="96" t="n">
        <f aca="false">AL9*AL$5</f>
        <v>8400</v>
      </c>
      <c r="AM28" s="96" t="n">
        <f aca="false">AM9*AM$5</f>
        <v>10881.1604102564</v>
      </c>
      <c r="AN28" s="96" t="n">
        <f aca="false">AN9*AN$5</f>
        <v>13328.0603076923</v>
      </c>
      <c r="AO28" s="96" t="n">
        <f aca="false">AO9*AO$5</f>
        <v>12124.8</v>
      </c>
      <c r="AP28" s="96" t="n">
        <f aca="false">AP9*AP$5</f>
        <v>10621.9807179487</v>
      </c>
      <c r="AQ28" s="96" t="n">
        <f aca="false">AQ9*AQ$5</f>
        <v>9403.04842105263</v>
      </c>
      <c r="AR28" s="96" t="n">
        <f aca="false">AR9*AR$5</f>
        <v>11420.7287804878</v>
      </c>
      <c r="AS28" s="96" t="n">
        <f aca="false">AS9*AS$5</f>
        <v>10525.6861538462</v>
      </c>
      <c r="AT28" s="96" t="n">
        <f aca="false">AT9*AT$5</f>
        <v>9503.92177777778</v>
      </c>
      <c r="AU28" s="96" t="n">
        <f aca="false">AU9*AU$5</f>
        <v>9792.01990243902</v>
      </c>
      <c r="AV28" s="96" t="n">
        <f aca="false">AV9*AV$5</f>
        <v>8096.09684210526</v>
      </c>
      <c r="AW28" s="96" t="n">
        <f aca="false">AW9*AW$5</f>
        <v>4156.20512820513</v>
      </c>
      <c r="AX28" s="96" t="n">
        <f aca="false">AX9*AX$5</f>
        <v>4224</v>
      </c>
      <c r="AY28" s="96" t="n">
        <f aca="false">AY9*AY$5</f>
        <v>12393.5191794872</v>
      </c>
      <c r="AZ28" s="96" t="n">
        <f aca="false">AZ9*AZ$5</f>
        <v>15911.980097561</v>
      </c>
      <c r="BA28" s="96" t="n">
        <f aca="false">BA9*BA$5</f>
        <v>11592</v>
      </c>
      <c r="BB28" s="96" t="n">
        <f aca="false">BB9*BB$5</f>
        <v>9869.9517948718</v>
      </c>
      <c r="BC28" s="96" t="n">
        <f aca="false">BC9*BC$5</f>
        <v>9986.25</v>
      </c>
      <c r="BD28" s="96" t="n">
        <f aca="false">BD9*BD$5</f>
        <v>11323.4424615385</v>
      </c>
      <c r="BE28" s="96" t="n">
        <f aca="false">BE9*BE$5</f>
        <v>10614.6865641026</v>
      </c>
      <c r="BF28" s="96" t="n">
        <f aca="false">BF9*BF$5</f>
        <v>9900.11856410256</v>
      </c>
      <c r="BG28" s="96" t="n">
        <f aca="false">BG9*BG$5</f>
        <v>9005.06502564103</v>
      </c>
      <c r="BH28" s="96" t="n">
        <f aca="false">BH9*BH$5</f>
        <v>8232.10189473684</v>
      </c>
      <c r="BI28" s="96" t="n">
        <f aca="false">BI9*BI$5</f>
        <v>5375.95726829268</v>
      </c>
      <c r="BJ28" s="96" t="n">
        <f aca="false">BJ9*BJ$5</f>
        <v>4968</v>
      </c>
      <c r="BK28" s="96" t="n">
        <f aca="false">BK9*BK$5</f>
        <v>12295.1403076923</v>
      </c>
      <c r="BL28" s="96" t="n">
        <f aca="false">BL9*BL$5</f>
        <v>14249.3434146341</v>
      </c>
      <c r="BM28" s="96" t="n">
        <f aca="false">BM9*BM$5</f>
        <v>11140.2315789474</v>
      </c>
      <c r="BN28" s="96" t="n">
        <f aca="false">BN9*BN$5</f>
        <v>10640.4907317073</v>
      </c>
      <c r="BO28" s="96" t="n">
        <f aca="false">BO9*BO$5</f>
        <v>9208.85136842105</v>
      </c>
      <c r="BP28" s="96" t="n">
        <f aca="false">BP9*BP$5</f>
        <v>11012.0373333333</v>
      </c>
      <c r="BQ28" s="96" t="n">
        <f aca="false">BQ9*BQ$5</f>
        <v>11081.3098536585</v>
      </c>
      <c r="BR28" s="96" t="n">
        <f aca="false">BR9*BR$5</f>
        <v>9324.59733333333</v>
      </c>
      <c r="BS28" s="96" t="n">
        <f aca="false">BS9*BS$5</f>
        <v>9144.17538461538</v>
      </c>
      <c r="BT28" s="96" t="n">
        <f aca="false">BT9*BT$5</f>
        <v>8789.80042105263</v>
      </c>
      <c r="BU28" s="96" t="n">
        <f aca="false">BU9*BU$5</f>
        <v>5689.22985365854</v>
      </c>
      <c r="BV28" s="96" t="n">
        <f aca="false">BV9*BV$5</f>
        <v>5457.57557894737</v>
      </c>
      <c r="BW28" s="96" t="n">
        <f aca="false">BW9*BW$5</f>
        <v>12682.0132682927</v>
      </c>
      <c r="BX28" s="96" t="n">
        <f aca="false">BX9*BX$5</f>
        <v>13385.7638974359</v>
      </c>
      <c r="BY28" s="96" t="n">
        <f aca="false">BY9*BY$5</f>
        <v>11073.7010526316</v>
      </c>
      <c r="BZ28" s="96" t="n">
        <f aca="false">BZ9*BZ$5</f>
        <v>10730.4597073171</v>
      </c>
      <c r="CA28" s="96" t="n">
        <f aca="false">CA9*CA$5</f>
        <v>9314.31242105263</v>
      </c>
      <c r="CB28" s="96" t="n">
        <f aca="false">CB9*CB$5</f>
        <v>11441.696</v>
      </c>
      <c r="CC28" s="96" t="n">
        <f aca="false">CC9*CC$5</f>
        <v>10685.7096585366</v>
      </c>
      <c r="CD28" s="96" t="n">
        <f aca="false">CD9*CD$5</f>
        <v>9380.87822222222</v>
      </c>
      <c r="CE28" s="96" t="n">
        <f aca="false">CE9*CE$5</f>
        <v>9283.52676923077</v>
      </c>
      <c r="CF28" s="96" t="n">
        <f aca="false">CF9*CF$5</f>
        <v>9351.9</v>
      </c>
      <c r="CG28" s="96" t="n">
        <f aca="false">CG9*CG$5</f>
        <v>5927.20615384615</v>
      </c>
      <c r="CH28" s="96" t="n">
        <f aca="false">CH9*CH$5</f>
        <v>5913.66315789474</v>
      </c>
      <c r="CI28" s="96" t="n">
        <f aca="false">CI9*CI$5</f>
        <v>12580.2620487805</v>
      </c>
      <c r="CJ28" s="96" t="n">
        <f aca="false">CJ9*CJ$5</f>
        <v>13137.3435897436</v>
      </c>
      <c r="CK28" s="96" t="n">
        <f aca="false">CK9*CK$5</f>
        <v>11497.0004210526</v>
      </c>
      <c r="CL28" s="96" t="n">
        <f aca="false">CL9*CL$5</f>
        <v>10395.7061463415</v>
      </c>
      <c r="CM28" s="96" t="n">
        <f aca="false">CM9*CM$5</f>
        <v>9421.18736842105</v>
      </c>
      <c r="CN28" s="96" t="n">
        <f aca="false">CN9*CN$5</f>
        <v>11882.6517073171</v>
      </c>
      <c r="CO28" s="96" t="n">
        <f aca="false">CO9*CO$5</f>
        <v>10290.744</v>
      </c>
      <c r="CP28" s="96" t="n">
        <f aca="false">CP9*CP$5</f>
        <v>9440.64</v>
      </c>
      <c r="CQ28" s="96" t="n">
        <f aca="false">CQ9*CQ$5</f>
        <v>9815.85087179487</v>
      </c>
      <c r="CR28" s="96" t="n">
        <f aca="false">CR9*CR$5</f>
        <v>9162.24</v>
      </c>
      <c r="CS28" s="96" t="n">
        <f aca="false">CS9*CS$5</f>
        <v>6364.47487179487</v>
      </c>
      <c r="CT28" s="96" t="n">
        <f aca="false">CT9*CT$5</f>
        <v>6608.53894736842</v>
      </c>
      <c r="CU28" s="96" t="n">
        <f aca="false">CU9*CU$5</f>
        <v>12009.092097561</v>
      </c>
      <c r="CV28" s="96" t="n">
        <f aca="false">CV9*CV$5</f>
        <v>12923.0621538462</v>
      </c>
      <c r="CW28" s="96" t="n">
        <f aca="false">CW9*CW$5</f>
        <v>11927.1</v>
      </c>
      <c r="CX28" s="96" t="n">
        <f aca="false">CX9*CX$5</f>
        <v>10054.3556923077</v>
      </c>
      <c r="CY28" s="96" t="n">
        <f aca="false">CY9*CY$5</f>
        <v>9524.36294736842</v>
      </c>
      <c r="CZ28" s="96" t="n">
        <f aca="false">CZ9*CZ$5</f>
        <v>11867.0382439024</v>
      </c>
      <c r="DA28" s="96" t="n">
        <f aca="false">DA9*DA$5</f>
        <v>10347.52</v>
      </c>
      <c r="DB28" s="96" t="n">
        <f aca="false">DB9*DB$5</f>
        <v>9727.08324324324</v>
      </c>
      <c r="DC28" s="96" t="n">
        <f aca="false">DC9*DC$5</f>
        <v>10346.899902439</v>
      </c>
      <c r="DD28" s="96" t="n">
        <f aca="false">DD9*DD$5</f>
        <v>8927.62189473684</v>
      </c>
      <c r="DE28" s="96" t="n">
        <f aca="false">DE9*DE$5</f>
        <v>6987.98297435898</v>
      </c>
      <c r="DF28" s="96" t="n">
        <f aca="false">DF9*DF$5</f>
        <v>6950.496</v>
      </c>
      <c r="DG28" s="96" t="n">
        <f aca="false">DG9*DG$5</f>
        <v>11488.6414358974</v>
      </c>
      <c r="DH28" s="96" t="n">
        <f aca="false">DH9*DH$5</f>
        <v>13888.4493658537</v>
      </c>
      <c r="DI28" s="96" t="n">
        <f aca="false">DI9*DI$5</f>
        <v>10965.3347368421</v>
      </c>
      <c r="DJ28" s="96" t="n">
        <f aca="false">DJ9*DJ$5</f>
        <v>10140.6621538462</v>
      </c>
      <c r="DK28" s="96" t="n">
        <f aca="false">DK9*DK$5</f>
        <v>10458</v>
      </c>
      <c r="DL28" s="96" t="n">
        <f aca="false">DL9*DL$5</f>
        <v>10950.6529230769</v>
      </c>
      <c r="DM28" s="96" t="n">
        <f aca="false">DM9*DM$5</f>
        <v>10847.0923076923</v>
      </c>
      <c r="DN28" s="96" t="n">
        <f aca="false">DN9*DN$5</f>
        <v>9581.40088888889</v>
      </c>
      <c r="DO28" s="96" t="n">
        <f aca="false">DO9*DO$5</f>
        <v>10066.4452682927</v>
      </c>
      <c r="DP28" s="96" t="n">
        <f aca="false">DP9*DP$5</f>
        <v>9074.91873684211</v>
      </c>
      <c r="DQ28" s="96" t="n">
        <f aca="false">DQ9*DQ$5</f>
        <v>7624.32585365854</v>
      </c>
      <c r="DR28" s="96" t="n">
        <f aca="false">DR9*DR$5</f>
        <v>6970.05557894737</v>
      </c>
      <c r="DS28" s="96" t="n">
        <f aca="false">DS9*DS$5</f>
        <v>11466.5152820513</v>
      </c>
      <c r="DT28" s="96" t="n">
        <f aca="false">DT9*DT$5</f>
        <v>13765.8901463415</v>
      </c>
      <c r="DU28" s="96" t="n">
        <f aca="false">DU9*DU$5</f>
        <v>10965.0442105263</v>
      </c>
      <c r="DV28" s="96" t="n">
        <f aca="false">DV9*DV$5</f>
        <v>10662.4703589744</v>
      </c>
      <c r="DW28" s="96" t="n">
        <f aca="false">DW9*DW$5</f>
        <v>10140.48</v>
      </c>
      <c r="DX28" s="96" t="n">
        <f aca="false">DX9*DX$5</f>
        <v>10971.5835897436</v>
      </c>
      <c r="DY28" s="96" t="n">
        <f aca="false">DY9*DY$5</f>
        <v>11352.3213658537</v>
      </c>
      <c r="DZ28" s="96" t="n">
        <f aca="false">DZ9*DZ$5</f>
        <v>9651.76177777778</v>
      </c>
      <c r="EA28" s="96" t="n">
        <f aca="false">EA9*EA$5</f>
        <v>9772.26892307692</v>
      </c>
      <c r="EB28" s="96" t="n">
        <f aca="false">EB9*EB$5</f>
        <v>9218.4</v>
      </c>
      <c r="EC28" s="96" t="n">
        <f aca="false">EC9*EC$5</f>
        <v>7953.45248780488</v>
      </c>
      <c r="ED28" s="96" t="n">
        <f aca="false">ED9*ED$5</f>
        <v>7264.35873684211</v>
      </c>
      <c r="EE28" s="96" t="n">
        <f aca="false">EE9*EE$5</f>
        <v>11939.0736410256</v>
      </c>
      <c r="EF28" s="96" t="n">
        <f aca="false">EF9*EF$5</f>
        <v>13127.9652682927</v>
      </c>
      <c r="EG28" s="96" t="n">
        <f aca="false">EG9*EG$5</f>
        <v>10972.3461052632</v>
      </c>
      <c r="EH28" s="96" t="n">
        <f aca="false">EH9*EH$5</f>
        <v>11191.3802926829</v>
      </c>
      <c r="EI28" s="96" t="n">
        <f aca="false">EI9*EI$5</f>
        <v>9813.68842105263</v>
      </c>
      <c r="EJ28" s="96" t="n">
        <f aca="false">EJ9*EJ$5</f>
        <v>10996.4188717949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1.28609401709402</v>
      </c>
      <c r="D29" s="96" t="n">
        <f aca="false">D10-D48</f>
        <v>-2.05984210526316</v>
      </c>
      <c r="E29" s="96" t="n">
        <f aca="false">E10-E48</f>
        <v>-0.250390243902444</v>
      </c>
      <c r="F29" s="103" t="n">
        <f aca="false">F10-F48</f>
        <v>-0.0619960380275835</v>
      </c>
      <c r="G29" s="96" t="n">
        <f aca="false">G10-G48</f>
        <v>-0.285205128205131</v>
      </c>
      <c r="H29" s="96" t="n">
        <f aca="false">H10-H48</f>
        <v>-0.128410256410263</v>
      </c>
      <c r="I29" s="96" t="n">
        <f aca="false">I10-I48</f>
        <v>-0.442</v>
      </c>
      <c r="J29" s="96" t="n">
        <f aca="false">J10-J48</f>
        <v>-0.448287548138637</v>
      </c>
      <c r="K29" s="96" t="n">
        <f aca="false">K10-K48</f>
        <v>-0.936048780487806</v>
      </c>
      <c r="L29" s="96" t="n">
        <f aca="false">L10-L48</f>
        <v>0.0394736842105274</v>
      </c>
      <c r="M29" s="96" t="n">
        <f aca="false">M10-M48</f>
        <v>-0.0667948717948725</v>
      </c>
      <c r="N29" s="96" t="n">
        <f aca="false">N10-N48</f>
        <v>0</v>
      </c>
      <c r="O29" s="96" t="n">
        <f aca="false">O10-O48</f>
        <v>0.01417948717949</v>
      </c>
      <c r="P29" s="96" t="n">
        <f aca="false">P10-P48</f>
        <v>-0.00997435897436105</v>
      </c>
      <c r="Q29" s="96" t="n">
        <f aca="false">Q10-Q48</f>
        <v>0.038333333333334</v>
      </c>
      <c r="R29" s="96" t="n">
        <f aca="false">R10-R48</f>
        <v>-0.1875</v>
      </c>
      <c r="S29" s="96" t="n">
        <f aca="false">S10-S48</f>
        <v>0.171787224471437</v>
      </c>
      <c r="T29" s="96" t="n">
        <f aca="false">T10-T48</f>
        <v>0.673256410256411</v>
      </c>
      <c r="U29" s="96" t="n">
        <f aca="false">U10-U48</f>
        <v>-0.157894736842106</v>
      </c>
      <c r="V29" s="96" t="n">
        <f aca="false">V10-V48</f>
        <v>0</v>
      </c>
      <c r="W29" s="103" t="n">
        <f aca="false">W10-W48</f>
        <v>-0.10134676611111</v>
      </c>
      <c r="X29" s="96" t="n">
        <f aca="false">X10-X48</f>
        <v>-0.191973285004696</v>
      </c>
      <c r="Y29" s="96" t="n">
        <f aca="false">Y10-Y48</f>
        <v>-0.171230085717397</v>
      </c>
      <c r="Z29" s="96" t="n">
        <f aca="false">Z10-Z48</f>
        <v>-0.178907768079686</v>
      </c>
      <c r="AA29" s="96" t="n">
        <f aca="false">AA10-AA48</f>
        <v>-0.185218736791686</v>
      </c>
      <c r="AB29" s="96" t="n">
        <f aca="false">AB10-AB48</f>
        <v>-0.185415576990916</v>
      </c>
      <c r="AC29" s="159" t="n">
        <f aca="false">AC10-AC48</f>
        <v>-0.166887947210842</v>
      </c>
      <c r="AD29" s="99"/>
      <c r="AE29" s="100"/>
      <c r="AG29" s="96" t="n">
        <f aca="false">AG10*AG$5</f>
        <v>9591.50933333333</v>
      </c>
      <c r="AH29" s="96" t="n">
        <f aca="false">AH10*AH$5</f>
        <v>8096</v>
      </c>
      <c r="AI29" s="96" t="n">
        <f aca="false">AI10*AI$5</f>
        <v>8771.91043902439</v>
      </c>
      <c r="AJ29" s="96" t="n">
        <f aca="false">AJ10*AJ$5</f>
        <v>7359.90315789474</v>
      </c>
      <c r="AK29" s="96" t="n">
        <f aca="false">AK10*AK$5</f>
        <v>8075.64123076923</v>
      </c>
      <c r="AL29" s="96" t="n">
        <f aca="false">AL10*AL$5</f>
        <v>9000</v>
      </c>
      <c r="AM29" s="96" t="n">
        <f aca="false">AM10*AM$5</f>
        <v>11430.6795897436</v>
      </c>
      <c r="AN29" s="96" t="n">
        <f aca="false">AN10*AN$5</f>
        <v>13915.989948718</v>
      </c>
      <c r="AO29" s="96" t="n">
        <f aca="false">AO10*AO$5</f>
        <v>12679.2</v>
      </c>
      <c r="AP29" s="96" t="n">
        <f aca="false">AP10*AP$5</f>
        <v>11374.1446153846</v>
      </c>
      <c r="AQ29" s="96" t="n">
        <f aca="false">AQ10*AQ$5</f>
        <v>9013.79368421053</v>
      </c>
      <c r="AR29" s="96" t="n">
        <f aca="false">AR10*AR$5</f>
        <v>11023.8813658537</v>
      </c>
      <c r="AS29" s="96" t="n">
        <f aca="false">AS10*AS$5</f>
        <v>10144.7595897436</v>
      </c>
      <c r="AT29" s="96" t="n">
        <f aca="false">AT10*AT$5</f>
        <v>9152.03911111111</v>
      </c>
      <c r="AU29" s="96" t="n">
        <f aca="false">AU10*AU$5</f>
        <v>9995.93034146342</v>
      </c>
      <c r="AV29" s="96" t="n">
        <f aca="false">AV10*AV$5</f>
        <v>8739.90315789474</v>
      </c>
      <c r="AW29" s="96" t="n">
        <f aca="false">AW10*AW$5</f>
        <v>5343.3721025641</v>
      </c>
      <c r="AX29" s="96" t="n">
        <f aca="false">AX10*AX$5</f>
        <v>5567.904</v>
      </c>
      <c r="AY29" s="96" t="n">
        <f aca="false">AY10*AY$5</f>
        <v>13020.2436923077</v>
      </c>
      <c r="AZ29" s="96" t="n">
        <f aca="false">AZ10*AZ$5</f>
        <v>16626.0597073171</v>
      </c>
      <c r="BA29" s="96" t="n">
        <f aca="false">BA10*BA$5</f>
        <v>12218.9557894737</v>
      </c>
      <c r="BB29" s="96" t="n">
        <f aca="false">BB10*BB$5</f>
        <v>10715.9710769231</v>
      </c>
      <c r="BC29" s="96" t="n">
        <f aca="false">BC10*BC$5</f>
        <v>10728.75</v>
      </c>
      <c r="BD29" s="96" t="n">
        <f aca="false">BD10*BD$5</f>
        <v>12022.2722051282</v>
      </c>
      <c r="BE29" s="96" t="n">
        <f aca="false">BE10*BE$5</f>
        <v>10401.328</v>
      </c>
      <c r="BF29" s="96" t="n">
        <f aca="false">BF10*BF$5</f>
        <v>9700.74215384615</v>
      </c>
      <c r="BG29" s="96" t="n">
        <f aca="false">BG10*BG$5</f>
        <v>9260.90892307692</v>
      </c>
      <c r="BH29" s="96" t="n">
        <f aca="false">BH10*BH$5</f>
        <v>8850.34189473684</v>
      </c>
      <c r="BI29" s="96" t="n">
        <f aca="false">BI10*BI$5</f>
        <v>6484.20468292683</v>
      </c>
      <c r="BJ29" s="96" t="n">
        <f aca="false">BJ10*BJ$5</f>
        <v>6112.42189473684</v>
      </c>
      <c r="BK29" s="96" t="n">
        <f aca="false">BK10*BK$5</f>
        <v>12930.4516923077</v>
      </c>
      <c r="BL29" s="96" t="n">
        <f aca="false">BL10*BL$5</f>
        <v>14911.7373658537</v>
      </c>
      <c r="BM29" s="96" t="n">
        <f aca="false">BM10*BM$5</f>
        <v>11748.5936842105</v>
      </c>
      <c r="BN29" s="96" t="n">
        <f aca="false">BN10*BN$5</f>
        <v>11538.0708292683</v>
      </c>
      <c r="BO29" s="96" t="n">
        <f aca="false">BO10*BO$5</f>
        <v>9866.85473684211</v>
      </c>
      <c r="BP29" s="96" t="n">
        <f aca="false">BP10*BP$5</f>
        <v>11679.6397948718</v>
      </c>
      <c r="BQ29" s="96" t="n">
        <f aca="false">BQ10*BQ$5</f>
        <v>10915.5424390244</v>
      </c>
      <c r="BR29" s="96" t="n">
        <f aca="false">BR10*BR$5</f>
        <v>9190.68088888889</v>
      </c>
      <c r="BS29" s="96" t="n">
        <f aca="false">BS10*BS$5</f>
        <v>9418.83856410257</v>
      </c>
      <c r="BT29" s="96" t="n">
        <f aca="false">BT10*BT$5</f>
        <v>9423.40042105263</v>
      </c>
      <c r="BU29" s="96" t="n">
        <f aca="false">BU10*BU$5</f>
        <v>6711.86224390244</v>
      </c>
      <c r="BV29" s="96" t="n">
        <f aca="false">BV10*BV$5</f>
        <v>6546.75873684211</v>
      </c>
      <c r="BW29" s="96" t="n">
        <f aca="false">BW10*BW$5</f>
        <v>13341.8885853659</v>
      </c>
      <c r="BX29" s="96" t="n">
        <f aca="false">BX10*BX$5</f>
        <v>14021.1171282051</v>
      </c>
      <c r="BY29" s="96" t="n">
        <f aca="false">BY10*BY$5</f>
        <v>11685.2976842105</v>
      </c>
      <c r="BZ29" s="96" t="n">
        <f aca="false">BZ10*BZ$5</f>
        <v>11628.0099512195</v>
      </c>
      <c r="CA29" s="96" t="n">
        <f aca="false">CA10*CA$5</f>
        <v>9972.31578947368</v>
      </c>
      <c r="CB29" s="96" t="n">
        <f aca="false">CB10*CB$5</f>
        <v>12149.6077948718</v>
      </c>
      <c r="CC29" s="96" t="n">
        <f aca="false">CC10*CC$5</f>
        <v>10607.6825365854</v>
      </c>
      <c r="CD29" s="96" t="n">
        <f aca="false">CD10*CD$5</f>
        <v>9327.96088888889</v>
      </c>
      <c r="CE29" s="96" t="n">
        <f aca="false">CE10*CE$5</f>
        <v>9606.76143589744</v>
      </c>
      <c r="CF29" s="96" t="n">
        <f aca="false">CF10*CF$5</f>
        <v>10035.9</v>
      </c>
      <c r="CG29" s="96" t="n">
        <f aca="false">CG10*CG$5</f>
        <v>6884.24184615385</v>
      </c>
      <c r="CH29" s="96" t="n">
        <f aca="false">CH10*CH$5</f>
        <v>6977.31873684211</v>
      </c>
      <c r="CI29" s="96" t="n">
        <f aca="false">CI10*CI$5</f>
        <v>13281.3254634146</v>
      </c>
      <c r="CJ29" s="96" t="n">
        <f aca="false">CJ10*CJ$5</f>
        <v>13821.8467692308</v>
      </c>
      <c r="CK29" s="96" t="n">
        <f aca="false">CK10*CK$5</f>
        <v>12176.9835789474</v>
      </c>
      <c r="CL29" s="96" t="n">
        <f aca="false">CL10*CL$5</f>
        <v>11305.3564878049</v>
      </c>
      <c r="CM29" s="96" t="n">
        <f aca="false">CM10*CM$5</f>
        <v>10116.7073684211</v>
      </c>
      <c r="CN29" s="96" t="n">
        <f aca="false">CN10*CN$5</f>
        <v>12668.4497560976</v>
      </c>
      <c r="CO29" s="96" t="n">
        <f aca="false">CO10*CO$5</f>
        <v>10262.2451282051</v>
      </c>
      <c r="CP29" s="96" t="n">
        <f aca="false">CP10*CP$5</f>
        <v>9451.16088888889</v>
      </c>
      <c r="CQ29" s="96" t="n">
        <f aca="false">CQ10*CQ$5</f>
        <v>10203.6996923077</v>
      </c>
      <c r="CR29" s="96" t="n">
        <f aca="false">CR10*CR$5</f>
        <v>9849.6</v>
      </c>
      <c r="CS29" s="96" t="n">
        <f aca="false">CS10*CS$5</f>
        <v>7326.22502564103</v>
      </c>
      <c r="CT29" s="96" t="n">
        <f aca="false">CT10*CT$5</f>
        <v>7729.96042105263</v>
      </c>
      <c r="CU29" s="96" t="n">
        <f aca="false">CU10*CU$5</f>
        <v>12776.1022439024</v>
      </c>
      <c r="CV29" s="96" t="n">
        <f aca="false">CV10*CV$5</f>
        <v>13735.2703589744</v>
      </c>
      <c r="CW29" s="96" t="n">
        <f aca="false">CW10*CW$5</f>
        <v>12773.8</v>
      </c>
      <c r="CX29" s="96" t="n">
        <f aca="false">CX10*CX$5</f>
        <v>11058.1021538462</v>
      </c>
      <c r="CY29" s="96" t="n">
        <f aca="false">CY10*CY$5</f>
        <v>10359.8778947368</v>
      </c>
      <c r="CZ29" s="96" t="n">
        <f aca="false">CZ10*CZ$5</f>
        <v>12841.8</v>
      </c>
      <c r="DA29" s="96" t="n">
        <f aca="false">DA10*DA$5</f>
        <v>10607.7023589744</v>
      </c>
      <c r="DB29" s="96" t="n">
        <f aca="false">DB10*DB$5</f>
        <v>10008.1654054054</v>
      </c>
      <c r="DC29" s="96" t="n">
        <f aca="false">DC10*DC$5</f>
        <v>11028.1106341463</v>
      </c>
      <c r="DD29" s="96" t="n">
        <f aca="false">DD10*DD$5</f>
        <v>9821.86189473684</v>
      </c>
      <c r="DE29" s="96" t="n">
        <f aca="false">DE10*DE$5</f>
        <v>8166.95815384615</v>
      </c>
      <c r="DF29" s="96" t="n">
        <f aca="false">DF10*DF$5</f>
        <v>8240.544</v>
      </c>
      <c r="DG29" s="96" t="n">
        <f aca="false">DG10*DG$5</f>
        <v>12533.6225641026</v>
      </c>
      <c r="DH29" s="96" t="n">
        <f aca="false">DH10*DH$5</f>
        <v>15132.5607804878</v>
      </c>
      <c r="DI29" s="96" t="n">
        <f aca="false">DI10*DI$5</f>
        <v>12047.2547368421</v>
      </c>
      <c r="DJ29" s="96" t="n">
        <f aca="false">DJ10*DJ$5</f>
        <v>11418.9657435897</v>
      </c>
      <c r="DK29" s="96" t="n">
        <f aca="false">DK10*DK$5</f>
        <v>11663.9</v>
      </c>
      <c r="DL29" s="96" t="n">
        <f aca="false">DL10*DL$5</f>
        <v>12162.6841025641</v>
      </c>
      <c r="DM29" s="96" t="n">
        <f aca="false">DM10*DM$5</f>
        <v>11475.6994871795</v>
      </c>
      <c r="DN29" s="96" t="n">
        <f aca="false">DN10*DN$5</f>
        <v>10165.7208888889</v>
      </c>
      <c r="DO29" s="96" t="n">
        <f aca="false">DO10*DO$5</f>
        <v>11034.8382439024</v>
      </c>
      <c r="DP29" s="96" t="n">
        <f aca="false">DP10*DP$5</f>
        <v>10241.3431578947</v>
      </c>
      <c r="DQ29" s="96" t="n">
        <f aca="false">DQ10*DQ$5</f>
        <v>9088.4487804878</v>
      </c>
      <c r="DR29" s="96" t="n">
        <f aca="false">DR10*DR$5</f>
        <v>8408.74189473684</v>
      </c>
      <c r="DS29" s="96" t="n">
        <f aca="false">DS10*DS$5</f>
        <v>12856.0281025641</v>
      </c>
      <c r="DT29" s="96" t="n">
        <f aca="false">DT10*DT$5</f>
        <v>15405.9406829268</v>
      </c>
      <c r="DU29" s="96" t="n">
        <f aca="false">DU10*DU$5</f>
        <v>12372.6829473684</v>
      </c>
      <c r="DV29" s="96" t="n">
        <f aca="false">DV10*DV$5</f>
        <v>12308.6291282051</v>
      </c>
      <c r="DW29" s="96" t="n">
        <f aca="false">DW10*DW$5</f>
        <v>11603.808</v>
      </c>
      <c r="DX29" s="96" t="n">
        <f aca="false">DX10*DX$5</f>
        <v>12506.6951794872</v>
      </c>
      <c r="DY29" s="96" t="n">
        <f aca="false">DY10*DY$5</f>
        <v>12382.6805853659</v>
      </c>
      <c r="DZ29" s="96" t="n">
        <f aca="false">DZ10*DZ$5</f>
        <v>10545.8808888889</v>
      </c>
      <c r="EA29" s="96" t="n">
        <f aca="false">EA10*EA$5</f>
        <v>11005.5007179487</v>
      </c>
      <c r="EB29" s="96" t="n">
        <f aca="false">EB10*EB$5</f>
        <v>10660.9018947368</v>
      </c>
      <c r="EC29" s="96" t="n">
        <f aca="false">EC10*EC$5</f>
        <v>9663.35063414634</v>
      </c>
      <c r="ED29" s="96" t="n">
        <f aca="false">ED10*ED$5</f>
        <v>8916.54315789474</v>
      </c>
      <c r="EE29" s="96" t="n">
        <f aca="false">EE10*EE$5</f>
        <v>13739.1778461538</v>
      </c>
      <c r="EF29" s="96" t="n">
        <f aca="false">EF10*EF$5</f>
        <v>15068.4991219512</v>
      </c>
      <c r="EG29" s="96" t="n">
        <f aca="false">EG10*EG$5</f>
        <v>12702.1397894737</v>
      </c>
      <c r="EH29" s="96" t="n">
        <f aca="false">EH10*EH$5</f>
        <v>13231.5992195122</v>
      </c>
      <c r="EI29" s="96" t="n">
        <f aca="false">EI10*EI$5</f>
        <v>11514.72</v>
      </c>
      <c r="EJ29" s="96" t="n">
        <f aca="false">EJ10*EJ$5</f>
        <v>12854.8904615385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0.231401697664182</v>
      </c>
      <c r="D30" s="96" t="n">
        <f aca="false">D11-D49</f>
        <v>-0.300631578947371</v>
      </c>
      <c r="E30" s="96" t="n">
        <f aca="false">E11-E49</f>
        <v>-0.000121951219512084</v>
      </c>
      <c r="F30" s="103" t="n">
        <f aca="false">F11-F49</f>
        <v>0.186037093574974</v>
      </c>
      <c r="G30" s="96" t="n">
        <f aca="false">G11-G49</f>
        <v>0.0400683760683762</v>
      </c>
      <c r="H30" s="96" t="n">
        <f aca="false">H11-H49</f>
        <v>0.0383589743589745</v>
      </c>
      <c r="I30" s="96" t="n">
        <f aca="false">I11-I49</f>
        <v>0.0417777777777779</v>
      </c>
      <c r="J30" s="96" t="n">
        <f aca="false">J11-J49</f>
        <v>0.0425943517329905</v>
      </c>
      <c r="K30" s="96" t="n">
        <f aca="false">K11-K49</f>
        <v>0.0456097560975586</v>
      </c>
      <c r="L30" s="96" t="n">
        <f aca="false">L11-L49</f>
        <v>0.0395789473684225</v>
      </c>
      <c r="M30" s="96" t="n">
        <f aca="false">M11-M49</f>
        <v>0.0385641025641021</v>
      </c>
      <c r="N30" s="96" t="n">
        <f aca="false">N11-N49</f>
        <v>0.0467499999999994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0</v>
      </c>
      <c r="T30" s="96" t="n">
        <f aca="false">T11-T49</f>
        <v>0</v>
      </c>
      <c r="U30" s="96" t="n">
        <f aca="false">U11-U49</f>
        <v>0</v>
      </c>
      <c r="V30" s="96" t="n">
        <f aca="false">V11-V49</f>
        <v>0</v>
      </c>
      <c r="W30" s="103" t="n">
        <f aca="false">W11-W49</f>
        <v>0.0208339196815501</v>
      </c>
      <c r="X30" s="96" t="n">
        <f aca="false">X11-X49</f>
        <v>0</v>
      </c>
      <c r="Y30" s="96" t="n">
        <f aca="false">Y11-Y49</f>
        <v>-2.38745871286028E-005</v>
      </c>
      <c r="Z30" s="96" t="n">
        <f aca="false">Z11-Z49</f>
        <v>-2.7740011041999E-005</v>
      </c>
      <c r="AA30" s="96" t="n">
        <f aca="false">AA11-AA49</f>
        <v>1.2210895338427E-005</v>
      </c>
      <c r="AB30" s="96" t="n">
        <f aca="false">AB11-AB49</f>
        <v>-2.08354480335515E-006</v>
      </c>
      <c r="AC30" s="159" t="n">
        <f aca="false">AC11-AC49</f>
        <v>0.0111454212085214</v>
      </c>
      <c r="AD30" s="99"/>
      <c r="AE30" s="100"/>
      <c r="AG30" s="96" t="n">
        <f aca="false">AG11*AG$5</f>
        <v>10123.0769230769</v>
      </c>
      <c r="AH30" s="96" t="n">
        <f aca="false">AH11*AH$5</f>
        <v>9210.82311111111</v>
      </c>
      <c r="AI30" s="96" t="n">
        <f aca="false">AI11*AI$5</f>
        <v>10366.7227317073</v>
      </c>
      <c r="AJ30" s="96" t="n">
        <f aca="false">AJ11*AJ$5</f>
        <v>8507.52084210526</v>
      </c>
      <c r="AK30" s="96" t="n">
        <f aca="false">AK11*AK$5</f>
        <v>9498.73374358974</v>
      </c>
      <c r="AL30" s="96" t="n">
        <f aca="false">AL11*AL$5</f>
        <v>10856.4</v>
      </c>
      <c r="AM30" s="96" t="n">
        <f aca="false">AM11*AM$5</f>
        <v>11613.7144615385</v>
      </c>
      <c r="AN30" s="96" t="n">
        <f aca="false">AN11*AN$5</f>
        <v>12152.1105641026</v>
      </c>
      <c r="AO30" s="96" t="n">
        <f aca="false">AO11*AO$5</f>
        <v>11473.2</v>
      </c>
      <c r="AP30" s="96" t="n">
        <f aca="false">AP11*AP$5</f>
        <v>9761.53846153846</v>
      </c>
      <c r="AQ30" s="96" t="n">
        <f aca="false">AQ11*AQ$5</f>
        <v>10368.0404210526</v>
      </c>
      <c r="AR30" s="96" t="n">
        <f aca="false">AR11*AR$5</f>
        <v>10959.2109268293</v>
      </c>
      <c r="AS30" s="96" t="n">
        <f aca="false">AS11*AS$5</f>
        <v>10511.2053333333</v>
      </c>
      <c r="AT30" s="96" t="n">
        <f aca="false">AT11*AT$5</f>
        <v>9152.03911111111</v>
      </c>
      <c r="AU30" s="96" t="n">
        <f aca="false">AU11*AU$5</f>
        <v>10200.0597073171</v>
      </c>
      <c r="AV30" s="96" t="n">
        <f aca="false">AV11*AV$5</f>
        <v>8463.90315789474</v>
      </c>
      <c r="AW30" s="96" t="n">
        <f aca="false">AW11*AW$5</f>
        <v>9385.35446153846</v>
      </c>
      <c r="AX30" s="96" t="n">
        <f aca="false">AX11*AX$5</f>
        <v>9984.096</v>
      </c>
      <c r="AY30" s="96" t="n">
        <f aca="false">AY11*AY$5</f>
        <v>10790.7661538462</v>
      </c>
      <c r="AZ30" s="96" t="n">
        <f aca="false">AZ11*AZ$5</f>
        <v>12648.1293658537</v>
      </c>
      <c r="BA30" s="96" t="n">
        <f aca="false">BA11*BA$5</f>
        <v>10887.4736842105</v>
      </c>
      <c r="BB30" s="96" t="n">
        <f aca="false">BB11*BB$5</f>
        <v>9775.9517948718</v>
      </c>
      <c r="BC30" s="96" t="n">
        <f aca="false">BC11*BC$5</f>
        <v>10807.5</v>
      </c>
      <c r="BD30" s="96" t="n">
        <f aca="false">BD11*BD$5</f>
        <v>10525.6861538462</v>
      </c>
      <c r="BE30" s="96" t="n">
        <f aca="false">BE11*BE$5</f>
        <v>9930.59630769231</v>
      </c>
      <c r="BF30" s="96" t="n">
        <f aca="false">BF11*BF$5</f>
        <v>9266.11507692308</v>
      </c>
      <c r="BG30" s="96" t="n">
        <f aca="false">BG11*BG$5</f>
        <v>9383.98625641026</v>
      </c>
      <c r="BH30" s="96" t="n">
        <f aca="false">BH11*BH$5</f>
        <v>9388.64842105263</v>
      </c>
      <c r="BI30" s="96" t="n">
        <f aca="false">BI11*BI$5</f>
        <v>9055.58985365854</v>
      </c>
      <c r="BJ30" s="96" t="n">
        <f aca="false">BJ11*BJ$5</f>
        <v>10211.7094736842</v>
      </c>
      <c r="BK30" s="96" t="n">
        <f aca="false">BK11*BK$5</f>
        <v>10481.285948718</v>
      </c>
      <c r="BL30" s="96" t="n">
        <f aca="false">BL11*BL$5</f>
        <v>12549.5931707317</v>
      </c>
      <c r="BM30" s="96" t="n">
        <f aca="false">BM11*BM$5</f>
        <v>10368.8842105263</v>
      </c>
      <c r="BN30" s="96" t="n">
        <f aca="false">BN11*BN$5</f>
        <v>10449.4969756098</v>
      </c>
      <c r="BO30" s="96" t="n">
        <f aca="false">BO11*BO$5</f>
        <v>10611.4736842105</v>
      </c>
      <c r="BP30" s="96" t="n">
        <f aca="false">BP11*BP$5</f>
        <v>10325.9626666667</v>
      </c>
      <c r="BQ30" s="96" t="n">
        <f aca="false">BQ11*BQ$5</f>
        <v>9980.34673170732</v>
      </c>
      <c r="BR30" s="96" t="n">
        <f aca="false">BR11*BR$5</f>
        <v>9040.29866666667</v>
      </c>
      <c r="BS30" s="96" t="n">
        <f aca="false">BS11*BS$5</f>
        <v>9346.33805128205</v>
      </c>
      <c r="BT30" s="96" t="n">
        <f aca="false">BT11*BT$5</f>
        <v>9950.24842105263</v>
      </c>
      <c r="BU30" s="96" t="n">
        <f aca="false">BU11*BU$5</f>
        <v>9239.832</v>
      </c>
      <c r="BV30" s="96" t="n">
        <f aca="false">BV11*BV$5</f>
        <v>10266.9094736842</v>
      </c>
      <c r="BW30" s="96" t="n">
        <f aca="false">BW11*BW$5</f>
        <v>10462.6126829268</v>
      </c>
      <c r="BX30" s="96" t="n">
        <f aca="false">BX11*BX$5</f>
        <v>12295.9809230769</v>
      </c>
      <c r="BY30" s="96" t="n">
        <f aca="false">BY11*BY$5</f>
        <v>10360.4589473684</v>
      </c>
      <c r="BZ30" s="96" t="n">
        <f aca="false">BZ11*BZ$5</f>
        <v>10408.507902439</v>
      </c>
      <c r="CA30" s="96" t="n">
        <f aca="false">CA11*CA$5</f>
        <v>10554.5692631579</v>
      </c>
      <c r="CB30" s="96" t="n">
        <f aca="false">CB11*CB$5</f>
        <v>10711.6412307692</v>
      </c>
      <c r="CC30" s="96" t="n">
        <f aca="false">CC11*CC$5</f>
        <v>10002.9603902439</v>
      </c>
      <c r="CD30" s="96" t="n">
        <f aca="false">CD11*CD$5</f>
        <v>9050.81955555555</v>
      </c>
      <c r="CE30" s="96" t="n">
        <f aca="false">CE11*CE$5</f>
        <v>9360.23076923077</v>
      </c>
      <c r="CF30" s="96" t="n">
        <f aca="false">CF11*CF$5</f>
        <v>10040.1</v>
      </c>
      <c r="CG30" s="96" t="n">
        <f aca="false">CG11*CG$5</f>
        <v>9187.66605128205</v>
      </c>
      <c r="CH30" s="96" t="n">
        <f aca="false">CH11*CH$5</f>
        <v>10280.8547368421</v>
      </c>
      <c r="CI30" s="96" t="n">
        <f aca="false">CI11*CI$5</f>
        <v>10496.6458536585</v>
      </c>
      <c r="CJ30" s="96" t="n">
        <f aca="false">CJ11*CJ$5</f>
        <v>12310.3267692308</v>
      </c>
      <c r="CK30" s="96" t="n">
        <f aca="false">CK11*CK$5</f>
        <v>10850.9305263158</v>
      </c>
      <c r="CL30" s="96" t="n">
        <f aca="false">CL11*CL$5</f>
        <v>10014.7012682927</v>
      </c>
      <c r="CM30" s="96" t="n">
        <f aca="false">CM11*CM$5</f>
        <v>10553.3684210526</v>
      </c>
      <c r="CN30" s="96" t="n">
        <f aca="false">CN11*CN$5</f>
        <v>10563.9459512195</v>
      </c>
      <c r="CO30" s="96" t="n">
        <f aca="false">CO11*CO$5</f>
        <v>9970.2281025641</v>
      </c>
      <c r="CP30" s="96" t="n">
        <f aca="false">CP11*CP$5</f>
        <v>9047.84711111111</v>
      </c>
      <c r="CQ30" s="96" t="n">
        <f aca="false">CQ11*CQ$5</f>
        <v>9755.37230769231</v>
      </c>
      <c r="CR30" s="96" t="n">
        <f aca="false">CR11*CR$5</f>
        <v>9632.592</v>
      </c>
      <c r="CS30" s="96" t="n">
        <f aca="false">CS11*CS$5</f>
        <v>9171.25702564103</v>
      </c>
      <c r="CT30" s="96" t="n">
        <f aca="false">CT11*CT$5</f>
        <v>10721.4821052632</v>
      </c>
      <c r="CU30" s="96" t="n">
        <f aca="false">CU11*CU$5</f>
        <v>10087.9287804878</v>
      </c>
      <c r="CV30" s="96" t="n">
        <f aca="false">CV11*CV$5</f>
        <v>12307.0295384615</v>
      </c>
      <c r="CW30" s="96" t="n">
        <f aca="false">CW11*CW$5</f>
        <v>10872.75</v>
      </c>
      <c r="CX30" s="96" t="n">
        <f aca="false">CX11*CX$5</f>
        <v>10136.7286153846</v>
      </c>
      <c r="CY30" s="96" t="n">
        <f aca="false">CY11*CY$5</f>
        <v>10537.9705263158</v>
      </c>
      <c r="CZ30" s="96" t="n">
        <f aca="false">CZ11*CZ$5</f>
        <v>10546.3322926829</v>
      </c>
      <c r="DA30" s="96" t="n">
        <f aca="false">DA11*DA$5</f>
        <v>10000.2695384615</v>
      </c>
      <c r="DB30" s="96" t="n">
        <f aca="false">DB11*DB$5</f>
        <v>9338.18594594595</v>
      </c>
      <c r="DC30" s="96" t="n">
        <f aca="false">DC11*DC$5</f>
        <v>9792.35824390244</v>
      </c>
      <c r="DD30" s="96" t="n">
        <f aca="false">DD11*DD$5</f>
        <v>9574.5852631579</v>
      </c>
      <c r="DE30" s="96" t="n">
        <f aca="false">DE11*DE$5</f>
        <v>9587.09374358974</v>
      </c>
      <c r="DF30" s="96" t="n">
        <f aca="false">DF11*DF$5</f>
        <v>10365.84</v>
      </c>
      <c r="DG30" s="96" t="n">
        <f aca="false">DG11*DG$5</f>
        <v>10109.3288205128</v>
      </c>
      <c r="DH30" s="96" t="n">
        <f aca="false">DH11*DH$5</f>
        <v>13064.0505365854</v>
      </c>
      <c r="DI30" s="96" t="n">
        <f aca="false">DI11*DI$5</f>
        <v>10445.2926315789</v>
      </c>
      <c r="DJ30" s="96" t="n">
        <f aca="false">DJ11*DJ$5</f>
        <v>10168.1583589744</v>
      </c>
      <c r="DK30" s="96" t="n">
        <f aca="false">DK11*DK$5</f>
        <v>10946</v>
      </c>
      <c r="DL30" s="96" t="n">
        <f aca="false">DL11*DL$5</f>
        <v>10286.366974359</v>
      </c>
      <c r="DM30" s="96" t="n">
        <f aca="false">DM11*DM$5</f>
        <v>10499.8004102564</v>
      </c>
      <c r="DN30" s="96" t="n">
        <f aca="false">DN11*DN$5</f>
        <v>9142.96533333333</v>
      </c>
      <c r="DO30" s="96" t="n">
        <f aca="false">DO11*DO$5</f>
        <v>9479.36312195122</v>
      </c>
      <c r="DP30" s="96" t="n">
        <f aca="false">DP11*DP$5</f>
        <v>9645.47368421053</v>
      </c>
      <c r="DQ30" s="96" t="n">
        <f aca="false">DQ11*DQ$5</f>
        <v>9691.34341463415</v>
      </c>
      <c r="DR30" s="96" t="n">
        <f aca="false">DR11*DR$5</f>
        <v>10376.7284210526</v>
      </c>
      <c r="DS30" s="96" t="n">
        <f aca="false">DS11*DS$5</f>
        <v>10185.8207179487</v>
      </c>
      <c r="DT30" s="96" t="n">
        <f aca="false">DT11*DT$5</f>
        <v>13138.8837073171</v>
      </c>
      <c r="DU30" s="96" t="n">
        <f aca="false">DU11*DU$5</f>
        <v>10523.1536842105</v>
      </c>
      <c r="DV30" s="96" t="n">
        <f aca="false">DV11*DV$5</f>
        <v>10675.526974359</v>
      </c>
      <c r="DW30" s="96" t="n">
        <f aca="false">DW11*DW$5</f>
        <v>10575.36</v>
      </c>
      <c r="DX30" s="96" t="n">
        <f aca="false">DX11*DX$5</f>
        <v>10354.8182564103</v>
      </c>
      <c r="DY30" s="96" t="n">
        <f aca="false">DY11*DY$5</f>
        <v>10607.9004878049</v>
      </c>
      <c r="DZ30" s="96" t="n">
        <f aca="false">DZ11*DZ$5</f>
        <v>9229.75288888889</v>
      </c>
      <c r="EA30" s="96" t="n">
        <f aca="false">EA11*EA$5</f>
        <v>9552.47282051282</v>
      </c>
      <c r="EB30" s="96" t="n">
        <f aca="false">EB11*EB$5</f>
        <v>9735.53684210526</v>
      </c>
      <c r="EC30" s="96" t="n">
        <f aca="false">EC11*EC$5</f>
        <v>9786.34770731707</v>
      </c>
      <c r="ED30" s="96" t="n">
        <f aca="false">ED11*ED$5</f>
        <v>10469.6968421053</v>
      </c>
      <c r="EE30" s="96" t="n">
        <f aca="false">EE11*EE$5</f>
        <v>10723.0594871795</v>
      </c>
      <c r="EF30" s="96" t="n">
        <f aca="false">EF11*EF$5</f>
        <v>12722.3313170732</v>
      </c>
      <c r="EG30" s="96" t="n">
        <f aca="false">EG11*EG$5</f>
        <v>10620.7705263158</v>
      </c>
      <c r="EH30" s="96" t="n">
        <f aca="false">EH11*EH$5</f>
        <v>10629.3652682927</v>
      </c>
      <c r="EI30" s="96" t="n">
        <f aca="false">EI11*EI$5</f>
        <v>10710.8336842105</v>
      </c>
      <c r="EJ30" s="96" t="n">
        <f aca="false">EJ11*EJ$5</f>
        <v>10441.3561025641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0.214653846740724</v>
      </c>
      <c r="D31" s="96" t="n">
        <f aca="false">D12-D50</f>
        <v>1.42094736842106</v>
      </c>
      <c r="E31" s="96" t="n">
        <f aca="false">E12-E50</f>
        <v>0.0458536585365863</v>
      </c>
      <c r="F31" s="103" t="n">
        <f aca="false">F12-F50</f>
        <v>0.734763692801842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0.0425943517329905</v>
      </c>
      <c r="K31" s="96" t="n">
        <f aca="false">K12-K50</f>
        <v>0.0456097560975621</v>
      </c>
      <c r="L31" s="96" t="n">
        <f aca="false">L12-L50</f>
        <v>0.0395789473684225</v>
      </c>
      <c r="M31" s="96" t="n">
        <f aca="false">M12-M50</f>
        <v>0.0385641025641021</v>
      </c>
      <c r="N31" s="96" t="n">
        <f aca="false">N12-N50</f>
        <v>0.046750000000003</v>
      </c>
      <c r="O31" s="96" t="n">
        <f aca="false">O12-O50</f>
        <v>0.000102564102569147</v>
      </c>
      <c r="P31" s="96" t="n">
        <f aca="false">P12-P50</f>
        <v>0.000102564102565594</v>
      </c>
      <c r="Q31" s="96" t="n">
        <f aca="false">Q12-Q50</f>
        <v>0.000102564102565594</v>
      </c>
      <c r="R31" s="96" t="n">
        <f aca="false">R12-R50</f>
        <v>0</v>
      </c>
      <c r="S31" s="96" t="n">
        <f aca="false">S12-S50</f>
        <v>7.48384406961122E-005</v>
      </c>
      <c r="T31" s="96" t="n">
        <f aca="false">T12-T50</f>
        <v>0.000102564102565594</v>
      </c>
      <c r="U31" s="96" t="n">
        <f aca="false">U12-U50</f>
        <v>0</v>
      </c>
      <c r="V31" s="96" t="n">
        <f aca="false">V12-V50</f>
        <v>0.000121951219512084</v>
      </c>
      <c r="W31" s="103" t="n">
        <f aca="false">W12-W50</f>
        <v>0.014515504776373</v>
      </c>
      <c r="X31" s="96" t="n">
        <f aca="false">X12-X50</f>
        <v>0</v>
      </c>
      <c r="Y31" s="96" t="n">
        <f aca="false">Y12-Y50</f>
        <v>7.30336747878368E-005</v>
      </c>
      <c r="Z31" s="96" t="n">
        <f aca="false">Z12-Z50</f>
        <v>7.41369725290042E-005</v>
      </c>
      <c r="AA31" s="96" t="n">
        <f aca="false">AA12-AA50</f>
        <v>1.11088330356779E-006</v>
      </c>
      <c r="AB31" s="96" t="n">
        <f aca="false">AB12-AB50</f>
        <v>-2.77175048530864E-005</v>
      </c>
      <c r="AC31" s="159" t="n">
        <f aca="false">AC12-AC50</f>
        <v>0.0157282835774382</v>
      </c>
      <c r="AD31" s="99"/>
      <c r="AE31" s="100"/>
      <c r="AG31" s="96" t="n">
        <f aca="false">AG12*AG$5</f>
        <v>9196.38153846154</v>
      </c>
      <c r="AH31" s="96" t="n">
        <f aca="false">AH12*AH$5</f>
        <v>8257.216</v>
      </c>
      <c r="AI31" s="96" t="n">
        <f aca="false">AI12*AI$5</f>
        <v>9142.64312195122</v>
      </c>
      <c r="AJ31" s="96" t="n">
        <f aca="false">AJ12*AJ$5</f>
        <v>8507.52084210526</v>
      </c>
      <c r="AK31" s="96" t="n">
        <f aca="false">AK12*AK$5</f>
        <v>9498.73374358974</v>
      </c>
      <c r="AL31" s="96" t="n">
        <f aca="false">AL12*AL$5</f>
        <v>10456.2</v>
      </c>
      <c r="AM31" s="96" t="n">
        <f aca="false">AM12*AM$5</f>
        <v>11613.753025641</v>
      </c>
      <c r="AN31" s="96" t="n">
        <f aca="false">AN12*AN$5</f>
        <v>12152.1507692308</v>
      </c>
      <c r="AO31" s="96" t="n">
        <f aca="false">AO12*AO$5</f>
        <v>10317.6</v>
      </c>
      <c r="AP31" s="96" t="n">
        <f aca="false">AP12*AP$5</f>
        <v>9400.02892307692</v>
      </c>
      <c r="AQ31" s="96" t="n">
        <f aca="false">AQ12*AQ$5</f>
        <v>9986.62736842105</v>
      </c>
      <c r="AR31" s="96" t="n">
        <f aca="false">AR12*AR$5</f>
        <v>10573.2152195122</v>
      </c>
      <c r="AS31" s="96" t="n">
        <f aca="false">AS12*AS$5</f>
        <v>5729.24697435897</v>
      </c>
      <c r="AT31" s="96" t="n">
        <f aca="false">AT12*AT$5</f>
        <v>5103.92177777778</v>
      </c>
      <c r="AU31" s="96" t="n">
        <f aca="false">AU12*AU$5</f>
        <v>5916</v>
      </c>
      <c r="AV31" s="96" t="n">
        <f aca="false">AV12*AV$5</f>
        <v>4842.20210526316</v>
      </c>
      <c r="AW31" s="96" t="n">
        <f aca="false">AW12*AW$5</f>
        <v>5415.23876923077</v>
      </c>
      <c r="AX31" s="96" t="n">
        <f aca="false">AX12*AX$5</f>
        <v>6143.904</v>
      </c>
      <c r="AY31" s="96" t="n">
        <f aca="false">AY12*AY$5</f>
        <v>6982.39712820513</v>
      </c>
      <c r="AZ31" s="96" t="n">
        <f aca="false">AZ12*AZ$5</f>
        <v>8364.04975609756</v>
      </c>
      <c r="BA31" s="96" t="n">
        <f aca="false">BA12*BA$5</f>
        <v>5875.89473684211</v>
      </c>
      <c r="BB31" s="96" t="n">
        <f aca="false">BB12*BB$5</f>
        <v>5451.86502564103</v>
      </c>
      <c r="BC31" s="96" t="n">
        <f aca="false">BC12*BC$5</f>
        <v>6142.5</v>
      </c>
      <c r="BD31" s="96" t="n">
        <f aca="false">BD12*BD$5</f>
        <v>6124.35548717949</v>
      </c>
      <c r="BE31" s="96" t="n">
        <f aca="false">BE12*BE$5</f>
        <v>5544.00574358975</v>
      </c>
      <c r="BF31" s="96" t="n">
        <f aca="false">BF12*BF$5</f>
        <v>5414.40964102564</v>
      </c>
      <c r="BG31" s="96" t="n">
        <f aca="false">BG12*BG$5</f>
        <v>5180.16164102564</v>
      </c>
      <c r="BH31" s="96" t="n">
        <f aca="false">BH12*BH$5</f>
        <v>5326.54821052632</v>
      </c>
      <c r="BI31" s="96" t="n">
        <f aca="false">BI12*BI$5</f>
        <v>5351.96487804878</v>
      </c>
      <c r="BJ31" s="96" t="n">
        <f aca="false">BJ12*BJ$5</f>
        <v>5423.29347368421</v>
      </c>
      <c r="BK31" s="96" t="n">
        <f aca="false">BK12*BK$5</f>
        <v>5806.38441025641</v>
      </c>
      <c r="BL31" s="96" t="n">
        <f aca="false">BL12*BL$5</f>
        <v>7505.1363902439</v>
      </c>
      <c r="BM31" s="96" t="n">
        <f aca="false">BM12*BM$5</f>
        <v>5558.05894736842</v>
      </c>
      <c r="BN31" s="96" t="n">
        <f aca="false">BN12*BN$5</f>
        <v>6235.41424390244</v>
      </c>
      <c r="BO31" s="96" t="n">
        <f aca="false">BO12*BO$5</f>
        <v>5429.68505263158</v>
      </c>
      <c r="BP31" s="96" t="n">
        <f aca="false">BP12*BP$5</f>
        <v>5888.17928205128</v>
      </c>
      <c r="BQ31" s="96" t="n">
        <f aca="false">BQ12*BQ$5</f>
        <v>6258.84936585366</v>
      </c>
      <c r="BR31" s="96" t="n">
        <f aca="false">BR12*BR$5</f>
        <v>5536.21688888889</v>
      </c>
      <c r="BS31" s="96" t="n">
        <f aca="false">BS12*BS$5</f>
        <v>5690.3357948718</v>
      </c>
      <c r="BT31" s="96" t="n">
        <f aca="false">BT12*BT$5</f>
        <v>5816.73094736842</v>
      </c>
      <c r="BU31" s="96" t="n">
        <f aca="false">BU12*BU$5</f>
        <v>5368.24878048781</v>
      </c>
      <c r="BV31" s="96" t="n">
        <f aca="false">BV12*BV$5</f>
        <v>4822.19452631579</v>
      </c>
      <c r="BW31" s="96" t="n">
        <f aca="false">BW12*BW$5</f>
        <v>5910.6163902439</v>
      </c>
      <c r="BX31" s="96" t="n">
        <f aca="false">BX12*BX$5</f>
        <v>6904.44943589744</v>
      </c>
      <c r="BY31" s="96" t="n">
        <f aca="false">BY12*BY$5</f>
        <v>5263.4652631579</v>
      </c>
      <c r="BZ31" s="96" t="n">
        <f aca="false">BZ12*BZ$5</f>
        <v>5860.04429268293</v>
      </c>
      <c r="CA31" s="96" t="n">
        <f aca="false">CA12*CA$5</f>
        <v>5410.51031578948</v>
      </c>
      <c r="CB31" s="96" t="n">
        <f aca="false">CB12*CB$5</f>
        <v>6115.72266666667</v>
      </c>
      <c r="CC31" s="96" t="n">
        <f aca="false">CC12*CC$5</f>
        <v>6072.87356097561</v>
      </c>
      <c r="CD31" s="96" t="n">
        <f aca="false">CD12*CD$5</f>
        <v>5586.43555555556</v>
      </c>
      <c r="CE31" s="96" t="n">
        <f aca="false">CE12*CE$5</f>
        <v>5746.60082051282</v>
      </c>
      <c r="CF31" s="96" t="n">
        <f aca="false">CF12*CF$5</f>
        <v>6138.3</v>
      </c>
      <c r="CG31" s="96" t="n">
        <f aca="false">CG12*CG$5</f>
        <v>5193.77476923077</v>
      </c>
      <c r="CH31" s="96" t="n">
        <f aca="false">CH12*CH$5</f>
        <v>4877.35578947369</v>
      </c>
      <c r="CI31" s="96" t="n">
        <f aca="false">CI12*CI$5</f>
        <v>5972.41346341463</v>
      </c>
      <c r="CJ31" s="96" t="n">
        <f aca="false">CJ12*CJ$5</f>
        <v>6960.71446153846</v>
      </c>
      <c r="CK31" s="96" t="n">
        <f aca="false">CK12*CK$5</f>
        <v>5543.58568421053</v>
      </c>
      <c r="CL31" s="96" t="n">
        <f aca="false">CL12*CL$5</f>
        <v>5653.74907317073</v>
      </c>
      <c r="CM31" s="96" t="n">
        <f aca="false">CM12*CM$5</f>
        <v>5429.35578947368</v>
      </c>
      <c r="CN31" s="96" t="n">
        <f aca="false">CN12*CN$5</f>
        <v>6370.27317073171</v>
      </c>
      <c r="CO31" s="96" t="n">
        <f aca="false">CO12*CO$5</f>
        <v>6893.39117948718</v>
      </c>
      <c r="CP31" s="96" t="n">
        <f aca="false">CP12*CP$5</f>
        <v>6626.90844444444</v>
      </c>
      <c r="CQ31" s="96" t="n">
        <f aca="false">CQ12*CQ$5</f>
        <v>7142.00882051282</v>
      </c>
      <c r="CR31" s="96" t="n">
        <f aca="false">CR12*CR$5</f>
        <v>7037.952</v>
      </c>
      <c r="CS31" s="96" t="n">
        <f aca="false">CS12*CS$5</f>
        <v>6234.01251282051</v>
      </c>
      <c r="CT31" s="96" t="n">
        <f aca="false">CT12*CT$5</f>
        <v>7108.10273684211</v>
      </c>
      <c r="CU31" s="96" t="n">
        <f aca="false">CU12*CU$5</f>
        <v>8933.45053658537</v>
      </c>
      <c r="CV31" s="96" t="n">
        <f aca="false">CV12*CV$5</f>
        <v>10349.2746666667</v>
      </c>
      <c r="CW31" s="96" t="n">
        <f aca="false">CW12*CW$5</f>
        <v>8555.7</v>
      </c>
      <c r="CX31" s="96" t="n">
        <f aca="false">CX12*CX$5</f>
        <v>7439.12143589744</v>
      </c>
      <c r="CY31" s="96" t="n">
        <f aca="false">CY12*CY$5</f>
        <v>6974.62652631579</v>
      </c>
      <c r="CZ31" s="96" t="n">
        <f aca="false">CZ12*CZ$5</f>
        <v>8102.66107317073</v>
      </c>
      <c r="DA31" s="96" t="n">
        <f aca="false">DA12*DA$5</f>
        <v>6967.39569230769</v>
      </c>
      <c r="DB31" s="96" t="n">
        <f aca="false">DB12*DB$5</f>
        <v>6848.28</v>
      </c>
      <c r="DC31" s="96" t="n">
        <f aca="false">DC12*DC$5</f>
        <v>7511.54868292683</v>
      </c>
      <c r="DD31" s="96" t="n">
        <f aca="false">DD12*DD$5</f>
        <v>6809.35578947369</v>
      </c>
      <c r="DE31" s="96" t="n">
        <f aca="false">DE12*DE$5</f>
        <v>6576.52369230769</v>
      </c>
      <c r="DF31" s="96" t="n">
        <f aca="false">DF12*DF$5</f>
        <v>7086.24</v>
      </c>
      <c r="DG31" s="96" t="n">
        <f aca="false">DG12*DG$5</f>
        <v>8631.86092307692</v>
      </c>
      <c r="DH31" s="96" t="n">
        <f aca="false">DH12*DH$5</f>
        <v>11487.0907317073</v>
      </c>
      <c r="DI31" s="96" t="n">
        <f aca="false">DI12*DI$5</f>
        <v>8110.29389473684</v>
      </c>
      <c r="DJ31" s="96" t="n">
        <f aca="false">DJ12*DJ$5</f>
        <v>7513.20307692308</v>
      </c>
      <c r="DK31" s="96" t="n">
        <f aca="false">DK12*DK$5</f>
        <v>7662.6</v>
      </c>
      <c r="DL31" s="96" t="n">
        <f aca="false">DL12*DL$5</f>
        <v>7556.91548717949</v>
      </c>
      <c r="DM31" s="96" t="n">
        <f aca="false">DM12*DM$5</f>
        <v>7337.65702564103</v>
      </c>
      <c r="DN31" s="96" t="n">
        <f aca="false">DN12*DN$5</f>
        <v>6767.16088888889</v>
      </c>
      <c r="DO31" s="96" t="n">
        <f aca="false">DO12*DO$5</f>
        <v>7294.32643902439</v>
      </c>
      <c r="DP31" s="96" t="n">
        <f aca="false">DP12*DP$5</f>
        <v>6884.93136842106</v>
      </c>
      <c r="DQ31" s="96" t="n">
        <f aca="false">DQ12*DQ$5</f>
        <v>6928.45697560976</v>
      </c>
      <c r="DR31" s="96" t="n">
        <f aca="false">DR12*DR$5</f>
        <v>6960.17768421053</v>
      </c>
      <c r="DS31" s="96" t="n">
        <f aca="false">DS12*DS$5</f>
        <v>8702.56820512821</v>
      </c>
      <c r="DT31" s="96" t="n">
        <f aca="false">DT12*DT$5</f>
        <v>11567.9841951219</v>
      </c>
      <c r="DU31" s="96" t="n">
        <f aca="false">DU12*DU$5</f>
        <v>8164.91284210527</v>
      </c>
      <c r="DV31" s="96" t="n">
        <f aca="false">DV12*DV$5</f>
        <v>7912.86174358974</v>
      </c>
      <c r="DW31" s="96" t="n">
        <f aca="false">DW12*DW$5</f>
        <v>7430.304</v>
      </c>
      <c r="DX31" s="96" t="n">
        <f aca="false">DX12*DX$5</f>
        <v>7627.68061538462</v>
      </c>
      <c r="DY31" s="96" t="n">
        <f aca="false">DY12*DY$5</f>
        <v>7698.26341463415</v>
      </c>
      <c r="DZ31" s="96" t="n">
        <f aca="false">DZ12*DZ$5</f>
        <v>6853.98755555556</v>
      </c>
      <c r="EA31" s="96" t="n">
        <f aca="false">EA12*EA$5</f>
        <v>7093.00861538462</v>
      </c>
      <c r="EB31" s="96" t="n">
        <f aca="false">EB12*EB$5</f>
        <v>6974.95578947369</v>
      </c>
      <c r="EC31" s="96" t="n">
        <f aca="false">EC12*EC$5</f>
        <v>7024.48624390244</v>
      </c>
      <c r="ED31" s="96" t="n">
        <f aca="false">ED12*ED$5</f>
        <v>7067.63368421053</v>
      </c>
      <c r="EE31" s="96" t="n">
        <f aca="false">EE12*EE$5</f>
        <v>9164.81928205128</v>
      </c>
      <c r="EF31" s="96" t="n">
        <f aca="false">EF12*EF$5</f>
        <v>11212.8253658537</v>
      </c>
      <c r="EG31" s="96" t="n">
        <f aca="false">EG12*EG$5</f>
        <v>8222.43705263158</v>
      </c>
      <c r="EH31" s="96" t="n">
        <f aca="false">EH12*EH$5</f>
        <v>8336.40526829268</v>
      </c>
      <c r="EI31" s="96" t="n">
        <f aca="false">EI12*EI$5</f>
        <v>7200.9852631579</v>
      </c>
      <c r="EJ31" s="96" t="n">
        <f aca="false">EJ12*EJ$5</f>
        <v>7698.44574358975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0.0409230808355865</v>
      </c>
      <c r="D32" s="96" t="n">
        <f aca="false">D13-D51</f>
        <v>-0.338526315789473</v>
      </c>
      <c r="E32" s="96" t="n">
        <f aca="false">E13-E51</f>
        <v>0.0458536585365863</v>
      </c>
      <c r="F32" s="103" t="n">
        <f aca="false">F13-F51</f>
        <v>0.020095845654911</v>
      </c>
      <c r="G32" s="96" t="n">
        <f aca="false">G13-G51</f>
        <v>0</v>
      </c>
      <c r="H32" s="96" t="n">
        <f aca="false">H13-H51</f>
        <v>0</v>
      </c>
      <c r="I32" s="96" t="n">
        <f aca="false">I13-I51</f>
        <v>0</v>
      </c>
      <c r="J32" s="96" t="n">
        <f aca="false">J13-J51</f>
        <v>0.0197284980744534</v>
      </c>
      <c r="K32" s="96" t="n">
        <f aca="false">K13-K51</f>
        <v>-0.000121951219512084</v>
      </c>
      <c r="L32" s="96" t="n">
        <f aca="false">L13-L51</f>
        <v>0.0395789473684225</v>
      </c>
      <c r="M32" s="96" t="n">
        <f aca="false">M13-M51</f>
        <v>0.0384615384615366</v>
      </c>
      <c r="N32" s="96" t="n">
        <f aca="false">N13-N51</f>
        <v>0.0470000000000006</v>
      </c>
      <c r="O32" s="96" t="n">
        <f aca="false">O13-O51</f>
        <v>0</v>
      </c>
      <c r="P32" s="96" t="n">
        <f aca="false">P13-P51</f>
        <v>0</v>
      </c>
      <c r="Q32" s="96" t="n">
        <f aca="false">Q13-Q51</f>
        <v>0</v>
      </c>
      <c r="R32" s="96" t="n">
        <f aca="false">R13-R51</f>
        <v>0</v>
      </c>
      <c r="S32" s="96" t="n">
        <f aca="false">S13-S51</f>
        <v>3.41880341920842E-005</v>
      </c>
      <c r="T32" s="96" t="n">
        <f aca="false">T13-T51</f>
        <v>0.000102564102565594</v>
      </c>
      <c r="U32" s="96" t="n">
        <f aca="false">U13-U51</f>
        <v>0</v>
      </c>
      <c r="V32" s="96" t="n">
        <f aca="false">V13-V51</f>
        <v>0</v>
      </c>
      <c r="W32" s="103" t="n">
        <f aca="false">W13-W51</f>
        <v>0.0104309334856261</v>
      </c>
      <c r="X32" s="96" t="n">
        <f aca="false">X13-X51</f>
        <v>0</v>
      </c>
      <c r="Y32" s="96" t="n">
        <f aca="false">Y13-Y51</f>
        <v>-6.91733831033048E-005</v>
      </c>
      <c r="Z32" s="96" t="n">
        <f aca="false">Z13-Z51</f>
        <v>-4.45070121521951E-005</v>
      </c>
      <c r="AA32" s="96" t="n">
        <f aca="false">AA13-AA51</f>
        <v>-1.13025542702871E-006</v>
      </c>
      <c r="AB32" s="96" t="n">
        <f aca="false">AB13-AB51</f>
        <v>1.72211977123027E-005</v>
      </c>
      <c r="AC32" s="159" t="n">
        <f aca="false">AC13-AC51</f>
        <v>0.00847889221756049</v>
      </c>
      <c r="AD32" s="99"/>
      <c r="AE32" s="100"/>
      <c r="AF32" s="100"/>
      <c r="AG32" s="96" t="n">
        <f aca="false">AG13*AG$5</f>
        <v>9196.38153846154</v>
      </c>
      <c r="AH32" s="96" t="n">
        <f aca="false">AH13*AH$5</f>
        <v>8257.216</v>
      </c>
      <c r="AI32" s="96" t="n">
        <f aca="false">AI13*AI$5</f>
        <v>9161.30165853659</v>
      </c>
      <c r="AJ32" s="96" t="n">
        <f aca="false">AJ13*AJ$5</f>
        <v>8478.46821052632</v>
      </c>
      <c r="AK32" s="96" t="n">
        <f aca="false">AK13*AK$5</f>
        <v>9521.78543589744</v>
      </c>
      <c r="AL32" s="96" t="n">
        <f aca="false">AL13*AL$5</f>
        <v>10418.9</v>
      </c>
      <c r="AM32" s="96" t="n">
        <f aca="false">AM13*AM$5</f>
        <v>11574.0416410256</v>
      </c>
      <c r="AN32" s="96" t="n">
        <f aca="false">AN13*AN$5</f>
        <v>12544</v>
      </c>
      <c r="AO32" s="96" t="n">
        <f aca="false">AO13*AO$5</f>
        <v>10317.6</v>
      </c>
      <c r="AP32" s="96" t="n">
        <f aca="false">AP13*AP$5</f>
        <v>9400.02892307692</v>
      </c>
      <c r="AQ32" s="96" t="n">
        <f aca="false">AQ13*AQ$5</f>
        <v>9986.62736842105</v>
      </c>
      <c r="AR32" s="96" t="n">
        <f aca="false">AR13*AR$5</f>
        <v>10573.1674146341</v>
      </c>
      <c r="AS32" s="96" t="n">
        <f aca="false">AS13*AS$5</f>
        <v>9537.31712820513</v>
      </c>
      <c r="AT32" s="96" t="n">
        <f aca="false">AT13*AT$5</f>
        <v>8624.11733333334</v>
      </c>
      <c r="AU32" s="96" t="n">
        <f aca="false">AU13*AU$5</f>
        <v>9995.86068292683</v>
      </c>
      <c r="AV32" s="96" t="n">
        <f aca="false">AV13*AV$5</f>
        <v>8648.09684210526</v>
      </c>
      <c r="AW32" s="96" t="n">
        <f aca="false">AW13*AW$5</f>
        <v>10003.5485128205</v>
      </c>
      <c r="AX32" s="96" t="n">
        <f aca="false">AX13*AX$5</f>
        <v>10560.096</v>
      </c>
      <c r="AY32" s="96" t="n">
        <f aca="false">AY13*AY$5</f>
        <v>11296.8428717949</v>
      </c>
      <c r="AZ32" s="96" t="n">
        <f aca="false">AZ13*AZ$5</f>
        <v>12443.8905365854</v>
      </c>
      <c r="BA32" s="96" t="n">
        <f aca="false">BA13*BA$5</f>
        <v>9604.21894736842</v>
      </c>
      <c r="BB32" s="96" t="n">
        <f aca="false">BB13*BB$5</f>
        <v>9212.11569230769</v>
      </c>
      <c r="BC32" s="96" t="n">
        <f aca="false">BC13*BC$5</f>
        <v>10192.5</v>
      </c>
      <c r="BD32" s="96" t="n">
        <f aca="false">BD13*BD$5</f>
        <v>9918.24369230769</v>
      </c>
      <c r="BE32" s="96" t="n">
        <f aca="false">BE13*BE$5</f>
        <v>10302.7651282051</v>
      </c>
      <c r="BF32" s="96" t="n">
        <f aca="false">BF13*BF$5</f>
        <v>9192.70830769231</v>
      </c>
      <c r="BG32" s="96" t="n">
        <f aca="false">BG13*BG$5</f>
        <v>8906.78441025641</v>
      </c>
      <c r="BH32" s="96" t="n">
        <f aca="false">BH13*BH$5</f>
        <v>9085.62947368421</v>
      </c>
      <c r="BI32" s="96" t="n">
        <f aca="false">BI13*BI$5</f>
        <v>10158.2745365854</v>
      </c>
      <c r="BJ32" s="96" t="n">
        <f aca="false">BJ13*BJ$5</f>
        <v>9361.62947368421</v>
      </c>
      <c r="BK32" s="96" t="n">
        <f aca="false">BK13*BK$5</f>
        <v>10465.4451282051</v>
      </c>
      <c r="BL32" s="96" t="n">
        <f aca="false">BL13*BL$5</f>
        <v>11150.8415609756</v>
      </c>
      <c r="BM32" s="96" t="n">
        <f aca="false">BM13*BM$5</f>
        <v>9720.72</v>
      </c>
      <c r="BN32" s="96" t="n">
        <f aca="false">BN13*BN$5</f>
        <v>9566.08741463415</v>
      </c>
      <c r="BO32" s="96" t="n">
        <f aca="false">BO13*BO$5</f>
        <v>9807.87789473684</v>
      </c>
      <c r="BP32" s="96" t="n">
        <f aca="false">BP13*BP$5</f>
        <v>10259.6998974359</v>
      </c>
      <c r="BQ32" s="96" t="n">
        <f aca="false">BQ13*BQ$5</f>
        <v>10718.120195122</v>
      </c>
      <c r="BR32" s="96" t="n">
        <f aca="false">BR13*BR$5</f>
        <v>8638.62755555556</v>
      </c>
      <c r="BS32" s="96" t="n">
        <f aca="false">BS13*BS$5</f>
        <v>8944.30728205128</v>
      </c>
      <c r="BT32" s="96" t="n">
        <f aca="false">BT13*BT$5</f>
        <v>9519.15789473684</v>
      </c>
      <c r="BU32" s="96" t="n">
        <f aca="false">BU13*BU$5</f>
        <v>9783.15356097561</v>
      </c>
      <c r="BV32" s="96" t="n">
        <f aca="false">BV13*BV$5</f>
        <v>9398.52631578947</v>
      </c>
      <c r="BW32" s="96" t="n">
        <f aca="false">BW13*BW$5</f>
        <v>10977.3693658537</v>
      </c>
      <c r="BX32" s="96" t="n">
        <f aca="false">BX13*BX$5</f>
        <v>10542.5483076923</v>
      </c>
      <c r="BY32" s="96" t="n">
        <f aca="false">BY13*BY$5</f>
        <v>9819.78947368421</v>
      </c>
      <c r="BZ32" s="96" t="n">
        <f aca="false">BZ13*BZ$5</f>
        <v>9606.77795121951</v>
      </c>
      <c r="CA32" s="96" t="n">
        <f aca="false">CA13*CA$5</f>
        <v>9828.5052631579</v>
      </c>
      <c r="CB32" s="96" t="n">
        <f aca="false">CB13*CB$5</f>
        <v>10718.3856410256</v>
      </c>
      <c r="CC32" s="96" t="n">
        <f aca="false">CC13*CC$5</f>
        <v>10284.4546341463</v>
      </c>
      <c r="CD32" s="96" t="n">
        <f aca="false">CD13*CD$5</f>
        <v>8634.09066666667</v>
      </c>
      <c r="CE32" s="96" t="n">
        <f aca="false">CE13*CE$5</f>
        <v>8939.74707692308</v>
      </c>
      <c r="CF32" s="96" t="n">
        <f aca="false">CF13*CF$5</f>
        <v>9910.2</v>
      </c>
      <c r="CG32" s="96" t="n">
        <f aca="false">CG13*CG$5</f>
        <v>9357.07815384615</v>
      </c>
      <c r="CH32" s="96" t="n">
        <f aca="false">CH13*CH$5</f>
        <v>9393.58736842106</v>
      </c>
      <c r="CI32" s="96" t="n">
        <f aca="false">CI13*CI$5</f>
        <v>10994.336195122</v>
      </c>
      <c r="CJ32" s="96" t="n">
        <f aca="false">CJ13*CJ$5</f>
        <v>10537.5060512821</v>
      </c>
      <c r="CK32" s="96" t="n">
        <f aca="false">CK13*CK$5</f>
        <v>10279.7810526316</v>
      </c>
      <c r="CL32" s="96" t="n">
        <f aca="false">CL13*CL$5</f>
        <v>9225.14634146341</v>
      </c>
      <c r="CM32" s="96" t="n">
        <f aca="false">CM13*CM$5</f>
        <v>9803.81052631579</v>
      </c>
      <c r="CN32" s="96" t="n">
        <f aca="false">CN13*CN$5</f>
        <v>11135.6335609756</v>
      </c>
      <c r="CO32" s="96" t="n">
        <f aca="false">CO13*CO$5</f>
        <v>9930.50707692308</v>
      </c>
      <c r="CP32" s="96" t="n">
        <f aca="false">CP13*CP$5</f>
        <v>8699.328</v>
      </c>
      <c r="CQ32" s="96" t="n">
        <f aca="false">CQ13*CQ$5</f>
        <v>9392.39035897436</v>
      </c>
      <c r="CR32" s="96" t="n">
        <f aca="false">CR13*CR$5</f>
        <v>9585.072</v>
      </c>
      <c r="CS32" s="96" t="n">
        <f aca="false">CS13*CS$5</f>
        <v>9419.25312820513</v>
      </c>
      <c r="CT32" s="96" t="n">
        <f aca="false">CT13*CT$5</f>
        <v>9875.67157894737</v>
      </c>
      <c r="CU32" s="96" t="n">
        <f aca="false">CU13*CU$5</f>
        <v>10647.3510243902</v>
      </c>
      <c r="CV32" s="96" t="n">
        <f aca="false">CV13*CV$5</f>
        <v>10606.584</v>
      </c>
      <c r="CW32" s="96" t="n">
        <f aca="false">CW13*CW$5</f>
        <v>10634.25</v>
      </c>
      <c r="CX32" s="96" t="n">
        <f aca="false">CX13*CX$5</f>
        <v>8912.08697435898</v>
      </c>
      <c r="CY32" s="96" t="n">
        <f aca="false">CY13*CY$5</f>
        <v>9864.82105263158</v>
      </c>
      <c r="CZ32" s="96" t="n">
        <f aca="false">CZ13*CZ$5</f>
        <v>11204.8940487805</v>
      </c>
      <c r="DA32" s="96" t="n">
        <f aca="false">DA13*DA$5</f>
        <v>9993.68471794872</v>
      </c>
      <c r="DB32" s="96" t="n">
        <f aca="false">DB13*DB$5</f>
        <v>8924.64324324324</v>
      </c>
      <c r="DC32" s="96" t="n">
        <f aca="false">DC13*DC$5</f>
        <v>9810.48936585366</v>
      </c>
      <c r="DD32" s="96" t="n">
        <f aca="false">DD13*DD$5</f>
        <v>9214.33263157895</v>
      </c>
      <c r="DE32" s="96" t="n">
        <f aca="false">DE13*DE$5</f>
        <v>9848.9597948718</v>
      </c>
      <c r="DF32" s="96" t="n">
        <f aca="false">DF13*DF$5</f>
        <v>9905.76</v>
      </c>
      <c r="DG32" s="96" t="n">
        <f aca="false">DG13*DG$5</f>
        <v>10253.0379487179</v>
      </c>
      <c r="DH32" s="96" t="n">
        <f aca="false">DH13*DH$5</f>
        <v>11830.1291707317</v>
      </c>
      <c r="DI32" s="96" t="n">
        <f aca="false">DI13*DI$5</f>
        <v>9954.88421052632</v>
      </c>
      <c r="DJ32" s="96" t="n">
        <f aca="false">DJ13*DJ$5</f>
        <v>8944.53866666667</v>
      </c>
      <c r="DK32" s="96" t="n">
        <f aca="false">DK13*DK$5</f>
        <v>10740.3</v>
      </c>
      <c r="DL32" s="96" t="n">
        <f aca="false">DL13*DL$5</f>
        <v>10351.5595897436</v>
      </c>
      <c r="DM32" s="96" t="n">
        <f aca="false">DM13*DM$5</f>
        <v>10487.3267692308</v>
      </c>
      <c r="DN32" s="96" t="n">
        <f aca="false">DN13*DN$5</f>
        <v>8787.87555555555</v>
      </c>
      <c r="DO32" s="96" t="n">
        <f aca="false">DO13*DO$5</f>
        <v>9493.40819512195</v>
      </c>
      <c r="DP32" s="96" t="n">
        <f aca="false">DP13*DP$5</f>
        <v>9274.47157894737</v>
      </c>
      <c r="DQ32" s="96" t="n">
        <f aca="false">DQ13*DQ$5</f>
        <v>10315.6729756098</v>
      </c>
      <c r="DR32" s="96" t="n">
        <f aca="false">DR13*DR$5</f>
        <v>9564.41684210526</v>
      </c>
      <c r="DS32" s="96" t="n">
        <f aca="false">DS13*DS$5</f>
        <v>10341.1665641026</v>
      </c>
      <c r="DT32" s="96" t="n">
        <f aca="false">DT13*DT$5</f>
        <v>11932.3978536585</v>
      </c>
      <c r="DU32" s="96" t="n">
        <f aca="false">DU13*DU$5</f>
        <v>10033.6168421053</v>
      </c>
      <c r="DV32" s="96" t="n">
        <f aca="false">DV13*DV$5</f>
        <v>9392.64164102564</v>
      </c>
      <c r="DW32" s="96" t="n">
        <f aca="false">DW13*DW$5</f>
        <v>10370.736</v>
      </c>
      <c r="DX32" s="96" t="n">
        <f aca="false">DX13*DX$5</f>
        <v>10415.952</v>
      </c>
      <c r="DY32" s="96" t="n">
        <f aca="false">DY13*DY$5</f>
        <v>11006.7951219512</v>
      </c>
      <c r="DZ32" s="96" t="n">
        <f aca="false">DZ13*DZ$5</f>
        <v>8869.53955555556</v>
      </c>
      <c r="EA32" s="96" t="n">
        <f aca="false">EA13*EA$5</f>
        <v>9194.58830769231</v>
      </c>
      <c r="EB32" s="96" t="n">
        <f aca="false">EB13*EB$5</f>
        <v>9355.23789473684</v>
      </c>
      <c r="EC32" s="96" t="n">
        <f aca="false">EC13*EC$5</f>
        <v>10400.6265365854</v>
      </c>
      <c r="ED32" s="96" t="n">
        <f aca="false">ED13*ED$5</f>
        <v>9652.15578947369</v>
      </c>
      <c r="EE32" s="96" t="n">
        <f aca="false">EE13*EE$5</f>
        <v>10890.2324102564</v>
      </c>
      <c r="EF32" s="96" t="n">
        <f aca="false">EF13*EF$5</f>
        <v>11581.2671219512</v>
      </c>
      <c r="EG32" s="96" t="n">
        <f aca="false">EG13*EG$5</f>
        <v>10132.1052631579</v>
      </c>
      <c r="EH32" s="96" t="n">
        <f aca="false">EH13*EH$5</f>
        <v>9862.65365853659</v>
      </c>
      <c r="EI32" s="96" t="n">
        <f aca="false">EI13*EI$5</f>
        <v>10019.9621052632</v>
      </c>
      <c r="EJ32" s="96" t="n">
        <f aca="false">EJ13*EJ$5</f>
        <v>10498.5755897436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0.125076923076918</v>
      </c>
      <c r="D33" s="96" t="n">
        <f aca="false">D14-D52</f>
        <v>0.42463157894737</v>
      </c>
      <c r="E33" s="96" t="n">
        <f aca="false">E14-E52</f>
        <v>0</v>
      </c>
      <c r="F33" s="103" t="n">
        <f aca="false">F14-F52</f>
        <v>0.205037378201851</v>
      </c>
      <c r="G33" s="96" t="n">
        <f aca="false">G14-G52</f>
        <v>0.876401709401712</v>
      </c>
      <c r="H33" s="96" t="n">
        <f aca="false">H14-H52</f>
        <v>1.00302564102564</v>
      </c>
      <c r="I33" s="96" t="n">
        <f aca="false">I14-I52</f>
        <v>0.74977777777778</v>
      </c>
      <c r="J33" s="96" t="n">
        <f aca="false">J14-J52</f>
        <v>1.00029011553274</v>
      </c>
      <c r="K33" s="96" t="n">
        <f aca="false">K14-K52</f>
        <v>1.00031707317073</v>
      </c>
      <c r="L33" s="96" t="n">
        <f aca="false">L14-L52</f>
        <v>1.00026315789474</v>
      </c>
      <c r="M33" s="96" t="n">
        <f aca="false">M14-M52</f>
        <v>0</v>
      </c>
      <c r="N33" s="96" t="n">
        <f aca="false">N14-N52</f>
        <v>1.0935</v>
      </c>
      <c r="O33" s="96" t="n">
        <f aca="false">O14-O52</f>
        <v>0.0289615384615374</v>
      </c>
      <c r="P33" s="96" t="n">
        <f aca="false">P14-P52</f>
        <v>-0.0192564102564106</v>
      </c>
      <c r="Q33" s="96" t="n">
        <f aca="false">Q14-Q52</f>
        <v>0.0771794871794853</v>
      </c>
      <c r="R33" s="96" t="n">
        <f aca="false">R14-R52</f>
        <v>0.225000000000001</v>
      </c>
      <c r="S33" s="96" t="n">
        <f aca="false">S14-S52</f>
        <v>0</v>
      </c>
      <c r="T33" s="96" t="n">
        <f aca="false">T14-T52</f>
        <v>0</v>
      </c>
      <c r="U33" s="96" t="n">
        <f aca="false">U14-U52</f>
        <v>0</v>
      </c>
      <c r="V33" s="96" t="n">
        <f aca="false">V14-V52</f>
        <v>0</v>
      </c>
      <c r="W33" s="103" t="n">
        <f aca="false">W14-W52</f>
        <v>0.428468493778421</v>
      </c>
      <c r="X33" s="96" t="n">
        <f aca="false">X14-X52</f>
        <v>-0.994463708420987</v>
      </c>
      <c r="Y33" s="96" t="n">
        <f aca="false">Y14-Y52</f>
        <v>-1.02658821764455</v>
      </c>
      <c r="Z33" s="96" t="n">
        <f aca="false">Z14-Z52</f>
        <v>-1.26586467860109</v>
      </c>
      <c r="AA33" s="96" t="n">
        <f aca="false">AA14-AA52</f>
        <v>-1.90413228154305</v>
      </c>
      <c r="AB33" s="96" t="n">
        <f aca="false">AB14-AB52</f>
        <v>-2.54703415008297</v>
      </c>
      <c r="AC33" s="159" t="n">
        <f aca="false">AC14-AC52</f>
        <v>-1.39122340514254</v>
      </c>
      <c r="AD33" s="99"/>
      <c r="AE33" s="100"/>
      <c r="AG33" s="96" t="n">
        <f aca="false">AG14*AG$5</f>
        <v>8357.60266666667</v>
      </c>
      <c r="AH33" s="96" t="n">
        <f aca="false">AH14*AH$5</f>
        <v>7743.92177777778</v>
      </c>
      <c r="AI33" s="96" t="n">
        <f aca="false">AI14*AI$5</f>
        <v>8976.09951219512</v>
      </c>
      <c r="AJ33" s="96" t="n">
        <f aca="false">AJ14*AJ$5</f>
        <v>8096.09684210526</v>
      </c>
      <c r="AK33" s="96" t="n">
        <f aca="false">AK14*AK$5</f>
        <v>8226.24369230769</v>
      </c>
      <c r="AL33" s="96" t="n">
        <f aca="false">AL14*AL$5</f>
        <v>9600</v>
      </c>
      <c r="AM33" s="96" t="n">
        <f aca="false">AM14*AM$5</f>
        <v>11121.0098461538</v>
      </c>
      <c r="AN33" s="96" t="n">
        <f aca="false">AN14*AN$5</f>
        <v>12348.0703589744</v>
      </c>
      <c r="AO33" s="96" t="n">
        <f aca="false">AO14*AO$5</f>
        <v>10036.8</v>
      </c>
      <c r="AP33" s="96" t="n">
        <f aca="false">AP14*AP$5</f>
        <v>9212.08676923077</v>
      </c>
      <c r="AQ33" s="96" t="n">
        <f aca="false">AQ14*AQ$5</f>
        <v>8624.84210526316</v>
      </c>
      <c r="AR33" s="96" t="n">
        <f aca="false">AR14*AR$5</f>
        <v>8784.08897560976</v>
      </c>
      <c r="AS33" s="96" t="n">
        <f aca="false">AS14*AS$5</f>
        <v>8207.99323076923</v>
      </c>
      <c r="AT33" s="96" t="n">
        <f aca="false">AT14*AT$5</f>
        <v>7744.07822222222</v>
      </c>
      <c r="AU33" s="96" t="n">
        <f aca="false">AU14*AU$5</f>
        <v>8771.96019512195</v>
      </c>
      <c r="AV33" s="96" t="n">
        <f aca="false">AV14*AV$5</f>
        <v>7728</v>
      </c>
      <c r="AW33" s="96" t="n">
        <f aca="false">AW14*AW$5</f>
        <v>8160.44492307692</v>
      </c>
      <c r="AX33" s="96" t="n">
        <f aca="false">AX14*AX$5</f>
        <v>8640.144</v>
      </c>
      <c r="AY33" s="96" t="n">
        <f aca="false">AY14*AY$5</f>
        <v>10528.0482051282</v>
      </c>
      <c r="AZ33" s="96" t="n">
        <f aca="false">AZ14*AZ$5</f>
        <v>13259.8507317073</v>
      </c>
      <c r="BA33" s="96" t="n">
        <f aca="false">BA14*BA$5</f>
        <v>10587.36</v>
      </c>
      <c r="BB33" s="96" t="n">
        <f aca="false">BB14*BB$5</f>
        <v>9023.9517948718</v>
      </c>
      <c r="BC33" s="96" t="n">
        <f aca="false">BC14*BC$5</f>
        <v>8336.25</v>
      </c>
      <c r="BD33" s="96" t="n">
        <f aca="false">BD14*BD$5</f>
        <v>8032.16020512821</v>
      </c>
      <c r="BE33" s="96" t="n">
        <f aca="false">BE14*BE$5</f>
        <v>8687.39343589744</v>
      </c>
      <c r="BF33" s="96" t="n">
        <f aca="false">BF14*BF$5</f>
        <v>8399.74358974359</v>
      </c>
      <c r="BG33" s="96" t="n">
        <f aca="false">BG14*BG$5</f>
        <v>8245.74748717949</v>
      </c>
      <c r="BH33" s="96" t="n">
        <f aca="false">BH14*BH$5</f>
        <v>7919.45684210526</v>
      </c>
      <c r="BI33" s="96" t="n">
        <f aca="false">BI14*BI$5</f>
        <v>8707.128</v>
      </c>
      <c r="BJ33" s="96" t="n">
        <f aca="false">BJ14*BJ$5</f>
        <v>8372.09684210526</v>
      </c>
      <c r="BK33" s="96" t="n">
        <f aca="false">BK14*BK$5</f>
        <v>10661.9677948718</v>
      </c>
      <c r="BL33" s="96" t="n">
        <f aca="false">BL14*BL$5</f>
        <v>12132.3713170732</v>
      </c>
      <c r="BM33" s="96" t="n">
        <f aca="false">BM14*BM$5</f>
        <v>10243.6673684211</v>
      </c>
      <c r="BN33" s="96" t="n">
        <f aca="false">BN14*BN$5</f>
        <v>9783.94946341464</v>
      </c>
      <c r="BO33" s="96" t="n">
        <f aca="false">BO14*BO$5</f>
        <v>7854.37894736842</v>
      </c>
      <c r="BP33" s="96" t="n">
        <f aca="false">BP14*BP$5</f>
        <v>8188.78830769231</v>
      </c>
      <c r="BQ33" s="96" t="n">
        <f aca="false">BQ14*BQ$5</f>
        <v>9098.49951219512</v>
      </c>
      <c r="BR33" s="96" t="n">
        <f aca="false">BR14*BR$5</f>
        <v>7916.59733333333</v>
      </c>
      <c r="BS33" s="96" t="n">
        <f aca="false">BS14*BS$5</f>
        <v>8317.12964102564</v>
      </c>
      <c r="BT33" s="96" t="n">
        <f aca="false">BT14*BT$5</f>
        <v>8352</v>
      </c>
      <c r="BU33" s="96" t="n">
        <f aca="false">BU14*BU$5</f>
        <v>8447.91551219512</v>
      </c>
      <c r="BV33" s="96" t="n">
        <f aca="false">BV14*BV$5</f>
        <v>8412.48</v>
      </c>
      <c r="BW33" s="96" t="n">
        <f aca="false">BW14*BW$5</f>
        <v>10964.5322926829</v>
      </c>
      <c r="BX33" s="96" t="n">
        <f aca="false">BX14*BX$5</f>
        <v>11370.374974359</v>
      </c>
      <c r="BY33" s="96" t="n">
        <f aca="false">BY14*BY$5</f>
        <v>10089.3978947368</v>
      </c>
      <c r="BZ33" s="96" t="n">
        <f aca="false">BZ14*BZ$5</f>
        <v>9779.84956097561</v>
      </c>
      <c r="CA33" s="96" t="n">
        <f aca="false">CA14*CA$5</f>
        <v>7929.91578947369</v>
      </c>
      <c r="CB33" s="96" t="n">
        <f aca="false">CB14*CB$5</f>
        <v>8601.43487179487</v>
      </c>
      <c r="CC33" s="96" t="n">
        <f aca="false">CC14*CC$5</f>
        <v>8789.9116097561</v>
      </c>
      <c r="CD33" s="96" t="n">
        <f aca="false">CD14*CD$5</f>
        <v>7965.72088888889</v>
      </c>
      <c r="CE33" s="96" t="n">
        <f aca="false">CE14*CE$5</f>
        <v>8384.78071794872</v>
      </c>
      <c r="CF33" s="96" t="n">
        <f aca="false">CF14*CF$5</f>
        <v>8787.9</v>
      </c>
      <c r="CG33" s="96" t="n">
        <f aca="false">CG14*CG$5</f>
        <v>8174.97271794872</v>
      </c>
      <c r="CH33" s="96" t="n">
        <f aca="false">CH14*CH$5</f>
        <v>8449.37684210527</v>
      </c>
      <c r="CI33" s="96" t="n">
        <f aca="false">CI14*CI$5</f>
        <v>10836.1317073171</v>
      </c>
      <c r="CJ33" s="96" t="n">
        <f aca="false">CJ14*CJ$5</f>
        <v>11129.7156923077</v>
      </c>
      <c r="CK33" s="96" t="n">
        <f aca="false">CK14*CK$5</f>
        <v>10381.6421052632</v>
      </c>
      <c r="CL33" s="96" t="n">
        <f aca="false">CL14*CL$5</f>
        <v>9392.25307317073</v>
      </c>
      <c r="CM33" s="96" t="n">
        <f aca="false">CM14*CM$5</f>
        <v>8003.12842105263</v>
      </c>
      <c r="CN33" s="96" t="n">
        <f aca="false">CN14*CN$5</f>
        <v>9020.74068292683</v>
      </c>
      <c r="CO33" s="96" t="n">
        <f aca="false">CO14*CO$5</f>
        <v>8467.53928205128</v>
      </c>
      <c r="CP33" s="96" t="n">
        <f aca="false">CP14*CP$5</f>
        <v>8007.96088888889</v>
      </c>
      <c r="CQ33" s="96" t="n">
        <f aca="false">CQ14*CQ$5</f>
        <v>8804.43056410257</v>
      </c>
      <c r="CR33" s="96" t="n">
        <f aca="false">CR14*CR$5</f>
        <v>8509.536</v>
      </c>
      <c r="CS33" s="96" t="n">
        <f aca="false">CS14*CS$5</f>
        <v>8242.37312820513</v>
      </c>
      <c r="CT33" s="96" t="n">
        <f aca="false">CT14*CT$5</f>
        <v>8851.30105263158</v>
      </c>
      <c r="CU33" s="96" t="n">
        <f aca="false">CU14*CU$5</f>
        <v>10291.3767804878</v>
      </c>
      <c r="CV33" s="96" t="n">
        <f aca="false">CV14*CV$5</f>
        <v>10915.2317948718</v>
      </c>
      <c r="CW33" s="96" t="n">
        <f aca="false">CW14*CW$5</f>
        <v>10678.5</v>
      </c>
      <c r="CX33" s="96" t="n">
        <f aca="false">CX14*CX$5</f>
        <v>9005.17107692308</v>
      </c>
      <c r="CY33" s="96" t="n">
        <f aca="false">CY14*CY$5</f>
        <v>8068.49684210526</v>
      </c>
      <c r="CZ33" s="96" t="n">
        <f aca="false">CZ14*CZ$5</f>
        <v>9080.86595121951</v>
      </c>
      <c r="DA33" s="96" t="n">
        <f aca="false">DA14*DA$5</f>
        <v>8496.93476923077</v>
      </c>
      <c r="DB33" s="96" t="n">
        <f aca="false">DB14*DB$5</f>
        <v>8222.37081081081</v>
      </c>
      <c r="DC33" s="96" t="n">
        <f aca="false">DC14*DC$5</f>
        <v>9208.60975609756</v>
      </c>
      <c r="DD33" s="96" t="n">
        <f aca="false">DD14*DD$5</f>
        <v>8202.72</v>
      </c>
      <c r="DE33" s="96" t="n">
        <f aca="false">DE14*DE$5</f>
        <v>8639.54933333333</v>
      </c>
      <c r="DF33" s="96" t="n">
        <f aca="false">DF14*DF$5</f>
        <v>8878.176</v>
      </c>
      <c r="DG33" s="96" t="n">
        <f aca="false">DG14*DG$5</f>
        <v>9781.37005128205</v>
      </c>
      <c r="DH33" s="96" t="n">
        <f aca="false">DH14*DH$5</f>
        <v>11677.0893658537</v>
      </c>
      <c r="DI33" s="96" t="n">
        <f aca="false">DI14*DI$5</f>
        <v>9723.33473684211</v>
      </c>
      <c r="DJ33" s="96" t="n">
        <f aca="false">DJ14*DJ$5</f>
        <v>9001.37251282051</v>
      </c>
      <c r="DK33" s="96" t="n">
        <f aca="false">DK14*DK$5</f>
        <v>8822.1</v>
      </c>
      <c r="DL33" s="96" t="n">
        <f aca="false">DL14*DL$5</f>
        <v>8401.24758974359</v>
      </c>
      <c r="DM33" s="96" t="n">
        <f aca="false">DM14*DM$5</f>
        <v>8889.46441025641</v>
      </c>
      <c r="DN33" s="96" t="n">
        <f aca="false">DN14*DN$5</f>
        <v>8071.28177777778</v>
      </c>
      <c r="DO33" s="96" t="n">
        <f aca="false">DO14*DO$5</f>
        <v>8886.49658536585</v>
      </c>
      <c r="DP33" s="96" t="n">
        <f aca="false">DP14*DP$5</f>
        <v>8250.65684210526</v>
      </c>
      <c r="DQ33" s="96" t="n">
        <f aca="false">DQ14*DQ$5</f>
        <v>9046.20585365854</v>
      </c>
      <c r="DR33" s="96" t="n">
        <f aca="false">DR14*DR$5</f>
        <v>8530.14315789474</v>
      </c>
      <c r="DS33" s="96" t="n">
        <f aca="false">DS14*DS$5</f>
        <v>9706.2761025641</v>
      </c>
      <c r="DT33" s="96" t="n">
        <f aca="false">DT14*DT$5</f>
        <v>11521.8304390244</v>
      </c>
      <c r="DU33" s="96" t="n">
        <f aca="false">DU14*DU$5</f>
        <v>9638.21052631579</v>
      </c>
      <c r="DV33" s="96" t="n">
        <f aca="false">DV14*DV$5</f>
        <v>9384.54030769231</v>
      </c>
      <c r="DW33" s="96" t="n">
        <f aca="false">DW14*DW$5</f>
        <v>8515.008</v>
      </c>
      <c r="DX33" s="96" t="n">
        <f aca="false">DX14*DX$5</f>
        <v>8434.13312820513</v>
      </c>
      <c r="DY33" s="96" t="n">
        <f aca="false">DY14*DY$5</f>
        <v>9281.42282926829</v>
      </c>
      <c r="DZ33" s="96" t="n">
        <f aca="false">DZ14*DZ$5</f>
        <v>8095.88266666667</v>
      </c>
      <c r="EA33" s="96" t="n">
        <f aca="false">EA14*EA$5</f>
        <v>8561.56820512821</v>
      </c>
      <c r="EB33" s="96" t="n">
        <f aca="false">EB14*EB$5</f>
        <v>8294.81684210527</v>
      </c>
      <c r="EC33" s="96" t="n">
        <f aca="false">EC14*EC$5</f>
        <v>9091.25502439024</v>
      </c>
      <c r="ED33" s="96" t="n">
        <f aca="false">ED14*ED$5</f>
        <v>8548.73684210526</v>
      </c>
      <c r="EE33" s="96" t="n">
        <f aca="false">EE14*EE$5</f>
        <v>10044.3466666667</v>
      </c>
      <c r="EF33" s="96" t="n">
        <f aca="false">EF14*EF$5</f>
        <v>10933.0042926829</v>
      </c>
      <c r="EG33" s="96" t="n">
        <f aca="false">EG14*EG$5</f>
        <v>9556.57263157895</v>
      </c>
      <c r="EH33" s="96" t="n">
        <f aca="false">EH14*EH$5</f>
        <v>9763.3603902439</v>
      </c>
      <c r="EI33" s="96" t="n">
        <f aca="false">EI14*EI$5</f>
        <v>8195.45684210527</v>
      </c>
      <c r="EJ33" s="96" t="n">
        <f aca="false">EJ14*EJ$5</f>
        <v>8467.03794871795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0.110717948717948</v>
      </c>
      <c r="D34" s="109" t="n">
        <f aca="false">D15-D53</f>
        <v>0.260421052631582</v>
      </c>
      <c r="E34" s="109" t="n">
        <f aca="false">E15-E53</f>
        <v>0</v>
      </c>
      <c r="F34" s="110" t="n">
        <f aca="false">F15-F53</f>
        <v>0.0453989286348495</v>
      </c>
      <c r="G34" s="109" t="n">
        <f aca="false">G15-G53</f>
        <v>-5.12820512810208E-005</v>
      </c>
      <c r="H34" s="109" t="n">
        <f aca="false">H15-H53</f>
        <v>-0.000102564102562042</v>
      </c>
      <c r="I34" s="109" t="n">
        <f aca="false">I15-I53</f>
        <v>0</v>
      </c>
      <c r="J34" s="109" t="n">
        <f aca="false">J15-J53</f>
        <v>0</v>
      </c>
      <c r="K34" s="109" t="n">
        <f aca="false">K15-K53</f>
        <v>0</v>
      </c>
      <c r="L34" s="109" t="n">
        <f aca="false">L15-L53</f>
        <v>0</v>
      </c>
      <c r="M34" s="109" t="n">
        <f aca="false">M15-M53</f>
        <v>0</v>
      </c>
      <c r="N34" s="109" t="n">
        <f aca="false">N15-N53</f>
        <v>0</v>
      </c>
      <c r="O34" s="109" t="n">
        <f aca="false">O15-O53</f>
        <v>0.192307692307686</v>
      </c>
      <c r="P34" s="109" t="n">
        <f aca="false">P15-P53</f>
        <v>0.0769230769230731</v>
      </c>
      <c r="Q34" s="109" t="n">
        <f aca="false">Q15-Q53</f>
        <v>0.307692307692307</v>
      </c>
      <c r="R34" s="109" t="n">
        <f aca="false">R15-R53</f>
        <v>0</v>
      </c>
      <c r="S34" s="109" t="n">
        <f aca="false">S15-S53</f>
        <v>0</v>
      </c>
      <c r="T34" s="109" t="n">
        <f aca="false">T15-T53</f>
        <v>0</v>
      </c>
      <c r="U34" s="109" t="n">
        <f aca="false">U15-U53</f>
        <v>0</v>
      </c>
      <c r="V34" s="109" t="n">
        <f aca="false">V15-V53</f>
        <v>0</v>
      </c>
      <c r="W34" s="110" t="n">
        <f aca="false">W15-W53</f>
        <v>0.0326134156710083</v>
      </c>
      <c r="X34" s="109" t="n">
        <f aca="false">X15-X53</f>
        <v>8.4127623374286E-006</v>
      </c>
      <c r="Y34" s="109" t="n">
        <f aca="false">Y15-Y53</f>
        <v>-5.46278014113E-005</v>
      </c>
      <c r="Z34" s="109" t="n">
        <f aca="false">Z15-Z53</f>
        <v>-5.48180141244359E-005</v>
      </c>
      <c r="AA34" s="109" t="n">
        <f aca="false">AA15-AA53</f>
        <v>-2.70869375498251E-005</v>
      </c>
      <c r="AB34" s="109" t="n">
        <f aca="false">AB15-AB53</f>
        <v>-8.3166492544251E-005</v>
      </c>
      <c r="AC34" s="160" t="n">
        <f aca="false">AC15-AC53</f>
        <v>0.0138164109881096</v>
      </c>
      <c r="AD34" s="99"/>
      <c r="AE34" s="100"/>
      <c r="AG34" s="96" t="n">
        <f aca="false">AG15*AG$5</f>
        <v>8204.58030769231</v>
      </c>
      <c r="AH34" s="96" t="n">
        <f aca="false">AH15*AH$5</f>
        <v>7652.48</v>
      </c>
      <c r="AI34" s="96" t="n">
        <f aca="false">AI15*AI$5</f>
        <v>8762.31746341463</v>
      </c>
      <c r="AJ34" s="96" t="n">
        <f aca="false">AJ15*AJ$5</f>
        <v>8018.52631578947</v>
      </c>
      <c r="AK34" s="96" t="n">
        <f aca="false">AK15*AK$5</f>
        <v>8674.55138461539</v>
      </c>
      <c r="AL34" s="96" t="n">
        <f aca="false">AL15*AL$5</f>
        <v>9912.6</v>
      </c>
      <c r="AM34" s="96" t="n">
        <f aca="false">AM15*AM$5</f>
        <v>12203.2246153846</v>
      </c>
      <c r="AN34" s="96" t="n">
        <f aca="false">AN15*AN$5</f>
        <v>13996.3801025641</v>
      </c>
      <c r="AO34" s="96" t="n">
        <f aca="false">AO15*AO$5</f>
        <v>10958.4</v>
      </c>
      <c r="AP34" s="96" t="n">
        <f aca="false">AP15*AP$5</f>
        <v>9585.67651282051</v>
      </c>
      <c r="AQ34" s="96" t="n">
        <f aca="false">AQ15*AQ$5</f>
        <v>8928</v>
      </c>
      <c r="AR34" s="96" t="n">
        <f aca="false">AR15*AR$5</f>
        <v>9080.47921951219</v>
      </c>
      <c r="AS34" s="96" t="n">
        <f aca="false">AS15*AS$5</f>
        <v>8902.27241025641</v>
      </c>
      <c r="AT34" s="96" t="n">
        <f aca="false">AT15*AT$5</f>
        <v>8369.66044444444</v>
      </c>
      <c r="AU34" s="96" t="n">
        <f aca="false">AU15*AU$5</f>
        <v>9488.57736585366</v>
      </c>
      <c r="AV34" s="96" t="n">
        <f aca="false">AV15*AV$5</f>
        <v>8386.62315789474</v>
      </c>
      <c r="AW34" s="96" t="n">
        <f aca="false">AW15*AW$5</f>
        <v>8883.95630769231</v>
      </c>
      <c r="AX34" s="96" t="n">
        <f aca="false">AX15*AX$5</f>
        <v>9672.048</v>
      </c>
      <c r="AY34" s="96" t="n">
        <f aca="false">AY15*AY$5</f>
        <v>11838.0032820513</v>
      </c>
      <c r="AZ34" s="96" t="n">
        <f aca="false">AZ15*AZ$5</f>
        <v>14920.7490731707</v>
      </c>
      <c r="BA34" s="96" t="n">
        <f aca="false">BA15*BA$5</f>
        <v>11864.5136842105</v>
      </c>
      <c r="BB34" s="96" t="n">
        <f aca="false">BB15*BB$5</f>
        <v>9737.65764102564</v>
      </c>
      <c r="BC34" s="96" t="n">
        <f aca="false">BC15*BC$5</f>
        <v>9020.25</v>
      </c>
      <c r="BD34" s="96" t="n">
        <f aca="false">BD15*BD$5</f>
        <v>8453.86830769231</v>
      </c>
      <c r="BE34" s="96" t="n">
        <f aca="false">BE15*BE$5</f>
        <v>9397.50646153846</v>
      </c>
      <c r="BF34" s="96" t="n">
        <f aca="false">BF15*BF$5</f>
        <v>9050.34892307693</v>
      </c>
      <c r="BG34" s="96" t="n">
        <f aca="false">BG15*BG$5</f>
        <v>8924.78420512821</v>
      </c>
      <c r="BH34" s="96" t="n">
        <f aca="false">BH15*BH$5</f>
        <v>8589.12</v>
      </c>
      <c r="BI34" s="96" t="n">
        <f aca="false">BI15*BI$5</f>
        <v>9461.68917073171</v>
      </c>
      <c r="BJ34" s="96" t="n">
        <f aca="false">BJ15*BJ$5</f>
        <v>9364.53473684211</v>
      </c>
      <c r="BK34" s="96" t="n">
        <f aca="false">BK15*BK$5</f>
        <v>11967.2172307692</v>
      </c>
      <c r="BL34" s="96" t="n">
        <f aca="false">BL15*BL$5</f>
        <v>13637.7373658537</v>
      </c>
      <c r="BM34" s="96" t="n">
        <f aca="false">BM15*BM$5</f>
        <v>11483.9242105263</v>
      </c>
      <c r="BN34" s="96" t="n">
        <f aca="false">BN15*BN$5</f>
        <v>10591.2620487805</v>
      </c>
      <c r="BO34" s="96" t="n">
        <f aca="false">BO15*BO$5</f>
        <v>8560.93894736842</v>
      </c>
      <c r="BP34" s="96" t="n">
        <f aca="false">BP15*BP$5</f>
        <v>8728.2518974359</v>
      </c>
      <c r="BQ34" s="96" t="n">
        <f aca="false">BQ15*BQ$5</f>
        <v>9941.59668292683</v>
      </c>
      <c r="BR34" s="96" t="n">
        <f aca="false">BR15*BR$5</f>
        <v>8639.37066666667</v>
      </c>
      <c r="BS34" s="96" t="n">
        <f aca="false">BS15*BS$5</f>
        <v>9104.95569230769</v>
      </c>
      <c r="BT34" s="96" t="n">
        <f aca="false">BT15*BT$5</f>
        <v>9157.49052631579</v>
      </c>
      <c r="BU34" s="96" t="n">
        <f aca="false">BU15*BU$5</f>
        <v>9286.69990243902</v>
      </c>
      <c r="BV34" s="96" t="n">
        <f aca="false">BV15*BV$5</f>
        <v>9467.67157894737</v>
      </c>
      <c r="BW34" s="96" t="n">
        <f aca="false">BW15*BW$5</f>
        <v>12340.6963902439</v>
      </c>
      <c r="BX34" s="96" t="n">
        <f aca="false">BX15*BX$5</f>
        <v>12885.3561025641</v>
      </c>
      <c r="BY34" s="96" t="n">
        <f aca="false">BY15*BY$5</f>
        <v>11382.5305263158</v>
      </c>
      <c r="BZ34" s="96" t="n">
        <f aca="false">BZ15*BZ$5</f>
        <v>10705.3129756098</v>
      </c>
      <c r="CA34" s="96" t="n">
        <f aca="false">CA15*CA$5</f>
        <v>8753.55789473684</v>
      </c>
      <c r="CB34" s="96" t="n">
        <f aca="false">CB15*CB$5</f>
        <v>9308.12041025641</v>
      </c>
      <c r="CC34" s="96" t="n">
        <f aca="false">CC15*CC$5</f>
        <v>9709.31414634146</v>
      </c>
      <c r="CD34" s="96" t="n">
        <f aca="false">CD15*CD$5</f>
        <v>8784.59022222222</v>
      </c>
      <c r="CE34" s="96" t="n">
        <f aca="false">CE15*CE$5</f>
        <v>9270.93558974359</v>
      </c>
      <c r="CF34" s="96" t="n">
        <f aca="false">CF15*CF$5</f>
        <v>9717.3</v>
      </c>
      <c r="CG34" s="96" t="n">
        <f aca="false">CG15*CG$5</f>
        <v>9099.38317948718</v>
      </c>
      <c r="CH34" s="96" t="n">
        <f aca="false">CH15*CH$5</f>
        <v>9566.74105263158</v>
      </c>
      <c r="CI34" s="96" t="n">
        <f aca="false">CI15*CI$5</f>
        <v>12273.6848780488</v>
      </c>
      <c r="CJ34" s="96" t="n">
        <f aca="false">CJ15*CJ$5</f>
        <v>12672.7907692308</v>
      </c>
      <c r="CK34" s="96" t="n">
        <f aca="false">CK15*CK$5</f>
        <v>11791.0231578947</v>
      </c>
      <c r="CL34" s="96" t="n">
        <f aca="false">CL15*CL$5</f>
        <v>10389.3098536585</v>
      </c>
      <c r="CM34" s="96" t="n">
        <f aca="false">CM15*CM$5</f>
        <v>8929.61684210526</v>
      </c>
      <c r="CN34" s="96" t="n">
        <f aca="false">CN15*CN$5</f>
        <v>9873.70946341463</v>
      </c>
      <c r="CO34" s="96" t="n">
        <f aca="false">CO15*CO$5</f>
        <v>9469.65641025641</v>
      </c>
      <c r="CP34" s="96" t="n">
        <f aca="false">CP15*CP$5</f>
        <v>8916.62933333333</v>
      </c>
      <c r="CQ34" s="96" t="n">
        <f aca="false">CQ15*CQ$5</f>
        <v>9828.31446153846</v>
      </c>
      <c r="CR34" s="96" t="n">
        <f aca="false">CR15*CR$5</f>
        <v>9495.648</v>
      </c>
      <c r="CS34" s="96" t="n">
        <f aca="false">CS15*CS$5</f>
        <v>9267.50338461539</v>
      </c>
      <c r="CT34" s="96" t="n">
        <f aca="false">CT15*CT$5</f>
        <v>10091.8231578947</v>
      </c>
      <c r="CU34" s="96" t="n">
        <f aca="false">CU15*CU$5</f>
        <v>11750.2095609756</v>
      </c>
      <c r="CV34" s="96" t="n">
        <f aca="false">CV15*CV$5</f>
        <v>12512.4026666667</v>
      </c>
      <c r="CW34" s="96" t="n">
        <f aca="false">CW15*CW$5</f>
        <v>12187.8</v>
      </c>
      <c r="CX34" s="96" t="n">
        <f aca="false">CX15*CX$5</f>
        <v>10076.9253333333</v>
      </c>
      <c r="CY34" s="96" t="n">
        <f aca="false">CY15*CY$5</f>
        <v>9097.25052631579</v>
      </c>
      <c r="CZ34" s="96" t="n">
        <f aca="false">CZ15*CZ$5</f>
        <v>10054.1449756098</v>
      </c>
      <c r="DA34" s="96" t="n">
        <f aca="false">DA15*DA$5</f>
        <v>9594.09312820513</v>
      </c>
      <c r="DB34" s="96" t="n">
        <f aca="false">DB15*DB$5</f>
        <v>9240.69405405406</v>
      </c>
      <c r="DC34" s="96" t="n">
        <f aca="false">DC15*DC$5</f>
        <v>10353.0995121951</v>
      </c>
      <c r="DD34" s="96" t="n">
        <f aca="false">DD15*DD$5</f>
        <v>9253.55368421053</v>
      </c>
      <c r="DE34" s="96" t="n">
        <f aca="false">DE15*DE$5</f>
        <v>9808.32246153846</v>
      </c>
      <c r="DF34" s="96" t="n">
        <f aca="false">DF15*DF$5</f>
        <v>10167.552</v>
      </c>
      <c r="DG34" s="96" t="n">
        <f aca="false">DG15*DG$5</f>
        <v>11293.3624615385</v>
      </c>
      <c r="DH34" s="96" t="n">
        <f aca="false">DH15*DH$5</f>
        <v>13439.7886829268</v>
      </c>
      <c r="DI34" s="96" t="n">
        <f aca="false">DI15*DI$5</f>
        <v>11226.2273684211</v>
      </c>
      <c r="DJ34" s="96" t="n">
        <f aca="false">DJ15*DJ$5</f>
        <v>10166.9725128205</v>
      </c>
      <c r="DK34" s="96" t="n">
        <f aca="false">DK15*DK$5</f>
        <v>10024.2</v>
      </c>
      <c r="DL34" s="96" t="n">
        <f aca="false">DL15*DL$5</f>
        <v>9427.87220512821</v>
      </c>
      <c r="DM34" s="96" t="n">
        <f aca="false">DM15*DM$5</f>
        <v>10132.3958974359</v>
      </c>
      <c r="DN34" s="96" t="n">
        <f aca="false">DN15*DN$5</f>
        <v>9149.14488888889</v>
      </c>
      <c r="DO34" s="96" t="n">
        <f aca="false">DO15*DO$5</f>
        <v>10083.3203902439</v>
      </c>
      <c r="DP34" s="96" t="n">
        <f aca="false">DP15*DP$5</f>
        <v>9392.71578947369</v>
      </c>
      <c r="DQ34" s="96" t="n">
        <f aca="false">DQ15*DQ$5</f>
        <v>10347.4074146341</v>
      </c>
      <c r="DR34" s="96" t="n">
        <f aca="false">DR15*DR$5</f>
        <v>9866.56421052632</v>
      </c>
      <c r="DS34" s="96" t="n">
        <f aca="false">DS15*DS$5</f>
        <v>11296.2740512821</v>
      </c>
      <c r="DT34" s="96" t="n">
        <f aca="false">DT15*DT$5</f>
        <v>13361.3432195122</v>
      </c>
      <c r="DU34" s="96" t="n">
        <f aca="false">DU15*DU$5</f>
        <v>11217.8021052632</v>
      </c>
      <c r="DV34" s="96" t="n">
        <f aca="false">DV15*DV$5</f>
        <v>10697.5794871795</v>
      </c>
      <c r="DW34" s="96" t="n">
        <f aca="false">DW15*DW$5</f>
        <v>9765.792</v>
      </c>
      <c r="DX34" s="96" t="n">
        <f aca="false">DX15*DX$5</f>
        <v>9570.44369230769</v>
      </c>
      <c r="DY34" s="96" t="n">
        <f aca="false">DY15*DY$5</f>
        <v>10654.5020487805</v>
      </c>
      <c r="DZ34" s="96" t="n">
        <f aca="false">DZ15*DZ$5</f>
        <v>9256.70044444445</v>
      </c>
      <c r="EA34" s="96" t="n">
        <f aca="false">EA15*EA$5</f>
        <v>9808.46133333334</v>
      </c>
      <c r="EB34" s="96" t="n">
        <f aca="false">EB15*EB$5</f>
        <v>9516.48</v>
      </c>
      <c r="EC34" s="96" t="n">
        <f aca="false">EC15*EC$5</f>
        <v>10485.619902439</v>
      </c>
      <c r="ED34" s="96" t="n">
        <f aca="false">ED15*ED$5</f>
        <v>9960.40421052632</v>
      </c>
      <c r="EE34" s="96" t="n">
        <f aca="false">EE15*EE$5</f>
        <v>11778.032</v>
      </c>
      <c r="EF34" s="96" t="n">
        <f aca="false">EF15*EF$5</f>
        <v>12760.8429268293</v>
      </c>
      <c r="EG34" s="96" t="n">
        <f aca="false">EG15*EG$5</f>
        <v>11205.0189473684</v>
      </c>
      <c r="EH34" s="96" t="n">
        <f aca="false">EH15*EH$5</f>
        <v>11203.6899512195</v>
      </c>
      <c r="EI34" s="96" t="n">
        <f aca="false">EI15*EI$5</f>
        <v>9496.43368421053</v>
      </c>
      <c r="EJ34" s="96" t="n">
        <f aca="false">EJ15*EJ$5</f>
        <v>9699.8841025641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16" t="s">
        <v>9</v>
      </c>
      <c r="B37" s="117"/>
      <c r="C37" s="118" t="n">
        <f aca="false">C18-C56</f>
        <v>1.06965584823933</v>
      </c>
      <c r="D37" s="118" t="n">
        <f aca="false">D18-D56</f>
        <v>-3.46363202876198</v>
      </c>
      <c r="E37" s="118" t="n">
        <f aca="false">E18-E56</f>
        <v>-0.342248569514698</v>
      </c>
      <c r="F37" s="119" t="n">
        <f aca="false">F18-F56</f>
        <v>-0.842487761655143</v>
      </c>
      <c r="G37" s="118" t="n">
        <f aca="false">G18-G56</f>
        <v>-0.0847290816415374</v>
      </c>
      <c r="H37" s="118" t="n">
        <f aca="false">H18-H56</f>
        <v>0.0242223773179937</v>
      </c>
      <c r="I37" s="118" t="n">
        <f aca="false">I18-I56</f>
        <v>-0.193680540601068</v>
      </c>
      <c r="J37" s="118" t="n">
        <f aca="false">J18-J56</f>
        <v>-0.319431183883083</v>
      </c>
      <c r="K37" s="118" t="n">
        <f aca="false">K18-K56</f>
        <v>-0.675723453875737</v>
      </c>
      <c r="L37" s="118" t="n">
        <f aca="false">L18-L56</f>
        <v>0.0368610861095675</v>
      </c>
      <c r="M37" s="118" t="n">
        <f aca="false">M18-M56</f>
        <v>0.0699271229299967</v>
      </c>
      <c r="N37" s="118" t="n">
        <f aca="false">N18-N56</f>
        <v>0.0228543881809884</v>
      </c>
      <c r="O37" s="118" t="n">
        <f aca="false">O18-O56</f>
        <v>0.129177540261693</v>
      </c>
      <c r="P37" s="118" t="n">
        <f aca="false">P18-P56</f>
        <v>0.15071616487122</v>
      </c>
      <c r="Q37" s="118" t="n">
        <f aca="false">Q18-Q56</f>
        <v>0.107638915652153</v>
      </c>
      <c r="R37" s="118" t="n">
        <f aca="false">R18-R56</f>
        <v>0.0156298073594456</v>
      </c>
      <c r="S37" s="118" t="n">
        <f aca="false">S18-S56</f>
        <v>0.225174017911534</v>
      </c>
      <c r="T37" s="118" t="n">
        <f aca="false">T18-T56</f>
        <v>0.561393223672781</v>
      </c>
      <c r="U37" s="118" t="n">
        <f aca="false">U18-U56</f>
        <v>0.0305486459949123</v>
      </c>
      <c r="V37" s="118" t="n">
        <f aca="false">V18-V56</f>
        <v>0.0835801840669035</v>
      </c>
      <c r="W37" s="119" t="n">
        <f aca="false">W18-W56</f>
        <v>0.0162913767128181</v>
      </c>
      <c r="X37" s="118" t="n">
        <f aca="false">X18-X56</f>
        <v>0.0857070423238859</v>
      </c>
      <c r="Y37" s="118" t="n">
        <f aca="false">Y18-Y56</f>
        <v>0.128255917862607</v>
      </c>
      <c r="Z37" s="118" t="n">
        <f aca="false">Z18-Z56</f>
        <v>0.103513933184427</v>
      </c>
      <c r="AA37" s="118" t="n">
        <f aca="false">AA18-AA56</f>
        <v>0.0384124623224622</v>
      </c>
      <c r="AB37" s="118" t="n">
        <f aca="false">AB18-AB56</f>
        <v>0.00452100385889764</v>
      </c>
      <c r="AC37" s="162" t="n">
        <f aca="false">AC18-AC56</f>
        <v>0.0337744845361989</v>
      </c>
      <c r="AD37" s="99"/>
      <c r="AE37" s="100"/>
      <c r="AG37" s="96" t="n">
        <f aca="false">AG18*AG$5</f>
        <v>11068.6243592983</v>
      </c>
      <c r="AH37" s="96" t="n">
        <f aca="false">AH18*AH$5</f>
        <v>9842.88445155244</v>
      </c>
      <c r="AI37" s="96" t="n">
        <f aca="false">AI18*AI$5</f>
        <v>11128.5277076138</v>
      </c>
      <c r="AJ37" s="96" t="n">
        <f aca="false">AJ18*AJ$5</f>
        <v>8990.41619597104</v>
      </c>
      <c r="AK37" s="96" t="n">
        <f aca="false">AK18*AK$5</f>
        <v>9706.3032246527</v>
      </c>
      <c r="AL37" s="96" t="n">
        <f aca="false">AL18*AL$5</f>
        <v>11002.9571648269</v>
      </c>
      <c r="AM37" s="96" t="n">
        <f aca="false">AM18*AM$5</f>
        <v>12293.9591139285</v>
      </c>
      <c r="AN37" s="96" t="n">
        <f aca="false">AN18*AN$5</f>
        <v>14197.6513153125</v>
      </c>
      <c r="AO37" s="96" t="n">
        <f aca="false">AO18*AO$5</f>
        <v>13518.6779617827</v>
      </c>
      <c r="AP37" s="96" t="n">
        <f aca="false">AP18*AP$5</f>
        <v>12481.1684610598</v>
      </c>
      <c r="AQ37" s="96" t="n">
        <f aca="false">AQ18*AQ$5</f>
        <v>11418.9455132198</v>
      </c>
      <c r="AR37" s="96" t="n">
        <f aca="false">AR18*AR$5</f>
        <v>13369.1403129372</v>
      </c>
      <c r="AS37" s="96" t="n">
        <f aca="false">AS18*AS$5</f>
        <v>12172.8755695381</v>
      </c>
      <c r="AT37" s="96" t="n">
        <f aca="false">AT18*AT$5</f>
        <v>11188.1005541538</v>
      </c>
      <c r="AU37" s="96" t="n">
        <f aca="false">AU18*AU$5</f>
        <v>12576.0060266835</v>
      </c>
      <c r="AV37" s="96" t="n">
        <f aca="false">AV18*AV$5</f>
        <v>10414.3623736645</v>
      </c>
      <c r="AW37" s="96" t="n">
        <f aca="false">AW18*AW$5</f>
        <v>8323.88223390326</v>
      </c>
      <c r="AX37" s="96" t="n">
        <f aca="false">AX18*AX$5</f>
        <v>8315.16914904543</v>
      </c>
      <c r="AY37" s="96" t="n">
        <f aca="false">AY18*AY$5</f>
        <v>13338.0993507083</v>
      </c>
      <c r="AZ37" s="96" t="n">
        <f aca="false">AZ18*AZ$5</f>
        <v>16165.4548426795</v>
      </c>
      <c r="BA37" s="96" t="n">
        <f aca="false">BA18*BA$5</f>
        <v>12871.3933886274</v>
      </c>
      <c r="BB37" s="96" t="n">
        <f aca="false">BB18*BB$5</f>
        <v>12144.706735353</v>
      </c>
      <c r="BC37" s="96" t="n">
        <f aca="false">BC18*BC$5</f>
        <v>13263.2312325467</v>
      </c>
      <c r="BD37" s="96" t="n">
        <f aca="false">BD18*BD$5</f>
        <v>13897.3867728853</v>
      </c>
      <c r="BE37" s="96" t="n">
        <f aca="false">BE18*BE$5</f>
        <v>12626.9403690947</v>
      </c>
      <c r="BF37" s="96" t="n">
        <f aca="false">BF18*BF$5</f>
        <v>11829.267399459</v>
      </c>
      <c r="BG37" s="96" t="n">
        <f aca="false">BG18*BG$5</f>
        <v>11135.4940054717</v>
      </c>
      <c r="BH37" s="96" t="n">
        <f aca="false">BH18*BH$5</f>
        <v>10317.5690186531</v>
      </c>
      <c r="BI37" s="96" t="n">
        <f aca="false">BI18*BI$5</f>
        <v>9211.76903721806</v>
      </c>
      <c r="BJ37" s="96" t="n">
        <f aca="false">BJ18*BJ$5</f>
        <v>8253.92999453481</v>
      </c>
      <c r="BK37" s="96" t="n">
        <f aca="false">BK18*BK$5</f>
        <v>13378.1832310958</v>
      </c>
      <c r="BL37" s="96" t="n">
        <f aca="false">BL18*BL$5</f>
        <v>14670.677039413</v>
      </c>
      <c r="BM37" s="96" t="n">
        <f aca="false">BM18*BM$5</f>
        <v>12420.0918546152</v>
      </c>
      <c r="BN37" s="96" t="n">
        <f aca="false">BN18*BN$5</f>
        <v>13168.9139980393</v>
      </c>
      <c r="BO37" s="96" t="n">
        <f aca="false">BO18*BO$5</f>
        <v>11702.2658280273</v>
      </c>
      <c r="BP37" s="96" t="n">
        <f aca="false">BP18*BP$5</f>
        <v>13438.1714230644</v>
      </c>
      <c r="BQ37" s="96" t="n">
        <f aca="false">BQ18*BQ$5</f>
        <v>13228.9318566242</v>
      </c>
      <c r="BR37" s="96" t="n">
        <f aca="false">BR18*BR$5</f>
        <v>10979.1644190028</v>
      </c>
      <c r="BS37" s="96" t="n">
        <f aca="false">BS18*BS$5</f>
        <v>11159.0702518781</v>
      </c>
      <c r="BT37" s="96" t="n">
        <f aca="false">BT18*BT$5</f>
        <v>10955.1719000177</v>
      </c>
      <c r="BU37" s="96" t="n">
        <f aca="false">BU18*BU$5</f>
        <v>8890.05705480729</v>
      </c>
      <c r="BV37" s="96" t="n">
        <f aca="false">BV18*BV$5</f>
        <v>8499.85204964019</v>
      </c>
      <c r="BW37" s="96" t="n">
        <f aca="false">BW18*BW$5</f>
        <v>13821.7683857769</v>
      </c>
      <c r="BX37" s="96" t="n">
        <f aca="false">BX18*BX$5</f>
        <v>13921.9322591868</v>
      </c>
      <c r="BY37" s="96" t="n">
        <f aca="false">BY18*BY$5</f>
        <v>12341.1538710908</v>
      </c>
      <c r="BZ37" s="96" t="n">
        <f aca="false">BZ18*BZ$5</f>
        <v>13133.8321444985</v>
      </c>
      <c r="CA37" s="96" t="n">
        <f aca="false">CA18*CA$5</f>
        <v>11688.8735139816</v>
      </c>
      <c r="CB37" s="96" t="n">
        <f aca="false">CB18*CB$5</f>
        <v>14009.0321813314</v>
      </c>
      <c r="CC37" s="96" t="n">
        <f aca="false">CC18*CC$5</f>
        <v>12249.3982662497</v>
      </c>
      <c r="CD37" s="96" t="n">
        <f aca="false">CD18*CD$5</f>
        <v>10746.5851710445</v>
      </c>
      <c r="CE37" s="96" t="n">
        <f aca="false">CE18*CE$5</f>
        <v>10981.8686203106</v>
      </c>
      <c r="CF37" s="96" t="n">
        <f aca="false">CF18*CF$5</f>
        <v>11304.0061463467</v>
      </c>
      <c r="CG37" s="96" t="n">
        <f aca="false">CG18*CG$5</f>
        <v>8484.5462516304</v>
      </c>
      <c r="CH37" s="96" t="n">
        <f aca="false">CH18*CH$5</f>
        <v>8546.17320918364</v>
      </c>
      <c r="CI37" s="96" t="n">
        <f aca="false">CI18*CI$5</f>
        <v>13450.0005734182</v>
      </c>
      <c r="CJ37" s="96" t="n">
        <f aca="false">CJ18*CJ$5</f>
        <v>13514.0336605121</v>
      </c>
      <c r="CK37" s="96" t="n">
        <f aca="false">CK18*CK$5</f>
        <v>12625.7047202898</v>
      </c>
      <c r="CL37" s="96" t="n">
        <f aca="false">CL18*CL$5</f>
        <v>12290.321222773</v>
      </c>
      <c r="CM37" s="96" t="n">
        <f aca="false">CM18*CM$5</f>
        <v>11462.232794119</v>
      </c>
      <c r="CN37" s="96" t="n">
        <f aca="false">CN18*CN$5</f>
        <v>14294.3372906104</v>
      </c>
      <c r="CO37" s="96" t="n">
        <f aca="false">CO18*CO$5</f>
        <v>11825.1576918669</v>
      </c>
      <c r="CP37" s="96" t="n">
        <f aca="false">CP18*CP$5</f>
        <v>10942.1518179101</v>
      </c>
      <c r="CQ37" s="96" t="n">
        <f aca="false">CQ18*CQ$5</f>
        <v>11824.048877273</v>
      </c>
      <c r="CR37" s="96" t="n">
        <f aca="false">CR18*CR$5</f>
        <v>11027.8184413251</v>
      </c>
      <c r="CS37" s="96" t="n">
        <f aca="false">CS18*CS$5</f>
        <v>8927.19086434719</v>
      </c>
      <c r="CT37" s="96" t="n">
        <f aca="false">CT18*CT$5</f>
        <v>9552.07783438215</v>
      </c>
      <c r="CU37" s="96" t="n">
        <f aca="false">CU18*CU$5</f>
        <v>13040.0378459391</v>
      </c>
      <c r="CV37" s="96" t="n">
        <f aca="false">CV18*CV$5</f>
        <v>13585.2588075549</v>
      </c>
      <c r="CW37" s="96" t="n">
        <f aca="false">CW18*CW$5</f>
        <v>13379.2934341667</v>
      </c>
      <c r="CX37" s="96" t="n">
        <f aca="false">CX18*CX$5</f>
        <v>11989.4391683628</v>
      </c>
      <c r="CY37" s="96" t="n">
        <f aca="false">CY18*CY$5</f>
        <v>11680.115623354</v>
      </c>
      <c r="CZ37" s="96" t="n">
        <f aca="false">CZ18*CZ$5</f>
        <v>14464.035646402</v>
      </c>
      <c r="DA37" s="96" t="n">
        <f aca="false">DA18*DA$5</f>
        <v>12141.4105856561</v>
      </c>
      <c r="DB37" s="96" t="n">
        <f aca="false">DB18*DB$5</f>
        <v>11462.7016552911</v>
      </c>
      <c r="DC37" s="96" t="n">
        <f aca="false">DC18*DC$5</f>
        <v>12758.8798642151</v>
      </c>
      <c r="DD37" s="96" t="n">
        <f aca="false">DD18*DD$5</f>
        <v>10843.4940991017</v>
      </c>
      <c r="DE37" s="96" t="n">
        <f aca="false">DE18*DE$5</f>
        <v>9937.22288562424</v>
      </c>
      <c r="DF37" s="96" t="n">
        <f aca="false">DF18*DF$5</f>
        <v>9880.32867371295</v>
      </c>
      <c r="DG37" s="96" t="n">
        <f aca="false">DG18*DG$5</f>
        <v>12794.5431765551</v>
      </c>
      <c r="DH37" s="96" t="n">
        <f aca="false">DH18*DH$5</f>
        <v>14977.073564768</v>
      </c>
      <c r="DI37" s="96" t="n">
        <f aca="false">DI18*DI$5</f>
        <v>12522.9033929309</v>
      </c>
      <c r="DJ37" s="96" t="n">
        <f aca="false">DJ18*DJ$5</f>
        <v>12314.7276356492</v>
      </c>
      <c r="DK37" s="96" t="n">
        <f aca="false">DK18*DK$5</f>
        <v>13351.2844655838</v>
      </c>
      <c r="DL37" s="96" t="n">
        <f aca="false">DL18*DL$5</f>
        <v>13506.6850038147</v>
      </c>
      <c r="DM37" s="96" t="n">
        <f aca="false">DM18*DM$5</f>
        <v>13261.8239253357</v>
      </c>
      <c r="DN37" s="96" t="n">
        <f aca="false">DN18*DN$5</f>
        <v>11653.6619295948</v>
      </c>
      <c r="DO37" s="96" t="n">
        <f aca="false">DO18*DO$5</f>
        <v>12613.0311401095</v>
      </c>
      <c r="DP37" s="96" t="n">
        <f aca="false">DP18*DP$5</f>
        <v>11185.7448483526</v>
      </c>
      <c r="DQ37" s="96" t="n">
        <f aca="false">DQ18*DQ$5</f>
        <v>10871.2670603331</v>
      </c>
      <c r="DR37" s="96" t="n">
        <f aca="false">DR18*DR$5</f>
        <v>9817.18766921401</v>
      </c>
      <c r="DS37" s="96" t="n">
        <f aca="false">DS18*DS$5</f>
        <v>13091.0961522026</v>
      </c>
      <c r="DT37" s="96" t="n">
        <f aca="false">DT18*DT$5</f>
        <v>15250.5615926697</v>
      </c>
      <c r="DU37" s="96" t="n">
        <f aca="false">DU18*DU$5</f>
        <v>12820.2286378637</v>
      </c>
      <c r="DV37" s="96" t="n">
        <f aca="false">DV18*DV$5</f>
        <v>13261.8970504489</v>
      </c>
      <c r="DW37" s="96" t="n">
        <f aca="false">DW18*DW$5</f>
        <v>13191.1264384149</v>
      </c>
      <c r="DX37" s="96" t="n">
        <f aca="false">DX18*DX$5</f>
        <v>13931.7119855838</v>
      </c>
      <c r="DY37" s="96" t="n">
        <f aca="false">DY18*DY$5</f>
        <v>14440.2750613727</v>
      </c>
      <c r="DZ37" s="96" t="n">
        <f aca="false">DZ18*DZ$5</f>
        <v>12104.9595924736</v>
      </c>
      <c r="EA37" s="96" t="n">
        <f aca="false">EA18*EA$5</f>
        <v>12480.7154014319</v>
      </c>
      <c r="EB37" s="96" t="n">
        <f aca="false">EB18*EB$5</f>
        <v>11651.4166195178</v>
      </c>
      <c r="EC37" s="96" t="n">
        <f aca="false">EC18*EC$5</f>
        <v>11474.8026032727</v>
      </c>
      <c r="ED37" s="96" t="n">
        <f aca="false">ED18*ED$5</f>
        <v>10352.8176658839</v>
      </c>
      <c r="EE37" s="96" t="n">
        <f aca="false">EE18*EE$5</f>
        <v>14126.7515604327</v>
      </c>
      <c r="EF37" s="96" t="n">
        <f aca="false">EF18*EF$5</f>
        <v>15042.8759054643</v>
      </c>
      <c r="EG37" s="96" t="n">
        <f aca="false">EG18*EG$5</f>
        <v>13235.4019379625</v>
      </c>
      <c r="EH37" s="96" t="n">
        <f aca="false">EH18*EH$5</f>
        <v>14366.9486378119</v>
      </c>
      <c r="EI37" s="96" t="n">
        <f aca="false">EI18*EI$5</f>
        <v>12874.7951080384</v>
      </c>
      <c r="EJ37" s="96" t="n">
        <f aca="false">EJ18*EJ$5</f>
        <v>14242.0124277739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3.7" hidden="true" customHeight="true" outlineLevel="0" collapsed="false">
      <c r="A39" s="125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3.7" hidden="true" customHeight="true" outlineLevel="0" collapsed="false">
      <c r="A40" s="125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3.7" hidden="true" customHeight="true" outlineLevel="0" collapsed="false">
      <c r="A41" s="125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3.7" hidden="true" customHeight="true" outlineLevel="0" collapsed="false">
      <c r="A42" s="125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3.7" hidden="true" customHeight="true" outlineLevel="0" collapsed="false">
      <c r="A43" s="125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3.7" hidden="true" customHeight="true" outlineLevel="0" collapsed="false">
      <c r="A44" s="122"/>
      <c r="B44" s="122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3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5.75" hidden="true" customHeight="true" outlineLevel="0" collapsed="false">
      <c r="A45" s="125"/>
      <c r="B45" s="125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3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28.5" hidden="true" customHeight="true" outlineLevel="0" collapsed="false">
      <c r="A46" s="153" t="n">
        <f aca="false">WORKDAY(A2,-1,HOLIDAYS)</f>
        <v>37161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28.5" hidden="true" customHeight="true" outlineLevel="0" collapsed="false">
      <c r="A47" s="113" t="s">
        <v>13</v>
      </c>
      <c r="B47" s="73" t="n">
        <v>1.796538573045</v>
      </c>
      <c r="C47" s="130" t="n">
        <v>18.1368974358974</v>
      </c>
      <c r="D47" s="130" t="n">
        <v>24.319052631579</v>
      </c>
      <c r="E47" s="130" t="n">
        <v>27.1769756097561</v>
      </c>
      <c r="F47" s="94" t="n">
        <v>23.0541480572011</v>
      </c>
      <c r="G47" s="94" t="n">
        <v>25.458358974359</v>
      </c>
      <c r="H47" s="94" t="n">
        <v>26.5830512820513</v>
      </c>
      <c r="I47" s="94" t="n">
        <v>24.3336666666667</v>
      </c>
      <c r="J47" s="94" t="n">
        <v>20.3890654685494</v>
      </c>
      <c r="K47" s="94" t="n">
        <v>21.8173414634146</v>
      </c>
      <c r="L47" s="94" t="n">
        <v>18.9607894736842</v>
      </c>
      <c r="M47" s="94" t="n">
        <v>20.0638205128205</v>
      </c>
      <c r="N47" s="94" t="n">
        <v>21</v>
      </c>
      <c r="O47" s="94" t="n">
        <v>31.4551282051282</v>
      </c>
      <c r="P47" s="94" t="n">
        <v>28.9484358974359</v>
      </c>
      <c r="Q47" s="94" t="n">
        <v>33.9618205128205</v>
      </c>
      <c r="R47" s="94" t="n">
        <v>31.7625</v>
      </c>
      <c r="S47" s="94" t="n">
        <v>27.2855211590577</v>
      </c>
      <c r="T47" s="94" t="n">
        <v>28.0770512820513</v>
      </c>
      <c r="U47" s="94" t="n">
        <v>24.645</v>
      </c>
      <c r="V47" s="94" t="n">
        <v>29.134512195122</v>
      </c>
      <c r="W47" s="94" t="n">
        <v>25.7896042552199</v>
      </c>
      <c r="X47" s="94" t="n">
        <v>25.8383102215926</v>
      </c>
      <c r="Y47" s="94" t="n">
        <v>25.8200004491209</v>
      </c>
      <c r="Z47" s="94" t="n">
        <v>25.9055169209207</v>
      </c>
      <c r="AA47" s="94" t="n">
        <v>26.5214331193968</v>
      </c>
      <c r="AB47" s="96" t="n">
        <v>27.1155157925412</v>
      </c>
      <c r="AC47" s="164" t="n">
        <v>26.1716987720497</v>
      </c>
      <c r="AD47" s="99"/>
      <c r="AE47" s="73"/>
      <c r="AF47" s="73"/>
      <c r="AG47" s="73" t="n">
        <v>26.5830512820513</v>
      </c>
      <c r="AH47" s="73" t="n">
        <v>0.654543789950285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28.5" hidden="true" customHeight="true" outlineLevel="0" collapsed="false">
      <c r="A48" s="125" t="s">
        <v>12</v>
      </c>
      <c r="B48" s="102" t="n">
        <v>1.11538450534527</v>
      </c>
      <c r="C48" s="131" t="n">
        <v>18.1368974358974</v>
      </c>
      <c r="D48" s="131" t="n">
        <v>26.5074736842105</v>
      </c>
      <c r="E48" s="131" t="n">
        <v>27.2961951219512</v>
      </c>
      <c r="F48" s="96" t="n">
        <v>23.7898272859628</v>
      </c>
      <c r="G48" s="96" t="n">
        <v>24.5398717948718</v>
      </c>
      <c r="H48" s="96" t="n">
        <v>25.6377435897436</v>
      </c>
      <c r="I48" s="96" t="n">
        <v>23.442</v>
      </c>
      <c r="J48" s="96" t="n">
        <v>21.1980462130937</v>
      </c>
      <c r="K48" s="96" t="n">
        <v>22.4358292682927</v>
      </c>
      <c r="L48" s="96" t="n">
        <v>19.9602631578947</v>
      </c>
      <c r="M48" s="96" t="n">
        <v>21.5445641025641</v>
      </c>
      <c r="N48" s="96" t="n">
        <v>22.5</v>
      </c>
      <c r="O48" s="96" t="n">
        <v>32.9361794871795</v>
      </c>
      <c r="P48" s="96" t="n">
        <v>30.410717948718</v>
      </c>
      <c r="Q48" s="96" t="n">
        <v>35.461641025641</v>
      </c>
      <c r="R48" s="96" t="n">
        <v>33.20625</v>
      </c>
      <c r="S48" s="96" t="n">
        <v>27.1101967786884</v>
      </c>
      <c r="T48" s="96" t="n">
        <v>29.5771282051282</v>
      </c>
      <c r="U48" s="96" t="n">
        <v>23.6313157894737</v>
      </c>
      <c r="V48" s="96" t="n">
        <v>28.1221463414634</v>
      </c>
      <c r="W48" s="96" t="n">
        <v>26.3519255979026</v>
      </c>
      <c r="X48" s="96" t="n">
        <v>27.3028286021789</v>
      </c>
      <c r="Y48" s="96" t="n">
        <v>27.0007366217023</v>
      </c>
      <c r="Z48" s="96" t="n">
        <v>27.3539773826796</v>
      </c>
      <c r="AA48" s="96" t="n">
        <v>28.8060948557555</v>
      </c>
      <c r="AB48" s="96" t="n">
        <v>31.2250936567489</v>
      </c>
      <c r="AC48" s="165" t="n">
        <v>28.1534872848334</v>
      </c>
      <c r="AD48" s="99"/>
      <c r="AE48" s="73"/>
      <c r="AF48" s="73"/>
      <c r="AG48" s="73" t="n">
        <v>25.6377435897436</v>
      </c>
      <c r="AH48" s="73" t="n">
        <v>2.39999985694885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8.75" hidden="true" customHeight="true" outlineLevel="0" collapsed="false">
      <c r="A49" s="125" t="s">
        <v>14</v>
      </c>
      <c r="B49" s="73" t="n">
        <v>0.701923131942749</v>
      </c>
      <c r="C49" s="131" t="n">
        <v>20.4177948835324</v>
      </c>
      <c r="D49" s="131" t="n">
        <v>24.6316842105263</v>
      </c>
      <c r="E49" s="131" t="n">
        <v>27.0375853658537</v>
      </c>
      <c r="F49" s="96" t="n">
        <v>23.9018191183362</v>
      </c>
      <c r="G49" s="96" t="n">
        <v>26.5050256410256</v>
      </c>
      <c r="H49" s="96" t="n">
        <v>26.884717948718</v>
      </c>
      <c r="I49" s="96" t="n">
        <v>26.1253333333333</v>
      </c>
      <c r="J49" s="96" t="n">
        <v>24.2208543003851</v>
      </c>
      <c r="K49" s="96" t="n">
        <v>25.3630243902439</v>
      </c>
      <c r="L49" s="96" t="n">
        <v>23.0786842105263</v>
      </c>
      <c r="M49" s="96" t="n">
        <v>25.2240256410256</v>
      </c>
      <c r="N49" s="96" t="n">
        <v>27.09425</v>
      </c>
      <c r="O49" s="96" t="n">
        <v>30.9439102564103</v>
      </c>
      <c r="P49" s="96" t="n">
        <v>30.8875384615385</v>
      </c>
      <c r="Q49" s="96" t="n">
        <v>31.0002820512821</v>
      </c>
      <c r="R49" s="96" t="n">
        <v>29.878125</v>
      </c>
      <c r="S49" s="96" t="n">
        <v>26.9729381521346</v>
      </c>
      <c r="T49" s="96" t="n">
        <v>25.9615384615385</v>
      </c>
      <c r="U49" s="96" t="n">
        <v>27.0001052631579</v>
      </c>
      <c r="V49" s="96" t="n">
        <v>27.9571707317073</v>
      </c>
      <c r="W49" s="96" t="n">
        <v>27.2241687388376</v>
      </c>
      <c r="X49" s="96" t="n">
        <v>26.861292522649</v>
      </c>
      <c r="Y49" s="96" t="n">
        <v>26.3535342341271</v>
      </c>
      <c r="Z49" s="96" t="n">
        <v>26.6560591083004</v>
      </c>
      <c r="AA49" s="96" t="n">
        <v>26.8772664645557</v>
      </c>
      <c r="AB49" s="96" t="n">
        <v>27.3188118510775</v>
      </c>
      <c r="AC49" s="165" t="n">
        <v>26.81921575889</v>
      </c>
      <c r="AD49" s="99"/>
      <c r="AE49" s="73"/>
      <c r="AF49" s="73"/>
      <c r="AG49" s="73" t="n">
        <v>26.884717948718</v>
      </c>
      <c r="AH49" s="73" t="n">
        <v>38.9742716008967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8.75" hidden="true" customHeight="true" outlineLevel="0" collapsed="false">
      <c r="A50" s="125" t="s">
        <v>17</v>
      </c>
      <c r="B50" s="73" t="n">
        <v>4.93269241773165</v>
      </c>
      <c r="C50" s="131" t="n">
        <v>25.9164615560678</v>
      </c>
      <c r="D50" s="131" t="n">
        <v>20.4537894736842</v>
      </c>
      <c r="E50" s="131" t="n">
        <v>23.6499268292683</v>
      </c>
      <c r="F50" s="96" t="n">
        <v>23.1741607762738</v>
      </c>
      <c r="G50" s="96" t="n">
        <v>23.9582307692308</v>
      </c>
      <c r="H50" s="96" t="n">
        <v>24.4584615384615</v>
      </c>
      <c r="I50" s="96" t="n">
        <v>23.458</v>
      </c>
      <c r="J50" s="96" t="n">
        <v>22.7207567394095</v>
      </c>
      <c r="K50" s="96" t="n">
        <v>22.3628292682927</v>
      </c>
      <c r="L50" s="96" t="n">
        <v>23.0786842105263</v>
      </c>
      <c r="M50" s="96" t="n">
        <v>25.2240256410256</v>
      </c>
      <c r="N50" s="96" t="n">
        <v>26.09375</v>
      </c>
      <c r="O50" s="96" t="n">
        <v>30.9439102564103</v>
      </c>
      <c r="P50" s="96" t="n">
        <v>30.8875384615385</v>
      </c>
      <c r="Q50" s="96" t="n">
        <v>31.0002820512821</v>
      </c>
      <c r="R50" s="96" t="n">
        <v>26.86875</v>
      </c>
      <c r="S50" s="96" t="n">
        <v>25.993060772632</v>
      </c>
      <c r="T50" s="96" t="n">
        <v>24.9999743589744</v>
      </c>
      <c r="U50" s="96" t="n">
        <v>26.0068421052632</v>
      </c>
      <c r="V50" s="96" t="n">
        <v>26.9723658536585</v>
      </c>
      <c r="W50" s="96" t="n">
        <v>25.967611578991</v>
      </c>
      <c r="X50" s="96" t="n">
        <v>15.7267835428874</v>
      </c>
      <c r="Y50" s="96" t="n">
        <v>15.0332431414181</v>
      </c>
      <c r="Z50" s="96" t="n">
        <v>14.9906616604676</v>
      </c>
      <c r="AA50" s="96" t="n">
        <v>18.9151934438442</v>
      </c>
      <c r="AB50" s="96" t="n">
        <v>20.6257374205454</v>
      </c>
      <c r="AC50" s="165" t="n">
        <v>18.7846433761897</v>
      </c>
      <c r="AD50" s="99"/>
      <c r="AE50" s="73"/>
      <c r="AF50" s="73"/>
      <c r="AG50" s="73" t="n">
        <v>24.4584615384615</v>
      </c>
      <c r="AH50" s="73" t="n">
        <v>29.5681806044145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8.75" hidden="true" customHeight="true" outlineLevel="0" collapsed="false">
      <c r="A51" s="125" t="s">
        <v>15</v>
      </c>
      <c r="B51" s="102" t="n">
        <v>1.0661546090933</v>
      </c>
      <c r="C51" s="131" t="n">
        <v>18.0457435858311</v>
      </c>
      <c r="D51" s="131" t="n">
        <v>20.4537894736842</v>
      </c>
      <c r="E51" s="131" t="n">
        <v>23.6499268292683</v>
      </c>
      <c r="F51" s="96" t="n">
        <v>20.7011558451405</v>
      </c>
      <c r="G51" s="96" t="n">
        <v>23.9582307692308</v>
      </c>
      <c r="H51" s="96" t="n">
        <v>24.4584615384615</v>
      </c>
      <c r="I51" s="96" t="n">
        <v>23.458</v>
      </c>
      <c r="J51" s="96" t="n">
        <v>22.7270147625161</v>
      </c>
      <c r="K51" s="96" t="n">
        <v>22.4542926829268</v>
      </c>
      <c r="L51" s="96" t="n">
        <v>22.9997368421053</v>
      </c>
      <c r="M51" s="96" t="n">
        <v>25.2854358974359</v>
      </c>
      <c r="N51" s="96" t="n">
        <v>26.00025</v>
      </c>
      <c r="O51" s="96" t="n">
        <v>31.3910128205128</v>
      </c>
      <c r="P51" s="96" t="n">
        <v>30.7820256410256</v>
      </c>
      <c r="Q51" s="96" t="n">
        <v>32</v>
      </c>
      <c r="R51" s="96" t="n">
        <v>26.86875</v>
      </c>
      <c r="S51" s="96" t="n">
        <v>25.993060772632</v>
      </c>
      <c r="T51" s="96" t="n">
        <v>24.9999743589744</v>
      </c>
      <c r="U51" s="96" t="n">
        <v>26.0068421052632</v>
      </c>
      <c r="V51" s="96" t="n">
        <v>26.9723658536585</v>
      </c>
      <c r="W51" s="96" t="n">
        <v>26.0431288812132</v>
      </c>
      <c r="X51" s="96" t="n">
        <v>26.1860489179221</v>
      </c>
      <c r="Y51" s="96" t="n">
        <v>25.6606093409415</v>
      </c>
      <c r="Z51" s="96" t="n">
        <v>25.7598855519826</v>
      </c>
      <c r="AA51" s="96" t="n">
        <v>26.0048803801656</v>
      </c>
      <c r="AB51" s="96" t="n">
        <v>26.4973081180047</v>
      </c>
      <c r="AC51" s="165" t="n">
        <v>25.8706501541915</v>
      </c>
      <c r="AD51" s="99"/>
      <c r="AE51" s="73"/>
      <c r="AF51" s="73"/>
      <c r="AG51" s="73" t="n">
        <v>24.4584615384615</v>
      </c>
      <c r="AH51" s="73" t="n">
        <v>42.5727265097878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8.75" hidden="true" customHeight="true" outlineLevel="0" collapsed="false">
      <c r="A52" s="166" t="s">
        <v>11</v>
      </c>
      <c r="B52" s="73" t="n">
        <v>2.49999856948853</v>
      </c>
      <c r="C52" s="167" t="n">
        <v>17.2719743589744</v>
      </c>
      <c r="D52" s="167" t="n">
        <v>17.918</v>
      </c>
      <c r="E52" s="167" t="n">
        <v>20.9083902439024</v>
      </c>
      <c r="F52" s="106" t="n">
        <v>18.7376734921246</v>
      </c>
      <c r="G52" s="106" t="n">
        <v>21.2373205128205</v>
      </c>
      <c r="H52" s="106" t="n">
        <v>21.224641025641</v>
      </c>
      <c r="I52" s="106" t="n">
        <v>21.25</v>
      </c>
      <c r="J52" s="106" t="n">
        <v>20.9999634146341</v>
      </c>
      <c r="K52" s="106" t="n">
        <v>20.9999268292683</v>
      </c>
      <c r="L52" s="106" t="n">
        <v>21</v>
      </c>
      <c r="M52" s="106" t="n">
        <v>21.8783076923077</v>
      </c>
      <c r="N52" s="106" t="n">
        <v>22.9065</v>
      </c>
      <c r="O52" s="106" t="n">
        <v>30.5097051282051</v>
      </c>
      <c r="P52" s="106" t="n">
        <v>29.5964102564103</v>
      </c>
      <c r="Q52" s="106" t="n">
        <v>31.423</v>
      </c>
      <c r="R52" s="106" t="n">
        <v>25.9125</v>
      </c>
      <c r="S52" s="106" t="n">
        <v>23.1230491096409</v>
      </c>
      <c r="T52" s="106" t="n">
        <v>24.5002307692308</v>
      </c>
      <c r="U52" s="106" t="n">
        <v>22.4605263157895</v>
      </c>
      <c r="V52" s="106" t="n">
        <v>22.4083902439024</v>
      </c>
      <c r="W52" s="106" t="n">
        <v>23.8138662676274</v>
      </c>
      <c r="X52" s="106" t="n">
        <v>24.7772389065069</v>
      </c>
      <c r="Y52" s="106" t="n">
        <v>24.6087605347972</v>
      </c>
      <c r="Z52" s="106" t="n">
        <v>25.0224141096385</v>
      </c>
      <c r="AA52" s="106" t="n">
        <v>25.6605690940184</v>
      </c>
      <c r="AB52" s="106" t="n">
        <v>26.2890632036736</v>
      </c>
      <c r="AC52" s="168" t="n">
        <v>25.0733311122812</v>
      </c>
      <c r="AD52" s="99"/>
      <c r="AE52" s="73"/>
      <c r="AF52" s="73"/>
      <c r="AG52" s="73" t="n">
        <v>21.224641025641</v>
      </c>
      <c r="AH52" s="73" t="n">
        <v>24.4759098399769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8.75" hidden="true" customHeight="true" outlineLevel="0" collapsed="false">
      <c r="A53" s="125" t="s">
        <v>16</v>
      </c>
      <c r="B53" s="131" t="n">
        <v>55</v>
      </c>
      <c r="C53" s="96" t="n">
        <v>17.4835128205128</v>
      </c>
      <c r="D53" s="96" t="n">
        <v>18.7074736842105</v>
      </c>
      <c r="E53" s="96" t="n">
        <v>21.6644878048781</v>
      </c>
      <c r="F53" s="96" t="n">
        <v>19.4291905303746</v>
      </c>
      <c r="G53" s="96" t="n">
        <v>21.7803974358974</v>
      </c>
      <c r="H53" s="96" t="n">
        <v>21.8207948717949</v>
      </c>
      <c r="I53" s="96" t="n">
        <v>21.74</v>
      </c>
      <c r="J53" s="96" t="n">
        <v>21.6328709884467</v>
      </c>
      <c r="K53" s="96" t="n">
        <v>21.4762682926829</v>
      </c>
      <c r="L53" s="96" t="n">
        <v>21.7894736842105</v>
      </c>
      <c r="M53" s="96" t="n">
        <v>23.0706153846154</v>
      </c>
      <c r="N53" s="96" t="n">
        <v>24.7815</v>
      </c>
      <c r="O53" s="96" t="n">
        <v>33.8879102564103</v>
      </c>
      <c r="P53" s="96" t="n">
        <v>32.3784615384615</v>
      </c>
      <c r="Q53" s="96" t="n">
        <v>35.397358974359</v>
      </c>
      <c r="R53" s="96" t="n">
        <v>28.5375</v>
      </c>
      <c r="S53" s="96" t="n">
        <v>23.9694361058995</v>
      </c>
      <c r="T53" s="96" t="n">
        <v>25.4938205128205</v>
      </c>
      <c r="U53" s="96" t="n">
        <v>23.25</v>
      </c>
      <c r="V53" s="96" t="n">
        <v>23.164487804878</v>
      </c>
      <c r="W53" s="96" t="n">
        <v>25.2678263578441</v>
      </c>
      <c r="X53" s="96" t="n">
        <v>26.0772559140902</v>
      </c>
      <c r="Y53" s="96" t="n">
        <v>25.8480147450744</v>
      </c>
      <c r="Z53" s="96" t="n">
        <v>26.2986111983033</v>
      </c>
      <c r="AA53" s="96" t="n">
        <v>26.8901811274116</v>
      </c>
      <c r="AB53" s="96" t="n">
        <v>27.4490512187865</v>
      </c>
      <c r="AC53" s="96" t="n">
        <v>26.3242770253946</v>
      </c>
      <c r="AD53" s="99"/>
      <c r="AE53" s="73"/>
      <c r="AF53" s="73"/>
      <c r="AG53" s="73" t="n">
        <v>21.8207948717949</v>
      </c>
      <c r="AH53" s="73"/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8.75" hidden="true" customHeight="true" outlineLevel="0" collapsed="false">
      <c r="A54" s="125"/>
      <c r="B54" s="131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8.75" hidden="true" customHeight="true" outlineLevel="0" collapsed="false">
      <c r="A55" s="125" t="s">
        <v>9</v>
      </c>
      <c r="B55" s="131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4.1" hidden="true" customHeight="true" outlineLevel="0" collapsed="false">
      <c r="A56" s="125" t="s">
        <v>9</v>
      </c>
      <c r="B56" s="131" t="n">
        <v>44.875</v>
      </c>
      <c r="C56" s="96" t="n">
        <v>23.4946749618206</v>
      </c>
      <c r="D56" s="96" t="n">
        <v>28.7553773250102</v>
      </c>
      <c r="E56" s="96" t="n">
        <v>30.8424564666233</v>
      </c>
      <c r="F56" s="96" t="n">
        <v>27.7414768897994</v>
      </c>
      <c r="G56" s="96" t="n">
        <v>28.7850144126404</v>
      </c>
      <c r="H56" s="96" t="n">
        <v>29.4136083654967</v>
      </c>
      <c r="I56" s="96" t="n">
        <v>28.1564204597841</v>
      </c>
      <c r="J56" s="96" t="n">
        <v>26.1725721830508</v>
      </c>
      <c r="K56" s="96" t="n">
        <v>27.9515266588116</v>
      </c>
      <c r="L56" s="96" t="n">
        <v>24.39361770729</v>
      </c>
      <c r="M56" s="96" t="n">
        <v>25.7447091128485</v>
      </c>
      <c r="N56" s="96" t="n">
        <v>27.4845385238863</v>
      </c>
      <c r="O56" s="96" t="n">
        <v>34.3284214719556</v>
      </c>
      <c r="P56" s="96" t="n">
        <v>32.5459836062152</v>
      </c>
      <c r="Q56" s="96" t="n">
        <v>36.1108593376961</v>
      </c>
      <c r="R56" s="96" t="n">
        <v>35.1892607181163</v>
      </c>
      <c r="S56" s="96" t="n">
        <v>32.1202873230267</v>
      </c>
      <c r="T56" s="96" t="n">
        <v>32.633203747231</v>
      </c>
      <c r="U56" s="96" t="n">
        <v>29.706288628015</v>
      </c>
      <c r="V56" s="96" t="n">
        <v>34.021369593834</v>
      </c>
      <c r="W56" s="96" t="n">
        <v>30.3107714029896</v>
      </c>
      <c r="X56" s="96" t="n">
        <v>31.4742118559721</v>
      </c>
      <c r="Y56" s="96" t="n">
        <v>30.9557069883992</v>
      </c>
      <c r="Z56" s="96" t="n">
        <v>30.9027556076495</v>
      </c>
      <c r="AA56" s="96" t="n">
        <v>31.5316543902047</v>
      </c>
      <c r="AB56" s="96" t="n">
        <v>34.1127941186185</v>
      </c>
      <c r="AC56" s="96" t="n">
        <v>31.4218471592344</v>
      </c>
      <c r="AD56" s="99"/>
      <c r="AE56" s="73"/>
      <c r="AF56" s="73"/>
      <c r="AG56" s="73" t="n">
        <v>29.4136083654967</v>
      </c>
      <c r="AH56" s="73"/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4.1" hidden="true" customHeight="true" outlineLevel="0" collapsed="false">
      <c r="A57" s="125"/>
      <c r="B57" s="131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4.1" hidden="true" customHeight="true" outlineLevel="0" collapsed="false">
      <c r="A58" s="125"/>
      <c r="B58" s="131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4.1" hidden="true" customHeight="true" outlineLevel="0" collapsed="false">
      <c r="A59" s="125"/>
      <c r="B59" s="131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4.1" hidden="true" customHeight="true" outlineLevel="0" collapsed="false">
      <c r="A60" s="125"/>
      <c r="B60" s="131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4.1" hidden="true" customHeight="true" outlineLevel="0" collapsed="false">
      <c r="A61" s="125"/>
      <c r="B61" s="131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4.1" hidden="true" customHeight="true" outlineLevel="0" collapsed="false">
      <c r="A62" s="125"/>
      <c r="B62" s="131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5"/>
      <c r="B63" s="131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3"/>
    </row>
    <row r="64" customFormat="false" ht="10.5" hidden="false" customHeight="true" outlineLevel="0" collapsed="false"/>
    <row r="65" customFormat="false" ht="18.75" hidden="false" customHeight="true" outlineLevel="0" collapsed="false">
      <c r="A65" s="134" t="s">
        <v>80</v>
      </c>
    </row>
    <row r="66" customFormat="false" ht="13.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81</v>
      </c>
      <c r="AD66" s="138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3430.69366657777</v>
      </c>
      <c r="D67" s="139" t="n">
        <f aca="false">D9/('Gas Curve Summary'!$B$11)*1000</f>
        <v>5028.67780778874</v>
      </c>
      <c r="E67" s="139" t="n">
        <f aca="false">E9/('Gas Curve Summary'!$B$12)*1000</f>
        <v>7237.69721645852</v>
      </c>
      <c r="F67" s="169" t="n">
        <f aca="false">AVERAGE(C67:E67)</f>
        <v>5232.35623027501</v>
      </c>
      <c r="G67" s="139" t="n">
        <f aca="false">AVERAGE(H67,I67)</f>
        <v>7961.19804445305</v>
      </c>
      <c r="H67" s="139" t="n">
        <f aca="false">$H9/'Gas Curve Summary'!$B$13*1000</f>
        <v>8344.31658850264</v>
      </c>
      <c r="I67" s="139" t="n">
        <f aca="false">$I9/'Gas Curve Summary'!$B$14*1000</f>
        <v>7578.07950040347</v>
      </c>
      <c r="J67" s="139" t="n">
        <f aca="false">AVERAGE(K67:L67)</f>
        <v>9766.49213035804</v>
      </c>
      <c r="K67" s="139" t="n">
        <f aca="false">$K9/'Gas Curve Summary'!$B$15*1000</f>
        <v>9150.32679738562</v>
      </c>
      <c r="L67" s="139" t="n">
        <f aca="false">$L9/'Gas Curve Summary'!$B$16*1000</f>
        <v>10382.6574633305</v>
      </c>
      <c r="M67" s="139" t="n">
        <f aca="false">$M9/'Gas Curve Summary'!$B$17*1000</f>
        <v>8875.73264137845</v>
      </c>
      <c r="N67" s="139" t="n">
        <f aca="false">$N9/'Gas Curve Summary'!$B$18*1000</f>
        <v>7975.69312571212</v>
      </c>
      <c r="O67" s="139" t="n">
        <f aca="false">AVERAGE(P67:Q67)</f>
        <v>11100.425089314</v>
      </c>
      <c r="P67" s="139" t="n">
        <f aca="false">$P9/'Gas Curve Summary'!$B$19*1000</f>
        <v>10207.8505856284</v>
      </c>
      <c r="Q67" s="139" t="n">
        <f aca="false">$Q9/'Gas Curve Summary'!$B$20*1000</f>
        <v>11992.9995929996</v>
      </c>
      <c r="R67" s="139" t="n">
        <f aca="false">$R9/'Gas Curve Summary'!$B$21*1000</f>
        <v>11256.6844919786</v>
      </c>
      <c r="S67" s="139" t="n">
        <f aca="false">AVERAGE(T67:V67)</f>
        <v>9800.89873933799</v>
      </c>
      <c r="T67" s="139" t="n">
        <f aca="false">$T9/'Gas Curve Summary'!$B$22*1000</f>
        <v>10272.7086247086</v>
      </c>
      <c r="U67" s="139" t="n">
        <f aca="false">$U9/'Gas Curve Summary'!$B$23*1000</f>
        <v>8824.18207681366</v>
      </c>
      <c r="V67" s="139" t="n">
        <f aca="false">$V9/'Gas Curve Summary'!$B$24*1000</f>
        <v>10305.8055164917</v>
      </c>
      <c r="W67" s="169" t="n">
        <f aca="false">W9/AVERAGE('Gas Curve Summary'!$B$13:$B$24)*1000</f>
        <v>9571.85295638706</v>
      </c>
      <c r="X67" s="139" t="n">
        <f aca="false">X9/AVERAGE('Gas Curve Summary'!$B$25:$B$36)*1000</f>
        <v>8328.98511532926</v>
      </c>
      <c r="Y67" s="139" t="n">
        <f aca="false">Y9/AVERAGE('Gas Curve Summary'!$B$37:$B$48)*1000</f>
        <v>8026.18145585024</v>
      </c>
      <c r="Z67" s="139" t="n">
        <f aca="false">Z9/AVERAGE('Gas Curve Summary'!$B$49:$B$60)*1000</f>
        <v>7824.60535279755</v>
      </c>
      <c r="AA67" s="139" t="n">
        <f aca="false">AA9/AVERAGE('Gas Curve Summary'!$B$61:$B$108)*1000</f>
        <v>7505.19078482262</v>
      </c>
      <c r="AB67" s="147" t="n">
        <f aca="false">AB9/AVERAGE('Gas Curve Summary'!$B$109:$B$120)*1000</f>
        <v>7193.40468047158</v>
      </c>
      <c r="AC67" s="170" t="n">
        <f aca="false">AC9/AVERAGE('Gas Curve Summary'!$B$9:$B$120)*1000</f>
        <v>7681.11270780638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3607.53927432977</v>
      </c>
      <c r="D68" s="139" t="n">
        <f aca="false">D10/('Gas Curve Summary'!$B$11)*1000</f>
        <v>4998.49347351204</v>
      </c>
      <c r="E68" s="139" t="n">
        <f aca="false">E10/('Gas Curve Summary'!$B$12)*1000</f>
        <v>7235.367811142</v>
      </c>
      <c r="F68" s="141" t="n">
        <f aca="false">AVERAGE(C68:E68)</f>
        <v>5280.4668529946</v>
      </c>
      <c r="G68" s="139" t="n">
        <f aca="false">AVERAGE(H68,I68)</f>
        <v>7639.5771896319</v>
      </c>
      <c r="H68" s="139" t="n">
        <f aca="false">$H10/'Gas Curve Summary'!$B$13*1000</f>
        <v>8016.7609469935</v>
      </c>
      <c r="I68" s="139" t="n">
        <f aca="false">$I10/'Gas Curve Summary'!$B$14*1000</f>
        <v>7262.39343227029</v>
      </c>
      <c r="J68" s="139" t="n">
        <f aca="false">AVERAGE(K68:L68)</f>
        <v>10148.4570098116</v>
      </c>
      <c r="K68" s="139" t="n">
        <f aca="false">$K10/'Gas Curve Summary'!$B$15*1000</f>
        <v>9368.0960731176</v>
      </c>
      <c r="L68" s="139" t="n">
        <f aca="false">$L10/'Gas Curve Summary'!$B$16*1000</f>
        <v>10928.8179465056</v>
      </c>
      <c r="M68" s="139" t="n">
        <f aca="false">$M10/'Gas Curve Summary'!$B$17*1000</f>
        <v>9532.96459421626</v>
      </c>
      <c r="N68" s="139" t="n">
        <f aca="false">$N10/'Gas Curve Summary'!$B$18*1000</f>
        <v>8545.38549183441</v>
      </c>
      <c r="O68" s="139" t="n">
        <f aca="false">AVERAGE(P68:Q68)</f>
        <v>11622.7015782571</v>
      </c>
      <c r="P68" s="139" t="n">
        <f aca="false">$P10/'Gas Curve Summary'!$B$19*1000</f>
        <v>10723.3663455886</v>
      </c>
      <c r="Q68" s="139" t="n">
        <f aca="false">$Q10/'Gas Curve Summary'!$B$20*1000</f>
        <v>12522.0368109257</v>
      </c>
      <c r="R68" s="139" t="n">
        <f aca="false">$R10/'Gas Curve Summary'!$B$21*1000</f>
        <v>11771.3903743316</v>
      </c>
      <c r="S68" s="139" t="n">
        <f aca="false">AVERAGE(T68:V68)</f>
        <v>9802.24325941753</v>
      </c>
      <c r="T68" s="139" t="n">
        <f aca="false">$T10/'Gas Curve Summary'!$B$22*1000</f>
        <v>11000.1398601399</v>
      </c>
      <c r="U68" s="139" t="n">
        <f aca="false">$U10/'Gas Curve Summary'!$B$23*1000</f>
        <v>8458.89046941679</v>
      </c>
      <c r="V68" s="139" t="n">
        <f aca="false">$V10/'Gas Curve Summary'!$B$24*1000</f>
        <v>9947.69944869594</v>
      </c>
      <c r="W68" s="141" t="n">
        <f aca="false">W10/AVERAGE('Gas Curve Summary'!$B$13:$B$24)*1000</f>
        <v>9786.77559205572</v>
      </c>
      <c r="X68" s="139" t="n">
        <f aca="false">X10/AVERAGE('Gas Curve Summary'!$B$25:$B$36)*1000</f>
        <v>8818.68921433658</v>
      </c>
      <c r="Y68" s="139" t="n">
        <f aca="false">Y10/AVERAGE('Gas Curve Summary'!$B$37:$B$48)*1000</f>
        <v>8409.40520913721</v>
      </c>
      <c r="Z68" s="139" t="n">
        <f aca="false">Z10/AVERAGE('Gas Curve Summary'!$B$49:$B$60)*1000</f>
        <v>8281.08472473142</v>
      </c>
      <c r="AA68" s="139" t="n">
        <f aca="false">AA10/AVERAGE('Gas Curve Summary'!$B$61:$B$108)*1000</f>
        <v>8169.32110955999</v>
      </c>
      <c r="AB68" s="147" t="n">
        <f aca="false">AB10/AVERAGE('Gas Curve Summary'!$B$109:$B$120)*1000</f>
        <v>8304.18997095234</v>
      </c>
      <c r="AC68" s="171" t="n">
        <f aca="false">AC10/AVERAGE('Gas Curve Summary'!$B$9:$B$120)*1000</f>
        <v>8275.40274996826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3835.2891124065</v>
      </c>
      <c r="D69" s="139" t="n">
        <f aca="false">D11/('Gas Curve Summary'!$B$11)*1000</f>
        <v>4974.65807229175</v>
      </c>
      <c r="E69" s="139" t="n">
        <f aca="false">E11/('Gas Curve Summary'!$B$12)*1000</f>
        <v>7233.13627999843</v>
      </c>
      <c r="F69" s="141" t="n">
        <f aca="false">AVERAGE(C69:E69)</f>
        <v>5347.69448823223</v>
      </c>
      <c r="G69" s="139" t="n">
        <f aca="false">AVERAGE(H69,I69)</f>
        <v>8361.74174448971</v>
      </c>
      <c r="H69" s="139" t="n">
        <f aca="false">$H11/'Gas Curve Summary'!$B$13*1000</f>
        <v>8461.05497268288</v>
      </c>
      <c r="I69" s="139" t="n">
        <f aca="false">$I11/'Gas Curve Summary'!$B$14*1000</f>
        <v>8262.42851629653</v>
      </c>
      <c r="J69" s="139" t="n">
        <f aca="false">AVERAGE(K69:L69)</f>
        <v>11852.1154845022</v>
      </c>
      <c r="K69" s="139" t="n">
        <f aca="false">$K11/'Gas Curve Summary'!$B$15*1000</f>
        <v>11071.3002816303</v>
      </c>
      <c r="L69" s="139" t="n">
        <f aca="false">$L11/'Gas Curve Summary'!$B$16*1000</f>
        <v>12632.9306873742</v>
      </c>
      <c r="M69" s="139" t="n">
        <f aca="false">$M11/'Gas Curve Summary'!$B$17*1000</f>
        <v>11212.867174252</v>
      </c>
      <c r="N69" s="139" t="n">
        <f aca="false">$N11/'Gas Curve Summary'!$B$18*1000</f>
        <v>10308.0136726168</v>
      </c>
      <c r="O69" s="139" t="n">
        <f aca="false">AVERAGE(P69:Q69)</f>
        <v>10914.9595260706</v>
      </c>
      <c r="P69" s="139" t="n">
        <f aca="false">$P11/'Gas Curve Summary'!$B$19*1000</f>
        <v>10895.0752950753</v>
      </c>
      <c r="Q69" s="139" t="n">
        <f aca="false">$Q11/'Gas Curve Summary'!$B$20*1000</f>
        <v>10934.843757066</v>
      </c>
      <c r="R69" s="139" t="n">
        <f aca="false">$R11/'Gas Curve Summary'!$B$21*1000</f>
        <v>10651.7379679144</v>
      </c>
      <c r="S69" s="139" t="n">
        <f aca="false">AVERAGE(T69:V69)</f>
        <v>9686.55647350213</v>
      </c>
      <c r="T69" s="139" t="n">
        <f aca="false">$T11/'Gas Curve Summary'!$B$22*1000</f>
        <v>9440.55944055944</v>
      </c>
      <c r="U69" s="139" t="n">
        <f aca="false">$U11/'Gas Curve Summary'!$B$23*1000</f>
        <v>9729.76766239924</v>
      </c>
      <c r="V69" s="139" t="n">
        <f aca="false">$V11/'Gas Curve Summary'!$B$24*1000</f>
        <v>9889.34231754769</v>
      </c>
      <c r="W69" s="141" t="n">
        <f aca="false">W11/AVERAGE('Gas Curve Summary'!$B$13:$B$24)*1000</f>
        <v>10157.5180011256</v>
      </c>
      <c r="X69" s="139" t="n">
        <f aca="false">X11/AVERAGE('Gas Curve Summary'!$B$25:$B$36)*1000</f>
        <v>8737.51078235309</v>
      </c>
      <c r="Y69" s="139" t="n">
        <f aca="false">Y11/AVERAGE('Gas Curve Summary'!$B$37:$B$48)*1000</f>
        <v>8260.20959421391</v>
      </c>
      <c r="Z69" s="139" t="n">
        <f aca="false">Z11/AVERAGE('Gas Curve Summary'!$B$49:$B$60)*1000</f>
        <v>8122.917707902</v>
      </c>
      <c r="AA69" s="139" t="n">
        <f aca="false">AA11/AVERAGE('Gas Curve Summary'!$B$61:$B$108)*1000</f>
        <v>7671.64216560808</v>
      </c>
      <c r="AB69" s="147" t="n">
        <f aca="false">AB11/AVERAGE('Gas Curve Summary'!$B$109:$B$120)*1000</f>
        <v>7308.72870224267</v>
      </c>
      <c r="AC69" s="171" t="n">
        <f aca="false">AC11/AVERAGE('Gas Curve Summary'!$B$9:$B$120)*1000</f>
        <v>7933.51282211518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4853.47611493472</v>
      </c>
      <c r="D70" s="139" t="n">
        <f aca="false">D12/('Gas Curve Summary'!$B$11)*1000</f>
        <v>4472.44670662549</v>
      </c>
      <c r="E70" s="139" t="n">
        <f aca="false">E12/('Gas Curve Summary'!$B$12)*1000</f>
        <v>6339.16010909708</v>
      </c>
      <c r="F70" s="141" t="n">
        <f aca="false">AVERAGE(C70:E70)</f>
        <v>5221.6943102191</v>
      </c>
      <c r="G70" s="139" t="n">
        <f aca="false">AVERAGE(H70,I70)</f>
        <v>7546.75780724202</v>
      </c>
      <c r="H70" s="139" t="n">
        <f aca="false">$H12/'Gas Curve Summary'!$B$13*1000</f>
        <v>7686.50582604071</v>
      </c>
      <c r="I70" s="139" t="n">
        <f aca="false">$I12/'Gas Curve Summary'!$B$14*1000</f>
        <v>7407.00978844332</v>
      </c>
      <c r="J70" s="139" t="n">
        <f aca="false">AVERAGE(K70:L70)</f>
        <v>11198.4782030314</v>
      </c>
      <c r="K70" s="139" t="n">
        <f aca="false">$K12/'Gas Curve Summary'!$B$15*1000</f>
        <v>9764.02571868856</v>
      </c>
      <c r="L70" s="139" t="n">
        <f aca="false">$L12/'Gas Curve Summary'!$B$16*1000</f>
        <v>12632.9306873742</v>
      </c>
      <c r="M70" s="139" t="n">
        <f aca="false">$M12/'Gas Curve Summary'!$B$17*1000</f>
        <v>11212.867174252</v>
      </c>
      <c r="N70" s="139" t="n">
        <f aca="false">$N12/'Gas Curve Summary'!$B$18*1000</f>
        <v>9928.02886441322</v>
      </c>
      <c r="O70" s="139" t="n">
        <f aca="false">AVERAGE(P70:Q70)</f>
        <v>10914.9957038846</v>
      </c>
      <c r="P70" s="139" t="n">
        <f aca="false">$P12/'Gas Curve Summary'!$B$19*1000</f>
        <v>10895.1114728893</v>
      </c>
      <c r="Q70" s="139" t="n">
        <f aca="false">$Q12/'Gas Curve Summary'!$B$20*1000</f>
        <v>10934.8799348799</v>
      </c>
      <c r="R70" s="139" t="n">
        <f aca="false">$R12/'Gas Curve Summary'!$B$21*1000</f>
        <v>9578.87700534759</v>
      </c>
      <c r="S70" s="139" t="n">
        <f aca="false">AVERAGE(T70:V70)</f>
        <v>9334.60021302847</v>
      </c>
      <c r="T70" s="139" t="n">
        <f aca="false">$T12/'Gas Curve Summary'!$B$22*1000</f>
        <v>9090.93706293706</v>
      </c>
      <c r="U70" s="139" t="n">
        <f aca="false">$U12/'Gas Curve Summary'!$B$23*1000</f>
        <v>9371.83499288763</v>
      </c>
      <c r="V70" s="139" t="n">
        <f aca="false">$V12/'Gas Curve Summary'!$B$24*1000</f>
        <v>9541.02858326072</v>
      </c>
      <c r="W70" s="141" t="n">
        <f aca="false">W12/AVERAGE('Gas Curve Summary'!$B$13:$B$24)*1000</f>
        <v>9686.69105555686</v>
      </c>
      <c r="X70" s="139" t="n">
        <f aca="false">X12/AVERAGE('Gas Curve Summary'!$B$25:$B$36)*1000</f>
        <v>5115.64887139544</v>
      </c>
      <c r="Y70" s="139" t="n">
        <f aca="false">Y12/AVERAGE('Gas Curve Summary'!$B$37:$B$48)*1000</f>
        <v>4712.02283142521</v>
      </c>
      <c r="Z70" s="139" t="n">
        <f aca="false">Z12/AVERAGE('Gas Curve Summary'!$B$49:$B$60)*1000</f>
        <v>4568.14113027963</v>
      </c>
      <c r="AA70" s="139" t="n">
        <f aca="false">AA12/AVERAGE('Gas Curve Summary'!$B$61:$B$108)*1000</f>
        <v>5399.00656866976</v>
      </c>
      <c r="AB70" s="147" t="n">
        <f aca="false">AB12/AVERAGE('Gas Curve Summary'!$B$109:$B$120)*1000</f>
        <v>5518.09239836997</v>
      </c>
      <c r="AC70" s="171" t="n">
        <f aca="false">AC12/AVERAGE('Gas Curve Summary'!$B$9:$B$120)*1000</f>
        <v>5559.1122542893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3359.33630510154</v>
      </c>
      <c r="D71" s="139" t="n">
        <f aca="false">D13/('Gas Curve Summary'!$B$11)*1000</f>
        <v>4112.70970310667</v>
      </c>
      <c r="E71" s="139" t="n">
        <f aca="false">E13/('Gas Curve Summary'!$B$12)*1000</f>
        <v>6339.16010909708</v>
      </c>
      <c r="F71" s="141" t="n">
        <f aca="false">AVERAGE(C71:E71)</f>
        <v>4603.7353724351</v>
      </c>
      <c r="G71" s="139" t="n">
        <f aca="false">AVERAGE(H71,I71)</f>
        <v>7546.75780724202</v>
      </c>
      <c r="H71" s="139" t="n">
        <f aca="false">$H13/'Gas Curve Summary'!$B$13*1000</f>
        <v>7686.50582604071</v>
      </c>
      <c r="I71" s="139" t="n">
        <f aca="false">$I13/'Gas Curve Summary'!$B$14*1000</f>
        <v>7407.00978844332</v>
      </c>
      <c r="J71" s="139" t="n">
        <f aca="false">AVERAGE(K71:L71)</f>
        <v>11186.8712187181</v>
      </c>
      <c r="K71" s="139" t="n">
        <f aca="false">$K13/'Gas Curve Summary'!$B$15*1000</f>
        <v>9783.95238854349</v>
      </c>
      <c r="L71" s="139" t="n">
        <f aca="false">$L13/'Gas Curve Summary'!$B$16*1000</f>
        <v>12589.7900488927</v>
      </c>
      <c r="M71" s="139" t="n">
        <f aca="false">$M13/'Gas Curve Summary'!$B$17*1000</f>
        <v>11240.0787553917</v>
      </c>
      <c r="N71" s="139" t="n">
        <f aca="false">$N13/'Gas Curve Summary'!$B$18*1000</f>
        <v>9892.61298898595</v>
      </c>
      <c r="O71" s="139" t="n">
        <f aca="false">AVERAGE(P71:Q71)</f>
        <v>11072.6676615566</v>
      </c>
      <c r="P71" s="139" t="n">
        <f aca="false">$P13/'Gas Curve Summary'!$B$19*1000</f>
        <v>10857.8573689685</v>
      </c>
      <c r="Q71" s="139" t="n">
        <f aca="false">$Q13/'Gas Curve Summary'!$B$20*1000</f>
        <v>11287.4779541446</v>
      </c>
      <c r="R71" s="139" t="n">
        <f aca="false">$R13/'Gas Curve Summary'!$B$21*1000</f>
        <v>9578.87700534759</v>
      </c>
      <c r="S71" s="139" t="n">
        <f aca="false">AVERAGE(T71:V71)</f>
        <v>9334.58583368411</v>
      </c>
      <c r="T71" s="139" t="n">
        <f aca="false">$T13/'Gas Curve Summary'!$B$22*1000</f>
        <v>9090.93706293706</v>
      </c>
      <c r="U71" s="139" t="n">
        <f aca="false">$U13/'Gas Curve Summary'!$B$23*1000</f>
        <v>9371.83499288763</v>
      </c>
      <c r="V71" s="139" t="n">
        <f aca="false">$V13/'Gas Curve Summary'!$B$24*1000</f>
        <v>9540.98544522764</v>
      </c>
      <c r="W71" s="141" t="n">
        <f aca="false">W13/AVERAGE('Gas Curve Summary'!$B$13:$B$24)*1000</f>
        <v>9713.32270097824</v>
      </c>
      <c r="X71" s="139" t="n">
        <f aca="false">X13/AVERAGE('Gas Curve Summary'!$B$25:$B$36)*1000</f>
        <v>8517.86579423344</v>
      </c>
      <c r="Y71" s="139" t="n">
        <f aca="false">Y13/AVERAGE('Gas Curve Summary'!$B$37:$B$48)*1000</f>
        <v>8043.00592949461</v>
      </c>
      <c r="Z71" s="139" t="n">
        <f aca="false">Z13/AVERAGE('Gas Curve Summary'!$B$49:$B$60)*1000</f>
        <v>7849.82078111798</v>
      </c>
      <c r="AA71" s="139" t="n">
        <f aca="false">AA13/AVERAGE('Gas Curve Summary'!$B$61:$B$108)*1000</f>
        <v>7422.63123339847</v>
      </c>
      <c r="AB71" s="147" t="n">
        <f aca="false">AB13/AVERAGE('Gas Curve Summary'!$B$109:$B$120)*1000</f>
        <v>7088.95313841416</v>
      </c>
      <c r="AC71" s="171" t="n">
        <f aca="false">AC13/AVERAGE('Gas Curve Summary'!$B$9:$B$120)*1000</f>
        <v>7652.24145648665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3231.25023812245</v>
      </c>
      <c r="D72" s="139" t="n">
        <f aca="false">D14/('Gas Curve Summary'!$B$11)*1000</f>
        <v>3750.28247371649</v>
      </c>
      <c r="E72" s="139" t="n">
        <f aca="false">E14/('Gas Curve Summary'!$B$12)*1000</f>
        <v>5593.46983517989</v>
      </c>
      <c r="F72" s="141" t="n">
        <f aca="false">AVERAGE(C72:E72)</f>
        <v>4191.66751567295</v>
      </c>
      <c r="G72" s="139" t="n">
        <f aca="false">AVERAGE(H72,I72)</f>
        <v>6966.00297766577</v>
      </c>
      <c r="H72" s="139" t="n">
        <f aca="false">$H14/'Gas Curve Summary'!$B$13*1000</f>
        <v>6985.43892729939</v>
      </c>
      <c r="I72" s="139" t="n">
        <f aca="false">$I14/'Gas Curve Summary'!$B$14*1000</f>
        <v>6946.56702803214</v>
      </c>
      <c r="J72" s="139" t="n">
        <f aca="false">AVERAGE(K72:L72)</f>
        <v>10804.0823230391</v>
      </c>
      <c r="K72" s="139" t="n">
        <f aca="false">$K14/'Gas Curve Summary'!$B$15*1000</f>
        <v>9586.16292045273</v>
      </c>
      <c r="L72" s="139" t="n">
        <f aca="false">$L14/'Gas Curve Summary'!$B$16*1000</f>
        <v>12022.0017256255</v>
      </c>
      <c r="M72" s="139" t="n">
        <f aca="false">$M14/'Gas Curve Summary'!$B$17*1000</f>
        <v>9710.74464816142</v>
      </c>
      <c r="N72" s="139" t="n">
        <f aca="false">$N14/'Gas Curve Summary'!$B$18*1000</f>
        <v>9115.07785795671</v>
      </c>
      <c r="O72" s="139" t="n">
        <f aca="false">AVERAGE(P72:Q72)</f>
        <v>10772.0164609054</v>
      </c>
      <c r="P72" s="139" t="n">
        <f aca="false">$P14/'Gas Curve Summary'!$B$19*1000</f>
        <v>10432.8584995252</v>
      </c>
      <c r="Q72" s="139" t="n">
        <f aca="false">$Q14/'Gas Curve Summary'!$B$20*1000</f>
        <v>11111.1744222855</v>
      </c>
      <c r="R72" s="139" t="n">
        <f aca="false">$R14/'Gas Curve Summary'!$B$21*1000</f>
        <v>9318.18181818182</v>
      </c>
      <c r="S72" s="139" t="n">
        <f aca="false">AVERAGE(T72:V72)</f>
        <v>8309.87333156789</v>
      </c>
      <c r="T72" s="139" t="n">
        <f aca="false">$T14/'Gas Curve Summary'!$B$22*1000</f>
        <v>8909.17482517483</v>
      </c>
      <c r="U72" s="139" t="n">
        <f aca="false">$U14/'Gas Curve Summary'!$B$23*1000</f>
        <v>8093.88335704125</v>
      </c>
      <c r="V72" s="139" t="n">
        <f aca="false">$V14/'Gas Curve Summary'!$B$24*1000</f>
        <v>7926.5618124876</v>
      </c>
      <c r="W72" s="141" t="n">
        <f aca="false">W14/AVERAGE('Gas Curve Summary'!$B$13:$B$24)*1000</f>
        <v>9038.05937604841</v>
      </c>
      <c r="X72" s="139" t="n">
        <f aca="false">X14/AVERAGE('Gas Curve Summary'!$B$25:$B$36)*1000</f>
        <v>7736.12269597005</v>
      </c>
      <c r="Y72" s="139" t="n">
        <f aca="false">Y14/AVERAGE('Gas Curve Summary'!$B$37:$B$48)*1000</f>
        <v>7391.56504651513</v>
      </c>
      <c r="Z72" s="139" t="n">
        <f aca="false">Z14/AVERAGE('Gas Curve Summary'!$B$49:$B$60)*1000</f>
        <v>7239.35582854946</v>
      </c>
      <c r="AA72" s="139" t="n">
        <f aca="false">AA14/AVERAGE('Gas Curve Summary'!$B$61:$B$108)*1000</f>
        <v>6780.85324619017</v>
      </c>
      <c r="AB72" s="147" t="n">
        <f aca="false">AB14/AVERAGE('Gas Curve Summary'!$B$109:$B$120)*1000</f>
        <v>6351.81586130753</v>
      </c>
      <c r="AC72" s="171" t="n">
        <f aca="false">AC14/AVERAGE('Gas Curve Summary'!$B$9:$B$120)*1000</f>
        <v>7002.60066900103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3267.87347125386</v>
      </c>
      <c r="D73" s="142" t="n">
        <f aca="false">D15/('Gas Curve Summary'!$B$11)*1000</f>
        <v>3878.12200712372</v>
      </c>
      <c r="E73" s="142" t="n">
        <f aca="false">E15/('Gas Curve Summary'!$B$12)*1000</f>
        <v>5795.74312597059</v>
      </c>
      <c r="F73" s="143" t="n">
        <f aca="false">AVERAGE(C73:E73)</f>
        <v>4313.91286811605</v>
      </c>
      <c r="G73" s="142" t="n">
        <f aca="false">AVERAGE(H73,I73)</f>
        <v>6861.04029168958</v>
      </c>
      <c r="H73" s="142" t="n">
        <f aca="false">$H15/'Gas Curve Summary'!$B$13*1000</f>
        <v>6857.5400087028</v>
      </c>
      <c r="I73" s="142" t="n">
        <f aca="false">$I15/'Gas Curve Summary'!$B$14*1000</f>
        <v>6864.54057467635</v>
      </c>
      <c r="J73" s="142" t="n">
        <f aca="false">AVERAGE(K73:L73)</f>
        <v>10632.3336644015</v>
      </c>
      <c r="K73" s="142" t="n">
        <f aca="false">$K15/'Gas Curve Summary'!$B$15*1000</f>
        <v>9357.85110792285</v>
      </c>
      <c r="L73" s="142" t="n">
        <f aca="false">$L15/'Gas Curve Summary'!$B$16*1000</f>
        <v>11906.8162208801</v>
      </c>
      <c r="M73" s="142" t="n">
        <f aca="false">$M15/'Gas Curve Summary'!$B$17*1000</f>
        <v>10239.9535661853</v>
      </c>
      <c r="N73" s="142" t="n">
        <f aca="false">$N15/'Gas Curve Summary'!$B$18*1000</f>
        <v>9411.88758070642</v>
      </c>
      <c r="O73" s="142" t="n">
        <f aca="false">AVERAGE(P73:Q73)</f>
        <v>12021.2408990187</v>
      </c>
      <c r="P73" s="142" t="n">
        <f aca="false">$P15/'Gas Curve Summary'!$B$19*1000</f>
        <v>11448.1074481074</v>
      </c>
      <c r="Q73" s="142" t="n">
        <f aca="false">$Q15/'Gas Curve Summary'!$B$20*1000</f>
        <v>12594.3743499299</v>
      </c>
      <c r="R73" s="142" t="n">
        <f aca="false">$R15/'Gas Curve Summary'!$B$21*1000</f>
        <v>10173.7967914439</v>
      </c>
      <c r="S73" s="142" t="n">
        <f aca="false">AVERAGE(T73:V73)</f>
        <v>8614.29206081043</v>
      </c>
      <c r="T73" s="142" t="n">
        <f aca="false">$T15/'Gas Curve Summary'!$B$22*1000</f>
        <v>9270.48018648019</v>
      </c>
      <c r="U73" s="142" t="n">
        <f aca="false">$U15/'Gas Curve Summary'!$B$23*1000</f>
        <v>8378.37837837838</v>
      </c>
      <c r="V73" s="142" t="n">
        <f aca="false">$V15/'Gas Curve Summary'!$B$24*1000</f>
        <v>8194.01761757271</v>
      </c>
      <c r="W73" s="143" t="n">
        <f aca="false">W15/AVERAGE('Gas Curve Summary'!$B$13:$B$24)*1000</f>
        <v>9432.54348905401</v>
      </c>
      <c r="X73" s="142" t="n">
        <f aca="false">X15/AVERAGE('Gas Curve Summary'!$B$25:$B$36)*1000</f>
        <v>8482.48006077988</v>
      </c>
      <c r="Y73" s="142" t="n">
        <f aca="false">Y15/AVERAGE('Gas Curve Summary'!$B$37:$B$48)*1000</f>
        <v>8101.75059180555</v>
      </c>
      <c r="Z73" s="142" t="n">
        <f aca="false">Z15/AVERAGE('Gas Curve Summary'!$B$49:$B$60)*1000</f>
        <v>8013.98401593413</v>
      </c>
      <c r="AA73" s="142" t="n">
        <f aca="false">AA15/AVERAGE('Gas Curve Summary'!$B$61:$B$108)*1000</f>
        <v>7675.31721003506</v>
      </c>
      <c r="AB73" s="172" t="n">
        <f aca="false">AB15/AVERAGE('Gas Curve Summary'!$B$109:$B$120)*1000</f>
        <v>7343.55055574815</v>
      </c>
      <c r="AC73" s="173" t="n">
        <f aca="false">AC15/AVERAGE('Gas Curve Summary'!$B$9:$B$120)*1000</f>
        <v>7787.95337807834</v>
      </c>
    </row>
    <row r="74" customFormat="false" ht="13.7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</row>
    <row r="84" customFormat="false" ht="11.25" hidden="false" customHeight="false" outlineLevel="0" collapsed="false">
      <c r="C84" s="148"/>
      <c r="D84" s="148"/>
      <c r="E84" s="148"/>
      <c r="F84" s="148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48"/>
      <c r="X84" s="148"/>
      <c r="Y84" s="148"/>
      <c r="Z84" s="148"/>
      <c r="AA84" s="148"/>
      <c r="AC84" s="148"/>
    </row>
    <row r="85" customFormat="false" ht="3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C85" s="148"/>
    </row>
    <row r="86" customFormat="false" ht="16.5" hidden="false" customHeight="fals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63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186.513379306841</v>
      </c>
      <c r="D87" s="139" t="n">
        <f aca="false">D67-D107</f>
        <v>1320.30211062973</v>
      </c>
      <c r="E87" s="139" t="n">
        <f aca="false">E67-E107</f>
        <v>-32.7617481632278</v>
      </c>
      <c r="F87" s="169" t="n">
        <f aca="false">F67-F107</f>
        <v>491.35124725778</v>
      </c>
      <c r="G87" s="139" t="n">
        <f aca="false">G67-G107</f>
        <v>-57.653393904413</v>
      </c>
      <c r="H87" s="139" t="n">
        <f aca="false">H67-H107</f>
        <v>-9.87928894905599</v>
      </c>
      <c r="I87" s="139" t="n">
        <f aca="false">I67-I107</f>
        <v>-105.42749885977</v>
      </c>
      <c r="J87" s="139" t="n">
        <f aca="false">J67-J107</f>
        <v>-167.284875981955</v>
      </c>
      <c r="K87" s="139" t="n">
        <f aca="false">K67-K107</f>
        <v>-356.140071204636</v>
      </c>
      <c r="L87" s="139" t="n">
        <f aca="false">L67-L107</f>
        <v>21.5703192407254</v>
      </c>
      <c r="M87" s="139" t="n">
        <f aca="false">M67-M107</f>
        <v>-29.6470802462791</v>
      </c>
      <c r="N87" s="139" t="n">
        <f aca="false">N67-N107</f>
        <v>0</v>
      </c>
      <c r="O87" s="139" t="n">
        <f aca="false">O67-O107</f>
        <v>5.14177180843944</v>
      </c>
      <c r="P87" s="139" t="n">
        <f aca="false">P67-P107</f>
        <v>-3.23791434902523</v>
      </c>
      <c r="Q87" s="139" t="n">
        <f aca="false">Q67-Q107</f>
        <v>13.5214579659041</v>
      </c>
      <c r="R87" s="139" t="n">
        <f aca="false">R67-R107</f>
        <v>-66.8449197860955</v>
      </c>
      <c r="S87" s="139" t="n">
        <f aca="false">S67-S107</f>
        <v>1.99093020145665</v>
      </c>
      <c r="T87" s="139" t="n">
        <f aca="false">T67-T107</f>
        <v>62.8717948717949</v>
      </c>
      <c r="U87" s="139" t="n">
        <f aca="false">U67-U107</f>
        <v>-56.899004267425</v>
      </c>
      <c r="V87" s="139" t="n">
        <f aca="false">V67-V107</f>
        <v>0</v>
      </c>
      <c r="W87" s="169" t="n">
        <f aca="false">W67-W107</f>
        <v>-43.061483064861</v>
      </c>
      <c r="X87" s="139" t="n">
        <f aca="false">X67-X107</f>
        <v>-75.7673353798855</v>
      </c>
      <c r="Y87" s="139" t="n">
        <f aca="false">Y67-Y107</f>
        <v>-66.8054943770321</v>
      </c>
      <c r="Z87" s="145" t="n">
        <f aca="false">Z67-Z107</f>
        <v>-69.6073760947229</v>
      </c>
      <c r="AA87" s="145" t="n">
        <f aca="false">AA67-AA107</f>
        <v>-64.8815825467891</v>
      </c>
      <c r="AB87" s="96" t="n">
        <f aca="false">AB67-AB107</f>
        <v>-60.935835658398</v>
      </c>
      <c r="AC87" s="170" t="n">
        <f aca="false">AC67-AC107</f>
        <v>-57.6391632867799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286.207312581755</v>
      </c>
      <c r="D88" s="139" t="n">
        <f aca="false">D68-D108</f>
        <v>1290.11777635302</v>
      </c>
      <c r="E88" s="139" t="n">
        <f aca="false">E68-E108</f>
        <v>-66.985083976042</v>
      </c>
      <c r="F88" s="141" t="n">
        <f aca="false">F68-F108</f>
        <v>503.113334986243</v>
      </c>
      <c r="G88" s="139" t="n">
        <f aca="false">G68-G108</f>
        <v>-89.9597297699838</v>
      </c>
      <c r="H88" s="139" t="n">
        <f aca="false">H68-H108</f>
        <v>-40.355203145903</v>
      </c>
      <c r="I88" s="139" t="n">
        <f aca="false">I68-I108</f>
        <v>-139.564256394065</v>
      </c>
      <c r="J88" s="139" t="n">
        <f aca="false">J68-J108</f>
        <v>-193.147036564347</v>
      </c>
      <c r="K88" s="139" t="n">
        <f aca="false">K68-K108</f>
        <v>-407.864392369416</v>
      </c>
      <c r="L88" s="139" t="n">
        <f aca="false">L68-L108</f>
        <v>21.5703192407254</v>
      </c>
      <c r="M88" s="139" t="n">
        <f aca="false">M68-M108</f>
        <v>-29.6470802462809</v>
      </c>
      <c r="N88" s="139" t="n">
        <f aca="false">N68-N108</f>
        <v>0</v>
      </c>
      <c r="O88" s="139" t="n">
        <f aca="false">O68-O108</f>
        <v>5.00158277935952</v>
      </c>
      <c r="P88" s="139" t="n">
        <f aca="false">P68-P108</f>
        <v>-3.51829240718325</v>
      </c>
      <c r="Q88" s="139" t="n">
        <f aca="false">Q68-Q108</f>
        <v>13.5214579659023</v>
      </c>
      <c r="R88" s="139" t="n">
        <f aca="false">R68-R108</f>
        <v>-66.8449197860955</v>
      </c>
      <c r="S88" s="139" t="n">
        <f aca="false">S68-S108</f>
        <v>62.6405028510289</v>
      </c>
      <c r="T88" s="139" t="n">
        <f aca="false">T68-T108</f>
        <v>244.820512820514</v>
      </c>
      <c r="U88" s="139" t="n">
        <f aca="false">U68-U108</f>
        <v>-56.899004267425</v>
      </c>
      <c r="V88" s="139" t="n">
        <f aca="false">V68-V108</f>
        <v>0</v>
      </c>
      <c r="W88" s="141" t="n">
        <f aca="false">W68-W108</f>
        <v>-37.7842356645015</v>
      </c>
      <c r="X88" s="139" t="n">
        <f aca="false">X68-X108</f>
        <v>-62.4455672130462</v>
      </c>
      <c r="Y88" s="139" t="n">
        <f aca="false">Y68-Y108</f>
        <v>-53.6701326527036</v>
      </c>
      <c r="Z88" s="139" t="n">
        <f aca="false">Z68-Z108</f>
        <v>-54.5187337656171</v>
      </c>
      <c r="AA88" s="139" t="n">
        <f aca="false">AA68-AA108</f>
        <v>-52.8674010561053</v>
      </c>
      <c r="AB88" s="96" t="n">
        <f aca="false">AB68-AB108</f>
        <v>-49.6050948386092</v>
      </c>
      <c r="AC88" s="171" t="n">
        <f aca="false">AC68-AC108</f>
        <v>-49.3473665958609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296.694225371788</v>
      </c>
      <c r="D89" s="139" t="n">
        <f aca="false">D69-D109</f>
        <v>800.496665301766</v>
      </c>
      <c r="E89" s="139" t="n">
        <f aca="false">E69-E109</f>
        <v>-0.0326247243210673</v>
      </c>
      <c r="F89" s="141" t="n">
        <f aca="false">F69-F109</f>
        <v>365.719421983078</v>
      </c>
      <c r="G89" s="139" t="n">
        <f aca="false">G69-G109</f>
        <v>12.6232913332442</v>
      </c>
      <c r="H89" s="139" t="n">
        <f aca="false">H69-H109</f>
        <v>12.0549887991747</v>
      </c>
      <c r="I89" s="139" t="n">
        <f aca="false">I69-I109</f>
        <v>13.1915938673119</v>
      </c>
      <c r="J89" s="139" t="n">
        <f aca="false">J69-J109</f>
        <v>20.7506860803442</v>
      </c>
      <c r="K89" s="139" t="n">
        <f aca="false">K69-K109</f>
        <v>19.8735320686537</v>
      </c>
      <c r="L89" s="139" t="n">
        <f aca="false">L69-L109</f>
        <v>21.6278400920328</v>
      </c>
      <c r="M89" s="139" t="n">
        <f aca="false">M69-M109</f>
        <v>17.1167787679096</v>
      </c>
      <c r="N89" s="139" t="n">
        <f aca="false">N69-N109</f>
        <v>17.7554120774785</v>
      </c>
      <c r="O89" s="139" t="n">
        <f aca="false">O69-O109</f>
        <v>0</v>
      </c>
      <c r="P89" s="139" t="n">
        <f aca="false">P69-P109</f>
        <v>0</v>
      </c>
      <c r="Q89" s="139" t="n">
        <f aca="false">Q69-Q109</f>
        <v>0</v>
      </c>
      <c r="R89" s="139" t="n">
        <f aca="false">R69-R109</f>
        <v>0</v>
      </c>
      <c r="S89" s="139" t="n">
        <f aca="false">S69-S109</f>
        <v>0</v>
      </c>
      <c r="T89" s="139" t="n">
        <f aca="false">T69-T109</f>
        <v>0</v>
      </c>
      <c r="U89" s="139" t="n">
        <f aca="false">U69-U109</f>
        <v>0</v>
      </c>
      <c r="V89" s="139" t="n">
        <f aca="false">V69-V109</f>
        <v>0</v>
      </c>
      <c r="W89" s="141" t="n">
        <f aca="false">W69-W109</f>
        <v>7.76732954853105</v>
      </c>
      <c r="X89" s="139" t="n">
        <f aca="false">X69-X109</f>
        <v>0</v>
      </c>
      <c r="Y89" s="139" t="n">
        <f aca="false">Y69-Y109</f>
        <v>-0.00748321916034911</v>
      </c>
      <c r="Z89" s="139" t="n">
        <f aca="false">Z69-Z109</f>
        <v>-0.0084532398632291</v>
      </c>
      <c r="AA89" s="139" t="n">
        <f aca="false">AA69-AA109</f>
        <v>0.00348538334674231</v>
      </c>
      <c r="AB89" s="96" t="n">
        <f aca="false">AB69-AB109</f>
        <v>-0.0005574204669756</v>
      </c>
      <c r="AC89" s="171" t="n">
        <f aca="false">AC69-AC109</f>
        <v>3.29560759440301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1371.45912251654</v>
      </c>
      <c r="D90" s="139" t="n">
        <f aca="false">D70-D110</f>
        <v>-828.124423224141</v>
      </c>
      <c r="E90" s="139" t="n">
        <f aca="false">E70-E110</f>
        <v>12.2668963447268</v>
      </c>
      <c r="F90" s="141" t="n">
        <f aca="false">F70-F110</f>
        <v>185.200531879043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20.7506860803423</v>
      </c>
      <c r="K90" s="139" t="n">
        <f aca="false">K70-K110</f>
        <v>19.8735320686537</v>
      </c>
      <c r="L90" s="139" t="n">
        <f aca="false">L70-L110</f>
        <v>21.6278400920328</v>
      </c>
      <c r="M90" s="139" t="n">
        <f aca="false">M70-M110</f>
        <v>17.1167787679096</v>
      </c>
      <c r="N90" s="139" t="n">
        <f aca="false">N70-N110</f>
        <v>17.7554120774767</v>
      </c>
      <c r="O90" s="139" t="n">
        <f aca="false">O70-O110</f>
        <v>0.0361778139558737</v>
      </c>
      <c r="P90" s="139" t="n">
        <f aca="false">P70-P110</f>
        <v>0.0361778139558737</v>
      </c>
      <c r="Q90" s="139" t="n">
        <f aca="false">Q70-Q110</f>
        <v>0.0361778139540547</v>
      </c>
      <c r="R90" s="139" t="n">
        <f aca="false">R70-R110</f>
        <v>0</v>
      </c>
      <c r="S90" s="139" t="n">
        <f aca="false">S70-S110</f>
        <v>0.0268113567890396</v>
      </c>
      <c r="T90" s="139" t="n">
        <f aca="false">T70-T110</f>
        <v>0.0372960372969828</v>
      </c>
      <c r="U90" s="139" t="n">
        <f aca="false">U70-U110</f>
        <v>0</v>
      </c>
      <c r="V90" s="139" t="n">
        <f aca="false">V70-V110</f>
        <v>0.0431380330774118</v>
      </c>
      <c r="W90" s="141" t="n">
        <f aca="false">W70-W110</f>
        <v>5.41168972928244</v>
      </c>
      <c r="X90" s="139" t="n">
        <f aca="false">X70-X110</f>
        <v>0</v>
      </c>
      <c r="Y90" s="139" t="n">
        <f aca="false">Y70-Y110</f>
        <v>0.0228915788802624</v>
      </c>
      <c r="Z90" s="139" t="n">
        <f aca="false">Z70-Z110</f>
        <v>0.0225918299174737</v>
      </c>
      <c r="AA90" s="139" t="n">
        <f aca="false">AA70-AA110</f>
        <v>0.000317081920911733</v>
      </c>
      <c r="AB90" s="96" t="n">
        <f aca="false">AB70-AB110</f>
        <v>-0.00741539345926867</v>
      </c>
      <c r="AC90" s="171" t="n">
        <f aca="false">AC70-AC110</f>
        <v>4.65072156852057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0.349246263065197</v>
      </c>
      <c r="D91" s="139" t="n">
        <f aca="false">D71-D111</f>
        <v>422.903507799437</v>
      </c>
      <c r="E91" s="139" t="n">
        <f aca="false">E71-E111</f>
        <v>12.2668963447268</v>
      </c>
      <c r="F91" s="141" t="n">
        <f aca="false">F71-F111</f>
        <v>145.17321680241</v>
      </c>
      <c r="G91" s="139" t="n">
        <f aca="false">G71-G111</f>
        <v>0</v>
      </c>
      <c r="H91" s="139" t="n">
        <f aca="false">H71-H111</f>
        <v>0</v>
      </c>
      <c r="I91" s="139" t="n">
        <f aca="false">I71-I111</f>
        <v>0</v>
      </c>
      <c r="J91" s="139" t="n">
        <f aca="false">J71-J111</f>
        <v>10.7873511528778</v>
      </c>
      <c r="K91" s="139" t="n">
        <f aca="false">K71-K111</f>
        <v>-0.0531377862789668</v>
      </c>
      <c r="L91" s="139" t="n">
        <f aca="false">L71-L111</f>
        <v>21.6278400920346</v>
      </c>
      <c r="M91" s="139" t="n">
        <f aca="false">M71-M111</f>
        <v>17.0712554201236</v>
      </c>
      <c r="N91" s="139" t="n">
        <f aca="false">N71-N111</f>
        <v>17.8503608051669</v>
      </c>
      <c r="O91" s="139" t="n">
        <f aca="false">O71-O111</f>
        <v>0</v>
      </c>
      <c r="P91" s="139" t="n">
        <f aca="false">P71-P111</f>
        <v>0</v>
      </c>
      <c r="Q91" s="139" t="n">
        <f aca="false">Q71-Q111</f>
        <v>0</v>
      </c>
      <c r="R91" s="139" t="n">
        <f aca="false">R71-R111</f>
        <v>0</v>
      </c>
      <c r="S91" s="139" t="n">
        <f aca="false">S71-S111</f>
        <v>0.0124320124305086</v>
      </c>
      <c r="T91" s="139" t="n">
        <f aca="false">T71-T111</f>
        <v>0.0372960372969828</v>
      </c>
      <c r="U91" s="139" t="n">
        <f aca="false">U71-U111</f>
        <v>0</v>
      </c>
      <c r="V91" s="139" t="n">
        <f aca="false">V71-V111</f>
        <v>0</v>
      </c>
      <c r="W91" s="141" t="n">
        <f aca="false">W71-W111</f>
        <v>3.8888744470587</v>
      </c>
      <c r="X91" s="139" t="n">
        <f aca="false">X71-X111</f>
        <v>0</v>
      </c>
      <c r="Y91" s="139" t="n">
        <f aca="false">Y71-Y111</f>
        <v>-0.0216816141373783</v>
      </c>
      <c r="Z91" s="139" t="n">
        <f aca="false">Z71-Z111</f>
        <v>-0.0135626640058035</v>
      </c>
      <c r="AA91" s="139" t="n">
        <f aca="false">AA71-AA111</f>
        <v>-0.000322611352203239</v>
      </c>
      <c r="AB91" s="96" t="n">
        <f aca="false">AB71-AB111</f>
        <v>0.00460726741312101</v>
      </c>
      <c r="AC91" s="171" t="n">
        <f aca="false">AC71-AC111</f>
        <v>2.50713733124394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-10.1519538740949</v>
      </c>
      <c r="D92" s="139" t="n">
        <f aca="false">D72-D112</f>
        <v>218.934052670804</v>
      </c>
      <c r="E92" s="139" t="n">
        <f aca="false">E72-E112</f>
        <v>0</v>
      </c>
      <c r="F92" s="141" t="n">
        <f aca="false">F72-F112</f>
        <v>69.5940329322366</v>
      </c>
      <c r="G92" s="139" t="n">
        <f aca="false">G72-G112</f>
        <v>275.982813315482</v>
      </c>
      <c r="H92" s="139" t="n">
        <f aca="false">H72-H112</f>
        <v>315.218617544199</v>
      </c>
      <c r="I92" s="139" t="n">
        <f aca="false">I72-I112</f>
        <v>236.747009086764</v>
      </c>
      <c r="J92" s="139" t="n">
        <f aca="false">J72-J112</f>
        <v>491.229947649423</v>
      </c>
      <c r="K92" s="139" t="n">
        <f aca="false">K72-K112</f>
        <v>435.868005738883</v>
      </c>
      <c r="L92" s="139" t="n">
        <f aca="false">L72-L112</f>
        <v>546.591889559964</v>
      </c>
      <c r="M92" s="139" t="n">
        <f aca="false">M72-M112</f>
        <v>0</v>
      </c>
      <c r="N92" s="139" t="n">
        <f aca="false">N72-N112</f>
        <v>415.305734903155</v>
      </c>
      <c r="O92" s="139" t="n">
        <f aca="false">O72-O112</f>
        <v>10.2157102157107</v>
      </c>
      <c r="P92" s="139" t="n">
        <f aca="false">P72-P112</f>
        <v>-6.79238457016072</v>
      </c>
      <c r="Q92" s="139" t="n">
        <f aca="false">Q72-Q112</f>
        <v>27.2238050015803</v>
      </c>
      <c r="R92" s="139" t="n">
        <f aca="false">R72-R112</f>
        <v>80.2139037433153</v>
      </c>
      <c r="S92" s="139" t="n">
        <f aca="false">S72-S112</f>
        <v>0</v>
      </c>
      <c r="T92" s="139" t="n">
        <f aca="false">T72-T112</f>
        <v>0</v>
      </c>
      <c r="U92" s="139" t="n">
        <f aca="false">U72-U112</f>
        <v>0</v>
      </c>
      <c r="V92" s="139" t="n">
        <f aca="false">V72-V112</f>
        <v>0</v>
      </c>
      <c r="W92" s="141" t="n">
        <f aca="false">W72-W112</f>
        <v>159.742191733962</v>
      </c>
      <c r="X92" s="139" t="n">
        <f aca="false">X72-X112</f>
        <v>-323.481729989753</v>
      </c>
      <c r="Y92" s="139" t="n">
        <f aca="false">Y72-Y112</f>
        <v>-321.772459494178</v>
      </c>
      <c r="Z92" s="139" t="n">
        <f aca="false">Z72-Z112</f>
        <v>-385.748143508294</v>
      </c>
      <c r="AA92" s="139" t="n">
        <f aca="false">AA72-AA112</f>
        <v>-543.500764209571</v>
      </c>
      <c r="AB92" s="96" t="n">
        <f aca="false">AB72-AB112</f>
        <v>-681.419935813879</v>
      </c>
      <c r="AC92" s="171" t="n">
        <f aca="false">AC72-AC112</f>
        <v>-411.373095167722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-421.198930671441</v>
      </c>
      <c r="D93" s="142" t="n">
        <f aca="false">D73-D113</f>
        <v>302.428249940382</v>
      </c>
      <c r="E93" s="142" t="n">
        <f aca="false">E73-E113</f>
        <v>0</v>
      </c>
      <c r="F93" s="143" t="n">
        <f aca="false">F73-F113</f>
        <v>-39.5902269103535</v>
      </c>
      <c r="G93" s="142" t="n">
        <f aca="false">G73-G113</f>
        <v>-0.0161162951862934</v>
      </c>
      <c r="H93" s="142" t="n">
        <f aca="false">H73-H113</f>
        <v>-0.0322325903725869</v>
      </c>
      <c r="I93" s="142" t="n">
        <f aca="false">I73-I113</f>
        <v>0</v>
      </c>
      <c r="J93" s="142" t="n">
        <f aca="false">J73-J113</f>
        <v>0</v>
      </c>
      <c r="K93" s="142" t="n">
        <f aca="false">K73-K113</f>
        <v>0</v>
      </c>
      <c r="L93" s="142" t="n">
        <f aca="false">L73-L113</f>
        <v>0</v>
      </c>
      <c r="M93" s="142" t="n">
        <f aca="false">M73-M113</f>
        <v>0</v>
      </c>
      <c r="N93" s="142" t="n">
        <f aca="false">N73-N113</f>
        <v>0</v>
      </c>
      <c r="O93" s="142" t="n">
        <f aca="false">O73-O113</f>
        <v>67.8334011667339</v>
      </c>
      <c r="P93" s="142" t="n">
        <f aca="false">P73-P113</f>
        <v>27.1333604666925</v>
      </c>
      <c r="Q93" s="142" t="n">
        <f aca="false">Q73-Q113</f>
        <v>108.533441866775</v>
      </c>
      <c r="R93" s="142" t="n">
        <f aca="false">R73-R113</f>
        <v>0</v>
      </c>
      <c r="S93" s="142" t="n">
        <f aca="false">S73-S113</f>
        <v>0</v>
      </c>
      <c r="T93" s="142" t="n">
        <f aca="false">T73-T113</f>
        <v>0</v>
      </c>
      <c r="U93" s="142" t="n">
        <f aca="false">U73-U113</f>
        <v>0</v>
      </c>
      <c r="V93" s="142" t="n">
        <f aca="false">V73-V113</f>
        <v>0</v>
      </c>
      <c r="W93" s="143" t="n">
        <f aca="false">W73-W113</f>
        <v>12.1589768556278</v>
      </c>
      <c r="X93" s="142" t="n">
        <f aca="false">X73-X113</f>
        <v>0.00273652510986722</v>
      </c>
      <c r="Y93" s="142" t="n">
        <f aca="false">Y73-Y113</f>
        <v>-0.0171224661598899</v>
      </c>
      <c r="Z93" s="142" t="n">
        <f aca="false">Z73-Z113</f>
        <v>-0.0167047454115163</v>
      </c>
      <c r="AA93" s="142" t="n">
        <f aca="false">AA73-AA113</f>
        <v>-0.00773148557073</v>
      </c>
      <c r="AB93" s="109" t="n">
        <f aca="false">AB73-AB113</f>
        <v>-0.0222499199744561</v>
      </c>
      <c r="AC93" s="173" t="n">
        <f aca="false">AC73-AC113</f>
        <v>4.08539687535449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45"/>
      <c r="Y94" s="145"/>
      <c r="Z94" s="145"/>
      <c r="AA94" s="145"/>
      <c r="AB94" s="94"/>
      <c r="AC94" s="145"/>
    </row>
    <row r="95" customFormat="false" ht="13.7" hidden="false" customHeight="true" outlineLevel="0" collapsed="false">
      <c r="A95" s="125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25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25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25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25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25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25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0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C102" s="174"/>
    </row>
    <row r="103" customFormat="false" ht="13.7" hidden="false" customHeight="true" outlineLevel="0" collapsed="false">
      <c r="A103" s="107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75"/>
    </row>
    <row r="104" customFormat="false" ht="14.25" hidden="false" customHeight="true" outlineLevel="0" collapsed="false"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C104" s="148"/>
    </row>
    <row r="105" customFormat="false" ht="11.25" hidden="false" customHeight="fals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C105" s="148"/>
    </row>
    <row r="106" customFormat="false" ht="12" hidden="false" customHeight="false" outlineLevel="0" collapsed="false">
      <c r="A106" s="153" t="n">
        <f aca="false">A46</f>
        <v>37161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7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3244.18028727093</v>
      </c>
      <c r="D107" s="139" t="n">
        <v>3708.37569715902</v>
      </c>
      <c r="E107" s="139" t="n">
        <v>7270.45896462175</v>
      </c>
      <c r="F107" s="169" t="n">
        <v>4741.00498301723</v>
      </c>
      <c r="G107" s="145" t="n">
        <v>8018.85143835746</v>
      </c>
      <c r="H107" s="145" t="n">
        <v>8354.19587745169</v>
      </c>
      <c r="I107" s="145" t="n">
        <v>7683.50699926324</v>
      </c>
      <c r="J107" s="145" t="n">
        <v>9933.77700634</v>
      </c>
      <c r="K107" s="145" t="n">
        <v>9506.46686859026</v>
      </c>
      <c r="L107" s="145" t="n">
        <v>10361.0871440897</v>
      </c>
      <c r="M107" s="145" t="n">
        <v>8905.37972162473</v>
      </c>
      <c r="N107" s="145" t="n">
        <v>7975.69312571212</v>
      </c>
      <c r="O107" s="145" t="n">
        <v>11095.2833175055</v>
      </c>
      <c r="P107" s="145" t="n">
        <v>10211.0884999774</v>
      </c>
      <c r="Q107" s="145" t="n">
        <v>11979.4781350337</v>
      </c>
      <c r="R107" s="145" t="n">
        <v>11323.5294117647</v>
      </c>
      <c r="S107" s="145" t="n">
        <v>9798.90780913653</v>
      </c>
      <c r="T107" s="145" t="n">
        <v>10209.8368298368</v>
      </c>
      <c r="U107" s="145" t="n">
        <v>8881.08108108108</v>
      </c>
      <c r="V107" s="145" t="n">
        <v>10305.8055164917</v>
      </c>
      <c r="W107" s="145" t="n">
        <v>9614.91443945192</v>
      </c>
      <c r="X107" s="145" t="n">
        <v>8404.75245070915</v>
      </c>
      <c r="Y107" s="145" t="n">
        <v>8092.98695022728</v>
      </c>
      <c r="Z107" s="145" t="n">
        <v>7894.21272889227</v>
      </c>
      <c r="AA107" s="145" t="n">
        <v>7570.07236736941</v>
      </c>
      <c r="AB107" s="94" t="n">
        <v>7254.34051612998</v>
      </c>
      <c r="AC107" s="150" t="n">
        <v>7738.75187109316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3321.33196174801</v>
      </c>
      <c r="D108" s="139" t="n">
        <v>3708.37569715902</v>
      </c>
      <c r="E108" s="139" t="n">
        <v>7302.35289511804</v>
      </c>
      <c r="F108" s="141" t="n">
        <v>4777.35351800836</v>
      </c>
      <c r="G108" s="139" t="n">
        <v>7729.53691940188</v>
      </c>
      <c r="H108" s="139" t="n">
        <v>8057.11615013941</v>
      </c>
      <c r="I108" s="139" t="n">
        <v>7401.95768866435</v>
      </c>
      <c r="J108" s="139" t="n">
        <v>10341.604046376</v>
      </c>
      <c r="K108" s="139" t="n">
        <v>9775.96046548701</v>
      </c>
      <c r="L108" s="139" t="n">
        <v>10907.2476272649</v>
      </c>
      <c r="M108" s="139" t="n">
        <v>9562.61167446254</v>
      </c>
      <c r="N108" s="139" t="n">
        <v>8545.38549183441</v>
      </c>
      <c r="O108" s="139" t="n">
        <v>11617.6999954778</v>
      </c>
      <c r="P108" s="139" t="n">
        <v>10726.8846379958</v>
      </c>
      <c r="Q108" s="139" t="n">
        <v>12508.5153529598</v>
      </c>
      <c r="R108" s="139" t="n">
        <v>11838.2352941176</v>
      </c>
      <c r="S108" s="139" t="n">
        <v>9739.6027565665</v>
      </c>
      <c r="T108" s="139" t="n">
        <v>10755.3193473194</v>
      </c>
      <c r="U108" s="139" t="n">
        <v>8515.78947368421</v>
      </c>
      <c r="V108" s="139" t="n">
        <v>9947.69944869594</v>
      </c>
      <c r="W108" s="139" t="n">
        <v>9824.55982772022</v>
      </c>
      <c r="X108" s="139" t="n">
        <v>8881.13478154963</v>
      </c>
      <c r="Y108" s="139" t="n">
        <v>8463.07534178992</v>
      </c>
      <c r="Z108" s="139" t="n">
        <v>8335.60345849704</v>
      </c>
      <c r="AA108" s="139" t="n">
        <v>8222.18851061609</v>
      </c>
      <c r="AB108" s="96" t="n">
        <v>8353.79506579095</v>
      </c>
      <c r="AC108" s="140" t="n">
        <v>8324.75011656412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3538.59488703471</v>
      </c>
      <c r="D109" s="139" t="n">
        <v>4174.16140698998</v>
      </c>
      <c r="E109" s="139" t="n">
        <v>7233.16890472276</v>
      </c>
      <c r="F109" s="141" t="n">
        <v>4981.97506624915</v>
      </c>
      <c r="G109" s="139" t="n">
        <v>8349.11845315646</v>
      </c>
      <c r="H109" s="139" t="n">
        <v>8448.99998388371</v>
      </c>
      <c r="I109" s="139" t="n">
        <v>8249.23692242922</v>
      </c>
      <c r="J109" s="139" t="n">
        <v>11831.3647984219</v>
      </c>
      <c r="K109" s="139" t="n">
        <v>11051.4267495616</v>
      </c>
      <c r="L109" s="139" t="n">
        <v>12611.3028472821</v>
      </c>
      <c r="M109" s="139" t="n">
        <v>11195.7503954841</v>
      </c>
      <c r="N109" s="139" t="n">
        <v>10290.2582605393</v>
      </c>
      <c r="O109" s="139" t="n">
        <v>10914.9595260706</v>
      </c>
      <c r="P109" s="139" t="n">
        <v>10895.0752950753</v>
      </c>
      <c r="Q109" s="139" t="n">
        <v>10934.843757066</v>
      </c>
      <c r="R109" s="139" t="n">
        <v>10651.7379679144</v>
      </c>
      <c r="S109" s="139" t="n">
        <v>9686.55647350213</v>
      </c>
      <c r="T109" s="139" t="n">
        <v>9440.55944055944</v>
      </c>
      <c r="U109" s="139" t="n">
        <v>9729.76766239924</v>
      </c>
      <c r="V109" s="139" t="n">
        <v>9889.34231754769</v>
      </c>
      <c r="W109" s="139" t="n">
        <v>10149.7506715771</v>
      </c>
      <c r="X109" s="139" t="n">
        <v>8737.5107823531</v>
      </c>
      <c r="Y109" s="139" t="n">
        <v>8260.21707743307</v>
      </c>
      <c r="Z109" s="139" t="n">
        <v>8122.92616114186</v>
      </c>
      <c r="AA109" s="139" t="n">
        <v>7671.63868022473</v>
      </c>
      <c r="AB109" s="96" t="n">
        <v>7308.72925966313</v>
      </c>
      <c r="AC109" s="140" t="n">
        <v>7930.21721452077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3482.01699241818</v>
      </c>
      <c r="D110" s="139" t="n">
        <v>5300.57112984963</v>
      </c>
      <c r="E110" s="139" t="n">
        <v>6326.89321275235</v>
      </c>
      <c r="F110" s="141" t="n">
        <v>5036.49377834006</v>
      </c>
      <c r="G110" s="139" t="n">
        <v>7546.75780724202</v>
      </c>
      <c r="H110" s="139" t="n">
        <v>7686.50582604071</v>
      </c>
      <c r="I110" s="139" t="n">
        <v>7407.00978844332</v>
      </c>
      <c r="J110" s="139" t="n">
        <v>11177.727516951</v>
      </c>
      <c r="K110" s="139" t="n">
        <v>9744.15218661991</v>
      </c>
      <c r="L110" s="139" t="n">
        <v>12611.3028472821</v>
      </c>
      <c r="M110" s="139" t="n">
        <v>11195.7503954841</v>
      </c>
      <c r="N110" s="139" t="n">
        <v>9910.27345233574</v>
      </c>
      <c r="O110" s="139" t="n">
        <v>10914.9595260706</v>
      </c>
      <c r="P110" s="139" t="n">
        <v>10895.0752950753</v>
      </c>
      <c r="Q110" s="139" t="n">
        <v>10934.843757066</v>
      </c>
      <c r="R110" s="139" t="n">
        <v>9578.87700534759</v>
      </c>
      <c r="S110" s="139" t="n">
        <v>9334.57340167168</v>
      </c>
      <c r="T110" s="139" t="n">
        <v>9090.89976689977</v>
      </c>
      <c r="U110" s="139" t="n">
        <v>9371.83499288763</v>
      </c>
      <c r="V110" s="139" t="n">
        <v>9540.98544522764</v>
      </c>
      <c r="W110" s="139" t="n">
        <v>9681.27936582758</v>
      </c>
      <c r="X110" s="139" t="n">
        <v>5115.64887139544</v>
      </c>
      <c r="Y110" s="139" t="n">
        <v>4711.99993984633</v>
      </c>
      <c r="Z110" s="139" t="n">
        <v>4568.11853844972</v>
      </c>
      <c r="AA110" s="139" t="n">
        <v>5399.00625158783</v>
      </c>
      <c r="AB110" s="96" t="n">
        <v>5518.09981376343</v>
      </c>
      <c r="AC110" s="140" t="n">
        <v>5554.46153272078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3358.98705883847</v>
      </c>
      <c r="D111" s="139" t="n">
        <v>3689.80619530724</v>
      </c>
      <c r="E111" s="139" t="n">
        <v>6326.89321275235</v>
      </c>
      <c r="F111" s="141" t="n">
        <v>4458.56215563269</v>
      </c>
      <c r="G111" s="139" t="n">
        <v>7546.75780724202</v>
      </c>
      <c r="H111" s="139" t="n">
        <v>7686.50582604071</v>
      </c>
      <c r="I111" s="139" t="n">
        <v>7407.00978844332</v>
      </c>
      <c r="J111" s="139" t="n">
        <v>11176.0838675652</v>
      </c>
      <c r="K111" s="139" t="n">
        <v>9784.00552632977</v>
      </c>
      <c r="L111" s="139" t="n">
        <v>12568.1622088007</v>
      </c>
      <c r="M111" s="139" t="n">
        <v>11223.0074999715</v>
      </c>
      <c r="N111" s="139" t="n">
        <v>9874.76262818078</v>
      </c>
      <c r="O111" s="139" t="n">
        <v>11072.6676615566</v>
      </c>
      <c r="P111" s="139" t="n">
        <v>10857.8573689685</v>
      </c>
      <c r="Q111" s="139" t="n">
        <v>11287.4779541446</v>
      </c>
      <c r="R111" s="139" t="n">
        <v>9578.87700534759</v>
      </c>
      <c r="S111" s="139" t="n">
        <v>9334.57340167168</v>
      </c>
      <c r="T111" s="139" t="n">
        <v>9090.89976689977</v>
      </c>
      <c r="U111" s="139" t="n">
        <v>9371.83499288763</v>
      </c>
      <c r="V111" s="139" t="n">
        <v>9540.98544522764</v>
      </c>
      <c r="W111" s="139" t="n">
        <v>9709.43382653118</v>
      </c>
      <c r="X111" s="139" t="n">
        <v>8517.86579423344</v>
      </c>
      <c r="Y111" s="139" t="n">
        <v>8043.02761110875</v>
      </c>
      <c r="Z111" s="139" t="n">
        <v>7849.83434378199</v>
      </c>
      <c r="AA111" s="139" t="n">
        <v>7422.63155600982</v>
      </c>
      <c r="AB111" s="96" t="n">
        <v>7088.94853114675</v>
      </c>
      <c r="AC111" s="140" t="n">
        <v>7649.73431915541</v>
      </c>
    </row>
    <row r="112" customFormat="false" ht="11.25" hidden="false" customHeight="false" outlineLevel="0" collapsed="false">
      <c r="A112" s="132" t="s">
        <v>11</v>
      </c>
      <c r="B112" s="73"/>
      <c r="C112" s="139" t="n">
        <v>3241.40219199655</v>
      </c>
      <c r="D112" s="139" t="n">
        <v>3531.34842104569</v>
      </c>
      <c r="E112" s="139" t="n">
        <v>5593.46983517989</v>
      </c>
      <c r="F112" s="141" t="n">
        <v>4122.07348274071</v>
      </c>
      <c r="G112" s="139" t="n">
        <v>6690.02016435028</v>
      </c>
      <c r="H112" s="139" t="n">
        <v>6670.2203097552</v>
      </c>
      <c r="I112" s="139" t="n">
        <v>6709.82001894537</v>
      </c>
      <c r="J112" s="139" t="n">
        <v>10312.8523753897</v>
      </c>
      <c r="K112" s="139" t="n">
        <v>9150.29491471385</v>
      </c>
      <c r="L112" s="139" t="n">
        <v>11475.4098360656</v>
      </c>
      <c r="M112" s="139" t="n">
        <v>9710.74464816142</v>
      </c>
      <c r="N112" s="139" t="n">
        <v>8699.77212305355</v>
      </c>
      <c r="O112" s="139" t="n">
        <v>10761.8007506896</v>
      </c>
      <c r="P112" s="139" t="n">
        <v>10439.6508840953</v>
      </c>
      <c r="Q112" s="139" t="n">
        <v>11083.950617284</v>
      </c>
      <c r="R112" s="139" t="n">
        <v>9237.9679144385</v>
      </c>
      <c r="S112" s="139" t="n">
        <v>8309.87333156789</v>
      </c>
      <c r="T112" s="139" t="n">
        <v>8909.17482517483</v>
      </c>
      <c r="U112" s="139" t="n">
        <v>8093.88335704125</v>
      </c>
      <c r="V112" s="139" t="n">
        <v>7926.5618124876</v>
      </c>
      <c r="W112" s="139" t="n">
        <v>8878.31718431445</v>
      </c>
      <c r="X112" s="139" t="n">
        <v>8059.6044259598</v>
      </c>
      <c r="Y112" s="139" t="n">
        <v>7713.3375060093</v>
      </c>
      <c r="Z112" s="139" t="n">
        <v>7625.10397205775</v>
      </c>
      <c r="AA112" s="139" t="n">
        <v>7324.35401039975</v>
      </c>
      <c r="AB112" s="96" t="n">
        <v>7033.23579712141</v>
      </c>
      <c r="AC112" s="140" t="n">
        <v>7413.97376416875</v>
      </c>
    </row>
    <row r="113" customFormat="false" ht="12" hidden="false" customHeight="false" outlineLevel="0" collapsed="false">
      <c r="A113" s="101" t="s">
        <v>16</v>
      </c>
      <c r="C113" s="142" t="n">
        <v>3689.0724019253</v>
      </c>
      <c r="D113" s="142" t="n">
        <v>3575.69375718334</v>
      </c>
      <c r="E113" s="142" t="n">
        <v>5795.74312597059</v>
      </c>
      <c r="F113" s="143" t="n">
        <v>4353.50309502641</v>
      </c>
      <c r="G113" s="139" t="n">
        <v>6861.05640798476</v>
      </c>
      <c r="H113" s="139" t="n">
        <v>6857.57224129317</v>
      </c>
      <c r="I113" s="139" t="n">
        <v>6864.54057467635</v>
      </c>
      <c r="J113" s="139" t="n">
        <v>10632.3336644015</v>
      </c>
      <c r="K113" s="139" t="n">
        <v>9357.85110792285</v>
      </c>
      <c r="L113" s="139" t="n">
        <v>11906.8162208801</v>
      </c>
      <c r="M113" s="139" t="n">
        <v>10239.9535661853</v>
      </c>
      <c r="N113" s="139" t="n">
        <v>9411.88758070642</v>
      </c>
      <c r="O113" s="139" t="n">
        <v>11953.4074978519</v>
      </c>
      <c r="P113" s="139" t="n">
        <v>11420.9740876408</v>
      </c>
      <c r="Q113" s="139" t="n">
        <v>12485.8409080631</v>
      </c>
      <c r="R113" s="139" t="n">
        <v>10173.7967914439</v>
      </c>
      <c r="S113" s="139" t="n">
        <v>8614.29206081043</v>
      </c>
      <c r="T113" s="139" t="n">
        <v>9270.48018648019</v>
      </c>
      <c r="U113" s="139" t="n">
        <v>8378.37837837838</v>
      </c>
      <c r="V113" s="139" t="n">
        <v>8194.01761757271</v>
      </c>
      <c r="W113" s="139" t="n">
        <v>9420.38451219838</v>
      </c>
      <c r="X113" s="139" t="n">
        <v>8482.47732425477</v>
      </c>
      <c r="Y113" s="139" t="n">
        <v>8101.76771427171</v>
      </c>
      <c r="Z113" s="139" t="n">
        <v>8014.00072067954</v>
      </c>
      <c r="AA113" s="139" t="n">
        <v>7675.32494152063</v>
      </c>
      <c r="AB113" s="174" t="n">
        <v>7343.57280566812</v>
      </c>
      <c r="AC113" s="140" t="n">
        <v>7783.86798120298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74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74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74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74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74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74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74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74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74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75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G34" activeCellId="0" sqref="AG3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13" min="2" style="72" width="12.13"/>
    <col collapsed="false" customWidth="true" hidden="false" outlineLevel="0" max="17" min="14" style="72" width="9.99"/>
    <col collapsed="false" customWidth="true" hidden="false" outlineLevel="0" max="18" min="18" style="72" width="11.27"/>
    <col collapsed="false" customWidth="true" hidden="false" outlineLevel="0" max="19" min="19" style="72" width="11.84"/>
    <col collapsed="false" customWidth="true" hidden="false" outlineLevel="0" max="26" min="20" style="72" width="9.99"/>
    <col collapsed="false" customWidth="true" hidden="true" outlineLevel="0" max="28" min="27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37162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37162</v>
      </c>
    </row>
    <row r="7" customFormat="false" ht="11.25" hidden="true" customHeight="false" outlineLevel="0" collapsed="false">
      <c r="B7" s="177" t="n">
        <v>37165</v>
      </c>
      <c r="C7" s="177" t="n">
        <v>37166</v>
      </c>
      <c r="D7" s="177" t="n">
        <v>37167</v>
      </c>
      <c r="E7" s="177" t="n">
        <v>37168</v>
      </c>
      <c r="F7" s="177" t="n">
        <v>37169</v>
      </c>
      <c r="G7" s="177" t="n">
        <v>37170</v>
      </c>
      <c r="H7" s="177" t="n">
        <v>37172</v>
      </c>
      <c r="I7" s="177" t="n">
        <v>37173</v>
      </c>
      <c r="J7" s="177" t="n">
        <v>37174</v>
      </c>
      <c r="K7" s="177" t="n">
        <v>37175</v>
      </c>
      <c r="L7" s="177" t="n">
        <v>37176</v>
      </c>
      <c r="M7" s="177" t="n">
        <v>37177</v>
      </c>
      <c r="N7" s="177" t="n">
        <v>37179</v>
      </c>
      <c r="O7" s="177" t="n">
        <v>37180</v>
      </c>
      <c r="P7" s="177" t="n">
        <v>37181</v>
      </c>
      <c r="Q7" s="177" t="n">
        <v>37182</v>
      </c>
      <c r="R7" s="177" t="n">
        <v>37183</v>
      </c>
      <c r="S7" s="177" t="n">
        <v>37184</v>
      </c>
      <c r="T7" s="177" t="n">
        <v>37186</v>
      </c>
      <c r="U7" s="177" t="n">
        <v>37187</v>
      </c>
      <c r="V7" s="177" t="n">
        <v>37188</v>
      </c>
      <c r="W7" s="177" t="n">
        <v>37189</v>
      </c>
      <c r="X7" s="177" t="n">
        <v>37190</v>
      </c>
      <c r="Y7" s="177" t="n">
        <v>37191</v>
      </c>
      <c r="Z7" s="177" t="n">
        <v>37193</v>
      </c>
      <c r="AA7" s="177" t="n">
        <v>37194</v>
      </c>
      <c r="AB7" s="177" t="n">
        <v>37195</v>
      </c>
      <c r="AC7" s="177"/>
    </row>
    <row r="8" customFormat="false" ht="22.5" hidden="false" customHeight="true" outlineLevel="0" collapsed="false">
      <c r="A8" s="178" t="s">
        <v>82</v>
      </c>
      <c r="B8" s="179" t="n">
        <f aca="false">B7</f>
        <v>37165</v>
      </c>
      <c r="C8" s="179" t="n">
        <f aca="false">C7</f>
        <v>37166</v>
      </c>
      <c r="D8" s="179" t="n">
        <f aca="false">D7</f>
        <v>37167</v>
      </c>
      <c r="E8" s="179" t="n">
        <f aca="false">E7</f>
        <v>37168</v>
      </c>
      <c r="F8" s="179" t="n">
        <f aca="false">F7</f>
        <v>37169</v>
      </c>
      <c r="G8" s="179" t="n">
        <f aca="false">G7</f>
        <v>37170</v>
      </c>
      <c r="H8" s="179" t="n">
        <f aca="false">H7</f>
        <v>37172</v>
      </c>
      <c r="I8" s="179" t="n">
        <f aca="false">I7</f>
        <v>37173</v>
      </c>
      <c r="J8" s="179" t="n">
        <f aca="false">J7</f>
        <v>37174</v>
      </c>
      <c r="K8" s="179" t="n">
        <f aca="false">K7</f>
        <v>37175</v>
      </c>
      <c r="L8" s="179" t="n">
        <f aca="false">L7</f>
        <v>37176</v>
      </c>
      <c r="M8" s="179" t="n">
        <f aca="false">M7</f>
        <v>37177</v>
      </c>
      <c r="N8" s="179" t="n">
        <f aca="false">N7</f>
        <v>37179</v>
      </c>
      <c r="O8" s="179" t="n">
        <f aca="false">O7</f>
        <v>37180</v>
      </c>
      <c r="P8" s="179" t="n">
        <f aca="false">P7</f>
        <v>37181</v>
      </c>
      <c r="Q8" s="179" t="n">
        <f aca="false">Q7</f>
        <v>37182</v>
      </c>
      <c r="R8" s="179" t="n">
        <f aca="false">R7</f>
        <v>37183</v>
      </c>
      <c r="S8" s="179" t="n">
        <f aca="false">S7</f>
        <v>37184</v>
      </c>
      <c r="T8" s="179" t="n">
        <f aca="false">T7</f>
        <v>37186</v>
      </c>
      <c r="U8" s="179" t="n">
        <f aca="false">U7</f>
        <v>37187</v>
      </c>
      <c r="V8" s="179" t="n">
        <f aca="false">V7</f>
        <v>37188</v>
      </c>
      <c r="W8" s="179" t="n">
        <f aca="false">W7</f>
        <v>37189</v>
      </c>
      <c r="X8" s="179" t="n">
        <f aca="false">X7</f>
        <v>37190</v>
      </c>
      <c r="Y8" s="179" t="n">
        <f aca="false">Y7</f>
        <v>37191</v>
      </c>
      <c r="Z8" s="179" t="n">
        <f aca="false">Z7</f>
        <v>37193</v>
      </c>
      <c r="AA8" s="179" t="n">
        <f aca="false">AA7</f>
        <v>37194</v>
      </c>
      <c r="AB8" s="179" t="n">
        <f aca="false">AB7</f>
        <v>37195</v>
      </c>
      <c r="AC8" s="180" t="s">
        <v>69</v>
      </c>
      <c r="AD8" s="181"/>
      <c r="AE8" s="181"/>
      <c r="AF8" s="181"/>
      <c r="AG8" s="181"/>
      <c r="AH8" s="181"/>
      <c r="AI8" s="181"/>
      <c r="AJ8" s="181"/>
      <c r="AK8" s="181"/>
      <c r="AL8" s="181"/>
      <c r="AM8" s="181"/>
      <c r="AN8" s="181"/>
      <c r="AO8" s="181"/>
      <c r="AP8" s="181"/>
      <c r="AQ8" s="181"/>
      <c r="AR8" s="181"/>
      <c r="AS8" s="181"/>
      <c r="AT8" s="181"/>
      <c r="AU8" s="181"/>
      <c r="AV8" s="181"/>
      <c r="AW8" s="181"/>
      <c r="AX8" s="181"/>
      <c r="AY8" s="181"/>
      <c r="AZ8" s="181"/>
      <c r="BA8" s="181"/>
      <c r="BB8" s="181"/>
      <c r="BC8" s="181"/>
      <c r="BD8" s="181"/>
      <c r="BE8" s="181"/>
      <c r="BF8" s="181"/>
      <c r="BG8" s="181"/>
      <c r="BH8" s="181"/>
      <c r="BI8" s="181"/>
      <c r="BJ8" s="181"/>
      <c r="BK8" s="181"/>
      <c r="BL8" s="181"/>
      <c r="BM8" s="181"/>
      <c r="BN8" s="181"/>
      <c r="BO8" s="181"/>
      <c r="BP8" s="181"/>
      <c r="BQ8" s="181"/>
      <c r="BR8" s="181"/>
      <c r="BS8" s="181"/>
      <c r="BT8" s="181"/>
      <c r="BU8" s="181"/>
      <c r="BV8" s="181"/>
      <c r="BW8" s="181"/>
      <c r="BX8" s="181"/>
      <c r="BY8" s="181"/>
      <c r="BZ8" s="181"/>
      <c r="CA8" s="181"/>
      <c r="CB8" s="181"/>
      <c r="CC8" s="181"/>
      <c r="CD8" s="181"/>
      <c r="CE8" s="181"/>
      <c r="CF8" s="181"/>
      <c r="CG8" s="181"/>
      <c r="CH8" s="181"/>
      <c r="CI8" s="181"/>
      <c r="CJ8" s="181"/>
      <c r="CK8" s="181"/>
      <c r="CL8" s="181"/>
      <c r="CM8" s="181"/>
      <c r="CN8" s="181"/>
      <c r="CO8" s="181"/>
      <c r="CP8" s="181"/>
      <c r="CQ8" s="181"/>
      <c r="CR8" s="181"/>
      <c r="CS8" s="181"/>
      <c r="CT8" s="181"/>
      <c r="CU8" s="181"/>
      <c r="CV8" s="181"/>
      <c r="CW8" s="181"/>
      <c r="CX8" s="181"/>
      <c r="CY8" s="181"/>
      <c r="CZ8" s="181"/>
      <c r="DA8" s="181"/>
      <c r="DB8" s="181"/>
      <c r="DC8" s="181"/>
      <c r="DD8" s="181"/>
      <c r="DE8" s="181"/>
      <c r="DF8" s="181"/>
      <c r="DG8" s="181"/>
      <c r="DH8" s="181"/>
      <c r="DI8" s="181"/>
      <c r="DJ8" s="181"/>
      <c r="DK8" s="181"/>
      <c r="DL8" s="181"/>
      <c r="DM8" s="181"/>
      <c r="DN8" s="181"/>
      <c r="DO8" s="181"/>
      <c r="DP8" s="181"/>
      <c r="DQ8" s="181"/>
      <c r="DR8" s="181"/>
      <c r="DS8" s="181"/>
      <c r="DT8" s="181"/>
      <c r="DU8" s="181"/>
      <c r="DV8" s="181"/>
      <c r="DW8" s="181"/>
      <c r="DX8" s="181"/>
      <c r="DY8" s="181"/>
      <c r="DZ8" s="181"/>
      <c r="EA8" s="181"/>
      <c r="EB8" s="181"/>
      <c r="EC8" s="181"/>
      <c r="ED8" s="181"/>
      <c r="EE8" s="181"/>
      <c r="EF8" s="181"/>
      <c r="EG8" s="181"/>
      <c r="EH8" s="181"/>
      <c r="EI8" s="181"/>
      <c r="EJ8" s="181"/>
      <c r="EK8" s="181"/>
      <c r="EL8" s="181"/>
      <c r="EM8" s="181"/>
      <c r="EN8" s="181"/>
      <c r="EO8" s="181"/>
      <c r="EP8" s="181"/>
      <c r="EQ8" s="181"/>
      <c r="ER8" s="181"/>
      <c r="ES8" s="181"/>
      <c r="ET8" s="181"/>
      <c r="EU8" s="181"/>
      <c r="EV8" s="181"/>
      <c r="EW8" s="181"/>
      <c r="EX8" s="181"/>
      <c r="EY8" s="181"/>
      <c r="EZ8" s="181"/>
      <c r="FA8" s="181"/>
      <c r="FB8" s="181"/>
      <c r="FC8" s="181"/>
      <c r="FD8" s="181"/>
      <c r="FE8" s="181"/>
      <c r="FF8" s="181"/>
      <c r="FG8" s="181"/>
      <c r="FH8" s="181"/>
      <c r="FI8" s="181"/>
      <c r="FJ8" s="181"/>
      <c r="FK8" s="181"/>
      <c r="FL8" s="181"/>
      <c r="FM8" s="181"/>
      <c r="FN8" s="181"/>
      <c r="FO8" s="181"/>
      <c r="FP8" s="181"/>
      <c r="FQ8" s="181"/>
      <c r="FR8" s="181"/>
      <c r="FS8" s="181"/>
      <c r="FT8" s="181"/>
      <c r="FU8" s="181"/>
      <c r="FV8" s="181"/>
      <c r="FW8" s="181"/>
      <c r="FX8" s="181"/>
      <c r="FY8" s="181"/>
      <c r="FZ8" s="181"/>
      <c r="GA8" s="181"/>
      <c r="GB8" s="181"/>
      <c r="GC8" s="181"/>
      <c r="GD8" s="181"/>
      <c r="GE8" s="181"/>
      <c r="GF8" s="181"/>
      <c r="GG8" s="181"/>
      <c r="GH8" s="181"/>
      <c r="GI8" s="181"/>
      <c r="GJ8" s="181"/>
      <c r="GK8" s="181"/>
      <c r="GL8" s="181"/>
      <c r="GM8" s="181"/>
      <c r="GN8" s="181"/>
      <c r="GO8" s="181"/>
      <c r="GP8" s="181"/>
      <c r="GQ8" s="181"/>
      <c r="GR8" s="181"/>
      <c r="GS8" s="181"/>
      <c r="GT8" s="181"/>
      <c r="GU8" s="181"/>
      <c r="GV8" s="181"/>
      <c r="GW8" s="181"/>
      <c r="GX8" s="181"/>
      <c r="GY8" s="181"/>
      <c r="GZ8" s="181"/>
      <c r="HA8" s="181"/>
      <c r="HB8" s="181"/>
      <c r="HC8" s="181"/>
      <c r="HD8" s="181"/>
      <c r="HE8" s="181"/>
      <c r="HF8" s="181"/>
      <c r="HG8" s="181"/>
      <c r="HH8" s="181"/>
      <c r="HI8" s="181"/>
      <c r="HJ8" s="181"/>
      <c r="HK8" s="181"/>
      <c r="HL8" s="181"/>
      <c r="HM8" s="181"/>
      <c r="HN8" s="181"/>
      <c r="HO8" s="181"/>
      <c r="HP8" s="181"/>
      <c r="HQ8" s="181"/>
      <c r="HR8" s="181"/>
      <c r="HS8" s="181"/>
      <c r="HT8" s="181"/>
      <c r="HU8" s="181"/>
      <c r="HV8" s="181"/>
      <c r="HW8" s="181"/>
      <c r="HX8" s="181"/>
      <c r="HY8" s="181"/>
      <c r="HZ8" s="181"/>
      <c r="IA8" s="181"/>
      <c r="IB8" s="181"/>
      <c r="IC8" s="181"/>
      <c r="ID8" s="181"/>
      <c r="IE8" s="181"/>
      <c r="IF8" s="181"/>
      <c r="IG8" s="181"/>
      <c r="IH8" s="181"/>
      <c r="II8" s="181"/>
      <c r="IJ8" s="181"/>
      <c r="IK8" s="181"/>
      <c r="IL8" s="181"/>
      <c r="IM8" s="181"/>
      <c r="IN8" s="181"/>
      <c r="IO8" s="181"/>
      <c r="IP8" s="181"/>
      <c r="IQ8" s="181"/>
      <c r="IR8" s="181"/>
      <c r="IS8" s="181"/>
      <c r="IT8" s="181"/>
      <c r="IU8" s="181"/>
      <c r="IV8" s="181"/>
      <c r="IW8" s="181"/>
    </row>
    <row r="9" customFormat="false" ht="14.1" hidden="false" customHeight="true" outlineLevel="0" collapsed="false">
      <c r="A9" s="93" t="s">
        <v>13</v>
      </c>
      <c r="B9" s="164" t="n">
        <f aca="false">VLOOKUP(B$8,'Curve Summary'!$A$7:$AG$54,4)</f>
        <v>22</v>
      </c>
      <c r="C9" s="94" t="n">
        <f aca="false">VLOOKUP(C$8,'Curve Summary'!$A$7:$AG$54,4)</f>
        <v>23.25</v>
      </c>
      <c r="D9" s="94" t="n">
        <f aca="false">VLOOKUP(D$8,'Curve Summary'!$A$7:$AG$54,4)</f>
        <v>23.25</v>
      </c>
      <c r="E9" s="94" t="n">
        <f aca="false">VLOOKUP(E$8,'Curve Summary'!$A$7:$AG$54,4)</f>
        <v>23.25</v>
      </c>
      <c r="F9" s="94" t="n">
        <f aca="false">VLOOKUP(F$8,'Curve Summary'!$A$7:$AG$54,4)</f>
        <v>23.25</v>
      </c>
      <c r="G9" s="94" t="n">
        <f aca="false">VLOOKUP(G$8,'Curve Summary'!$A$7:$AG$54,4)</f>
        <v>23.25</v>
      </c>
      <c r="H9" s="94" t="n">
        <f aca="false">VLOOKUP(H$8,'Curve Summary'!$A$7:$AG$54,4)</f>
        <v>23.25</v>
      </c>
      <c r="I9" s="94" t="n">
        <f aca="false">VLOOKUP(I$8,'Curve Summary'!$A$7:$AG$54,4)</f>
        <v>23.25</v>
      </c>
      <c r="J9" s="94" t="n">
        <f aca="false">VLOOKUP(J$8,'Curve Summary'!$A$7:$AG$54,4)</f>
        <v>23.25</v>
      </c>
      <c r="K9" s="94" t="n">
        <f aca="false">VLOOKUP(K$8,'Curve Summary'!$A$7:$AG$54,4)</f>
        <v>23.25</v>
      </c>
      <c r="L9" s="94" t="n">
        <f aca="false">VLOOKUP(L$8,'Curve Summary'!$A$7:$AG$54,4)</f>
        <v>23.25</v>
      </c>
      <c r="M9" s="94" t="n">
        <f aca="false">VLOOKUP(M$8,'Curve Summary'!$A$7:$AG$54,4)</f>
        <v>23.25</v>
      </c>
      <c r="N9" s="94" t="n">
        <f aca="false">VLOOKUP(N$8,'Curve Summary'!$A$7:$AG$54,4)</f>
        <v>23.25</v>
      </c>
      <c r="O9" s="94" t="n">
        <f aca="false">VLOOKUP(O$8,'Curve Summary'!$A$7:$AG$54,4)</f>
        <v>23.25</v>
      </c>
      <c r="P9" s="94" t="n">
        <f aca="false">VLOOKUP(P$8,'Curve Summary'!$A$7:$AG$54,4)</f>
        <v>23.25</v>
      </c>
      <c r="Q9" s="94" t="n">
        <f aca="false">VLOOKUP(Q$8,'Curve Summary'!$A$7:$AG$54,4)</f>
        <v>23.25</v>
      </c>
      <c r="R9" s="94" t="n">
        <f aca="false">VLOOKUP(R$8,'Curve Summary'!$A$7:$AG$54,4)</f>
        <v>23.25</v>
      </c>
      <c r="S9" s="94" t="n">
        <f aca="false">VLOOKUP(S$8,'Curve Summary'!$A$7:$AG$54,4)</f>
        <v>23.25</v>
      </c>
      <c r="T9" s="94" t="n">
        <f aca="false">VLOOKUP(T$8,'Curve Summary'!$A$7:$AG$54,4)</f>
        <v>23.25</v>
      </c>
      <c r="U9" s="94" t="n">
        <f aca="false">VLOOKUP(U$8,'Curve Summary'!$A$7:$AG$54,4)</f>
        <v>23.25</v>
      </c>
      <c r="V9" s="94" t="n">
        <f aca="false">VLOOKUP(V$8,'Curve Summary'!$A$7:$AG$54,4)</f>
        <v>23.25</v>
      </c>
      <c r="W9" s="94" t="n">
        <f aca="false">VLOOKUP(W$8,'Curve Summary'!$A$7:$AG$54,4)</f>
        <v>23.25</v>
      </c>
      <c r="X9" s="94" t="n">
        <f aca="false">VLOOKUP(X$8,'Curve Summary'!$A$7:$AG$54,4)</f>
        <v>23.25</v>
      </c>
      <c r="Y9" s="94" t="n">
        <f aca="false">VLOOKUP(Y$8,'Curve Summary'!$A$7:$AG$54,4)</f>
        <v>23.25</v>
      </c>
      <c r="Z9" s="95" t="n">
        <f aca="false">VLOOKUP(Z$8,'Curve Summary'!$A$7:$AG$54,4)</f>
        <v>23.25</v>
      </c>
      <c r="AA9" s="94" t="n">
        <f aca="false">VLOOKUP(AA$8,'Curve Summary'!$A$7:$AG$54,4)</f>
        <v>23.25</v>
      </c>
      <c r="AB9" s="95" t="n">
        <f aca="false">VLOOKUP(AB$8,'Curve Summary'!$A$7:$AG$54,4)</f>
        <v>23.25</v>
      </c>
      <c r="AC9" s="158" t="n">
        <f aca="false">AVERAGE(B9:Z9)</f>
        <v>23.2</v>
      </c>
      <c r="AD9" s="182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23.2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183" t="n">
        <f aca="false">VLOOKUP(B$8,'Curve Summary'!$A$7:$AG$54,3)</f>
        <v>26</v>
      </c>
      <c r="C10" s="96" t="n">
        <f aca="false">VLOOKUP(C$8,'Curve Summary'!$A$7:$AG$54,3)</f>
        <v>25.75</v>
      </c>
      <c r="D10" s="96" t="n">
        <f aca="false">VLOOKUP(D$8,'Curve Summary'!$A$7:$AG$54,3)</f>
        <v>25.75</v>
      </c>
      <c r="E10" s="96" t="n">
        <f aca="false">VLOOKUP(E$8,'Curve Summary'!$A$7:$AG$54,3)</f>
        <v>25.75</v>
      </c>
      <c r="F10" s="96" t="n">
        <f aca="false">VLOOKUP(F$8,'Curve Summary'!$A$7:$AG$54,3)</f>
        <v>25.75</v>
      </c>
      <c r="G10" s="96" t="n">
        <f aca="false">VLOOKUP(G$8,'Curve Summary'!$A$7:$AG$54,3)</f>
        <v>25.75</v>
      </c>
      <c r="H10" s="96" t="n">
        <f aca="false">VLOOKUP(H$8,'Curve Summary'!$A$7:$AG$54,3)</f>
        <v>25.75</v>
      </c>
      <c r="I10" s="96" t="n">
        <f aca="false">VLOOKUP(I$8,'Curve Summary'!$A$7:$AG$54,3)</f>
        <v>25.75</v>
      </c>
      <c r="J10" s="96" t="n">
        <f aca="false">VLOOKUP(J$8,'Curve Summary'!$A$7:$AG$54,3)</f>
        <v>25.75</v>
      </c>
      <c r="K10" s="96" t="n">
        <f aca="false">VLOOKUP(K$8,'Curve Summary'!$A$7:$AG$54,3)</f>
        <v>25.75</v>
      </c>
      <c r="L10" s="96" t="n">
        <f aca="false">VLOOKUP(L$8,'Curve Summary'!$A$7:$AG$54,3)</f>
        <v>25.75</v>
      </c>
      <c r="M10" s="96" t="n">
        <f aca="false">VLOOKUP(M$8,'Curve Summary'!$A$7:$AG$54,3)</f>
        <v>25.75</v>
      </c>
      <c r="N10" s="96" t="n">
        <f aca="false">VLOOKUP(N$8,'Curve Summary'!$A$7:$AG$54,3)</f>
        <v>25.75</v>
      </c>
      <c r="O10" s="96" t="n">
        <f aca="false">VLOOKUP(O$8,'Curve Summary'!$A$7:$AG$54,3)</f>
        <v>25.75</v>
      </c>
      <c r="P10" s="96" t="n">
        <f aca="false">VLOOKUP(P$8,'Curve Summary'!$A$7:$AG$54,3)</f>
        <v>25.75</v>
      </c>
      <c r="Q10" s="96" t="n">
        <f aca="false">VLOOKUP(Q$8,'Curve Summary'!$A$7:$AG$54,3)</f>
        <v>25.75</v>
      </c>
      <c r="R10" s="96" t="n">
        <f aca="false">VLOOKUP(R$8,'Curve Summary'!$A$7:$AG$54,3)</f>
        <v>25.75</v>
      </c>
      <c r="S10" s="96" t="n">
        <f aca="false">VLOOKUP(S$8,'Curve Summary'!$A$7:$AG$54,3)</f>
        <v>25.75</v>
      </c>
      <c r="T10" s="96" t="n">
        <f aca="false">VLOOKUP(T$8,'Curve Summary'!$A$7:$AG$54,3)</f>
        <v>25.75</v>
      </c>
      <c r="U10" s="96" t="n">
        <f aca="false">VLOOKUP(U$8,'Curve Summary'!$A$7:$AG$54,3)</f>
        <v>25.75</v>
      </c>
      <c r="V10" s="96" t="n">
        <f aca="false">VLOOKUP(V$8,'Curve Summary'!$A$7:$AG$54,3)</f>
        <v>25.75</v>
      </c>
      <c r="W10" s="96" t="n">
        <f aca="false">VLOOKUP(W$8,'Curve Summary'!$A$7:$AG$54,3)</f>
        <v>25.75</v>
      </c>
      <c r="X10" s="96" t="n">
        <f aca="false">VLOOKUP(X$8,'Curve Summary'!$A$7:$AG$54,3)</f>
        <v>25.75</v>
      </c>
      <c r="Y10" s="96" t="n">
        <f aca="false">VLOOKUP(Y$8,'Curve Summary'!$A$7:$AG$54,3)</f>
        <v>25.75</v>
      </c>
      <c r="Z10" s="103" t="n">
        <f aca="false">VLOOKUP(Z$8,'Curve Summary'!$A$7:$AG$54,3)</f>
        <v>19</v>
      </c>
      <c r="AA10" s="96" t="n">
        <f aca="false">VLOOKUP(AA$8,'Curve Summary'!$A$7:$AG$54,3)</f>
        <v>19</v>
      </c>
      <c r="AB10" s="103" t="n">
        <f aca="false">VLOOKUP(AB$8,'Curve Summary'!$A$7:$AG$54,3)</f>
        <v>23.75</v>
      </c>
      <c r="AC10" s="159" t="n">
        <f aca="false">AVERAGE(B10:Z10)</f>
        <v>25.49</v>
      </c>
      <c r="AD10" s="182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25.49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183" t="n">
        <f aca="false">VLOOKUP(B$8,'Curve Summary'!$A$7:$AG$54,5)</f>
        <v>26.93</v>
      </c>
      <c r="C11" s="96" t="n">
        <f aca="false">VLOOKUP(C$8,'Curve Summary'!$A$7:$AG$54,5)</f>
        <v>26.25</v>
      </c>
      <c r="D11" s="96" t="n">
        <f aca="false">VLOOKUP(D$8,'Curve Summary'!$A$7:$AG$54,5)</f>
        <v>26.25</v>
      </c>
      <c r="E11" s="96" t="n">
        <f aca="false">VLOOKUP(E$8,'Curve Summary'!$A$7:$AG$54,5)</f>
        <v>26.25</v>
      </c>
      <c r="F11" s="96" t="n">
        <f aca="false">VLOOKUP(F$8,'Curve Summary'!$A$7:$AG$54,5)</f>
        <v>26.25</v>
      </c>
      <c r="G11" s="96" t="n">
        <f aca="false">VLOOKUP(G$8,'Curve Summary'!$A$7:$AG$54,5)</f>
        <v>26.25</v>
      </c>
      <c r="H11" s="96" t="n">
        <f aca="false">VLOOKUP(H$8,'Curve Summary'!$A$7:$AG$54,5)</f>
        <v>26.25</v>
      </c>
      <c r="I11" s="96" t="n">
        <f aca="false">VLOOKUP(I$8,'Curve Summary'!$A$7:$AG$54,5)</f>
        <v>26.25</v>
      </c>
      <c r="J11" s="96" t="n">
        <f aca="false">VLOOKUP(J$8,'Curve Summary'!$A$7:$AG$54,5)</f>
        <v>26.25</v>
      </c>
      <c r="K11" s="96" t="n">
        <f aca="false">VLOOKUP(K$8,'Curve Summary'!$A$7:$AG$54,5)</f>
        <v>26.25</v>
      </c>
      <c r="L11" s="96" t="n">
        <f aca="false">VLOOKUP(L$8,'Curve Summary'!$A$7:$AG$54,5)</f>
        <v>26.25</v>
      </c>
      <c r="M11" s="96" t="n">
        <f aca="false">VLOOKUP(M$8,'Curve Summary'!$A$7:$AG$54,5)</f>
        <v>26.25</v>
      </c>
      <c r="N11" s="96" t="n">
        <f aca="false">VLOOKUP(N$8,'Curve Summary'!$A$7:$AG$54,5)</f>
        <v>26.25</v>
      </c>
      <c r="O11" s="96" t="n">
        <f aca="false">VLOOKUP(O$8,'Curve Summary'!$A$7:$AG$54,5)</f>
        <v>26.25</v>
      </c>
      <c r="P11" s="96" t="n">
        <f aca="false">VLOOKUP(P$8,'Curve Summary'!$A$7:$AG$54,5)</f>
        <v>26.25</v>
      </c>
      <c r="Q11" s="96" t="n">
        <f aca="false">VLOOKUP(Q$8,'Curve Summary'!$A$7:$AG$54,5)</f>
        <v>26.25</v>
      </c>
      <c r="R11" s="96" t="n">
        <f aca="false">VLOOKUP(R$8,'Curve Summary'!$A$7:$AG$54,5)</f>
        <v>26.25</v>
      </c>
      <c r="S11" s="96" t="n">
        <f aca="false">VLOOKUP(S$8,'Curve Summary'!$A$7:$AG$54,5)</f>
        <v>26.25</v>
      </c>
      <c r="T11" s="96" t="n">
        <f aca="false">VLOOKUP(T$8,'Curve Summary'!$A$7:$AG$54,5)</f>
        <v>26.25</v>
      </c>
      <c r="U11" s="96" t="n">
        <f aca="false">VLOOKUP(U$8,'Curve Summary'!$A$7:$AG$54,5)</f>
        <v>26.25</v>
      </c>
      <c r="V11" s="96" t="n">
        <f aca="false">VLOOKUP(V$8,'Curve Summary'!$A$7:$AG$54,5)</f>
        <v>26.25</v>
      </c>
      <c r="W11" s="96" t="n">
        <f aca="false">VLOOKUP(W$8,'Curve Summary'!$A$7:$AG$54,5)</f>
        <v>26.25</v>
      </c>
      <c r="X11" s="96" t="n">
        <f aca="false">VLOOKUP(X$8,'Curve Summary'!$A$7:$AG$54,5)</f>
        <v>26.25</v>
      </c>
      <c r="Y11" s="96" t="n">
        <f aca="false">VLOOKUP(Y$8,'Curve Summary'!$A$7:$AG$54,5)</f>
        <v>26.25</v>
      </c>
      <c r="Z11" s="103" t="n">
        <f aca="false">VLOOKUP(Z$8,'Curve Summary'!$A$7:$AG$54,5)</f>
        <v>26.25</v>
      </c>
      <c r="AA11" s="96" t="n">
        <f aca="false">VLOOKUP(AA$8,'Curve Summary'!$A$7:$AG$54,5)</f>
        <v>26.25</v>
      </c>
      <c r="AB11" s="103" t="n">
        <f aca="false">VLOOKUP(AB$8,'Curve Summary'!$A$7:$AG$54,5)</f>
        <v>26.25</v>
      </c>
      <c r="AC11" s="159" t="n">
        <f aca="false">AVERAGE(B11:Z11)</f>
        <v>26.2772</v>
      </c>
      <c r="AD11" s="182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26.2772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183" t="n">
        <f aca="false">VLOOKUP(B$8,'Curve Summary'!$A$7:$AG$54,9)</f>
        <v>26.57</v>
      </c>
      <c r="C12" s="96" t="n">
        <f aca="false">VLOOKUP(C$8,'Curve Summary'!$A$7:$AG$54,9)</f>
        <v>32.15</v>
      </c>
      <c r="D12" s="96" t="n">
        <f aca="false">VLOOKUP(D$8,'Curve Summary'!$A$7:$AG$54,9)</f>
        <v>32.15</v>
      </c>
      <c r="E12" s="96" t="n">
        <f aca="false">VLOOKUP(E$8,'Curve Summary'!$A$7:$AG$54,9)</f>
        <v>32.15</v>
      </c>
      <c r="F12" s="96" t="n">
        <f aca="false">VLOOKUP(F$8,'Curve Summary'!$A$7:$AG$54,9)</f>
        <v>32.15</v>
      </c>
      <c r="G12" s="96" t="n">
        <f aca="false">VLOOKUP(G$8,'Curve Summary'!$A$7:$AG$54,9)</f>
        <v>31.6000003814697</v>
      </c>
      <c r="H12" s="96" t="n">
        <f aca="false">VLOOKUP(H$8,'Curve Summary'!$A$7:$AG$54,9)</f>
        <v>27.1875</v>
      </c>
      <c r="I12" s="96" t="n">
        <f aca="false">VLOOKUP(I$8,'Curve Summary'!$A$7:$AG$54,9)</f>
        <v>27.1875</v>
      </c>
      <c r="J12" s="96" t="n">
        <f aca="false">VLOOKUP(J$8,'Curve Summary'!$A$7:$AG$54,9)</f>
        <v>27.1875</v>
      </c>
      <c r="K12" s="96" t="n">
        <f aca="false">VLOOKUP(K$8,'Curve Summary'!$A$7:$AG$54,9)</f>
        <v>27.1875</v>
      </c>
      <c r="L12" s="96" t="n">
        <f aca="false">VLOOKUP(L$8,'Curve Summary'!$A$7:$AG$54,9)</f>
        <v>27.1875</v>
      </c>
      <c r="M12" s="96" t="n">
        <f aca="false">VLOOKUP(M$8,'Curve Summary'!$A$7:$AG$54,9)</f>
        <v>31.4500007629395</v>
      </c>
      <c r="N12" s="96" t="n">
        <f aca="false">VLOOKUP(N$8,'Curve Summary'!$A$7:$AG$54,9)</f>
        <v>27.1875</v>
      </c>
      <c r="O12" s="96" t="n">
        <f aca="false">VLOOKUP(O$8,'Curve Summary'!$A$7:$AG$54,9)</f>
        <v>27.1875</v>
      </c>
      <c r="P12" s="96" t="n">
        <f aca="false">VLOOKUP(P$8,'Curve Summary'!$A$7:$AG$54,9)</f>
        <v>27.1875</v>
      </c>
      <c r="Q12" s="96" t="n">
        <f aca="false">VLOOKUP(Q$8,'Curve Summary'!$A$7:$AG$54,9)</f>
        <v>27.1875</v>
      </c>
      <c r="R12" s="96" t="n">
        <f aca="false">VLOOKUP(R$8,'Curve Summary'!$A$7:$AG$54,9)</f>
        <v>27.1875</v>
      </c>
      <c r="S12" s="96" t="n">
        <f aca="false">VLOOKUP(S$8,'Curve Summary'!$A$7:$AG$54,9)</f>
        <v>30.25</v>
      </c>
      <c r="T12" s="96" t="n">
        <f aca="false">VLOOKUP(T$8,'Curve Summary'!$A$7:$AG$54,9)</f>
        <v>27.1875</v>
      </c>
      <c r="U12" s="96" t="n">
        <f aca="false">VLOOKUP(U$8,'Curve Summary'!$A$7:$AG$54,9)</f>
        <v>27.1875</v>
      </c>
      <c r="V12" s="96" t="n">
        <f aca="false">VLOOKUP(V$8,'Curve Summary'!$A$7:$AG$54,9)</f>
        <v>27.1875</v>
      </c>
      <c r="W12" s="96" t="n">
        <f aca="false">VLOOKUP(W$8,'Curve Summary'!$A$7:$AG$54,9)</f>
        <v>27.1875</v>
      </c>
      <c r="X12" s="96" t="n">
        <f aca="false">VLOOKUP(X$8,'Curve Summary'!$A$7:$AG$54,9)</f>
        <v>27.1875</v>
      </c>
      <c r="Y12" s="96" t="n">
        <f aca="false">VLOOKUP(Y$8,'Curve Summary'!$A$7:$AG$54,9)</f>
        <v>25.5</v>
      </c>
      <c r="Z12" s="103" t="n">
        <f aca="false">VLOOKUP(Z$8,'Curve Summary'!$A$7:$AG$54,9)</f>
        <v>27.1875</v>
      </c>
      <c r="AA12" s="96" t="n">
        <f aca="false">VLOOKUP(AA$8,'Curve Summary'!$A$7:$AG$54,9)</f>
        <v>27.1875</v>
      </c>
      <c r="AB12" s="103" t="n">
        <f aca="false">VLOOKUP(AB$8,'Curve Summary'!$A$7:$AG$54,9)</f>
        <v>25.1</v>
      </c>
      <c r="AC12" s="159" t="n">
        <f aca="false">AVERAGE(B12:Z12)</f>
        <v>28.3588000457764</v>
      </c>
      <c r="AD12" s="182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28.3588000457764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183" t="n">
        <f aca="false">VLOOKUP(B$8,'Curve Summary'!$A$7:$AG$54,6)</f>
        <v>26.57</v>
      </c>
      <c r="C13" s="96" t="n">
        <f aca="false">VLOOKUP(C$8,'Curve Summary'!$A$7:$AG$54,6)</f>
        <v>26</v>
      </c>
      <c r="D13" s="96" t="n">
        <f aca="false">VLOOKUP(D$8,'Curve Summary'!$A$7:$AG$54,6)</f>
        <v>26</v>
      </c>
      <c r="E13" s="96" t="n">
        <f aca="false">VLOOKUP(E$8,'Curve Summary'!$A$7:$AG$54,6)</f>
        <v>26</v>
      </c>
      <c r="F13" s="96" t="n">
        <f aca="false">VLOOKUP(F$8,'Curve Summary'!$A$7:$AG$54,6)</f>
        <v>26</v>
      </c>
      <c r="G13" s="96" t="n">
        <f aca="false">VLOOKUP(G$8,'Curve Summary'!$A$7:$AG$54,6)</f>
        <v>26</v>
      </c>
      <c r="H13" s="96" t="n">
        <f aca="false">VLOOKUP(H$8,'Curve Summary'!$A$7:$AG$54,6)</f>
        <v>26</v>
      </c>
      <c r="I13" s="96" t="n">
        <f aca="false">VLOOKUP(I$8,'Curve Summary'!$A$7:$AG$54,6)</f>
        <v>26</v>
      </c>
      <c r="J13" s="96" t="n">
        <f aca="false">VLOOKUP(J$8,'Curve Summary'!$A$7:$AG$54,6)</f>
        <v>26</v>
      </c>
      <c r="K13" s="96" t="n">
        <f aca="false">VLOOKUP(K$8,'Curve Summary'!$A$7:$AG$54,6)</f>
        <v>26</v>
      </c>
      <c r="L13" s="96" t="n">
        <f aca="false">VLOOKUP(L$8,'Curve Summary'!$A$7:$AG$54,6)</f>
        <v>26</v>
      </c>
      <c r="M13" s="96" t="n">
        <f aca="false">VLOOKUP(M$8,'Curve Summary'!$A$7:$AG$54,6)</f>
        <v>26</v>
      </c>
      <c r="N13" s="96" t="n">
        <f aca="false">VLOOKUP(N$8,'Curve Summary'!$A$7:$AG$54,6)</f>
        <v>26</v>
      </c>
      <c r="O13" s="96" t="n">
        <f aca="false">VLOOKUP(O$8,'Curve Summary'!$A$7:$AG$54,6)</f>
        <v>26</v>
      </c>
      <c r="P13" s="96" t="n">
        <f aca="false">VLOOKUP(P$8,'Curve Summary'!$A$7:$AG$54,6)</f>
        <v>26</v>
      </c>
      <c r="Q13" s="96" t="n">
        <f aca="false">VLOOKUP(Q$8,'Curve Summary'!$A$7:$AG$54,6)</f>
        <v>26</v>
      </c>
      <c r="R13" s="96" t="n">
        <f aca="false">VLOOKUP(R$8,'Curve Summary'!$A$7:$AG$54,6)</f>
        <v>26</v>
      </c>
      <c r="S13" s="96" t="n">
        <f aca="false">VLOOKUP(S$8,'Curve Summary'!$A$7:$AG$54,6)</f>
        <v>26</v>
      </c>
      <c r="T13" s="96" t="n">
        <f aca="false">VLOOKUP(T$8,'Curve Summary'!$A$7:$AG$54,6)</f>
        <v>26</v>
      </c>
      <c r="U13" s="96" t="n">
        <f aca="false">VLOOKUP(U$8,'Curve Summary'!$A$7:$AG$54,6)</f>
        <v>26</v>
      </c>
      <c r="V13" s="96" t="n">
        <f aca="false">VLOOKUP(V$8,'Curve Summary'!$A$7:$AG$54,6)</f>
        <v>26</v>
      </c>
      <c r="W13" s="96" t="n">
        <f aca="false">VLOOKUP(W$8,'Curve Summary'!$A$7:$AG$54,6)</f>
        <v>26</v>
      </c>
      <c r="X13" s="96" t="n">
        <f aca="false">VLOOKUP(X$8,'Curve Summary'!$A$7:$AG$54,6)</f>
        <v>26</v>
      </c>
      <c r="Y13" s="96" t="n">
        <f aca="false">VLOOKUP(Y$8,'Curve Summary'!$A$7:$AG$54,6)</f>
        <v>26</v>
      </c>
      <c r="Z13" s="103" t="n">
        <f aca="false">VLOOKUP(Z$8,'Curve Summary'!$A$7:$AG$54,6)</f>
        <v>26</v>
      </c>
      <c r="AA13" s="96" t="n">
        <f aca="false">VLOOKUP(AA$8,'Curve Summary'!$A$7:$AG$54,6)</f>
        <v>26</v>
      </c>
      <c r="AB13" s="103" t="n">
        <f aca="false">VLOOKUP(AB$8,'Curve Summary'!$A$7:$AG$54,6)</f>
        <v>26</v>
      </c>
      <c r="AC13" s="159" t="n">
        <f aca="false">AVERAGE(B13:Z13)</f>
        <v>26.0228</v>
      </c>
      <c r="AD13" s="182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26.0228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183" t="n">
        <f aca="false">VLOOKUP(B$8,'Curve Summary'!$A$7:$AG$54,2)</f>
        <v>28.65</v>
      </c>
      <c r="C14" s="96" t="n">
        <f aca="false">VLOOKUP(C$8,'Curve Summary'!$A$7:$AG$54,2)</f>
        <v>27</v>
      </c>
      <c r="D14" s="96" t="n">
        <f aca="false">VLOOKUP(D$8,'Curve Summary'!$A$7:$AG$54,2)</f>
        <v>27</v>
      </c>
      <c r="E14" s="96" t="n">
        <f aca="false">VLOOKUP(E$8,'Curve Summary'!$A$7:$AG$54,2)</f>
        <v>27</v>
      </c>
      <c r="F14" s="96" t="n">
        <f aca="false">VLOOKUP(F$8,'Curve Summary'!$A$7:$AG$54,2)</f>
        <v>27</v>
      </c>
      <c r="G14" s="96" t="n">
        <f aca="false">VLOOKUP(G$8,'Curve Summary'!$A$7:$AG$54,2)</f>
        <v>27</v>
      </c>
      <c r="H14" s="96" t="n">
        <f aca="false">VLOOKUP(H$8,'Curve Summary'!$A$7:$AG$54,2)</f>
        <v>27</v>
      </c>
      <c r="I14" s="96" t="n">
        <f aca="false">VLOOKUP(I$8,'Curve Summary'!$A$7:$AG$54,2)</f>
        <v>27</v>
      </c>
      <c r="J14" s="96" t="n">
        <f aca="false">VLOOKUP(J$8,'Curve Summary'!$A$7:$AG$54,2)</f>
        <v>27</v>
      </c>
      <c r="K14" s="96" t="n">
        <f aca="false">VLOOKUP(K$8,'Curve Summary'!$A$7:$AG$54,2)</f>
        <v>27</v>
      </c>
      <c r="L14" s="96" t="n">
        <f aca="false">VLOOKUP(L$8,'Curve Summary'!$A$7:$AG$54,2)</f>
        <v>27</v>
      </c>
      <c r="M14" s="96" t="n">
        <f aca="false">VLOOKUP(M$8,'Curve Summary'!$A$7:$AG$54,2)</f>
        <v>27</v>
      </c>
      <c r="N14" s="96" t="n">
        <f aca="false">VLOOKUP(N$8,'Curve Summary'!$A$7:$AG$54,2)</f>
        <v>27</v>
      </c>
      <c r="O14" s="96" t="n">
        <f aca="false">VLOOKUP(O$8,'Curve Summary'!$A$7:$AG$54,2)</f>
        <v>27</v>
      </c>
      <c r="P14" s="96" t="n">
        <f aca="false">VLOOKUP(P$8,'Curve Summary'!$A$7:$AG$54,2)</f>
        <v>27</v>
      </c>
      <c r="Q14" s="96" t="n">
        <f aca="false">VLOOKUP(Q$8,'Curve Summary'!$A$7:$AG$54,2)</f>
        <v>27</v>
      </c>
      <c r="R14" s="96" t="n">
        <f aca="false">VLOOKUP(R$8,'Curve Summary'!$A$7:$AG$54,2)</f>
        <v>27</v>
      </c>
      <c r="S14" s="96" t="n">
        <f aca="false">VLOOKUP(S$8,'Curve Summary'!$A$7:$AG$54,2)</f>
        <v>27</v>
      </c>
      <c r="T14" s="96" t="n">
        <f aca="false">VLOOKUP(T$8,'Curve Summary'!$A$7:$AG$54,2)</f>
        <v>27</v>
      </c>
      <c r="U14" s="96" t="n">
        <f aca="false">VLOOKUP(U$8,'Curve Summary'!$A$7:$AG$54,2)</f>
        <v>27</v>
      </c>
      <c r="V14" s="96" t="n">
        <f aca="false">VLOOKUP(V$8,'Curve Summary'!$A$7:$AG$54,2)</f>
        <v>27</v>
      </c>
      <c r="W14" s="96" t="n">
        <f aca="false">VLOOKUP(W$8,'Curve Summary'!$A$7:$AG$54,2)</f>
        <v>27</v>
      </c>
      <c r="X14" s="96" t="n">
        <f aca="false">VLOOKUP(X$8,'Curve Summary'!$A$7:$AG$54,2)</f>
        <v>27</v>
      </c>
      <c r="Y14" s="96" t="n">
        <f aca="false">VLOOKUP(Y$8,'Curve Summary'!$A$7:$AG$54,2)</f>
        <v>27</v>
      </c>
      <c r="Z14" s="103" t="n">
        <f aca="false">VLOOKUP(Z$8,'Curve Summary'!$A$7:$AG$54,2)</f>
        <v>27</v>
      </c>
      <c r="AA14" s="96" t="n">
        <f aca="false">VLOOKUP(AA$8,'Curve Summary'!$A$7:$AG$54,2)</f>
        <v>27</v>
      </c>
      <c r="AB14" s="103" t="n">
        <f aca="false">VLOOKUP(AB$8,'Curve Summary'!$A$7:$AG$54,2)</f>
        <v>27</v>
      </c>
      <c r="AC14" s="159" t="n">
        <f aca="false">AVERAGE(B14:Z14)</f>
        <v>27.066</v>
      </c>
      <c r="AD14" s="182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27.066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184" t="n">
        <f aca="false">VLOOKUP(B$8,'Curve Summary'!$A$7:$AG$54,7)</f>
        <v>29.65</v>
      </c>
      <c r="C15" s="109" t="n">
        <f aca="false">VLOOKUP(C$8,'Curve Summary'!$A$7:$AG$54,7)</f>
        <v>28</v>
      </c>
      <c r="D15" s="109" t="n">
        <f aca="false">VLOOKUP(D$8,'Curve Summary'!$A$7:$AG$54,7)</f>
        <v>28</v>
      </c>
      <c r="E15" s="109" t="n">
        <f aca="false">VLOOKUP(E$8,'Curve Summary'!$A$7:$AG$54,7)</f>
        <v>28</v>
      </c>
      <c r="F15" s="109" t="n">
        <f aca="false">VLOOKUP(F$8,'Curve Summary'!$A$7:$AG$54,7)</f>
        <v>28</v>
      </c>
      <c r="G15" s="109" t="n">
        <f aca="false">VLOOKUP(G$8,'Curve Summary'!$A$7:$AG$54,7)</f>
        <v>28</v>
      </c>
      <c r="H15" s="109" t="n">
        <f aca="false">VLOOKUP(H$8,'Curve Summary'!$A$7:$AG$54,7)</f>
        <v>28</v>
      </c>
      <c r="I15" s="109" t="n">
        <f aca="false">VLOOKUP(I$8,'Curve Summary'!$A$7:$AG$54,7)</f>
        <v>28</v>
      </c>
      <c r="J15" s="109" t="n">
        <f aca="false">VLOOKUP(J$8,'Curve Summary'!$A$7:$AG$54,7)</f>
        <v>28</v>
      </c>
      <c r="K15" s="109" t="n">
        <f aca="false">VLOOKUP(K$8,'Curve Summary'!$A$7:$AG$54,7)</f>
        <v>28</v>
      </c>
      <c r="L15" s="109" t="n">
        <f aca="false">VLOOKUP(L$8,'Curve Summary'!$A$7:$AG$54,7)</f>
        <v>28</v>
      </c>
      <c r="M15" s="109" t="n">
        <f aca="false">VLOOKUP(M$8,'Curve Summary'!$A$7:$AG$54,7)</f>
        <v>28</v>
      </c>
      <c r="N15" s="109" t="n">
        <f aca="false">VLOOKUP(N$8,'Curve Summary'!$A$7:$AG$54,7)</f>
        <v>28</v>
      </c>
      <c r="O15" s="109" t="n">
        <f aca="false">VLOOKUP(O$8,'Curve Summary'!$A$7:$AG$54,7)</f>
        <v>28</v>
      </c>
      <c r="P15" s="109" t="n">
        <f aca="false">VLOOKUP(P$8,'Curve Summary'!$A$7:$AG$54,7)</f>
        <v>28</v>
      </c>
      <c r="Q15" s="109" t="n">
        <f aca="false">VLOOKUP(Q$8,'Curve Summary'!$A$7:$AG$54,7)</f>
        <v>28</v>
      </c>
      <c r="R15" s="109" t="n">
        <f aca="false">VLOOKUP(R$8,'Curve Summary'!$A$7:$AG$54,7)</f>
        <v>28</v>
      </c>
      <c r="S15" s="109" t="n">
        <f aca="false">VLOOKUP(S$8,'Curve Summary'!$A$7:$AG$54,7)</f>
        <v>28</v>
      </c>
      <c r="T15" s="109" t="n">
        <f aca="false">VLOOKUP(T$8,'Curve Summary'!$A$7:$AG$54,7)</f>
        <v>28</v>
      </c>
      <c r="U15" s="109" t="n">
        <f aca="false">VLOOKUP(U$8,'Curve Summary'!$A$7:$AG$54,7)</f>
        <v>28</v>
      </c>
      <c r="V15" s="109" t="n">
        <f aca="false">VLOOKUP(V$8,'Curve Summary'!$A$7:$AG$54,7)</f>
        <v>28</v>
      </c>
      <c r="W15" s="109" t="n">
        <f aca="false">VLOOKUP(W$8,'Curve Summary'!$A$7:$AG$54,7)</f>
        <v>28</v>
      </c>
      <c r="X15" s="109" t="n">
        <f aca="false">VLOOKUP(X$8,'Curve Summary'!$A$7:$AG$54,7)</f>
        <v>28</v>
      </c>
      <c r="Y15" s="109" t="n">
        <f aca="false">VLOOKUP(Y$8,'Curve Summary'!$A$7:$AG$54,7)</f>
        <v>28</v>
      </c>
      <c r="Z15" s="110" t="n">
        <f aca="false">VLOOKUP(Z$8,'Curve Summary'!$A$7:$AG$54,7)</f>
        <v>28</v>
      </c>
      <c r="AA15" s="109" t="n">
        <f aca="false">VLOOKUP(AA$8,'Curve Summary'!$A$7:$AG$54,7)</f>
        <v>28</v>
      </c>
      <c r="AB15" s="110" t="n">
        <f aca="false">VLOOKUP(AB$8,'Curve Summary'!$A$7:$AG$54,7)</f>
        <v>28</v>
      </c>
      <c r="AC15" s="160" t="n">
        <f aca="false">AVERAGE(B15:Z15)</f>
        <v>28.066</v>
      </c>
      <c r="AD15" s="182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28.066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16" t="s">
        <v>9</v>
      </c>
      <c r="B18" s="118" t="n">
        <f aca="false">IF(ISNUMBER(VLOOKUP(B$8,'Curve Summary ALBERTA'!$A$7:$AG$54,18,FALSE())),VLOOKUP(B$8,'Curve Summary ALBERTA'!$A$7:$AG$54,18,FALSE()),0)</f>
        <v>32.75</v>
      </c>
      <c r="C18" s="118" t="n">
        <f aca="false">IF(ISNUMBER(VLOOKUP(C$8,'Curve Summary ALBERTA'!$A$7:$AG$54,18,FALSE())),VLOOKUP(C$8,'Curve Summary ALBERTA'!$A$7:$AG$54,18,FALSE()),0)</f>
        <v>32.75</v>
      </c>
      <c r="D18" s="118" t="n">
        <f aca="false">IF(ISNUMBER(VLOOKUP(D$8,'Curve Summary ALBERTA'!$A$7:$AG$54,18,FALSE())),VLOOKUP(D$8,'Curve Summary ALBERTA'!$A$7:$AG$54,18,FALSE()),0)</f>
        <v>32.75</v>
      </c>
      <c r="E18" s="118" t="n">
        <f aca="false">IF(ISNUMBER(VLOOKUP(E$8,'Curve Summary ALBERTA'!$A$7:$AG$54,18,FALSE())),VLOOKUP(E$8,'Curve Summary ALBERTA'!$A$7:$AG$54,18,FALSE()),0)</f>
        <v>32.75</v>
      </c>
      <c r="F18" s="118" t="n">
        <f aca="false">IF(ISNUMBER(VLOOKUP(F$8,'Curve Summary ALBERTA'!$A$7:$AG$54,18,FALSE())),VLOOKUP(F$8,'Curve Summary ALBERTA'!$A$7:$AG$54,18,FALSE()),0)</f>
        <v>32.75</v>
      </c>
      <c r="G18" s="118" t="n">
        <f aca="false">IF(ISNUMBER(VLOOKUP(G$8,'Curve Summary ALBERTA'!$A$7:$AG$54,18,FALSE())),VLOOKUP(G$8,'Curve Summary ALBERTA'!$A$7:$AG$54,18,FALSE()),0)</f>
        <v>0</v>
      </c>
      <c r="H18" s="118" t="n">
        <f aca="false">IF(ISNUMBER(VLOOKUP(H$8,'Curve Summary ALBERTA'!$A$7:$AG$54,18,FALSE())),VLOOKUP(H$8,'Curve Summary ALBERTA'!$A$7:$AG$54,18,FALSE()),0)</f>
        <v>28.7499993896484</v>
      </c>
      <c r="I18" s="118" t="n">
        <f aca="false">IF(ISNUMBER(VLOOKUP(I$8,'Curve Summary ALBERTA'!$A$7:$AG$54,18,FALSE())),VLOOKUP(I$8,'Curve Summary ALBERTA'!$A$7:$AG$54,18,FALSE()),0)</f>
        <v>32.75</v>
      </c>
      <c r="J18" s="118" t="n">
        <f aca="false">IF(ISNUMBER(VLOOKUP(J$8,'Curve Summary ALBERTA'!$A$7:$AG$54,18,FALSE())),VLOOKUP(J$8,'Curve Summary ALBERTA'!$A$7:$AG$54,18,FALSE()),0)</f>
        <v>32.75</v>
      </c>
      <c r="K18" s="118" t="n">
        <f aca="false">IF(ISNUMBER(VLOOKUP(K$8,'Curve Summary ALBERTA'!$A$7:$AG$54,18,FALSE())),VLOOKUP(K$8,'Curve Summary ALBERTA'!$A$7:$AG$54,18,FALSE()),0)</f>
        <v>32.75</v>
      </c>
      <c r="L18" s="118" t="n">
        <f aca="false">IF(ISNUMBER(VLOOKUP(L$8,'Curve Summary ALBERTA'!$A$7:$AG$54,18,FALSE())),VLOOKUP(L$8,'Curve Summary ALBERTA'!$A$7:$AG$54,18,FALSE()),0)</f>
        <v>32.75</v>
      </c>
      <c r="M18" s="118" t="n">
        <f aca="false">IF(ISNUMBER(VLOOKUP(M$8,'Curve Summary ALBERTA'!$A$7:$AG$54,18,FALSE())),VLOOKUP(M$8,'Curve Summary ALBERTA'!$A$7:$AG$54,18,FALSE()),0)</f>
        <v>0</v>
      </c>
      <c r="N18" s="118" t="n">
        <f aca="false">IF(ISNUMBER(VLOOKUP(N$8,'Curve Summary ALBERTA'!$A$7:$AG$54,18,FALSE())),VLOOKUP(N$8,'Curve Summary ALBERTA'!$A$7:$AG$54,18,FALSE()),0)</f>
        <v>32.75</v>
      </c>
      <c r="O18" s="118" t="n">
        <f aca="false">IF(ISNUMBER(VLOOKUP(O$8,'Curve Summary ALBERTA'!$A$7:$AG$54,18,FALSE())),VLOOKUP(O$8,'Curve Summary ALBERTA'!$A$7:$AG$54,18,FALSE()),0)</f>
        <v>32.75</v>
      </c>
      <c r="P18" s="118" t="n">
        <f aca="false">IF(ISNUMBER(VLOOKUP(P$8,'Curve Summary ALBERTA'!$A$7:$AG$54,18,FALSE())),VLOOKUP(P$8,'Curve Summary ALBERTA'!$A$7:$AG$54,18,FALSE()),0)</f>
        <v>32.75</v>
      </c>
      <c r="Q18" s="118" t="n">
        <f aca="false">IF(ISNUMBER(VLOOKUP(Q$8,'Curve Summary ALBERTA'!$A$7:$AG$54,18,FALSE())),VLOOKUP(Q$8,'Curve Summary ALBERTA'!$A$7:$AG$54,18,FALSE()),0)</f>
        <v>32.75</v>
      </c>
      <c r="R18" s="118" t="n">
        <f aca="false">IF(ISNUMBER(VLOOKUP(R$8,'Curve Summary ALBERTA'!$A$7:$AG$54,18,FALSE())),VLOOKUP(R$8,'Curve Summary ALBERTA'!$A$7:$AG$54,18,FALSE()),0)</f>
        <v>32.75</v>
      </c>
      <c r="S18" s="118" t="n">
        <f aca="false">IF(ISNUMBER(VLOOKUP(S$8,'Curve Summary ALBERTA'!$A$7:$AG$54,18,FALSE())),VLOOKUP(S$8,'Curve Summary ALBERTA'!$A$7:$AG$54,18,FALSE()),0)</f>
        <v>0</v>
      </c>
      <c r="T18" s="118" t="n">
        <f aca="false">IF(ISNUMBER(VLOOKUP(T$8,'Curve Summary ALBERTA'!$A$7:$AG$54,18,FALSE())),VLOOKUP(T$8,'Curve Summary ALBERTA'!$A$7:$AG$54,18,FALSE()),0)</f>
        <v>32.75</v>
      </c>
      <c r="U18" s="118" t="n">
        <f aca="false">IF(ISNUMBER(VLOOKUP(U$8,'Curve Summary ALBERTA'!$A$7:$AG$54,18,FALSE())),VLOOKUP(U$8,'Curve Summary ALBERTA'!$A$7:$AG$54,18,FALSE()),0)</f>
        <v>32.75</v>
      </c>
      <c r="V18" s="118" t="n">
        <f aca="false">IF(ISNUMBER(VLOOKUP(V$8,'Curve Summary ALBERTA'!$A$7:$AG$54,18,FALSE())),VLOOKUP(V$8,'Curve Summary ALBERTA'!$A$7:$AG$54,18,FALSE()),0)</f>
        <v>32.75</v>
      </c>
      <c r="W18" s="118" t="n">
        <f aca="false">IF(ISNUMBER(VLOOKUP(W$8,'Curve Summary ALBERTA'!$A$7:$AG$54,18,FALSE())),VLOOKUP(W$8,'Curve Summary ALBERTA'!$A$7:$AG$54,18,FALSE()),0)</f>
        <v>32.75</v>
      </c>
      <c r="X18" s="118" t="n">
        <f aca="false">IF(ISNUMBER(VLOOKUP(X$8,'Curve Summary ALBERTA'!$A$7:$AG$54,18,FALSE())),VLOOKUP(X$8,'Curve Summary ALBERTA'!$A$7:$AG$54,18,FALSE()),0)</f>
        <v>32.75</v>
      </c>
      <c r="Y18" s="118" t="n">
        <f aca="false">IF(ISNUMBER(VLOOKUP(Y$8,'Curve Summary ALBERTA'!$A$7:$AG$54,18,FALSE())),VLOOKUP(Y$8,'Curve Summary ALBERTA'!$A$7:$AG$54,18,FALSE()),0)</f>
        <v>0</v>
      </c>
      <c r="Z18" s="118" t="n">
        <f aca="false">IF(ISNUMBER(VLOOKUP(Z$8,'Curve Summary ALBERTA'!$A$7:$AG$54,18,FALSE())),VLOOKUP(Z$8,'Curve Summary ALBERTA'!$A$7:$AG$54,18,FALSE()),0)</f>
        <v>32.7499993896484</v>
      </c>
      <c r="AA18" s="118" t="n">
        <f aca="false">IF(ISNUMBER(VLOOKUP(AA$8,'Curve Summary ALBERTA'!$A$7:$AG$54,18,FALSE())),VLOOKUP(AA$8,'Curve Summary ALBERTA'!$A$7:$AG$54,18,FALSE()),0)</f>
        <v>0</v>
      </c>
      <c r="AB18" s="185" t="n">
        <f aca="false">IF(ISNUMBER(VLOOKUP(AB$8,'Curve Summary ALBERTA'!$A$7:$AG$54,18,FALSE())),VLOOKUP(AB$8,'Curve Summary ALBERTA'!$A$7:$AG$54,18,FALSE()),0)</f>
        <v>32.75</v>
      </c>
      <c r="AC18" s="158" t="n">
        <f aca="false">AVERAGE(B18:Z18)</f>
        <v>27.3499999511719</v>
      </c>
      <c r="AD18" s="182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32.5595237513951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5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5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5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5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5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4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4" t="n">
        <f aca="false">B9-B47</f>
        <v>-0.5</v>
      </c>
      <c r="C28" s="94" t="n">
        <f aca="false">C9-C47</f>
        <v>0.75</v>
      </c>
      <c r="D28" s="94" t="n">
        <f aca="false">D9-D47</f>
        <v>0.75</v>
      </c>
      <c r="E28" s="94" t="n">
        <f aca="false">E9-E47</f>
        <v>0.75</v>
      </c>
      <c r="F28" s="94" t="n">
        <f aca="false">F9-F47</f>
        <v>0.75</v>
      </c>
      <c r="G28" s="94" t="n">
        <f aca="false">G9-G47</f>
        <v>0.75</v>
      </c>
      <c r="H28" s="94" t="n">
        <f aca="false">H9-H47</f>
        <v>0.75</v>
      </c>
      <c r="I28" s="94" t="n">
        <f aca="false">I9-I47</f>
        <v>0.75</v>
      </c>
      <c r="J28" s="94" t="n">
        <f aca="false">J9-J47</f>
        <v>0.75</v>
      </c>
      <c r="K28" s="94" t="n">
        <f aca="false">K9-K47</f>
        <v>0.75</v>
      </c>
      <c r="L28" s="94" t="n">
        <f aca="false">L9-L47</f>
        <v>0.75</v>
      </c>
      <c r="M28" s="94" t="n">
        <f aca="false">M9-M47</f>
        <v>0.75</v>
      </c>
      <c r="N28" s="94" t="n">
        <f aca="false">N9-N47</f>
        <v>0.75</v>
      </c>
      <c r="O28" s="94" t="n">
        <f aca="false">O9-O47</f>
        <v>0.75</v>
      </c>
      <c r="P28" s="94" t="n">
        <f aca="false">P9-P47</f>
        <v>0.75</v>
      </c>
      <c r="Q28" s="94" t="n">
        <f aca="false">Q9-Q47</f>
        <v>0.75</v>
      </c>
      <c r="R28" s="94" t="n">
        <f aca="false">R9-R47</f>
        <v>0.75</v>
      </c>
      <c r="S28" s="94" t="n">
        <f aca="false">S9-S47</f>
        <v>0.75</v>
      </c>
      <c r="T28" s="94" t="n">
        <f aca="false">T9-T47</f>
        <v>0.75</v>
      </c>
      <c r="U28" s="94" t="n">
        <f aca="false">U9-U47</f>
        <v>0.75</v>
      </c>
      <c r="V28" s="94" t="n">
        <f aca="false">V9-V47</f>
        <v>0.75</v>
      </c>
      <c r="W28" s="94" t="n">
        <f aca="false">W9-W47</f>
        <v>0.75</v>
      </c>
      <c r="X28" s="94" t="n">
        <f aca="false">X9-X47</f>
        <v>0.75</v>
      </c>
      <c r="Y28" s="94" t="n">
        <f aca="false">Y9-Y47</f>
        <v>0.75</v>
      </c>
      <c r="Z28" s="94" t="n">
        <f aca="false">Z9-Z47</f>
        <v>0.75</v>
      </c>
      <c r="AA28" s="94" t="n">
        <f aca="false">AA9-AA47</f>
        <v>0.75</v>
      </c>
      <c r="AB28" s="94" t="n">
        <f aca="false">AB9-AB47</f>
        <v>0.75</v>
      </c>
      <c r="AC28" s="158" t="n">
        <f aca="false">AC9-AC47</f>
        <v>0.699999999999999</v>
      </c>
      <c r="AD28" s="182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183" t="n">
        <f aca="false">B10-B48</f>
        <v>2.75</v>
      </c>
      <c r="C29" s="96" t="n">
        <f aca="false">C10-C48</f>
        <v>2.5</v>
      </c>
      <c r="D29" s="96" t="n">
        <f aca="false">D10-D48</f>
        <v>2.5</v>
      </c>
      <c r="E29" s="96" t="n">
        <f aca="false">E10-E48</f>
        <v>2.5</v>
      </c>
      <c r="F29" s="96" t="n">
        <f aca="false">F10-F48</f>
        <v>2.5</v>
      </c>
      <c r="G29" s="96" t="n">
        <f aca="false">G10-G48</f>
        <v>2.5</v>
      </c>
      <c r="H29" s="96" t="n">
        <f aca="false">H10-H48</f>
        <v>2.5</v>
      </c>
      <c r="I29" s="96" t="n">
        <f aca="false">I10-I48</f>
        <v>2.5</v>
      </c>
      <c r="J29" s="96" t="n">
        <f aca="false">J10-J48</f>
        <v>2.5</v>
      </c>
      <c r="K29" s="96" t="n">
        <f aca="false">K10-K48</f>
        <v>2.5</v>
      </c>
      <c r="L29" s="96" t="n">
        <f aca="false">L10-L48</f>
        <v>2.5</v>
      </c>
      <c r="M29" s="96" t="n">
        <f aca="false">M10-M48</f>
        <v>2.5</v>
      </c>
      <c r="N29" s="96" t="n">
        <f aca="false">N10-N48</f>
        <v>2.5</v>
      </c>
      <c r="O29" s="96" t="n">
        <f aca="false">O10-O48</f>
        <v>2.5</v>
      </c>
      <c r="P29" s="96" t="n">
        <f aca="false">P10-P48</f>
        <v>2.5</v>
      </c>
      <c r="Q29" s="96" t="n">
        <f aca="false">Q10-Q48</f>
        <v>2.5</v>
      </c>
      <c r="R29" s="96" t="n">
        <f aca="false">R10-R48</f>
        <v>2.5</v>
      </c>
      <c r="S29" s="96" t="n">
        <f aca="false">S10-S48</f>
        <v>2.5</v>
      </c>
      <c r="T29" s="96" t="n">
        <f aca="false">T10-T48</f>
        <v>2.5</v>
      </c>
      <c r="U29" s="96" t="n">
        <f aca="false">U10-U48</f>
        <v>2.5</v>
      </c>
      <c r="V29" s="96" t="n">
        <f aca="false">V10-V48</f>
        <v>2.5</v>
      </c>
      <c r="W29" s="96" t="n">
        <f aca="false">W10-W48</f>
        <v>2.5</v>
      </c>
      <c r="X29" s="96" t="n">
        <f aca="false">X10-X48</f>
        <v>2.5</v>
      </c>
      <c r="Y29" s="96" t="n">
        <f aca="false">Y10-Y48</f>
        <v>2.5</v>
      </c>
      <c r="Z29" s="96" t="n">
        <f aca="false">Z10-Z48</f>
        <v>-4.25</v>
      </c>
      <c r="AA29" s="96" t="n">
        <f aca="false">AA10-AA48</f>
        <v>-4.25</v>
      </c>
      <c r="AB29" s="96" t="n">
        <f aca="false">AB10-AB48</f>
        <v>0.5</v>
      </c>
      <c r="AC29" s="159" t="n">
        <f aca="false">AC10-AC48</f>
        <v>2.24</v>
      </c>
      <c r="AD29" s="182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183" t="n">
        <f aca="false">B11-B49</f>
        <v>1.43</v>
      </c>
      <c r="C30" s="96" t="n">
        <f aca="false">C11-C49</f>
        <v>0.75</v>
      </c>
      <c r="D30" s="96" t="n">
        <f aca="false">D11-D49</f>
        <v>0.75</v>
      </c>
      <c r="E30" s="96" t="n">
        <f aca="false">E11-E49</f>
        <v>0.75</v>
      </c>
      <c r="F30" s="96" t="n">
        <f aca="false">F11-F49</f>
        <v>0.75</v>
      </c>
      <c r="G30" s="96" t="n">
        <f aca="false">G11-G49</f>
        <v>0.75</v>
      </c>
      <c r="H30" s="96" t="n">
        <f aca="false">H11-H49</f>
        <v>0.75</v>
      </c>
      <c r="I30" s="96" t="n">
        <f aca="false">I11-I49</f>
        <v>0.75</v>
      </c>
      <c r="J30" s="96" t="n">
        <f aca="false">J11-J49</f>
        <v>0.75</v>
      </c>
      <c r="K30" s="96" t="n">
        <f aca="false">K11-K49</f>
        <v>0.75</v>
      </c>
      <c r="L30" s="96" t="n">
        <f aca="false">L11-L49</f>
        <v>0.75</v>
      </c>
      <c r="M30" s="96" t="n">
        <f aca="false">M11-M49</f>
        <v>0.75</v>
      </c>
      <c r="N30" s="96" t="n">
        <f aca="false">N11-N49</f>
        <v>0.75</v>
      </c>
      <c r="O30" s="96" t="n">
        <f aca="false">O11-O49</f>
        <v>0.75</v>
      </c>
      <c r="P30" s="96" t="n">
        <f aca="false">P11-P49</f>
        <v>0.75</v>
      </c>
      <c r="Q30" s="96" t="n">
        <f aca="false">Q11-Q49</f>
        <v>0.75</v>
      </c>
      <c r="R30" s="96" t="n">
        <f aca="false">R11-R49</f>
        <v>0.75</v>
      </c>
      <c r="S30" s="96" t="n">
        <f aca="false">S11-S49</f>
        <v>0.75</v>
      </c>
      <c r="T30" s="96" t="n">
        <f aca="false">T11-T49</f>
        <v>0.75</v>
      </c>
      <c r="U30" s="96" t="n">
        <f aca="false">U11-U49</f>
        <v>0.75</v>
      </c>
      <c r="V30" s="96" t="n">
        <f aca="false">V11-V49</f>
        <v>0.75</v>
      </c>
      <c r="W30" s="96" t="n">
        <f aca="false">W11-W49</f>
        <v>0.75</v>
      </c>
      <c r="X30" s="96" t="n">
        <f aca="false">X11-X49</f>
        <v>0.75</v>
      </c>
      <c r="Y30" s="96" t="n">
        <f aca="false">Y11-Y49</f>
        <v>0.75</v>
      </c>
      <c r="Z30" s="96" t="n">
        <f aca="false">Z11-Z49</f>
        <v>0.75</v>
      </c>
      <c r="AA30" s="96" t="n">
        <f aca="false">AA11-AA49</f>
        <v>0.75</v>
      </c>
      <c r="AB30" s="96" t="n">
        <f aca="false">AB11-AB49</f>
        <v>0.75</v>
      </c>
      <c r="AC30" s="159" t="n">
        <f aca="false">AC11-AC49</f>
        <v>0.777199999999997</v>
      </c>
      <c r="AD30" s="182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183" t="n">
        <f aca="false">B12-B50</f>
        <v>-5.58</v>
      </c>
      <c r="C31" s="96" t="n">
        <f aca="false">C12-C50</f>
        <v>0</v>
      </c>
      <c r="D31" s="96" t="n">
        <f aca="false">D12-D50</f>
        <v>0</v>
      </c>
      <c r="E31" s="96" t="n">
        <f aca="false">E12-E50</f>
        <v>0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1.6875</v>
      </c>
      <c r="AA31" s="96" t="n">
        <f aca="false">AA12-AA50</f>
        <v>1.6875</v>
      </c>
      <c r="AB31" s="96" t="n">
        <f aca="false">AB12-AB50</f>
        <v>0</v>
      </c>
      <c r="AC31" s="159" t="n">
        <f aca="false">AC12-AC50</f>
        <v>-0.281304168574017</v>
      </c>
      <c r="AD31" s="182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183" t="n">
        <f aca="false">B13-B51</f>
        <v>1.47</v>
      </c>
      <c r="C32" s="96" t="n">
        <f aca="false">C13-C51</f>
        <v>0.899999999999999</v>
      </c>
      <c r="D32" s="96" t="n">
        <f aca="false">D13-D51</f>
        <v>0.899999999999999</v>
      </c>
      <c r="E32" s="96" t="n">
        <f aca="false">E13-E51</f>
        <v>0.899999999999999</v>
      </c>
      <c r="F32" s="96" t="n">
        <f aca="false">F13-F51</f>
        <v>0.899999999999999</v>
      </c>
      <c r="G32" s="96" t="n">
        <f aca="false">G13-G51</f>
        <v>0.899999999999999</v>
      </c>
      <c r="H32" s="96" t="n">
        <f aca="false">H13-H51</f>
        <v>0.899999999999999</v>
      </c>
      <c r="I32" s="96" t="n">
        <f aca="false">I13-I51</f>
        <v>0.899999999999999</v>
      </c>
      <c r="J32" s="96" t="n">
        <f aca="false">J13-J51</f>
        <v>0.899999999999999</v>
      </c>
      <c r="K32" s="96" t="n">
        <f aca="false">K13-K51</f>
        <v>0.899999999999999</v>
      </c>
      <c r="L32" s="96" t="n">
        <f aca="false">L13-L51</f>
        <v>0.899999999999999</v>
      </c>
      <c r="M32" s="96" t="n">
        <f aca="false">M13-M51</f>
        <v>0.899999999999999</v>
      </c>
      <c r="N32" s="96" t="n">
        <f aca="false">N13-N51</f>
        <v>0.899999999999999</v>
      </c>
      <c r="O32" s="96" t="n">
        <f aca="false">O13-O51</f>
        <v>0.899999999999999</v>
      </c>
      <c r="P32" s="96" t="n">
        <f aca="false">P13-P51</f>
        <v>0.899999999999999</v>
      </c>
      <c r="Q32" s="96" t="n">
        <f aca="false">Q13-Q51</f>
        <v>0.899999999999999</v>
      </c>
      <c r="R32" s="96" t="n">
        <f aca="false">R13-R51</f>
        <v>0.899999999999999</v>
      </c>
      <c r="S32" s="96" t="n">
        <f aca="false">S13-S51</f>
        <v>0.899999999999999</v>
      </c>
      <c r="T32" s="96" t="n">
        <f aca="false">T13-T51</f>
        <v>0.899999999999999</v>
      </c>
      <c r="U32" s="96" t="n">
        <f aca="false">U13-U51</f>
        <v>0.899999999999999</v>
      </c>
      <c r="V32" s="96" t="n">
        <f aca="false">V13-V51</f>
        <v>0.899999999999999</v>
      </c>
      <c r="W32" s="96" t="n">
        <f aca="false">W13-W51</f>
        <v>0.899999999999999</v>
      </c>
      <c r="X32" s="96" t="n">
        <f aca="false">X13-X51</f>
        <v>0.899999999999999</v>
      </c>
      <c r="Y32" s="96" t="n">
        <f aca="false">Y13-Y51</f>
        <v>0.899999999999999</v>
      </c>
      <c r="Z32" s="96" t="n">
        <f aca="false">Z13-Z51</f>
        <v>0.899999999999999</v>
      </c>
      <c r="AA32" s="96" t="n">
        <f aca="false">AA13-AA51</f>
        <v>0.899999999999999</v>
      </c>
      <c r="AB32" s="96" t="n">
        <f aca="false">AB13-AB51</f>
        <v>0.899999999999999</v>
      </c>
      <c r="AC32" s="159" t="n">
        <f aca="false">AC13-AC51</f>
        <v>0.922800000000002</v>
      </c>
      <c r="AD32" s="182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183" t="n">
        <f aca="false">B14-B52</f>
        <v>2.55</v>
      </c>
      <c r="C33" s="96" t="n">
        <f aca="false">C14-C52</f>
        <v>0.899999999999999</v>
      </c>
      <c r="D33" s="96" t="n">
        <f aca="false">D14-D52</f>
        <v>0.899999999999999</v>
      </c>
      <c r="E33" s="96" t="n">
        <f aca="false">E14-E52</f>
        <v>0.899999999999999</v>
      </c>
      <c r="F33" s="96" t="n">
        <f aca="false">F14-F52</f>
        <v>0.899999999999999</v>
      </c>
      <c r="G33" s="96" t="n">
        <f aca="false">G14-G52</f>
        <v>0.899999999999999</v>
      </c>
      <c r="H33" s="96" t="n">
        <f aca="false">H14-H52</f>
        <v>0.899999999999999</v>
      </c>
      <c r="I33" s="96" t="n">
        <f aca="false">I14-I52</f>
        <v>0.899999999999999</v>
      </c>
      <c r="J33" s="96" t="n">
        <f aca="false">J14-J52</f>
        <v>0.899999999999999</v>
      </c>
      <c r="K33" s="96" t="n">
        <f aca="false">K14-K52</f>
        <v>0.899999999999999</v>
      </c>
      <c r="L33" s="96" t="n">
        <f aca="false">L14-L52</f>
        <v>0.899999999999999</v>
      </c>
      <c r="M33" s="96" t="n">
        <f aca="false">M14-M52</f>
        <v>0.899999999999999</v>
      </c>
      <c r="N33" s="96" t="n">
        <f aca="false">N14-N52</f>
        <v>0.899999999999999</v>
      </c>
      <c r="O33" s="96" t="n">
        <f aca="false">O14-O52</f>
        <v>0.899999999999999</v>
      </c>
      <c r="P33" s="96" t="n">
        <f aca="false">P14-P52</f>
        <v>0.899999999999999</v>
      </c>
      <c r="Q33" s="96" t="n">
        <f aca="false">Q14-Q52</f>
        <v>0.899999999999999</v>
      </c>
      <c r="R33" s="96" t="n">
        <f aca="false">R14-R52</f>
        <v>0.899999999999999</v>
      </c>
      <c r="S33" s="96" t="n">
        <f aca="false">S14-S52</f>
        <v>0.899999999999999</v>
      </c>
      <c r="T33" s="96" t="n">
        <f aca="false">T14-T52</f>
        <v>0.899999999999999</v>
      </c>
      <c r="U33" s="96" t="n">
        <f aca="false">U14-U52</f>
        <v>0.899999999999999</v>
      </c>
      <c r="V33" s="96" t="n">
        <f aca="false">V14-V52</f>
        <v>0.899999999999999</v>
      </c>
      <c r="W33" s="96" t="n">
        <f aca="false">W14-W52</f>
        <v>0.899999999999999</v>
      </c>
      <c r="X33" s="96" t="n">
        <f aca="false">X14-X52</f>
        <v>0.899999999999999</v>
      </c>
      <c r="Y33" s="96" t="n">
        <f aca="false">Y14-Y52</f>
        <v>0.899999999999999</v>
      </c>
      <c r="Z33" s="96" t="n">
        <f aca="false">Z14-Z52</f>
        <v>0.899999999999999</v>
      </c>
      <c r="AA33" s="96" t="n">
        <f aca="false">AA14-AA52</f>
        <v>0.899999999999999</v>
      </c>
      <c r="AB33" s="96" t="n">
        <f aca="false">AB14-AB52</f>
        <v>0.899999999999999</v>
      </c>
      <c r="AC33" s="159" t="n">
        <f aca="false">AC14-AC52</f>
        <v>0.965999999999998</v>
      </c>
      <c r="AD33" s="182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186" t="n">
        <f aca="false">B15-B53</f>
        <v>2.55</v>
      </c>
      <c r="C34" s="109" t="n">
        <f aca="false">C15-C53</f>
        <v>0.899999999999999</v>
      </c>
      <c r="D34" s="109" t="n">
        <f aca="false">D15-D53</f>
        <v>0.899999999999999</v>
      </c>
      <c r="E34" s="109" t="n">
        <f aca="false">E15-E53</f>
        <v>0.899999999999999</v>
      </c>
      <c r="F34" s="109" t="n">
        <f aca="false">F15-F53</f>
        <v>0.899999999999999</v>
      </c>
      <c r="G34" s="109" t="n">
        <f aca="false">G15-G53</f>
        <v>0.899999999999999</v>
      </c>
      <c r="H34" s="109" t="n">
        <f aca="false">H15-H53</f>
        <v>0.899999999999999</v>
      </c>
      <c r="I34" s="109" t="n">
        <f aca="false">I15-I53</f>
        <v>0.899999999999999</v>
      </c>
      <c r="J34" s="109" t="n">
        <f aca="false">J15-J53</f>
        <v>0.899999999999999</v>
      </c>
      <c r="K34" s="109" t="n">
        <f aca="false">K15-K53</f>
        <v>0.899999999999999</v>
      </c>
      <c r="L34" s="109" t="n">
        <f aca="false">L15-L53</f>
        <v>0.899999999999999</v>
      </c>
      <c r="M34" s="109" t="n">
        <f aca="false">M15-M53</f>
        <v>0.899999999999999</v>
      </c>
      <c r="N34" s="109" t="n">
        <f aca="false">N15-N53</f>
        <v>0.899999999999999</v>
      </c>
      <c r="O34" s="109" t="n">
        <f aca="false">O15-O53</f>
        <v>0.899999999999999</v>
      </c>
      <c r="P34" s="109" t="n">
        <f aca="false">P15-P53</f>
        <v>0.899999999999999</v>
      </c>
      <c r="Q34" s="109" t="n">
        <f aca="false">Q15-Q53</f>
        <v>0.899999999999999</v>
      </c>
      <c r="R34" s="109" t="n">
        <f aca="false">R15-R53</f>
        <v>0.899999999999999</v>
      </c>
      <c r="S34" s="109" t="n">
        <f aca="false">S15-S53</f>
        <v>0.899999999999999</v>
      </c>
      <c r="T34" s="109" t="n">
        <f aca="false">T15-T53</f>
        <v>0.899999999999999</v>
      </c>
      <c r="U34" s="109" t="n">
        <f aca="false">U15-U53</f>
        <v>0.899999999999999</v>
      </c>
      <c r="V34" s="109" t="n">
        <f aca="false">V15-V53</f>
        <v>0.899999999999999</v>
      </c>
      <c r="W34" s="109" t="n">
        <f aca="false">W15-W53</f>
        <v>0.899999999999999</v>
      </c>
      <c r="X34" s="109" t="n">
        <f aca="false">X15-X53</f>
        <v>0.899999999999999</v>
      </c>
      <c r="Y34" s="109" t="n">
        <f aca="false">Y15-Y53</f>
        <v>0.899999999999999</v>
      </c>
      <c r="Z34" s="109" t="n">
        <f aca="false">Z15-Z53</f>
        <v>0.899999999999999</v>
      </c>
      <c r="AA34" s="109" t="n">
        <f aca="false">AA15-AA53</f>
        <v>0.899999999999999</v>
      </c>
      <c r="AB34" s="109" t="n">
        <f aca="false">AB15-AB53</f>
        <v>0.899999999999999</v>
      </c>
      <c r="AC34" s="160" t="n">
        <v>0</v>
      </c>
      <c r="AD34" s="182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1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2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186" t="n">
        <f aca="false">B18-B56</f>
        <v>-2.25</v>
      </c>
      <c r="C37" s="109" t="n">
        <f aca="false">C18-C56</f>
        <v>-2.25</v>
      </c>
      <c r="D37" s="109" t="n">
        <f aca="false">D18-D56</f>
        <v>-2.25</v>
      </c>
      <c r="E37" s="109" t="n">
        <f aca="false">E18-E56</f>
        <v>-2.25</v>
      </c>
      <c r="F37" s="109" t="n">
        <f aca="false">F18-F56</f>
        <v>-2.25</v>
      </c>
      <c r="G37" s="109" t="n">
        <f aca="false">G18-G56</f>
        <v>0</v>
      </c>
      <c r="H37" s="109" t="n">
        <f aca="false">H18-H56</f>
        <v>0.109999389648436</v>
      </c>
      <c r="I37" s="109" t="n">
        <f aca="false">I18-I56</f>
        <v>-2.25</v>
      </c>
      <c r="J37" s="109" t="n">
        <f aca="false">J18-J56</f>
        <v>-2.25</v>
      </c>
      <c r="K37" s="109" t="n">
        <f aca="false">K18-K56</f>
        <v>-2.25</v>
      </c>
      <c r="L37" s="109" t="n">
        <f aca="false">L18-L56</f>
        <v>-2.25</v>
      </c>
      <c r="M37" s="109" t="n">
        <f aca="false">M18-M56</f>
        <v>0</v>
      </c>
      <c r="N37" s="109" t="n">
        <f aca="false">N18-N56</f>
        <v>-2.25</v>
      </c>
      <c r="O37" s="109" t="n">
        <f aca="false">O18-O56</f>
        <v>-2.25</v>
      </c>
      <c r="P37" s="109" t="n">
        <f aca="false">P18-P56</f>
        <v>-2.25</v>
      </c>
      <c r="Q37" s="109" t="n">
        <f aca="false">Q18-Q56</f>
        <v>-2.25</v>
      </c>
      <c r="R37" s="109" t="n">
        <f aca="false">R18-R56</f>
        <v>-2.25</v>
      </c>
      <c r="S37" s="109" t="n">
        <f aca="false">S18-S56</f>
        <v>0</v>
      </c>
      <c r="T37" s="109" t="n">
        <f aca="false">T18-T56</f>
        <v>-2.25</v>
      </c>
      <c r="U37" s="109" t="n">
        <f aca="false">U18-U56</f>
        <v>-2.25</v>
      </c>
      <c r="V37" s="109" t="n">
        <f aca="false">V18-V56</f>
        <v>-2.25</v>
      </c>
      <c r="W37" s="109" t="n">
        <f aca="false">W18-W56</f>
        <v>-2.25</v>
      </c>
      <c r="X37" s="109" t="n">
        <f aca="false">X18-X56</f>
        <v>-2.25</v>
      </c>
      <c r="Y37" s="109" t="n">
        <f aca="false">Y18-Y56</f>
        <v>0</v>
      </c>
      <c r="Z37" s="109" t="n">
        <f aca="false">Z18-Z56</f>
        <v>32.7499993896484</v>
      </c>
      <c r="AA37" s="109" t="n">
        <f aca="false">AA18-AA56</f>
        <v>0</v>
      </c>
      <c r="AB37" s="109" t="n">
        <f aca="false">AB18-AB56</f>
        <v>-2.25</v>
      </c>
      <c r="AC37" s="162" t="n">
        <f aca="false">AC18-AC56</f>
        <v>-5.68047623930432</v>
      </c>
      <c r="AD37" s="187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188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4.1" hidden="true" customHeight="true" outlineLevel="0" collapsed="false">
      <c r="A39" s="12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88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4.1" hidden="true" customHeight="true" outlineLevel="0" collapsed="false">
      <c r="A40" s="125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88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4.1" hidden="true" customHeight="true" outlineLevel="0" collapsed="false">
      <c r="A41" s="125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88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4.1" hidden="true" customHeight="true" outlineLevel="0" collapsed="false">
      <c r="A42" s="125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88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4.1" hidden="true" customHeight="true" outlineLevel="0" collapsed="false">
      <c r="A43" s="125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88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4.1" hidden="true" customHeight="true" outlineLevel="0" collapsed="false">
      <c r="A44" s="125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89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20.25" hidden="true" customHeight="true" outlineLevel="0" collapsed="false">
      <c r="A45" s="12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.75" hidden="true" customHeight="true" outlineLevel="0" collapsed="false">
      <c r="A46" s="129" t="n">
        <f aca="false">'Power Price'!A46</f>
        <v>37161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4.1" hidden="true" customHeight="true" outlineLevel="0" collapsed="false">
      <c r="A47" s="93" t="s">
        <v>13</v>
      </c>
      <c r="B47" s="164" t="n">
        <v>22.5</v>
      </c>
      <c r="C47" s="94" t="n">
        <v>22.5</v>
      </c>
      <c r="D47" s="94" t="n">
        <v>22.5</v>
      </c>
      <c r="E47" s="94" t="n">
        <v>22.5</v>
      </c>
      <c r="F47" s="94" t="n">
        <v>22.5</v>
      </c>
      <c r="G47" s="94" t="n">
        <v>22.5</v>
      </c>
      <c r="H47" s="94" t="n">
        <v>22.5</v>
      </c>
      <c r="I47" s="94" t="n">
        <v>22.5</v>
      </c>
      <c r="J47" s="94" t="n">
        <v>22.5</v>
      </c>
      <c r="K47" s="96" t="n">
        <v>22.5</v>
      </c>
      <c r="L47" s="96" t="n">
        <v>22.5</v>
      </c>
      <c r="M47" s="96" t="n">
        <v>22.5</v>
      </c>
      <c r="N47" s="96" t="n">
        <v>22.5</v>
      </c>
      <c r="O47" s="96" t="n">
        <v>22.5</v>
      </c>
      <c r="P47" s="96" t="n">
        <v>22.5</v>
      </c>
      <c r="Q47" s="96" t="n">
        <v>22.5</v>
      </c>
      <c r="R47" s="96" t="n">
        <v>22.5</v>
      </c>
      <c r="S47" s="96" t="n">
        <v>22.5</v>
      </c>
      <c r="T47" s="96" t="n">
        <v>22.5</v>
      </c>
      <c r="U47" s="96" t="n">
        <v>22.5</v>
      </c>
      <c r="V47" s="96" t="n">
        <v>22.5</v>
      </c>
      <c r="W47" s="103" t="n">
        <v>22.5</v>
      </c>
      <c r="X47" s="96" t="n">
        <v>22.5</v>
      </c>
      <c r="Y47" s="96" t="n">
        <v>22.5</v>
      </c>
      <c r="Z47" s="96" t="n">
        <v>22.5</v>
      </c>
      <c r="AA47" s="96" t="n">
        <v>22.5</v>
      </c>
      <c r="AB47" s="96" t="n">
        <v>22.5</v>
      </c>
      <c r="AC47" s="190" t="n">
        <v>22.5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4.1" hidden="true" customHeight="true" outlineLevel="0" collapsed="false">
      <c r="A48" s="101" t="s">
        <v>12</v>
      </c>
      <c r="B48" s="165" t="n">
        <v>23.25</v>
      </c>
      <c r="C48" s="96" t="n">
        <v>23.25</v>
      </c>
      <c r="D48" s="96" t="n">
        <v>23.25</v>
      </c>
      <c r="E48" s="96" t="n">
        <v>23.25</v>
      </c>
      <c r="F48" s="96" t="n">
        <v>23.25</v>
      </c>
      <c r="G48" s="96" t="n">
        <v>23.25</v>
      </c>
      <c r="H48" s="96" t="n">
        <v>23.25</v>
      </c>
      <c r="I48" s="96" t="n">
        <v>23.25</v>
      </c>
      <c r="J48" s="96" t="n">
        <v>23.25</v>
      </c>
      <c r="K48" s="96" t="n">
        <v>23.25</v>
      </c>
      <c r="L48" s="96" t="n">
        <v>23.25</v>
      </c>
      <c r="M48" s="96" t="n">
        <v>23.25</v>
      </c>
      <c r="N48" s="96" t="n">
        <v>23.25</v>
      </c>
      <c r="O48" s="96" t="n">
        <v>23.25</v>
      </c>
      <c r="P48" s="96" t="n">
        <v>23.25</v>
      </c>
      <c r="Q48" s="96" t="n">
        <v>23.25</v>
      </c>
      <c r="R48" s="96" t="n">
        <v>23.25</v>
      </c>
      <c r="S48" s="96" t="n">
        <v>23.25</v>
      </c>
      <c r="T48" s="96" t="n">
        <v>23.25</v>
      </c>
      <c r="U48" s="96" t="n">
        <v>23.25</v>
      </c>
      <c r="V48" s="96" t="n">
        <v>23.25</v>
      </c>
      <c r="W48" s="103" t="n">
        <v>23.25</v>
      </c>
      <c r="X48" s="96" t="n">
        <v>23.25</v>
      </c>
      <c r="Y48" s="96" t="n">
        <v>23.25</v>
      </c>
      <c r="Z48" s="96" t="n">
        <v>23.25</v>
      </c>
      <c r="AA48" s="96" t="n">
        <v>23.25</v>
      </c>
      <c r="AB48" s="96" t="n">
        <v>23.25</v>
      </c>
      <c r="AC48" s="188" t="n">
        <v>23.25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4.1" hidden="true" customHeight="true" outlineLevel="0" collapsed="false">
      <c r="A49" s="101" t="s">
        <v>14</v>
      </c>
      <c r="B49" s="165" t="n">
        <v>25.5</v>
      </c>
      <c r="C49" s="96" t="n">
        <v>25.5</v>
      </c>
      <c r="D49" s="96" t="n">
        <v>25.5</v>
      </c>
      <c r="E49" s="96" t="n">
        <v>25.5</v>
      </c>
      <c r="F49" s="96" t="n">
        <v>25.5</v>
      </c>
      <c r="G49" s="96" t="n">
        <v>25.5</v>
      </c>
      <c r="H49" s="96" t="n">
        <v>25.5</v>
      </c>
      <c r="I49" s="96" t="n">
        <v>25.5</v>
      </c>
      <c r="J49" s="96" t="n">
        <v>25.5</v>
      </c>
      <c r="K49" s="96" t="n">
        <v>25.5</v>
      </c>
      <c r="L49" s="96" t="n">
        <v>25.5</v>
      </c>
      <c r="M49" s="96" t="n">
        <v>25.5</v>
      </c>
      <c r="N49" s="96" t="n">
        <v>25.5</v>
      </c>
      <c r="O49" s="96" t="n">
        <v>25.5</v>
      </c>
      <c r="P49" s="96" t="n">
        <v>25.5</v>
      </c>
      <c r="Q49" s="96" t="n">
        <v>25.5</v>
      </c>
      <c r="R49" s="96" t="n">
        <v>25.5</v>
      </c>
      <c r="S49" s="96" t="n">
        <v>25.5</v>
      </c>
      <c r="T49" s="96" t="n">
        <v>25.5</v>
      </c>
      <c r="U49" s="96" t="n">
        <v>25.5</v>
      </c>
      <c r="V49" s="96" t="n">
        <v>25.5</v>
      </c>
      <c r="W49" s="103" t="n">
        <v>25.5</v>
      </c>
      <c r="X49" s="96" t="n">
        <v>25.5</v>
      </c>
      <c r="Y49" s="96" t="n">
        <v>25.5</v>
      </c>
      <c r="Z49" s="96" t="n">
        <v>25.5</v>
      </c>
      <c r="AA49" s="96" t="n">
        <v>25.5</v>
      </c>
      <c r="AB49" s="96" t="n">
        <v>25.5</v>
      </c>
      <c r="AC49" s="188" t="n">
        <v>25.5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4.1" hidden="true" customHeight="true" outlineLevel="0" collapsed="false">
      <c r="A50" s="101" t="s">
        <v>17</v>
      </c>
      <c r="B50" s="165" t="n">
        <v>32.15</v>
      </c>
      <c r="C50" s="96" t="n">
        <v>32.15</v>
      </c>
      <c r="D50" s="96" t="n">
        <v>32.15</v>
      </c>
      <c r="E50" s="96" t="n">
        <v>32.15</v>
      </c>
      <c r="F50" s="96" t="n">
        <v>32.15</v>
      </c>
      <c r="G50" s="96" t="n">
        <v>31.6000003814697</v>
      </c>
      <c r="H50" s="96" t="n">
        <v>27.1875</v>
      </c>
      <c r="I50" s="96" t="n">
        <v>27.1875</v>
      </c>
      <c r="J50" s="96" t="n">
        <v>27.1875</v>
      </c>
      <c r="K50" s="96" t="n">
        <v>27.1875</v>
      </c>
      <c r="L50" s="96" t="n">
        <v>27.1875</v>
      </c>
      <c r="M50" s="96" t="n">
        <v>31.4500007629395</v>
      </c>
      <c r="N50" s="96" t="n">
        <v>27.1875</v>
      </c>
      <c r="O50" s="96" t="n">
        <v>27.1875</v>
      </c>
      <c r="P50" s="96" t="n">
        <v>27.1875</v>
      </c>
      <c r="Q50" s="96" t="n">
        <v>27.1875</v>
      </c>
      <c r="R50" s="96" t="n">
        <v>27.1875</v>
      </c>
      <c r="S50" s="96" t="n">
        <v>30.25</v>
      </c>
      <c r="T50" s="96" t="n">
        <v>27.1875</v>
      </c>
      <c r="U50" s="96" t="n">
        <v>27.1875</v>
      </c>
      <c r="V50" s="96" t="n">
        <v>27.1875</v>
      </c>
      <c r="W50" s="103" t="n">
        <v>27.1875</v>
      </c>
      <c r="X50" s="96" t="n">
        <v>27.1875</v>
      </c>
      <c r="Y50" s="96" t="n">
        <v>25.5</v>
      </c>
      <c r="Z50" s="96" t="n">
        <v>25.5</v>
      </c>
      <c r="AA50" s="96" t="n">
        <v>25.5</v>
      </c>
      <c r="AB50" s="96" t="n">
        <v>25.1</v>
      </c>
      <c r="AC50" s="188" t="n">
        <v>28.6401042143504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4.1" hidden="true" customHeight="true" outlineLevel="0" collapsed="false">
      <c r="A51" s="101" t="s">
        <v>15</v>
      </c>
      <c r="B51" s="165" t="n">
        <v>25.1</v>
      </c>
      <c r="C51" s="96" t="n">
        <v>25.1</v>
      </c>
      <c r="D51" s="96" t="n">
        <v>25.1</v>
      </c>
      <c r="E51" s="96" t="n">
        <v>25.1</v>
      </c>
      <c r="F51" s="96" t="n">
        <v>25.1</v>
      </c>
      <c r="G51" s="96" t="n">
        <v>25.1</v>
      </c>
      <c r="H51" s="96" t="n">
        <v>25.1</v>
      </c>
      <c r="I51" s="96" t="n">
        <v>25.1</v>
      </c>
      <c r="J51" s="96" t="n">
        <v>25.1</v>
      </c>
      <c r="K51" s="96" t="n">
        <v>25.1</v>
      </c>
      <c r="L51" s="96" t="n">
        <v>25.1</v>
      </c>
      <c r="M51" s="96" t="n">
        <v>25.1</v>
      </c>
      <c r="N51" s="96" t="n">
        <v>25.1</v>
      </c>
      <c r="O51" s="96" t="n">
        <v>25.1</v>
      </c>
      <c r="P51" s="96" t="n">
        <v>25.1</v>
      </c>
      <c r="Q51" s="96" t="n">
        <v>25.1</v>
      </c>
      <c r="R51" s="96" t="n">
        <v>25.1</v>
      </c>
      <c r="S51" s="96" t="n">
        <v>25.1</v>
      </c>
      <c r="T51" s="96" t="n">
        <v>25.1</v>
      </c>
      <c r="U51" s="96" t="n">
        <v>25.1</v>
      </c>
      <c r="V51" s="96" t="n">
        <v>25.1</v>
      </c>
      <c r="W51" s="103" t="n">
        <v>25.1</v>
      </c>
      <c r="X51" s="96" t="n">
        <v>25.1</v>
      </c>
      <c r="Y51" s="96" t="n">
        <v>25.1</v>
      </c>
      <c r="Z51" s="96" t="n">
        <v>25.1</v>
      </c>
      <c r="AA51" s="96" t="n">
        <v>25.1</v>
      </c>
      <c r="AB51" s="96" t="n">
        <v>25.1</v>
      </c>
      <c r="AC51" s="188" t="n">
        <v>25.1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4.1" hidden="true" customHeight="true" outlineLevel="0" collapsed="false">
      <c r="A52" s="101" t="s">
        <v>11</v>
      </c>
      <c r="B52" s="165" t="n">
        <v>26.1</v>
      </c>
      <c r="C52" s="96" t="n">
        <v>26.1</v>
      </c>
      <c r="D52" s="96" t="n">
        <v>26.1</v>
      </c>
      <c r="E52" s="96" t="n">
        <v>26.1</v>
      </c>
      <c r="F52" s="96" t="n">
        <v>26.1</v>
      </c>
      <c r="G52" s="96" t="n">
        <v>26.1</v>
      </c>
      <c r="H52" s="96" t="n">
        <v>26.1</v>
      </c>
      <c r="I52" s="96" t="n">
        <v>26.1</v>
      </c>
      <c r="J52" s="96" t="n">
        <v>26.1</v>
      </c>
      <c r="K52" s="96" t="n">
        <v>26.1</v>
      </c>
      <c r="L52" s="96" t="n">
        <v>26.1</v>
      </c>
      <c r="M52" s="96" t="n">
        <v>26.1</v>
      </c>
      <c r="N52" s="96" t="n">
        <v>26.1</v>
      </c>
      <c r="O52" s="96" t="n">
        <v>26.1</v>
      </c>
      <c r="P52" s="96" t="n">
        <v>26.1</v>
      </c>
      <c r="Q52" s="96" t="n">
        <v>26.1</v>
      </c>
      <c r="R52" s="96" t="n">
        <v>26.1</v>
      </c>
      <c r="S52" s="96" t="n">
        <v>26.1</v>
      </c>
      <c r="T52" s="96" t="n">
        <v>26.1</v>
      </c>
      <c r="U52" s="96" t="n">
        <v>26.1</v>
      </c>
      <c r="V52" s="96" t="n">
        <v>26.1</v>
      </c>
      <c r="W52" s="96" t="n">
        <v>26.1</v>
      </c>
      <c r="X52" s="96" t="n">
        <v>26.1</v>
      </c>
      <c r="Y52" s="96" t="n">
        <v>26.1</v>
      </c>
      <c r="Z52" s="96" t="n">
        <v>26.1</v>
      </c>
      <c r="AA52" s="96" t="n">
        <v>26.1</v>
      </c>
      <c r="AB52" s="96" t="n">
        <v>26.1</v>
      </c>
      <c r="AC52" s="189" t="n">
        <v>26.1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4.1" hidden="true" customHeight="true" outlineLevel="0" collapsed="false">
      <c r="A53" s="107" t="s">
        <v>16</v>
      </c>
      <c r="B53" s="165" t="n">
        <v>27.1</v>
      </c>
      <c r="C53" s="96" t="n">
        <v>27.1</v>
      </c>
      <c r="D53" s="96" t="n">
        <v>27.1</v>
      </c>
      <c r="E53" s="96" t="n">
        <v>27.1</v>
      </c>
      <c r="F53" s="96" t="n">
        <v>27.1</v>
      </c>
      <c r="G53" s="96" t="n">
        <v>27.1</v>
      </c>
      <c r="H53" s="96" t="n">
        <v>27.1</v>
      </c>
      <c r="I53" s="96" t="n">
        <v>27.1</v>
      </c>
      <c r="J53" s="96" t="n">
        <v>27.1</v>
      </c>
      <c r="K53" s="96" t="n">
        <v>27.1</v>
      </c>
      <c r="L53" s="96" t="n">
        <v>27.1</v>
      </c>
      <c r="M53" s="96" t="n">
        <v>27.1</v>
      </c>
      <c r="N53" s="96" t="n">
        <v>27.1</v>
      </c>
      <c r="O53" s="96" t="n">
        <v>27.1</v>
      </c>
      <c r="P53" s="96" t="n">
        <v>27.1</v>
      </c>
      <c r="Q53" s="96" t="n">
        <v>27.1</v>
      </c>
      <c r="R53" s="96" t="n">
        <v>27.1</v>
      </c>
      <c r="S53" s="96" t="n">
        <v>27.1</v>
      </c>
      <c r="T53" s="96" t="n">
        <v>27.1</v>
      </c>
      <c r="U53" s="96" t="n">
        <v>27.1</v>
      </c>
      <c r="V53" s="96" t="n">
        <v>27.1</v>
      </c>
      <c r="W53" s="103" t="n">
        <v>27.1</v>
      </c>
      <c r="X53" s="96" t="n">
        <v>27.1</v>
      </c>
      <c r="Y53" s="96" t="n">
        <v>27.1</v>
      </c>
      <c r="Z53" s="96" t="n">
        <v>27.1</v>
      </c>
      <c r="AA53" s="96" t="n">
        <v>27.1</v>
      </c>
      <c r="AB53" s="96" t="n">
        <v>27.1</v>
      </c>
      <c r="AC53" s="188" t="n">
        <v>27.1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4.1" hidden="true" customHeight="true" outlineLevel="0" collapsed="false">
      <c r="A54" s="191"/>
      <c r="B54" s="165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188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4.1" hidden="true" customHeight="true" outlineLevel="0" collapsed="false">
      <c r="A55" s="101"/>
      <c r="B55" s="165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188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4.1" hidden="true" customHeight="true" outlineLevel="0" collapsed="false">
      <c r="A56" s="101" t="s">
        <v>9</v>
      </c>
      <c r="B56" s="165" t="n">
        <v>35</v>
      </c>
      <c r="C56" s="96" t="n">
        <v>35</v>
      </c>
      <c r="D56" s="96" t="n">
        <v>35</v>
      </c>
      <c r="E56" s="96" t="n">
        <v>35</v>
      </c>
      <c r="F56" s="96" t="n">
        <v>35</v>
      </c>
      <c r="G56" s="96" t="n">
        <v>0</v>
      </c>
      <c r="H56" s="96" t="n">
        <v>28.64</v>
      </c>
      <c r="I56" s="96" t="n">
        <v>35</v>
      </c>
      <c r="J56" s="96" t="n">
        <v>35</v>
      </c>
      <c r="K56" s="96" t="n">
        <v>35</v>
      </c>
      <c r="L56" s="96" t="n">
        <v>35</v>
      </c>
      <c r="M56" s="96" t="n">
        <v>0</v>
      </c>
      <c r="N56" s="96" t="n">
        <v>35</v>
      </c>
      <c r="O56" s="96" t="n">
        <v>35</v>
      </c>
      <c r="P56" s="96" t="n">
        <v>35</v>
      </c>
      <c r="Q56" s="96" t="n">
        <v>35</v>
      </c>
      <c r="R56" s="96" t="n">
        <v>35</v>
      </c>
      <c r="S56" s="96" t="n">
        <v>0</v>
      </c>
      <c r="T56" s="96" t="n">
        <v>35</v>
      </c>
      <c r="U56" s="96" t="n">
        <v>35</v>
      </c>
      <c r="V56" s="96" t="n">
        <v>35</v>
      </c>
      <c r="W56" s="103" t="n">
        <v>35</v>
      </c>
      <c r="X56" s="96" t="n">
        <v>35</v>
      </c>
      <c r="Y56" s="96" t="n">
        <v>0</v>
      </c>
      <c r="Z56" s="96" t="n">
        <v>0</v>
      </c>
      <c r="AA56" s="96" t="n">
        <v>0</v>
      </c>
      <c r="AB56" s="96" t="n">
        <v>35</v>
      </c>
      <c r="AC56" s="188" t="n">
        <v>33.0304761904762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4.1" hidden="true" customHeight="true" outlineLevel="0" collapsed="false">
      <c r="A57" s="101"/>
      <c r="B57" s="165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188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4.1" hidden="true" customHeight="true" outlineLevel="0" collapsed="false">
      <c r="A58" s="191"/>
      <c r="B58" s="165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188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4.1" hidden="true" customHeight="true" outlineLevel="0" collapsed="false">
      <c r="A59" s="191"/>
      <c r="B59" s="165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188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4.1" hidden="true" customHeight="true" outlineLevel="0" collapsed="false">
      <c r="A60" s="191"/>
      <c r="B60" s="165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188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4.1" hidden="true" customHeight="true" outlineLevel="0" collapsed="false">
      <c r="A61" s="191"/>
      <c r="B61" s="165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188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4.1" hidden="true" customHeight="true" outlineLevel="0" collapsed="false">
      <c r="A62" s="191"/>
      <c r="B62" s="165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188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4.1" hidden="true" customHeight="true" outlineLevel="0" collapsed="false">
      <c r="A63" s="192"/>
      <c r="B63" s="168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189"/>
    </row>
    <row r="64" customFormat="false" ht="11.25" hidden="true" customHeight="false" outlineLevel="0" collapsed="false">
      <c r="AB64" s="72" t="e">
        <f aca="false"/>
        <v>#DIV/0!</v>
      </c>
    </row>
    <row r="65" customFormat="false" ht="11.25" hidden="true" customHeight="false" outlineLevel="0" collapsed="false">
      <c r="AB65" s="72" t="e">
        <f aca="false"/>
        <v>#DIV/0!</v>
      </c>
    </row>
    <row r="66" customFormat="false" ht="11.25" hidden="true" customHeight="false" outlineLevel="0" collapsed="false"/>
    <row r="67" customFormat="false" ht="11.25" hidden="true" customHeight="false" outlineLevel="0" collapsed="false"/>
    <row r="68" customFormat="false" ht="11.25" hidden="true" customHeight="false" outlineLevel="0" collapsed="false"/>
    <row r="69" customFormat="false" ht="11.25" hidden="true" customHeight="false" outlineLevel="0" collapsed="false"/>
    <row r="70" customFormat="false" ht="11.25" hidden="true" customHeight="false" outlineLevel="0" collapsed="false"/>
    <row r="71" customFormat="false" ht="11.25" hidden="true" customHeight="false" outlineLevel="0" collapsed="false"/>
    <row r="72" customFormat="false" ht="11.25" hidden="true" customHeight="false" outlineLevel="0" collapsed="false"/>
    <row r="73" customFormat="false" ht="11.25" hidden="true" customHeight="false" outlineLevel="0" collapsed="false"/>
    <row r="74" customFormat="false" ht="11.25" hidden="true" customHeight="false" outlineLevel="0" collapsed="false"/>
    <row r="75" customFormat="false" ht="11.25" hidden="true" customHeight="false" outlineLevel="0" collapsed="false"/>
    <row r="76" customFormat="false" ht="11.25" hidden="true" customHeight="false" outlineLevel="0" collapsed="false"/>
    <row r="77" customFormat="false" ht="11.25" hidden="true" customHeight="false" outlineLevel="0" collapsed="false"/>
    <row r="78" customFormat="false" ht="11.25" hidden="true" customHeight="false" outlineLevel="0" collapsed="false"/>
    <row r="79" customFormat="false" ht="11.25" hidden="true" customHeight="false" outlineLevel="0" collapsed="false"/>
    <row r="80" customFormat="false" ht="11.25" hidden="true" customHeight="false" outlineLevel="0" collapsed="false"/>
    <row r="81" customFormat="false" ht="11.25" hidden="true" customHeight="false" outlineLevel="0" collapsed="false"/>
    <row r="82" customFormat="false" ht="11.25" hidden="true" customHeight="false" outlineLevel="0" collapsed="false"/>
    <row r="83" customFormat="false" ht="11.25" hidden="true" customHeight="false" outlineLevel="0" collapsed="false"/>
    <row r="84" customFormat="false" ht="11.25" hidden="true" customHeight="false" outlineLevel="0" collapsed="false"/>
    <row r="85" customFormat="false" ht="11.25" hidden="true" customHeight="false" outlineLevel="0" collapsed="false"/>
    <row r="86" customFormat="false" ht="11.25" hidden="true" customHeight="false" outlineLevel="0" collapsed="false"/>
    <row r="87" customFormat="false" ht="11.25" hidden="true" customHeight="false" outlineLevel="0" collapsed="false"/>
    <row r="88" customFormat="false" ht="11.25" hidden="true" customHeight="false" outlineLevel="0" collapsed="false"/>
    <row r="89" customFormat="false" ht="11.25" hidden="true" customHeight="false" outlineLevel="0" collapsed="false"/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X1" colorId="64" zoomScale="100" zoomScaleNormal="100" zoomScalePageLayoutView="100" workbookViewId="0">
      <selection pane="topLeft" activeCell="AL32" activeCellId="0" sqref="AL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13" min="2" style="32" width="12.13"/>
    <col collapsed="false" customWidth="true" hidden="false" outlineLevel="0" max="17" min="14" style="32" width="9.99"/>
    <col collapsed="false" customWidth="true" hidden="false" outlineLevel="0" max="18" min="18" style="32" width="11.27"/>
    <col collapsed="false" customWidth="true" hidden="false" outlineLevel="0" max="19" min="19" style="32" width="11.84"/>
    <col collapsed="false" customWidth="true" hidden="false" outlineLevel="0" max="30" min="20" style="32" width="9.99"/>
    <col collapsed="false" customWidth="true" hidden="true" outlineLevel="0" max="32" min="31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193" t="s">
        <v>23</v>
      </c>
    </row>
    <row r="2" customFormat="false" ht="11.25" hidden="false" customHeight="false" outlineLevel="0" collapsed="false">
      <c r="A2" s="194" t="n">
        <f aca="false">PrReportDate</f>
        <v>37162</v>
      </c>
    </row>
    <row r="3" customFormat="false" ht="11.25" hidden="true" customHeight="false" outlineLevel="0" collapsed="false">
      <c r="A3" s="193" t="s">
        <v>84</v>
      </c>
      <c r="B3" s="32" t="n">
        <v>8</v>
      </c>
      <c r="C3" s="32" t="n">
        <v>8</v>
      </c>
      <c r="D3" s="32" t="n">
        <v>8</v>
      </c>
      <c r="E3" s="32" t="n">
        <v>8</v>
      </c>
      <c r="F3" s="32" t="n">
        <v>8</v>
      </c>
      <c r="G3" s="32" t="n">
        <v>8</v>
      </c>
      <c r="H3" s="32" t="n">
        <v>24</v>
      </c>
      <c r="I3" s="32" t="n">
        <v>8</v>
      </c>
      <c r="J3" s="32" t="n">
        <v>8</v>
      </c>
      <c r="K3" s="32" t="n">
        <v>8</v>
      </c>
      <c r="L3" s="32" t="n">
        <v>8</v>
      </c>
      <c r="M3" s="32" t="n">
        <v>8</v>
      </c>
      <c r="N3" s="32" t="n">
        <v>8</v>
      </c>
      <c r="O3" s="32" t="n">
        <v>24</v>
      </c>
      <c r="P3" s="32" t="n">
        <v>8</v>
      </c>
      <c r="Q3" s="32" t="n">
        <v>8</v>
      </c>
      <c r="R3" s="32" t="n">
        <v>8</v>
      </c>
      <c r="S3" s="32" t="n">
        <v>8</v>
      </c>
      <c r="T3" s="32" t="n">
        <v>8</v>
      </c>
      <c r="U3" s="32" t="n">
        <v>8</v>
      </c>
      <c r="V3" s="32" t="n">
        <v>24</v>
      </c>
      <c r="W3" s="32" t="n">
        <v>8</v>
      </c>
      <c r="X3" s="32" t="n">
        <v>8</v>
      </c>
      <c r="Y3" s="32" t="n">
        <v>8</v>
      </c>
      <c r="Z3" s="32" t="n">
        <v>8</v>
      </c>
      <c r="AA3" s="32" t="n">
        <v>8</v>
      </c>
      <c r="AB3" s="32" t="n">
        <v>8</v>
      </c>
      <c r="AC3" s="32" t="n">
        <v>24</v>
      </c>
      <c r="AD3" s="32" t="n">
        <v>8</v>
      </c>
      <c r="AE3" s="32" t="n">
        <v>8</v>
      </c>
      <c r="AF3" s="32" t="n">
        <v>8</v>
      </c>
    </row>
    <row r="4" customFormat="false" ht="11.25" hidden="false" customHeight="false" outlineLevel="0" collapsed="false">
      <c r="A4" s="195"/>
    </row>
    <row r="5" customFormat="false" ht="11.25" hidden="true" customHeight="false" outlineLevel="0" collapsed="false">
      <c r="A5" s="195" t="s">
        <v>85</v>
      </c>
      <c r="B5" s="32" t="n">
        <v>8</v>
      </c>
      <c r="C5" s="32" t="n">
        <v>8</v>
      </c>
      <c r="D5" s="32" t="n">
        <v>8</v>
      </c>
      <c r="E5" s="32" t="n">
        <v>8</v>
      </c>
      <c r="F5" s="32" t="n">
        <v>8</v>
      </c>
      <c r="G5" s="32" t="n">
        <v>24</v>
      </c>
      <c r="H5" s="32" t="n">
        <v>24</v>
      </c>
      <c r="I5" s="32" t="n">
        <v>8</v>
      </c>
      <c r="J5" s="32" t="n">
        <v>8</v>
      </c>
      <c r="K5" s="32" t="n">
        <v>8</v>
      </c>
      <c r="L5" s="32" t="n">
        <v>8</v>
      </c>
      <c r="M5" s="32" t="n">
        <v>8</v>
      </c>
      <c r="N5" s="32" t="n">
        <v>24</v>
      </c>
      <c r="O5" s="32" t="n">
        <v>24</v>
      </c>
      <c r="P5" s="32" t="n">
        <v>8</v>
      </c>
      <c r="Q5" s="32" t="n">
        <v>8</v>
      </c>
      <c r="R5" s="32" t="n">
        <v>8</v>
      </c>
      <c r="S5" s="32" t="n">
        <v>8</v>
      </c>
      <c r="T5" s="32" t="n">
        <v>8</v>
      </c>
      <c r="U5" s="32" t="n">
        <v>24</v>
      </c>
      <c r="V5" s="32" t="n">
        <v>24</v>
      </c>
      <c r="W5" s="32" t="n">
        <v>8</v>
      </c>
      <c r="X5" s="32" t="n">
        <v>8</v>
      </c>
      <c r="Y5" s="32" t="n">
        <v>8</v>
      </c>
      <c r="Z5" s="32" t="n">
        <v>8</v>
      </c>
      <c r="AA5" s="32" t="n">
        <v>8</v>
      </c>
      <c r="AB5" s="32" t="n">
        <v>24</v>
      </c>
      <c r="AC5" s="32" t="n">
        <v>24</v>
      </c>
      <c r="AD5" s="32" t="n">
        <v>8</v>
      </c>
      <c r="AE5" s="32" t="n">
        <v>8</v>
      </c>
      <c r="AF5" s="32" t="n">
        <v>8</v>
      </c>
    </row>
    <row r="6" customFormat="false" ht="12.75" hidden="false" customHeight="false" outlineLevel="0" collapsed="false">
      <c r="A6" s="196" t="n">
        <f aca="false">+'Power Price'!A6</f>
        <v>37162</v>
      </c>
    </row>
    <row r="7" customFormat="false" ht="11.25" hidden="true" customHeight="false" outlineLevel="0" collapsed="false">
      <c r="B7" s="197" t="n">
        <f aca="false">WORKDAY(A2,1,Holidays)</f>
        <v>37165</v>
      </c>
      <c r="C7" s="197" t="n">
        <f aca="false">B7+1</f>
        <v>37166</v>
      </c>
      <c r="D7" s="197" t="n">
        <f aca="false">C7+1</f>
        <v>37167</v>
      </c>
      <c r="E7" s="197" t="n">
        <f aca="false">D7+1</f>
        <v>37168</v>
      </c>
      <c r="F7" s="197" t="n">
        <f aca="false">E7+1</f>
        <v>37169</v>
      </c>
      <c r="G7" s="197" t="n">
        <f aca="false">F7+1</f>
        <v>37170</v>
      </c>
      <c r="H7" s="197" t="n">
        <f aca="false">G7+1</f>
        <v>37171</v>
      </c>
      <c r="I7" s="197" t="n">
        <f aca="false">H7+1</f>
        <v>37172</v>
      </c>
      <c r="J7" s="197" t="n">
        <f aca="false">I7+1</f>
        <v>37173</v>
      </c>
      <c r="K7" s="197" t="n">
        <f aca="false">J7+1</f>
        <v>37174</v>
      </c>
      <c r="L7" s="197" t="n">
        <f aca="false">K7+1</f>
        <v>37175</v>
      </c>
      <c r="M7" s="197" t="n">
        <f aca="false">L7+1</f>
        <v>37176</v>
      </c>
      <c r="N7" s="197" t="n">
        <f aca="false">M7+1</f>
        <v>37177</v>
      </c>
      <c r="O7" s="197" t="n">
        <f aca="false">N7+1</f>
        <v>37178</v>
      </c>
      <c r="P7" s="197" t="n">
        <f aca="false">O7+1</f>
        <v>37179</v>
      </c>
      <c r="Q7" s="197" t="n">
        <f aca="false">P7+1</f>
        <v>37180</v>
      </c>
      <c r="R7" s="197" t="n">
        <f aca="false">Q7+1</f>
        <v>37181</v>
      </c>
      <c r="S7" s="197" t="n">
        <f aca="false">R7+1</f>
        <v>37182</v>
      </c>
      <c r="T7" s="197" t="n">
        <f aca="false">S7+1</f>
        <v>37183</v>
      </c>
      <c r="U7" s="197" t="n">
        <f aca="false">T7+1</f>
        <v>37184</v>
      </c>
      <c r="V7" s="197" t="n">
        <f aca="false">U7+1</f>
        <v>37185</v>
      </c>
      <c r="W7" s="197" t="n">
        <f aca="false">V7+1</f>
        <v>37186</v>
      </c>
      <c r="X7" s="197" t="n">
        <f aca="false">W7+1</f>
        <v>37187</v>
      </c>
      <c r="Y7" s="197" t="n">
        <f aca="false">X7+1</f>
        <v>37188</v>
      </c>
      <c r="Z7" s="197" t="n">
        <f aca="false">Y7+1</f>
        <v>37189</v>
      </c>
      <c r="AA7" s="197" t="n">
        <f aca="false">Z7+1</f>
        <v>37190</v>
      </c>
      <c r="AB7" s="197" t="n">
        <f aca="false">AA7+1</f>
        <v>37191</v>
      </c>
      <c r="AC7" s="197" t="n">
        <f aca="false">AB7+1</f>
        <v>37192</v>
      </c>
      <c r="AD7" s="197" t="n">
        <f aca="false">AC7+1</f>
        <v>37193</v>
      </c>
      <c r="AE7" s="197" t="n">
        <f aca="false">AD7+1</f>
        <v>37194</v>
      </c>
      <c r="AF7" s="197" t="n">
        <f aca="false">AE7+1</f>
        <v>37195</v>
      </c>
      <c r="AG7" s="197"/>
    </row>
    <row r="8" customFormat="false" ht="22.5" hidden="false" customHeight="true" outlineLevel="0" collapsed="false">
      <c r="A8" s="198" t="s">
        <v>86</v>
      </c>
      <c r="B8" s="199" t="n">
        <f aca="false">B7</f>
        <v>37165</v>
      </c>
      <c r="C8" s="199" t="n">
        <f aca="false">C7</f>
        <v>37166</v>
      </c>
      <c r="D8" s="199" t="n">
        <f aca="false">D7</f>
        <v>37167</v>
      </c>
      <c r="E8" s="199" t="n">
        <f aca="false">E7</f>
        <v>37168</v>
      </c>
      <c r="F8" s="199" t="n">
        <f aca="false">F7</f>
        <v>37169</v>
      </c>
      <c r="G8" s="199" t="n">
        <f aca="false">G7</f>
        <v>37170</v>
      </c>
      <c r="H8" s="199" t="n">
        <f aca="false">H7</f>
        <v>37171</v>
      </c>
      <c r="I8" s="199" t="n">
        <f aca="false">I7</f>
        <v>37172</v>
      </c>
      <c r="J8" s="199" t="n">
        <f aca="false">J7</f>
        <v>37173</v>
      </c>
      <c r="K8" s="199" t="n">
        <f aca="false">K7</f>
        <v>37174</v>
      </c>
      <c r="L8" s="199" t="n">
        <f aca="false">L7</f>
        <v>37175</v>
      </c>
      <c r="M8" s="199" t="n">
        <f aca="false">M7</f>
        <v>37176</v>
      </c>
      <c r="N8" s="199" t="n">
        <f aca="false">N7</f>
        <v>37177</v>
      </c>
      <c r="O8" s="199" t="n">
        <f aca="false">O7</f>
        <v>37178</v>
      </c>
      <c r="P8" s="199" t="n">
        <f aca="false">P7</f>
        <v>37179</v>
      </c>
      <c r="Q8" s="199" t="n">
        <f aca="false">Q7</f>
        <v>37180</v>
      </c>
      <c r="R8" s="199" t="n">
        <f aca="false">R7</f>
        <v>37181</v>
      </c>
      <c r="S8" s="199" t="n">
        <f aca="false">S7</f>
        <v>37182</v>
      </c>
      <c r="T8" s="199" t="n">
        <f aca="false">T7</f>
        <v>37183</v>
      </c>
      <c r="U8" s="199" t="n">
        <f aca="false">U7</f>
        <v>37184</v>
      </c>
      <c r="V8" s="199" t="n">
        <f aca="false">V7</f>
        <v>37185</v>
      </c>
      <c r="W8" s="199" t="n">
        <f aca="false">W7</f>
        <v>37186</v>
      </c>
      <c r="X8" s="199" t="n">
        <f aca="false">X7</f>
        <v>37187</v>
      </c>
      <c r="Y8" s="199" t="n">
        <f aca="false">Y7</f>
        <v>37188</v>
      </c>
      <c r="Z8" s="199" t="n">
        <f aca="false">Z7</f>
        <v>37189</v>
      </c>
      <c r="AA8" s="199" t="n">
        <f aca="false">AA7</f>
        <v>37190</v>
      </c>
      <c r="AB8" s="199" t="n">
        <f aca="false">AB7</f>
        <v>37191</v>
      </c>
      <c r="AC8" s="199" t="n">
        <f aca="false">AC7</f>
        <v>37192</v>
      </c>
      <c r="AD8" s="199" t="n">
        <f aca="false">AD7</f>
        <v>37193</v>
      </c>
      <c r="AE8" s="199" t="n">
        <f aca="false">AE7</f>
        <v>37194</v>
      </c>
      <c r="AF8" s="199" t="n">
        <f aca="false">AF7</f>
        <v>37195</v>
      </c>
      <c r="AG8" s="200" t="s">
        <v>81</v>
      </c>
      <c r="AH8" s="201" t="e">
        <f aca="false">'[2]'!AF8</f>
        <v>#N/A</v>
      </c>
      <c r="AI8" s="201"/>
      <c r="AJ8" s="202"/>
      <c r="AK8" s="202" t="n">
        <v>37154</v>
      </c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2"/>
      <c r="BO8" s="202"/>
      <c r="BP8" s="202"/>
      <c r="BQ8" s="202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  <c r="DE8" s="202"/>
      <c r="DF8" s="202"/>
      <c r="DG8" s="202"/>
      <c r="DH8" s="202"/>
      <c r="DI8" s="202"/>
      <c r="DJ8" s="202"/>
      <c r="DK8" s="202"/>
      <c r="DL8" s="202"/>
      <c r="DM8" s="202"/>
      <c r="DN8" s="202"/>
      <c r="DO8" s="202"/>
      <c r="DP8" s="202"/>
      <c r="DQ8" s="202"/>
      <c r="DR8" s="202"/>
      <c r="DS8" s="202"/>
      <c r="DT8" s="202"/>
      <c r="DU8" s="202"/>
      <c r="DV8" s="202"/>
      <c r="DW8" s="202"/>
      <c r="DX8" s="202"/>
      <c r="DY8" s="202"/>
      <c r="DZ8" s="202"/>
      <c r="EA8" s="202"/>
      <c r="EB8" s="202"/>
      <c r="EC8" s="202"/>
      <c r="ED8" s="202"/>
      <c r="EE8" s="202"/>
      <c r="EF8" s="202"/>
      <c r="EG8" s="202"/>
      <c r="EH8" s="202"/>
      <c r="EI8" s="202"/>
      <c r="EJ8" s="202"/>
      <c r="EK8" s="202"/>
      <c r="EL8" s="202"/>
      <c r="EM8" s="202"/>
      <c r="EN8" s="202"/>
      <c r="EO8" s="202"/>
      <c r="EP8" s="202"/>
      <c r="EQ8" s="202"/>
      <c r="ER8" s="202"/>
      <c r="ES8" s="202"/>
      <c r="ET8" s="202"/>
      <c r="EU8" s="202"/>
      <c r="EV8" s="202"/>
      <c r="EW8" s="202"/>
      <c r="EX8" s="202"/>
      <c r="EY8" s="202"/>
      <c r="EZ8" s="202"/>
      <c r="FA8" s="202"/>
      <c r="FB8" s="202"/>
      <c r="FC8" s="202"/>
      <c r="FD8" s="202"/>
      <c r="FE8" s="202"/>
      <c r="FF8" s="202"/>
      <c r="FG8" s="202"/>
      <c r="FH8" s="202"/>
      <c r="FI8" s="202"/>
      <c r="FJ8" s="202"/>
      <c r="FK8" s="202"/>
      <c r="FL8" s="202"/>
      <c r="FM8" s="202"/>
      <c r="FN8" s="202"/>
      <c r="FO8" s="202"/>
      <c r="FP8" s="202"/>
      <c r="FQ8" s="202"/>
      <c r="FR8" s="202"/>
      <c r="FS8" s="202"/>
      <c r="FT8" s="202"/>
      <c r="FU8" s="202"/>
      <c r="FV8" s="202"/>
      <c r="FW8" s="202"/>
      <c r="FX8" s="202"/>
      <c r="FY8" s="202"/>
      <c r="FZ8" s="202"/>
      <c r="GA8" s="202"/>
      <c r="GB8" s="202"/>
      <c r="GC8" s="202"/>
      <c r="GD8" s="202"/>
      <c r="GE8" s="202"/>
      <c r="GF8" s="202"/>
      <c r="GG8" s="202"/>
      <c r="GH8" s="202"/>
      <c r="GI8" s="202"/>
      <c r="GJ8" s="202"/>
      <c r="GK8" s="202"/>
      <c r="GL8" s="202"/>
      <c r="GM8" s="202"/>
      <c r="GN8" s="202"/>
      <c r="GO8" s="202"/>
      <c r="GP8" s="202"/>
      <c r="GQ8" s="202"/>
      <c r="GR8" s="202"/>
      <c r="GS8" s="202"/>
      <c r="GT8" s="202"/>
      <c r="GU8" s="202"/>
      <c r="GV8" s="202"/>
      <c r="GW8" s="202"/>
      <c r="GX8" s="202"/>
      <c r="GY8" s="202"/>
      <c r="GZ8" s="202"/>
      <c r="HA8" s="202"/>
      <c r="HB8" s="202"/>
      <c r="HC8" s="202"/>
      <c r="HD8" s="202"/>
      <c r="HE8" s="202"/>
      <c r="HF8" s="202"/>
      <c r="HG8" s="202"/>
      <c r="HH8" s="202"/>
      <c r="HI8" s="202"/>
      <c r="HJ8" s="202"/>
      <c r="HK8" s="202"/>
      <c r="HL8" s="202"/>
      <c r="HM8" s="202"/>
      <c r="HN8" s="202"/>
      <c r="HO8" s="202"/>
      <c r="HP8" s="202"/>
      <c r="HQ8" s="202"/>
      <c r="HR8" s="202"/>
      <c r="HS8" s="202"/>
      <c r="HT8" s="202"/>
      <c r="HU8" s="202"/>
      <c r="HV8" s="202"/>
      <c r="HW8" s="202"/>
      <c r="HX8" s="202"/>
      <c r="HY8" s="202"/>
      <c r="HZ8" s="202"/>
      <c r="IA8" s="202"/>
      <c r="IB8" s="202"/>
      <c r="IC8" s="202"/>
      <c r="ID8" s="202"/>
      <c r="IE8" s="202"/>
      <c r="IF8" s="202"/>
      <c r="IG8" s="202"/>
      <c r="IH8" s="202"/>
      <c r="II8" s="202"/>
      <c r="IJ8" s="202"/>
      <c r="IK8" s="202"/>
      <c r="IL8" s="202"/>
      <c r="IM8" s="202"/>
      <c r="IN8" s="202"/>
      <c r="IO8" s="202"/>
      <c r="IP8" s="202"/>
      <c r="IQ8" s="202"/>
      <c r="IR8" s="202"/>
      <c r="IS8" s="202"/>
      <c r="IT8" s="202"/>
      <c r="IU8" s="202"/>
      <c r="IV8" s="202"/>
      <c r="IW8" s="202"/>
    </row>
    <row r="9" customFormat="false" ht="14.1" hidden="false" customHeight="true" outlineLevel="0" collapsed="false">
      <c r="A9" s="203" t="s">
        <v>13</v>
      </c>
      <c r="B9" s="53" t="n">
        <f aca="false">VLOOKUP(B$8,'Off Peak Curve Sum'!$A$7:$AG$54,4)</f>
        <v>17.4</v>
      </c>
      <c r="C9" s="54" t="n">
        <f aca="false">VLOOKUP(C$8,'Off Peak Curve Sum'!$A$7:$AG$54,4)</f>
        <v>18.5</v>
      </c>
      <c r="D9" s="54" t="n">
        <f aca="false">VLOOKUP(D$8,'Off Peak Curve Sum'!$A$7:$AG$54,4)</f>
        <v>18.5</v>
      </c>
      <c r="E9" s="54" t="n">
        <f aca="false">VLOOKUP(E$8,'Off Peak Curve Sum'!$A$7:$AG$54,4)</f>
        <v>18.5</v>
      </c>
      <c r="F9" s="54" t="n">
        <f aca="false">VLOOKUP(F$8,'Off Peak Curve Sum'!$A$7:$AG$54,4)</f>
        <v>18.5</v>
      </c>
      <c r="G9" s="54" t="n">
        <f aca="false">VLOOKUP(G$8,'Off Peak Curve Sum'!$A$7:$AG$54,4)</f>
        <v>18.5</v>
      </c>
      <c r="H9" s="54" t="n">
        <f aca="false">VLOOKUP(H$8,'Off Peak Curve Sum'!$A$7:$AG$54,4)</f>
        <v>18.5</v>
      </c>
      <c r="I9" s="54" t="n">
        <f aca="false">VLOOKUP(I$8,'Off Peak Curve Sum'!$A$7:$AG$54,4)</f>
        <v>18.5</v>
      </c>
      <c r="J9" s="54" t="n">
        <f aca="false">VLOOKUP(J$8,'Off Peak Curve Sum'!$A$7:$AG$54,4)</f>
        <v>18.5</v>
      </c>
      <c r="K9" s="54" t="n">
        <f aca="false">VLOOKUP(K$8,'Off Peak Curve Sum'!$A$7:$AG$54,4)</f>
        <v>18.5</v>
      </c>
      <c r="L9" s="54" t="n">
        <f aca="false">VLOOKUP(L$8,'Off Peak Curve Sum'!$A$7:$AG$54,4)</f>
        <v>18.5</v>
      </c>
      <c r="M9" s="54" t="n">
        <f aca="false">VLOOKUP(M$8,'Off Peak Curve Sum'!$A$7:$AG$54,4)</f>
        <v>18.5</v>
      </c>
      <c r="N9" s="54" t="n">
        <f aca="false">VLOOKUP(N$8,'Off Peak Curve Sum'!$A$7:$AG$54,4)</f>
        <v>18.5</v>
      </c>
      <c r="O9" s="54" t="n">
        <f aca="false">VLOOKUP(O$8,'Off Peak Curve Sum'!$A$7:$AG$54,4)</f>
        <v>18.5</v>
      </c>
      <c r="P9" s="54" t="n">
        <f aca="false">VLOOKUP(P$8,'Off Peak Curve Sum'!$A$7:$AG$54,4)</f>
        <v>18.5</v>
      </c>
      <c r="Q9" s="54" t="n">
        <f aca="false">VLOOKUP(Q$8,'Off Peak Curve Sum'!$A$7:$AG$54,4)</f>
        <v>18.5</v>
      </c>
      <c r="R9" s="54" t="n">
        <f aca="false">VLOOKUP(R$8,'Off Peak Curve Sum'!$A$7:$AG$54,4)</f>
        <v>18.5</v>
      </c>
      <c r="S9" s="54" t="n">
        <f aca="false">VLOOKUP(S$8,'Off Peak Curve Sum'!$A$7:$AG$54,4)</f>
        <v>18.5</v>
      </c>
      <c r="T9" s="54" t="n">
        <f aca="false">VLOOKUP(T$8,'Off Peak Curve Sum'!$A$7:$AG$54,4)</f>
        <v>18.5</v>
      </c>
      <c r="U9" s="54" t="n">
        <f aca="false">VLOOKUP(U$8,'Off Peak Curve Sum'!$A$7:$AG$54,4)</f>
        <v>18.5</v>
      </c>
      <c r="V9" s="54" t="n">
        <f aca="false">VLOOKUP(V$8,'Off Peak Curve Sum'!$A$7:$AG$54,4)</f>
        <v>18.5</v>
      </c>
      <c r="W9" s="204" t="n">
        <f aca="false">VLOOKUP(W$8,'Off Peak Curve Sum'!$A$7:$AG$54,4)</f>
        <v>18.5</v>
      </c>
      <c r="X9" s="54" t="n">
        <f aca="false">VLOOKUP(X$8,'Off Peak Curve Sum'!$A$7:$AG$54,4)</f>
        <v>18.5</v>
      </c>
      <c r="Y9" s="54" t="n">
        <f aca="false">VLOOKUP(Y$8,'Off Peak Curve Sum'!$A$7:$AG$54,4)</f>
        <v>18.5</v>
      </c>
      <c r="Z9" s="54" t="n">
        <f aca="false">VLOOKUP(Z$8,'Off Peak Curve Sum'!$A$7:$AG$54,4)</f>
        <v>18.5</v>
      </c>
      <c r="AA9" s="54" t="n">
        <f aca="false">VLOOKUP(AA$8,'Off Peak Curve Sum'!$A$7:$AG$54,4)</f>
        <v>18.5</v>
      </c>
      <c r="AB9" s="54" t="n">
        <f aca="false">VLOOKUP(AB$8,'Off Peak Curve Sum'!$A$7:$AG$54,4)</f>
        <v>18.5</v>
      </c>
      <c r="AC9" s="54" t="n">
        <f aca="false">VLOOKUP(AC$8,'Off Peak Curve Sum'!$A$7:$AG$54,4)</f>
        <v>18.5</v>
      </c>
      <c r="AD9" s="54" t="n">
        <f aca="false">VLOOKUP(AD$8,'Off Peak Curve Sum'!$A$7:$AG$54,4)</f>
        <v>18.5</v>
      </c>
      <c r="AE9" s="54" t="n">
        <f aca="false">VLOOKUP(AE$8,'Off Peak Curve Sum'!$A$7:$AG$54,4)</f>
        <v>18.5</v>
      </c>
      <c r="AF9" s="204" t="n">
        <f aca="false">VLOOKUP(AF$8,'Off Peak Curve Sum'!$A$7:$AG$54,4)</f>
        <v>17.177</v>
      </c>
      <c r="AG9" s="205" t="n">
        <v>18.4702702702703</v>
      </c>
      <c r="AH9" s="29" t="n">
        <v>14.3699998855591</v>
      </c>
      <c r="AI9" s="31"/>
      <c r="AV9" s="31"/>
      <c r="AW9" s="31"/>
      <c r="AX9" s="31"/>
      <c r="AY9" s="31"/>
      <c r="AZ9" s="31" t="n">
        <v>18.4702702702703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38" t="s">
        <v>12</v>
      </c>
      <c r="B10" s="56" t="n">
        <f aca="false">VLOOKUP(B$8,'Off Peak Curve Sum'!$A$7:$AG$54,3)</f>
        <v>20.4</v>
      </c>
      <c r="C10" s="31" t="n">
        <f aca="false">VLOOKUP(C$8,'Off Peak Curve Sum'!$A$7:$AG$54,3)</f>
        <v>19</v>
      </c>
      <c r="D10" s="31" t="n">
        <f aca="false">VLOOKUP(D$8,'Off Peak Curve Sum'!$A$7:$AG$54,3)</f>
        <v>19</v>
      </c>
      <c r="E10" s="31" t="n">
        <f aca="false">VLOOKUP(E$8,'Off Peak Curve Sum'!$A$7:$AG$54,3)</f>
        <v>19</v>
      </c>
      <c r="F10" s="31" t="n">
        <f aca="false">VLOOKUP(F$8,'Off Peak Curve Sum'!$A$7:$AG$54,3)</f>
        <v>19</v>
      </c>
      <c r="G10" s="31" t="n">
        <f aca="false">VLOOKUP(G$8,'Off Peak Curve Sum'!$A$7:$AG$54,3)</f>
        <v>19</v>
      </c>
      <c r="H10" s="31" t="n">
        <f aca="false">VLOOKUP(H$8,'Off Peak Curve Sum'!$A$7:$AG$54,3)</f>
        <v>19</v>
      </c>
      <c r="I10" s="31" t="n">
        <f aca="false">VLOOKUP(I$8,'Off Peak Curve Sum'!$A$7:$AG$54,3)</f>
        <v>19</v>
      </c>
      <c r="J10" s="31" t="n">
        <f aca="false">VLOOKUP(J$8,'Off Peak Curve Sum'!$A$7:$AG$54,3)</f>
        <v>19</v>
      </c>
      <c r="K10" s="31" t="n">
        <f aca="false">VLOOKUP(K$8,'Off Peak Curve Sum'!$A$7:$AG$54,3)</f>
        <v>19</v>
      </c>
      <c r="L10" s="31" t="n">
        <f aca="false">VLOOKUP(L$8,'Off Peak Curve Sum'!$A$7:$AG$54,3)</f>
        <v>19</v>
      </c>
      <c r="M10" s="31" t="n">
        <f aca="false">VLOOKUP(M$8,'Off Peak Curve Sum'!$A$7:$AG$54,3)</f>
        <v>19</v>
      </c>
      <c r="N10" s="31" t="n">
        <f aca="false">VLOOKUP(N$8,'Off Peak Curve Sum'!$A$7:$AG$54,3)</f>
        <v>19</v>
      </c>
      <c r="O10" s="31" t="n">
        <f aca="false">VLOOKUP(O$8,'Off Peak Curve Sum'!$A$7:$AG$54,3)</f>
        <v>19</v>
      </c>
      <c r="P10" s="31" t="n">
        <f aca="false">VLOOKUP(P$8,'Off Peak Curve Sum'!$A$7:$AG$54,3)</f>
        <v>19</v>
      </c>
      <c r="Q10" s="31" t="n">
        <f aca="false">VLOOKUP(Q$8,'Off Peak Curve Sum'!$A$7:$AG$54,3)</f>
        <v>19</v>
      </c>
      <c r="R10" s="31" t="n">
        <f aca="false">VLOOKUP(R$8,'Off Peak Curve Sum'!$A$7:$AG$54,3)</f>
        <v>19</v>
      </c>
      <c r="S10" s="31" t="n">
        <f aca="false">VLOOKUP(S$8,'Off Peak Curve Sum'!$A$7:$AG$54,3)</f>
        <v>19</v>
      </c>
      <c r="T10" s="31" t="n">
        <f aca="false">VLOOKUP(T$8,'Off Peak Curve Sum'!$A$7:$AG$54,3)</f>
        <v>19</v>
      </c>
      <c r="U10" s="31" t="n">
        <f aca="false">VLOOKUP(U$8,'Off Peak Curve Sum'!$A$7:$AG$54,3)</f>
        <v>19</v>
      </c>
      <c r="V10" s="31" t="n">
        <f aca="false">VLOOKUP(V$8,'Off Peak Curve Sum'!$A$7:$AG$54,3)</f>
        <v>19</v>
      </c>
      <c r="W10" s="35" t="n">
        <f aca="false">VLOOKUP(W$8,'Off Peak Curve Sum'!$A$7:$AG$54,3)</f>
        <v>19</v>
      </c>
      <c r="X10" s="31" t="n">
        <f aca="false">VLOOKUP(X$8,'Off Peak Curve Sum'!$A$7:$AG$54,3)</f>
        <v>19</v>
      </c>
      <c r="Y10" s="31" t="n">
        <f aca="false">VLOOKUP(Y$8,'Off Peak Curve Sum'!$A$7:$AG$54,3)</f>
        <v>19</v>
      </c>
      <c r="Z10" s="31" t="n">
        <f aca="false">VLOOKUP(Z$8,'Off Peak Curve Sum'!$A$7:$AG$54,3)</f>
        <v>19</v>
      </c>
      <c r="AA10" s="31" t="n">
        <f aca="false">VLOOKUP(AA$8,'Off Peak Curve Sum'!$A$7:$AG$54,3)</f>
        <v>19</v>
      </c>
      <c r="AB10" s="31" t="n">
        <f aca="false">VLOOKUP(AB$8,'Off Peak Curve Sum'!$A$7:$AG$54,3)</f>
        <v>19</v>
      </c>
      <c r="AC10" s="31" t="n">
        <f aca="false">VLOOKUP(AC$8,'Off Peak Curve Sum'!$A$7:$AG$54,3)</f>
        <v>19</v>
      </c>
      <c r="AD10" s="31" t="n">
        <f aca="false">VLOOKUP(AD$8,'Off Peak Curve Sum'!$A$7:$AG$54,3)</f>
        <v>19</v>
      </c>
      <c r="AE10" s="31" t="n">
        <f aca="false">VLOOKUP(AE$8,'Off Peak Curve Sum'!$A$7:$AG$54,3)</f>
        <v>19</v>
      </c>
      <c r="AF10" s="35" t="n">
        <f aca="false">VLOOKUP(AF$8,'Off Peak Curve Sum'!$A$7:$AG$54,3)</f>
        <v>17.806</v>
      </c>
      <c r="AG10" s="36" t="n">
        <v>19.0378378378378</v>
      </c>
      <c r="AH10" s="35" t="n">
        <v>7.46000003814697</v>
      </c>
      <c r="AI10" s="31"/>
      <c r="AV10" s="31"/>
      <c r="AW10" s="31"/>
      <c r="AX10" s="31"/>
      <c r="AY10" s="31"/>
      <c r="AZ10" s="31" t="n">
        <v>19.0378378378378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38" t="s">
        <v>14</v>
      </c>
      <c r="B11" s="34" t="n">
        <f aca="false">VLOOKUP(B$8,'Off Peak Curve Sum'!$A$7:$AG$54,5)</f>
        <v>19.5</v>
      </c>
      <c r="C11" s="31" t="n">
        <f aca="false">VLOOKUP(C$8,'Off Peak Curve Sum'!$A$7:$AG$54,5)</f>
        <v>19.5</v>
      </c>
      <c r="D11" s="31" t="n">
        <f aca="false">VLOOKUP(D$8,'Off Peak Curve Sum'!$A$7:$AG$54,5)</f>
        <v>20.5</v>
      </c>
      <c r="E11" s="31" t="n">
        <f aca="false">VLOOKUP(E$8,'Off Peak Curve Sum'!$A$7:$AG$54,5)</f>
        <v>20.5</v>
      </c>
      <c r="F11" s="31" t="n">
        <f aca="false">VLOOKUP(F$8,'Off Peak Curve Sum'!$A$7:$AG$54,5)</f>
        <v>20.5</v>
      </c>
      <c r="G11" s="31" t="n">
        <f aca="false">VLOOKUP(G$8,'Off Peak Curve Sum'!$A$7:$AG$54,5)</f>
        <v>20.5</v>
      </c>
      <c r="H11" s="31" t="n">
        <f aca="false">VLOOKUP(H$8,'Off Peak Curve Sum'!$A$7:$AG$54,5)</f>
        <v>20.5</v>
      </c>
      <c r="I11" s="31" t="n">
        <f aca="false">VLOOKUP(I$8,'Off Peak Curve Sum'!$A$7:$AG$54,5)</f>
        <v>20.5</v>
      </c>
      <c r="J11" s="31" t="n">
        <f aca="false">VLOOKUP(J$8,'Off Peak Curve Sum'!$A$7:$AG$54,5)</f>
        <v>20.5</v>
      </c>
      <c r="K11" s="31" t="n">
        <f aca="false">VLOOKUP(K$8,'Off Peak Curve Sum'!$A$7:$AG$54,5)</f>
        <v>20.5</v>
      </c>
      <c r="L11" s="31" t="n">
        <f aca="false">VLOOKUP(L$8,'Off Peak Curve Sum'!$A$7:$AG$54,5)</f>
        <v>20.5</v>
      </c>
      <c r="M11" s="31" t="n">
        <f aca="false">VLOOKUP(M$8,'Off Peak Curve Sum'!$A$7:$AG$54,5)</f>
        <v>20.5</v>
      </c>
      <c r="N11" s="31" t="n">
        <f aca="false">VLOOKUP(N$8,'Off Peak Curve Sum'!$A$7:$AG$54,5)</f>
        <v>20.5</v>
      </c>
      <c r="O11" s="31" t="n">
        <f aca="false">VLOOKUP(O$8,'Off Peak Curve Sum'!$A$7:$AG$54,5)</f>
        <v>20.5</v>
      </c>
      <c r="P11" s="31" t="n">
        <f aca="false">VLOOKUP(P$8,'Off Peak Curve Sum'!$A$7:$AG$54,5)</f>
        <v>20.5</v>
      </c>
      <c r="Q11" s="31" t="n">
        <f aca="false">VLOOKUP(Q$8,'Off Peak Curve Sum'!$A$7:$AG$54,5)</f>
        <v>20.5</v>
      </c>
      <c r="R11" s="31" t="n">
        <f aca="false">VLOOKUP(R$8,'Off Peak Curve Sum'!$A$7:$AG$54,5)</f>
        <v>20.5</v>
      </c>
      <c r="S11" s="31" t="n">
        <f aca="false">VLOOKUP(S$8,'Off Peak Curve Sum'!$A$7:$AG$54,5)</f>
        <v>20.5</v>
      </c>
      <c r="T11" s="31" t="n">
        <f aca="false">VLOOKUP(T$8,'Off Peak Curve Sum'!$A$7:$AG$54,5)</f>
        <v>20.5</v>
      </c>
      <c r="U11" s="31" t="n">
        <f aca="false">VLOOKUP(U$8,'Off Peak Curve Sum'!$A$7:$AG$54,5)</f>
        <v>20.5</v>
      </c>
      <c r="V11" s="31" t="n">
        <f aca="false">VLOOKUP(V$8,'Off Peak Curve Sum'!$A$7:$AG$54,5)</f>
        <v>20.5</v>
      </c>
      <c r="W11" s="35" t="n">
        <f aca="false">VLOOKUP(W$8,'Off Peak Curve Sum'!$A$7:$AG$54,5)</f>
        <v>20.5</v>
      </c>
      <c r="X11" s="31" t="n">
        <f aca="false">VLOOKUP(X$8,'Off Peak Curve Sum'!$A$7:$AG$54,5)</f>
        <v>20.5</v>
      </c>
      <c r="Y11" s="31" t="n">
        <f aca="false">VLOOKUP(Y$8,'Off Peak Curve Sum'!$A$7:$AG$54,5)</f>
        <v>20.5</v>
      </c>
      <c r="Z11" s="31" t="n">
        <f aca="false">VLOOKUP(Z$8,'Off Peak Curve Sum'!$A$7:$AG$54,5)</f>
        <v>20.5</v>
      </c>
      <c r="AA11" s="31" t="n">
        <f aca="false">VLOOKUP(AA$8,'Off Peak Curve Sum'!$A$7:$AG$54,5)</f>
        <v>20.5</v>
      </c>
      <c r="AB11" s="31" t="n">
        <f aca="false">VLOOKUP(AB$8,'Off Peak Curve Sum'!$A$7:$AG$54,5)</f>
        <v>20.5</v>
      </c>
      <c r="AC11" s="31" t="n">
        <f aca="false">VLOOKUP(AC$8,'Off Peak Curve Sum'!$A$7:$AG$54,5)</f>
        <v>20.5</v>
      </c>
      <c r="AD11" s="31" t="n">
        <f aca="false">VLOOKUP(AD$8,'Off Peak Curve Sum'!$A$7:$AG$54,5)</f>
        <v>20.5</v>
      </c>
      <c r="AE11" s="31" t="n">
        <f aca="false">VLOOKUP(AE$8,'Off Peak Curve Sum'!$A$7:$AG$54,5)</f>
        <v>20.5</v>
      </c>
      <c r="AF11" s="35" t="n">
        <f aca="false">VLOOKUP(AF$8,'Off Peak Curve Sum'!$A$7:$AG$54,5)</f>
        <v>20.758</v>
      </c>
      <c r="AG11" s="36" t="n">
        <v>20.8248648648649</v>
      </c>
      <c r="AH11" s="35"/>
      <c r="AI11" s="31"/>
      <c r="AV11" s="31"/>
      <c r="AW11" s="31"/>
      <c r="AX11" s="31"/>
      <c r="AY11" s="31"/>
      <c r="AZ11" s="31" t="n">
        <v>20.8248648648649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38" t="s">
        <v>17</v>
      </c>
      <c r="B12" s="34" t="n">
        <f aca="false">VLOOKUP(B$8,'Off Peak Curve Sum'!$A$7:$AG$54,9)</f>
        <v>21.5</v>
      </c>
      <c r="C12" s="31" t="n">
        <f aca="false">VLOOKUP(C$8,'Off Peak Curve Sum'!$A$7:$AG$54,9)</f>
        <v>31.7299995422363</v>
      </c>
      <c r="D12" s="31" t="n">
        <f aca="false">VLOOKUP(D$8,'Off Peak Curve Sum'!$A$7:$AG$54,9)</f>
        <v>21.29</v>
      </c>
      <c r="E12" s="31" t="n">
        <f aca="false">VLOOKUP(E$8,'Off Peak Curve Sum'!$A$7:$AG$54,9)</f>
        <v>21.29</v>
      </c>
      <c r="F12" s="31" t="n">
        <f aca="false">VLOOKUP(F$8,'Off Peak Curve Sum'!$A$7:$AG$54,9)</f>
        <v>21.29</v>
      </c>
      <c r="G12" s="31" t="n">
        <f aca="false">VLOOKUP(G$8,'Off Peak Curve Sum'!$A$7:$AG$54,9)</f>
        <v>21.29</v>
      </c>
      <c r="H12" s="31" t="n">
        <f aca="false">VLOOKUP(H$8,'Off Peak Curve Sum'!$A$7:$AG$54,9)</f>
        <v>21.29</v>
      </c>
      <c r="I12" s="31" t="n">
        <f aca="false">VLOOKUP(I$8,'Off Peak Curve Sum'!$A$7:$AG$54,9)</f>
        <v>31.6000003814697</v>
      </c>
      <c r="J12" s="31" t="n">
        <f aca="false">VLOOKUP(J$8,'Off Peak Curve Sum'!$A$7:$AG$54,9)</f>
        <v>27.1875</v>
      </c>
      <c r="K12" s="31" t="n">
        <f aca="false">VLOOKUP(K$8,'Off Peak Curve Sum'!$A$7:$AG$54,9)</f>
        <v>27.1875</v>
      </c>
      <c r="L12" s="31" t="n">
        <f aca="false">VLOOKUP(L$8,'Off Peak Curve Sum'!$A$7:$AG$54,9)</f>
        <v>27.1875</v>
      </c>
      <c r="M12" s="31" t="n">
        <f aca="false">VLOOKUP(M$8,'Off Peak Curve Sum'!$A$7:$AG$54,9)</f>
        <v>27.1875</v>
      </c>
      <c r="N12" s="31" t="n">
        <f aca="false">VLOOKUP(N$8,'Off Peak Curve Sum'!$A$7:$AG$54,9)</f>
        <v>27.1875</v>
      </c>
      <c r="O12" s="31" t="n">
        <f aca="false">VLOOKUP(O$8,'Off Peak Curve Sum'!$A$7:$AG$54,9)</f>
        <v>27.1875</v>
      </c>
      <c r="P12" s="31" t="n">
        <f aca="false">VLOOKUP(P$8,'Off Peak Curve Sum'!$A$7:$AG$54,9)</f>
        <v>31.4500007629395</v>
      </c>
      <c r="Q12" s="31" t="n">
        <f aca="false">VLOOKUP(Q$8,'Off Peak Curve Sum'!$A$7:$AG$54,9)</f>
        <v>27.1875</v>
      </c>
      <c r="R12" s="31" t="n">
        <f aca="false">VLOOKUP(R$8,'Off Peak Curve Sum'!$A$7:$AG$54,9)</f>
        <v>27.1875</v>
      </c>
      <c r="S12" s="31" t="n">
        <f aca="false">VLOOKUP(S$8,'Off Peak Curve Sum'!$A$7:$AG$54,9)</f>
        <v>27.1875</v>
      </c>
      <c r="T12" s="31" t="n">
        <f aca="false">VLOOKUP(T$8,'Off Peak Curve Sum'!$A$7:$AG$54,9)</f>
        <v>27.1875</v>
      </c>
      <c r="U12" s="31" t="n">
        <f aca="false">VLOOKUP(U$8,'Off Peak Curve Sum'!$A$7:$AG$54,9)</f>
        <v>27.1875</v>
      </c>
      <c r="V12" s="31" t="n">
        <f aca="false">VLOOKUP(V$8,'Off Peak Curve Sum'!$A$7:$AG$54,9)</f>
        <v>27.1875</v>
      </c>
      <c r="W12" s="35" t="n">
        <f aca="false">VLOOKUP(W$8,'Off Peak Curve Sum'!$A$7:$AG$54,9)</f>
        <v>30.25</v>
      </c>
      <c r="X12" s="31" t="n">
        <f aca="false">VLOOKUP(X$8,'Off Peak Curve Sum'!$A$7:$AG$54,9)</f>
        <v>27.1875</v>
      </c>
      <c r="Y12" s="31" t="n">
        <f aca="false">VLOOKUP(Y$8,'Off Peak Curve Sum'!$A$7:$AG$54,9)</f>
        <v>27.1875</v>
      </c>
      <c r="Z12" s="31" t="n">
        <f aca="false">VLOOKUP(Z$8,'Off Peak Curve Sum'!$A$7:$AG$54,9)</f>
        <v>27.1875</v>
      </c>
      <c r="AA12" s="31" t="n">
        <f aca="false">VLOOKUP(AA$8,'Off Peak Curve Sum'!$A$7:$AG$54,9)</f>
        <v>27.1875</v>
      </c>
      <c r="AB12" s="31" t="n">
        <f aca="false">VLOOKUP(AB$8,'Off Peak Curve Sum'!$A$7:$AG$54,9)</f>
        <v>27.1875</v>
      </c>
      <c r="AC12" s="31" t="n">
        <f aca="false">VLOOKUP(AC$8,'Off Peak Curve Sum'!$A$7:$AG$54,9)</f>
        <v>27.1875</v>
      </c>
      <c r="AD12" s="31" t="n">
        <f aca="false">VLOOKUP(AD$8,'Off Peak Curve Sum'!$A$7:$AG$54,9)</f>
        <v>25.5</v>
      </c>
      <c r="AE12" s="31" t="n">
        <f aca="false">VLOOKUP(AE$8,'Off Peak Curve Sum'!$A$7:$AG$54,9)</f>
        <v>25.5</v>
      </c>
      <c r="AF12" s="35" t="n">
        <f aca="false">VLOOKUP(AF$8,'Off Peak Curve Sum'!$A$7:$AG$54,9)</f>
        <v>15.629</v>
      </c>
      <c r="AG12" s="36" t="n">
        <v>26.6278378687678</v>
      </c>
      <c r="AH12" s="35"/>
      <c r="AI12" s="31"/>
      <c r="AV12" s="31"/>
      <c r="AW12" s="31"/>
      <c r="AX12" s="31"/>
      <c r="AY12" s="31"/>
      <c r="AZ12" s="31" t="n">
        <v>26.6278378687678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38" t="s">
        <v>15</v>
      </c>
      <c r="B13" s="34" t="n">
        <f aca="false">VLOOKUP(B$8,'Off Peak Curve Sum'!$A$7:$AG$54,6)</f>
        <v>19</v>
      </c>
      <c r="C13" s="31" t="n">
        <f aca="false">VLOOKUP(C$8,'Off Peak Curve Sum'!$A$7:$AG$54,6)</f>
        <v>19</v>
      </c>
      <c r="D13" s="31" t="n">
        <f aca="false">VLOOKUP(D$8,'Off Peak Curve Sum'!$A$7:$AG$54,6)</f>
        <v>18</v>
      </c>
      <c r="E13" s="31" t="n">
        <f aca="false">VLOOKUP(E$8,'Off Peak Curve Sum'!$A$7:$AG$54,6)</f>
        <v>18</v>
      </c>
      <c r="F13" s="31" t="n">
        <f aca="false">VLOOKUP(F$8,'Off Peak Curve Sum'!$A$7:$AG$54,6)</f>
        <v>18</v>
      </c>
      <c r="G13" s="31" t="n">
        <f aca="false">VLOOKUP(G$8,'Off Peak Curve Sum'!$A$7:$AG$54,6)</f>
        <v>18</v>
      </c>
      <c r="H13" s="31" t="n">
        <f aca="false">VLOOKUP(H$8,'Off Peak Curve Sum'!$A$7:$AG$54,6)</f>
        <v>18</v>
      </c>
      <c r="I13" s="31" t="n">
        <f aca="false">VLOOKUP(I$8,'Off Peak Curve Sum'!$A$7:$AG$54,6)</f>
        <v>18</v>
      </c>
      <c r="J13" s="31" t="n">
        <f aca="false">VLOOKUP(J$8,'Off Peak Curve Sum'!$A$7:$AG$54,6)</f>
        <v>18</v>
      </c>
      <c r="K13" s="31" t="n">
        <f aca="false">VLOOKUP(K$8,'Off Peak Curve Sum'!$A$7:$AG$54,6)</f>
        <v>18</v>
      </c>
      <c r="L13" s="31" t="n">
        <f aca="false">VLOOKUP(L$8,'Off Peak Curve Sum'!$A$7:$AG$54,6)</f>
        <v>18</v>
      </c>
      <c r="M13" s="31" t="n">
        <f aca="false">VLOOKUP(M$8,'Off Peak Curve Sum'!$A$7:$AG$54,6)</f>
        <v>18</v>
      </c>
      <c r="N13" s="31" t="n">
        <f aca="false">VLOOKUP(N$8,'Off Peak Curve Sum'!$A$7:$AG$54,6)</f>
        <v>18</v>
      </c>
      <c r="O13" s="31" t="n">
        <f aca="false">VLOOKUP(O$8,'Off Peak Curve Sum'!$A$7:$AG$54,6)</f>
        <v>18</v>
      </c>
      <c r="P13" s="31" t="n">
        <f aca="false">VLOOKUP(P$8,'Off Peak Curve Sum'!$A$7:$AG$54,6)</f>
        <v>18</v>
      </c>
      <c r="Q13" s="31" t="n">
        <f aca="false">VLOOKUP(Q$8,'Off Peak Curve Sum'!$A$7:$AG$54,6)</f>
        <v>18</v>
      </c>
      <c r="R13" s="31" t="n">
        <f aca="false">VLOOKUP(R$8,'Off Peak Curve Sum'!$A$7:$AG$54,6)</f>
        <v>18</v>
      </c>
      <c r="S13" s="31" t="n">
        <f aca="false">VLOOKUP(S$8,'Off Peak Curve Sum'!$A$7:$AG$54,6)</f>
        <v>18</v>
      </c>
      <c r="T13" s="31" t="n">
        <f aca="false">VLOOKUP(T$8,'Off Peak Curve Sum'!$A$7:$AG$54,6)</f>
        <v>18</v>
      </c>
      <c r="U13" s="31" t="n">
        <f aca="false">VLOOKUP(U$8,'Off Peak Curve Sum'!$A$7:$AG$54,6)</f>
        <v>18</v>
      </c>
      <c r="V13" s="31" t="n">
        <f aca="false">VLOOKUP(V$8,'Off Peak Curve Sum'!$A$7:$AG$54,6)</f>
        <v>18</v>
      </c>
      <c r="W13" s="35" t="n">
        <f aca="false">VLOOKUP(W$8,'Off Peak Curve Sum'!$A$7:$AG$54,6)</f>
        <v>18</v>
      </c>
      <c r="X13" s="31" t="n">
        <f aca="false">VLOOKUP(X$8,'Off Peak Curve Sum'!$A$7:$AG$54,6)</f>
        <v>18</v>
      </c>
      <c r="Y13" s="31" t="n">
        <f aca="false">VLOOKUP(Y$8,'Off Peak Curve Sum'!$A$7:$AG$54,6)</f>
        <v>18</v>
      </c>
      <c r="Z13" s="31" t="n">
        <f aca="false">VLOOKUP(Z$8,'Off Peak Curve Sum'!$A$7:$AG$54,6)</f>
        <v>18</v>
      </c>
      <c r="AA13" s="31" t="n">
        <f aca="false">VLOOKUP(AA$8,'Off Peak Curve Sum'!$A$7:$AG$54,6)</f>
        <v>18</v>
      </c>
      <c r="AB13" s="31" t="n">
        <f aca="false">VLOOKUP(AB$8,'Off Peak Curve Sum'!$A$7:$AG$54,6)</f>
        <v>18</v>
      </c>
      <c r="AC13" s="31" t="n">
        <f aca="false">VLOOKUP(AC$8,'Off Peak Curve Sum'!$A$7:$AG$54,6)</f>
        <v>18</v>
      </c>
      <c r="AD13" s="31" t="n">
        <f aca="false">VLOOKUP(AD$8,'Off Peak Curve Sum'!$A$7:$AG$54,6)</f>
        <v>18</v>
      </c>
      <c r="AE13" s="31" t="n">
        <f aca="false">VLOOKUP(AE$8,'Off Peak Curve Sum'!$A$7:$AG$54,6)</f>
        <v>18</v>
      </c>
      <c r="AF13" s="35" t="n">
        <f aca="false">VLOOKUP(AF$8,'Off Peak Curve Sum'!$A$7:$AG$54,6)</f>
        <v>17.708</v>
      </c>
      <c r="AG13" s="36" t="n">
        <v>18.5410810810811</v>
      </c>
      <c r="AH13" s="35"/>
      <c r="AI13" s="31"/>
      <c r="AV13" s="31"/>
      <c r="AW13" s="31"/>
      <c r="AX13" s="31"/>
      <c r="AY13" s="31"/>
      <c r="AZ13" s="31" t="n">
        <v>18.5410810810811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38" t="s">
        <v>11</v>
      </c>
      <c r="B14" s="34" t="n">
        <f aca="false">VLOOKUP(B$8,'Off Peak Curve Sum'!$A$7:$AG$54,2)</f>
        <v>16.7</v>
      </c>
      <c r="C14" s="31" t="n">
        <f aca="false">VLOOKUP(C$8,'Off Peak Curve Sum'!$A$7:$AG$54,2)</f>
        <v>17.25</v>
      </c>
      <c r="D14" s="31" t="n">
        <f aca="false">VLOOKUP(D$8,'Off Peak Curve Sum'!$A$7:$AG$54,2)</f>
        <v>17.25</v>
      </c>
      <c r="E14" s="31" t="n">
        <f aca="false">VLOOKUP(E$8,'Off Peak Curve Sum'!$A$7:$AG$54,2)</f>
        <v>17.25</v>
      </c>
      <c r="F14" s="31" t="n">
        <f aca="false">VLOOKUP(F$8,'Off Peak Curve Sum'!$A$7:$AG$54,2)</f>
        <v>17.25</v>
      </c>
      <c r="G14" s="31" t="n">
        <f aca="false">VLOOKUP(G$8,'Off Peak Curve Sum'!$A$7:$AG$54,2)</f>
        <v>17.25</v>
      </c>
      <c r="H14" s="31" t="n">
        <f aca="false">VLOOKUP(H$8,'Off Peak Curve Sum'!$A$7:$AG$54,2)</f>
        <v>17.25</v>
      </c>
      <c r="I14" s="31" t="n">
        <f aca="false">VLOOKUP(I$8,'Off Peak Curve Sum'!$A$7:$AG$54,2)</f>
        <v>17.25</v>
      </c>
      <c r="J14" s="31" t="n">
        <f aca="false">VLOOKUP(J$8,'Off Peak Curve Sum'!$A$7:$AG$54,2)</f>
        <v>17.25</v>
      </c>
      <c r="K14" s="31" t="n">
        <f aca="false">VLOOKUP(K$8,'Off Peak Curve Sum'!$A$7:$AG$54,2)</f>
        <v>17.25</v>
      </c>
      <c r="L14" s="31" t="n">
        <f aca="false">VLOOKUP(L$8,'Off Peak Curve Sum'!$A$7:$AG$54,2)</f>
        <v>17.25</v>
      </c>
      <c r="M14" s="31" t="n">
        <f aca="false">VLOOKUP(M$8,'Off Peak Curve Sum'!$A$7:$AG$54,2)</f>
        <v>17.25</v>
      </c>
      <c r="N14" s="31" t="n">
        <f aca="false">VLOOKUP(N$8,'Off Peak Curve Sum'!$A$7:$AG$54,2)</f>
        <v>17.25</v>
      </c>
      <c r="O14" s="31" t="n">
        <f aca="false">VLOOKUP(O$8,'Off Peak Curve Sum'!$A$7:$AG$54,2)</f>
        <v>17.25</v>
      </c>
      <c r="P14" s="31" t="n">
        <f aca="false">VLOOKUP(P$8,'Off Peak Curve Sum'!$A$7:$AG$54,2)</f>
        <v>17.25</v>
      </c>
      <c r="Q14" s="31" t="n">
        <f aca="false">VLOOKUP(Q$8,'Off Peak Curve Sum'!$A$7:$AG$54,2)</f>
        <v>17.25</v>
      </c>
      <c r="R14" s="31" t="n">
        <f aca="false">VLOOKUP(R$8,'Off Peak Curve Sum'!$A$7:$AG$54,2)</f>
        <v>17.25</v>
      </c>
      <c r="S14" s="31" t="n">
        <f aca="false">VLOOKUP(S$8,'Off Peak Curve Sum'!$A$7:$AG$54,2)</f>
        <v>17.25</v>
      </c>
      <c r="T14" s="31" t="n">
        <f aca="false">VLOOKUP(T$8,'Off Peak Curve Sum'!$A$7:$AG$54,2)</f>
        <v>17.25</v>
      </c>
      <c r="U14" s="31" t="n">
        <f aca="false">VLOOKUP(U$8,'Off Peak Curve Sum'!$A$7:$AG$54,2)</f>
        <v>17.25</v>
      </c>
      <c r="V14" s="31" t="n">
        <f aca="false">VLOOKUP(V$8,'Off Peak Curve Sum'!$A$7:$AG$54,2)</f>
        <v>17.25</v>
      </c>
      <c r="W14" s="35" t="n">
        <f aca="false">VLOOKUP(W$8,'Off Peak Curve Sum'!$A$7:$AG$54,2)</f>
        <v>17.25</v>
      </c>
      <c r="X14" s="31" t="n">
        <f aca="false">VLOOKUP(X$8,'Off Peak Curve Sum'!$A$7:$AG$54,2)</f>
        <v>17.25</v>
      </c>
      <c r="Y14" s="31" t="n">
        <f aca="false">VLOOKUP(Y$8,'Off Peak Curve Sum'!$A$7:$AG$54,2)</f>
        <v>17.25</v>
      </c>
      <c r="Z14" s="31" t="n">
        <f aca="false">VLOOKUP(Z$8,'Off Peak Curve Sum'!$A$7:$AG$54,2)</f>
        <v>17.25</v>
      </c>
      <c r="AA14" s="31" t="n">
        <f aca="false">VLOOKUP(AA$8,'Off Peak Curve Sum'!$A$7:$AG$54,2)</f>
        <v>17.25</v>
      </c>
      <c r="AB14" s="31" t="n">
        <f aca="false">VLOOKUP(AB$8,'Off Peak Curve Sum'!$A$7:$AG$54,2)</f>
        <v>17.25</v>
      </c>
      <c r="AC14" s="31" t="n">
        <f aca="false">VLOOKUP(AC$8,'Off Peak Curve Sum'!$A$7:$AG$54,2)</f>
        <v>17.25</v>
      </c>
      <c r="AD14" s="31" t="n">
        <f aca="false">VLOOKUP(AD$8,'Off Peak Curve Sum'!$A$7:$AG$54,2)</f>
        <v>17.25</v>
      </c>
      <c r="AE14" s="31" t="n">
        <f aca="false">VLOOKUP(AE$8,'Off Peak Curve Sum'!$A$7:$AG$54,2)</f>
        <v>17.25</v>
      </c>
      <c r="AF14" s="35" t="n">
        <f aca="false">VLOOKUP(AF$8,'Off Peak Curve Sum'!$A$7:$AG$54,2)</f>
        <v>16.669</v>
      </c>
      <c r="AG14" s="36" t="n">
        <v>17.2351351351351</v>
      </c>
      <c r="AH14" s="35"/>
      <c r="AI14" s="31"/>
      <c r="AV14" s="31"/>
      <c r="AW14" s="31"/>
      <c r="AX14" s="31"/>
      <c r="AY14" s="31"/>
      <c r="AZ14" s="31" t="n">
        <v>17.2351351351351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39" t="s">
        <v>16</v>
      </c>
      <c r="B15" s="206" t="n">
        <f aca="false">VLOOKUP(B$8,'Off Peak Curve Sum'!$A$7:$AG$54,7)</f>
        <v>21.85</v>
      </c>
      <c r="C15" s="61" t="n">
        <f aca="false">VLOOKUP(C$8,'Off Peak Curve Sum'!$A$7:$AG$54,7)</f>
        <v>21.85</v>
      </c>
      <c r="D15" s="61" t="n">
        <f aca="false">VLOOKUP(D$8,'Off Peak Curve Sum'!$A$7:$AG$54,7)</f>
        <v>17.75</v>
      </c>
      <c r="E15" s="61" t="n">
        <f aca="false">VLOOKUP(E$8,'Off Peak Curve Sum'!$A$7:$AG$54,7)</f>
        <v>17.75</v>
      </c>
      <c r="F15" s="61" t="n">
        <f aca="false">VLOOKUP(F$8,'Off Peak Curve Sum'!$A$7:$AG$54,7)</f>
        <v>17.75</v>
      </c>
      <c r="G15" s="61" t="n">
        <f aca="false">VLOOKUP(G$8,'Off Peak Curve Sum'!$A$7:$AG$54,7)</f>
        <v>17.75</v>
      </c>
      <c r="H15" s="61" t="n">
        <f aca="false">VLOOKUP(H$8,'Off Peak Curve Sum'!$A$7:$AG$54,7)</f>
        <v>17.75</v>
      </c>
      <c r="I15" s="61" t="n">
        <f aca="false">VLOOKUP(I$8,'Off Peak Curve Sum'!$A$7:$AG$54,7)</f>
        <v>17.75</v>
      </c>
      <c r="J15" s="61" t="n">
        <f aca="false">VLOOKUP(J$8,'Off Peak Curve Sum'!$A$7:$AG$54,7)</f>
        <v>17.75</v>
      </c>
      <c r="K15" s="61" t="n">
        <f aca="false">VLOOKUP(K$8,'Off Peak Curve Sum'!$A$7:$AG$54,7)</f>
        <v>17.75</v>
      </c>
      <c r="L15" s="61" t="n">
        <f aca="false">VLOOKUP(L$8,'Off Peak Curve Sum'!$A$7:$AG$54,7)</f>
        <v>17.75</v>
      </c>
      <c r="M15" s="61" t="n">
        <f aca="false">VLOOKUP(M$8,'Off Peak Curve Sum'!$A$7:$AG$54,7)</f>
        <v>17.75</v>
      </c>
      <c r="N15" s="61" t="n">
        <f aca="false">VLOOKUP(N$8,'Off Peak Curve Sum'!$A$7:$AG$54,7)</f>
        <v>17.75</v>
      </c>
      <c r="O15" s="61" t="n">
        <f aca="false">VLOOKUP(O$8,'Off Peak Curve Sum'!$A$7:$AG$54,7)</f>
        <v>17.75</v>
      </c>
      <c r="P15" s="61" t="n">
        <f aca="false">VLOOKUP(P$8,'Off Peak Curve Sum'!$A$7:$AG$54,7)</f>
        <v>17.75</v>
      </c>
      <c r="Q15" s="61" t="n">
        <f aca="false">VLOOKUP(Q$8,'Off Peak Curve Sum'!$A$7:$AG$54,7)</f>
        <v>17.75</v>
      </c>
      <c r="R15" s="61" t="n">
        <f aca="false">VLOOKUP(R$8,'Off Peak Curve Sum'!$A$7:$AG$54,7)</f>
        <v>17.75</v>
      </c>
      <c r="S15" s="61" t="n">
        <f aca="false">VLOOKUP(S$8,'Off Peak Curve Sum'!$A$7:$AG$54,7)</f>
        <v>17.75</v>
      </c>
      <c r="T15" s="61" t="n">
        <f aca="false">VLOOKUP(T$8,'Off Peak Curve Sum'!$A$7:$AG$54,7)</f>
        <v>17.75</v>
      </c>
      <c r="U15" s="61" t="n">
        <f aca="false">VLOOKUP(U$8,'Off Peak Curve Sum'!$A$7:$AG$54,7)</f>
        <v>17.75</v>
      </c>
      <c r="V15" s="61" t="n">
        <f aca="false">VLOOKUP(V$8,'Off Peak Curve Sum'!$A$7:$AG$54,7)</f>
        <v>17.75</v>
      </c>
      <c r="W15" s="62" t="n">
        <f aca="false">VLOOKUP(W$8,'Off Peak Curve Sum'!$A$7:$AG$54,7)</f>
        <v>17.75</v>
      </c>
      <c r="X15" s="61" t="n">
        <f aca="false">VLOOKUP(X$8,'Off Peak Curve Sum'!$A$7:$AG$54,7)</f>
        <v>1</v>
      </c>
      <c r="Y15" s="61" t="n">
        <f aca="false">VLOOKUP(Y$8,'Off Peak Curve Sum'!$A$7:$AG$54,7)</f>
        <v>17.75</v>
      </c>
      <c r="Z15" s="61" t="n">
        <f aca="false">VLOOKUP(Z$8,'Off Peak Curve Sum'!$A$7:$AG$54,7)</f>
        <v>17.75</v>
      </c>
      <c r="AA15" s="61" t="n">
        <f aca="false">VLOOKUP(AA$8,'Off Peak Curve Sum'!$A$7:$AG$54,7)</f>
        <v>17.75</v>
      </c>
      <c r="AB15" s="61" t="n">
        <f aca="false">VLOOKUP(AB$8,'Off Peak Curve Sum'!$A$7:$AG$54,7)</f>
        <v>17.75</v>
      </c>
      <c r="AC15" s="61" t="n">
        <f aca="false">VLOOKUP(AC$8,'Off Peak Curve Sum'!$A$7:$AG$54,7)</f>
        <v>17.75</v>
      </c>
      <c r="AD15" s="61" t="n">
        <f aca="false">VLOOKUP(AD$8,'Off Peak Curve Sum'!$A$7:$AG$54,7)</f>
        <v>17.75</v>
      </c>
      <c r="AE15" s="61" t="n">
        <f aca="false">VLOOKUP(AE$8,'Off Peak Curve Sum'!$A$7:$AG$54,7)</f>
        <v>17.75</v>
      </c>
      <c r="AF15" s="62" t="n">
        <f aca="false">VLOOKUP(AF$8,'Off Peak Curve Sum'!$A$7:$AG$54,7)</f>
        <v>17.169</v>
      </c>
      <c r="AG15" s="207" t="n">
        <v>17.2824324324324</v>
      </c>
      <c r="AH15" s="35" t="n">
        <v>67.5</v>
      </c>
      <c r="AI15" s="31"/>
      <c r="AV15" s="31"/>
      <c r="AW15" s="31"/>
      <c r="AX15" s="31"/>
      <c r="AY15" s="31"/>
      <c r="AZ15" s="31" t="n">
        <v>17.2824324324324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08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09" t="s">
        <v>79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10" t="s">
        <v>9</v>
      </c>
      <c r="B18" s="211" t="n">
        <f aca="false">IF(ISNUMBER(VLOOKUP(B$8,'Off Peak Curve Sum'!$A$7:$AG$54,18,FALSE())),VLOOKUP(B$8,'Off Peak Curve Sum'!$A$7:$AG$54,18,FALSE()),0)</f>
        <v>26.9999618530273</v>
      </c>
      <c r="C18" s="211" t="n">
        <f aca="false">IF(ISNUMBER(VLOOKUP(C$8,'Off Peak Curve Sum'!$A$7:$AG$54,18,FALSE())),VLOOKUP(C$8,'Off Peak Curve Sum'!$A$7:$AG$54,18,FALSE()),0)</f>
        <v>26.9956569671631</v>
      </c>
      <c r="D18" s="211" t="n">
        <f aca="false">IF(ISNUMBER(VLOOKUP(D$8,'Off Peak Curve Sum'!$A$7:$AG$54,18,FALSE())),VLOOKUP(D$8,'Off Peak Curve Sum'!$A$7:$AG$54,18,FALSE()),0)</f>
        <v>22.0746031188965</v>
      </c>
      <c r="E18" s="211" t="n">
        <f aca="false">IF(ISNUMBER(VLOOKUP(E$8,'Off Peak Curve Sum'!$A$7:$AG$54,18,FALSE())),VLOOKUP(E$8,'Off Peak Curve Sum'!$A$7:$AG$54,18,FALSE()),0)</f>
        <v>22.0667486572266</v>
      </c>
      <c r="F18" s="211" t="n">
        <f aca="false">IF(ISNUMBER(VLOOKUP(F$8,'Off Peak Curve Sum'!$A$7:$AG$54,18,FALSE())),VLOOKUP(F$8,'Off Peak Curve Sum'!$A$7:$AG$54,18,FALSE()),0)</f>
        <v>22.0667486572266</v>
      </c>
      <c r="G18" s="211" t="n">
        <f aca="false">IF(ISNUMBER(VLOOKUP(G$8,'Off Peak Curve Sum'!$A$7:$AG$54,18,FALSE())),VLOOKUP(G$8,'Off Peak Curve Sum'!$A$7:$AG$54,18,FALSE()),0)</f>
        <v>22.0667486572266</v>
      </c>
      <c r="H18" s="211" t="n">
        <f aca="false">IF(ISNUMBER(VLOOKUP(H$8,'Off Peak Curve Sum'!$A$7:$AG$54,18,FALSE())),VLOOKUP(H$8,'Off Peak Curve Sum'!$A$7:$AG$54,18,FALSE()),0)</f>
        <v>22.0667486572266</v>
      </c>
      <c r="I18" s="211" t="n">
        <f aca="false">IF(ISNUMBER(VLOOKUP(I$8,'Off Peak Curve Sum'!$A$7:$AG$54,18,FALSE())),VLOOKUP(I$8,'Off Peak Curve Sum'!$A$7:$AG$54,18,FALSE()),0)</f>
        <v>22.0699987792969</v>
      </c>
      <c r="J18" s="211" t="n">
        <f aca="false">IF(ISNUMBER(VLOOKUP(J$8,'Off Peak Curve Sum'!$A$7:$AG$54,18,FALSE())),VLOOKUP(J$8,'Off Peak Curve Sum'!$A$7:$AG$54,18,FALSE()),0)</f>
        <v>22.0749996185303</v>
      </c>
      <c r="K18" s="211" t="n">
        <f aca="false">IF(ISNUMBER(VLOOKUP(K$8,'Off Peak Curve Sum'!$A$7:$AG$54,18,FALSE())),VLOOKUP(K$8,'Off Peak Curve Sum'!$A$7:$AG$54,18,FALSE()),0)</f>
        <v>22.0699987792969</v>
      </c>
      <c r="L18" s="211" t="n">
        <f aca="false">IF(ISNUMBER(VLOOKUP(L$8,'Off Peak Curve Sum'!$A$7:$AG$54,18,FALSE())),VLOOKUP(L$8,'Off Peak Curve Sum'!$A$7:$AG$54,18,FALSE()),0)</f>
        <v>22.0724993133545</v>
      </c>
      <c r="M18" s="211" t="n">
        <f aca="false">IF(ISNUMBER(VLOOKUP(M$8,'Off Peak Curve Sum'!$A$7:$AG$54,18,FALSE())),VLOOKUP(M$8,'Off Peak Curve Sum'!$A$7:$AG$54,18,FALSE()),0)</f>
        <v>22.0724993133545</v>
      </c>
      <c r="N18" s="211" t="n">
        <f aca="false">IF(ISNUMBER(VLOOKUP(N$8,'Off Peak Curve Sum'!$A$7:$AG$54,18,FALSE())),VLOOKUP(N$8,'Off Peak Curve Sum'!$A$7:$AG$54,18,FALSE()),0)</f>
        <v>22.0724993133545</v>
      </c>
      <c r="O18" s="211" t="n">
        <f aca="false">IF(ISNUMBER(VLOOKUP(O$8,'Off Peak Curve Sum'!$A$7:$AG$54,18,FALSE())),VLOOKUP(O$8,'Off Peak Curve Sum'!$A$7:$AG$54,18,FALSE()),0)</f>
        <v>22.0675001525879</v>
      </c>
      <c r="P18" s="211" t="n">
        <f aca="false">IF(ISNUMBER(VLOOKUP(P$8,'Off Peak Curve Sum'!$A$7:$AG$54,18,FALSE())),VLOOKUP(P$8,'Off Peak Curve Sum'!$A$7:$AG$54,18,FALSE()),0)</f>
        <v>22.0675001525879</v>
      </c>
      <c r="Q18" s="211" t="n">
        <f aca="false">IF(ISNUMBER(VLOOKUP(Q$8,'Off Peak Curve Sum'!$A$7:$AG$54,18,FALSE())),VLOOKUP(Q$8,'Off Peak Curve Sum'!$A$7:$AG$54,18,FALSE()),0)</f>
        <v>22.0749996185303</v>
      </c>
      <c r="R18" s="211" t="n">
        <f aca="false">IF(ISNUMBER(VLOOKUP(R$8,'Off Peak Curve Sum'!$A$7:$AG$54,18,FALSE())),VLOOKUP(R$8,'Off Peak Curve Sum'!$A$7:$AG$54,18,FALSE()),0)</f>
        <v>22.0700006866455</v>
      </c>
      <c r="S18" s="211" t="n">
        <f aca="false">IF(ISNUMBER(VLOOKUP(S$8,'Off Peak Curve Sum'!$A$7:$AG$54,18,FALSE())),VLOOKUP(S$8,'Off Peak Curve Sum'!$A$7:$AG$54,18,FALSE()),0)</f>
        <v>22.0749979400635</v>
      </c>
      <c r="T18" s="211" t="n">
        <f aca="false">IF(ISNUMBER(VLOOKUP(T$8,'Off Peak Curve Sum'!$A$7:$AG$54,18,FALSE())),VLOOKUP(T$8,'Off Peak Curve Sum'!$A$7:$AG$54,18,FALSE()),0)</f>
        <v>22.0749979400635</v>
      </c>
      <c r="U18" s="211" t="n">
        <f aca="false">IF(ISNUMBER(VLOOKUP(U$8,'Off Peak Curve Sum'!$A$7:$AG$54,18,FALSE())),VLOOKUP(U$8,'Off Peak Curve Sum'!$A$7:$AG$54,18,FALSE()),0)</f>
        <v>22.0749979400635</v>
      </c>
      <c r="V18" s="211" t="n">
        <f aca="false">IF(ISNUMBER(VLOOKUP(V$8,'Off Peak Curve Sum'!$A$7:$AG$54,18,FALSE())),VLOOKUP(V$8,'Off Peak Curve Sum'!$A$7:$AG$54,18,FALSE()),0)</f>
        <v>22.0699987792969</v>
      </c>
      <c r="W18" s="211" t="n">
        <f aca="false">IF(ISNUMBER(VLOOKUP(W$8,'Off Peak Curve Sum'!$A$7:$AG$54,18,FALSE())),VLOOKUP(W$8,'Off Peak Curve Sum'!$A$7:$AG$54,18,FALSE()),0)</f>
        <v>22.0699987792969</v>
      </c>
      <c r="X18" s="211" t="n">
        <f aca="false">IF(ISNUMBER(VLOOKUP(X$8,'Off Peak Curve Sum'!$A$7:$AG$54,18,FALSE())),VLOOKUP(X$8,'Off Peak Curve Sum'!$A$7:$AG$54,18,FALSE()),0)</f>
        <v>22.0749979400635</v>
      </c>
      <c r="Y18" s="211" t="n">
        <f aca="false">IF(ISNUMBER(VLOOKUP(Y$8,'Off Peak Curve Sum'!$A$7:$AG$54,18,FALSE())),VLOOKUP(Y$8,'Off Peak Curve Sum'!$A$7:$AG$54,18,FALSE()),0)</f>
        <v>22.0699987792969</v>
      </c>
      <c r="Z18" s="211" t="n">
        <f aca="false">IF(ISNUMBER(VLOOKUP(Z$8,'Off Peak Curve Sum'!$A$7:$AG$54,18,FALSE())),VLOOKUP(Z$8,'Off Peak Curve Sum'!$A$7:$AG$54,18,FALSE()),0)</f>
        <v>22.0699987792969</v>
      </c>
      <c r="AA18" s="211" t="n">
        <f aca="false">IF(ISNUMBER(VLOOKUP(AA$8,'Off Peak Curve Sum'!$A$7:$AG$54,18,FALSE())),VLOOKUP(AA$8,'Off Peak Curve Sum'!$A$7:$AG$54,18,FALSE()),0)</f>
        <v>22.0699987792969</v>
      </c>
      <c r="AB18" s="211" t="n">
        <f aca="false">IF(ISNUMBER(VLOOKUP(AB$8,'Off Peak Curve Sum'!$A$7:$AG$54,18,FALSE())),VLOOKUP(AB$8,'Off Peak Curve Sum'!$A$7:$AG$54,18,FALSE()),0)</f>
        <v>22.0699987792969</v>
      </c>
      <c r="AC18" s="211" t="n">
        <f aca="false">IF(ISNUMBER(VLOOKUP(AC$8,'Off Peak Curve Sum'!$A$7:$AG$54,18,FALSE())),VLOOKUP(AC$8,'Off Peak Curve Sum'!$A$7:$AG$54,18,FALSE()),0)</f>
        <v>22.0749996185303</v>
      </c>
      <c r="AD18" s="211" t="n">
        <f aca="false">IF(ISNUMBER(VLOOKUP(AD$8,'Off Peak Curve Sum'!$A$7:$AG$54,18,FALSE())),VLOOKUP(AD$8,'Off Peak Curve Sum'!$A$7:$AG$54,18,FALSE()),0)</f>
        <v>22.0675001525879</v>
      </c>
      <c r="AE18" s="211" t="n">
        <f aca="false">IF(ISNUMBER(VLOOKUP(AE$8,'Off Peak Curve Sum'!$A$7:$AG$54,18,FALSE())),VLOOKUP(AE$8,'Off Peak Curve Sum'!$A$7:$AG$54,18,FALSE()),0)</f>
        <v>0</v>
      </c>
      <c r="AF18" s="211" t="n">
        <f aca="false">IF(ISNUMBER(VLOOKUP(AF$8,'Off Peak Curve Sum'!$A$7:$AG$54,18,FALSE())),VLOOKUP(AF$8,'Off Peak Curve Sum'!$A$7:$AG$54,18,FALSE()),0)</f>
        <v>22.0725</v>
      </c>
      <c r="AG18" s="212" t="n">
        <v>22.5012022399902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22.5012022399902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13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03" t="s">
        <v>13</v>
      </c>
      <c r="B28" s="214" t="n">
        <f aca="false">B9-B47</f>
        <v>0</v>
      </c>
      <c r="C28" s="54" t="n">
        <f aca="false">C9-C47</f>
        <v>0</v>
      </c>
      <c r="D28" s="54" t="n">
        <f aca="false">D9-D47</f>
        <v>0</v>
      </c>
      <c r="E28" s="54" t="n">
        <f aca="false">E9-E47</f>
        <v>0</v>
      </c>
      <c r="F28" s="54" t="n">
        <f aca="false">F9-F47</f>
        <v>0</v>
      </c>
      <c r="G28" s="54" t="n">
        <f aca="false">G9-G47</f>
        <v>0</v>
      </c>
      <c r="H28" s="54" t="n">
        <f aca="false">H9-H47</f>
        <v>0</v>
      </c>
      <c r="I28" s="54" t="n">
        <f aca="false">I9-I47</f>
        <v>0</v>
      </c>
      <c r="J28" s="54" t="n">
        <f aca="false">J9-J47</f>
        <v>0</v>
      </c>
      <c r="K28" s="54" t="n">
        <f aca="false">K9-K47</f>
        <v>0</v>
      </c>
      <c r="L28" s="54" t="n">
        <f aca="false">L9-L47</f>
        <v>0</v>
      </c>
      <c r="M28" s="54" t="n">
        <f aca="false">M9-M47</f>
        <v>0</v>
      </c>
      <c r="N28" s="54" t="n">
        <f aca="false">N9-N47</f>
        <v>0</v>
      </c>
      <c r="O28" s="54" t="n">
        <f aca="false">O9-O47</f>
        <v>0</v>
      </c>
      <c r="P28" s="54" t="n">
        <f aca="false">P9-P47</f>
        <v>0</v>
      </c>
      <c r="Q28" s="54" t="n">
        <f aca="false">Q9-Q47</f>
        <v>0</v>
      </c>
      <c r="R28" s="54" t="n">
        <f aca="false">R9-R47</f>
        <v>0</v>
      </c>
      <c r="S28" s="54" t="n">
        <f aca="false">S9-S47</f>
        <v>0</v>
      </c>
      <c r="T28" s="54" t="n">
        <f aca="false">T9-T47</f>
        <v>0</v>
      </c>
      <c r="U28" s="54" t="n">
        <f aca="false">U9-U47</f>
        <v>0</v>
      </c>
      <c r="V28" s="54" t="n">
        <f aca="false">V9-V47</f>
        <v>0</v>
      </c>
      <c r="W28" s="54" t="n">
        <f aca="false">W9-W47</f>
        <v>0</v>
      </c>
      <c r="X28" s="54" t="n">
        <f aca="false">X9-X47</f>
        <v>0</v>
      </c>
      <c r="Y28" s="54" t="n">
        <f aca="false">Y9-Y47</f>
        <v>0</v>
      </c>
      <c r="Z28" s="54" t="n">
        <f aca="false">Z9-Z47</f>
        <v>0</v>
      </c>
      <c r="AA28" s="54" t="n">
        <f aca="false">AA9-AA47</f>
        <v>0</v>
      </c>
      <c r="AB28" s="54" t="n">
        <f aca="false">AB9-AB47</f>
        <v>0</v>
      </c>
      <c r="AC28" s="54" t="n">
        <f aca="false">AC9-AC47</f>
        <v>0</v>
      </c>
      <c r="AD28" s="54" t="n">
        <f aca="false">AD9-AD47</f>
        <v>0.25</v>
      </c>
      <c r="AE28" s="54" t="n">
        <f aca="false">AE9-AE47</f>
        <v>0.25</v>
      </c>
      <c r="AF28" s="54" t="n">
        <f aca="false">AF9-AF47</f>
        <v>0.314</v>
      </c>
      <c r="AG28" s="205" t="n">
        <f aca="false">AG9-AG47</f>
        <v>0.220270270270269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38" t="s">
        <v>12</v>
      </c>
      <c r="B29" s="34" t="n">
        <f aca="false">B10-B48</f>
        <v>0</v>
      </c>
      <c r="C29" s="31" t="n">
        <f aca="false">C10-C48</f>
        <v>0</v>
      </c>
      <c r="D29" s="31" t="n">
        <f aca="false">D10-D48</f>
        <v>0</v>
      </c>
      <c r="E29" s="31" t="n">
        <f aca="false">E10-E48</f>
        <v>0</v>
      </c>
      <c r="F29" s="31" t="n">
        <f aca="false">F10-F48</f>
        <v>0</v>
      </c>
      <c r="G29" s="31" t="n">
        <f aca="false">G10-G48</f>
        <v>0</v>
      </c>
      <c r="H29" s="31" t="n">
        <f aca="false">H10-H48</f>
        <v>0</v>
      </c>
      <c r="I29" s="31" t="n">
        <f aca="false">I10-I48</f>
        <v>0</v>
      </c>
      <c r="J29" s="31" t="n">
        <f aca="false">J10-J48</f>
        <v>0</v>
      </c>
      <c r="K29" s="31" t="n">
        <f aca="false">K10-K48</f>
        <v>0</v>
      </c>
      <c r="L29" s="31" t="n">
        <f aca="false">L10-L48</f>
        <v>0</v>
      </c>
      <c r="M29" s="31" t="n">
        <f aca="false">M10-M48</f>
        <v>0</v>
      </c>
      <c r="N29" s="31" t="n">
        <f aca="false">N10-N48</f>
        <v>0</v>
      </c>
      <c r="O29" s="31" t="n">
        <f aca="false">O10-O48</f>
        <v>0</v>
      </c>
      <c r="P29" s="31" t="n">
        <f aca="false">P10-P48</f>
        <v>0</v>
      </c>
      <c r="Q29" s="31" t="n">
        <f aca="false">Q10-Q48</f>
        <v>0</v>
      </c>
      <c r="R29" s="31" t="n">
        <f aca="false">R10-R48</f>
        <v>0</v>
      </c>
      <c r="S29" s="31" t="n">
        <f aca="false">S10-S48</f>
        <v>0</v>
      </c>
      <c r="T29" s="31" t="n">
        <f aca="false">T10-T48</f>
        <v>0</v>
      </c>
      <c r="U29" s="31" t="n">
        <f aca="false">U10-U48</f>
        <v>0</v>
      </c>
      <c r="V29" s="31" t="n">
        <f aca="false">V10-V48</f>
        <v>0</v>
      </c>
      <c r="W29" s="31" t="n">
        <f aca="false">W10-W48</f>
        <v>0</v>
      </c>
      <c r="X29" s="31" t="n">
        <f aca="false">X10-X48</f>
        <v>0</v>
      </c>
      <c r="Y29" s="31" t="n">
        <f aca="false">Y10-Y48</f>
        <v>0</v>
      </c>
      <c r="Z29" s="31" t="n">
        <f aca="false">Z10-Z48</f>
        <v>0</v>
      </c>
      <c r="AA29" s="31" t="n">
        <f aca="false">AA10-AA48</f>
        <v>0</v>
      </c>
      <c r="AB29" s="31" t="n">
        <f aca="false">AB10-AB48</f>
        <v>0</v>
      </c>
      <c r="AC29" s="31" t="n">
        <f aca="false">AC10-AC48</f>
        <v>0</v>
      </c>
      <c r="AD29" s="31" t="n">
        <f aca="false">AD10-AD48</f>
        <v>0.75</v>
      </c>
      <c r="AE29" s="31" t="n">
        <f aca="false">AE10-AE48</f>
        <v>0.75</v>
      </c>
      <c r="AF29" s="31" t="n">
        <f aca="false">AF10-AF48</f>
        <v>0.943000000000001</v>
      </c>
      <c r="AG29" s="36" t="n">
        <f aca="false">AG10-AG48</f>
        <v>0.787837837837838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38" t="s">
        <v>14</v>
      </c>
      <c r="B30" s="34" t="n">
        <f aca="false">B11-B49</f>
        <v>-2.22</v>
      </c>
      <c r="C30" s="31" t="n">
        <f aca="false">C11-C49</f>
        <v>-1.3</v>
      </c>
      <c r="D30" s="31" t="n">
        <f aca="false">D11-D49</f>
        <v>-0.300000000000001</v>
      </c>
      <c r="E30" s="31" t="n">
        <f aca="false">E11-E49</f>
        <v>-0.300000000000001</v>
      </c>
      <c r="F30" s="31" t="n">
        <f aca="false">F11-F49</f>
        <v>-0.300000000000001</v>
      </c>
      <c r="G30" s="31" t="n">
        <f aca="false">G11-G49</f>
        <v>-0.300000000000001</v>
      </c>
      <c r="H30" s="31" t="n">
        <f aca="false">H11-H49</f>
        <v>-0.300000000000001</v>
      </c>
      <c r="I30" s="31" t="n">
        <f aca="false">I11-I49</f>
        <v>-0.300000000000001</v>
      </c>
      <c r="J30" s="31" t="n">
        <f aca="false">J11-J49</f>
        <v>-0.300000000000001</v>
      </c>
      <c r="K30" s="31" t="n">
        <f aca="false">K11-K49</f>
        <v>-0.300000000000001</v>
      </c>
      <c r="L30" s="31" t="n">
        <f aca="false">L11-L49</f>
        <v>-0.300000000000001</v>
      </c>
      <c r="M30" s="31" t="n">
        <f aca="false">M11-M49</f>
        <v>-0.300000000000001</v>
      </c>
      <c r="N30" s="31" t="n">
        <f aca="false">N11-N49</f>
        <v>-0.300000000000001</v>
      </c>
      <c r="O30" s="31" t="n">
        <f aca="false">O11-O49</f>
        <v>-0.300000000000001</v>
      </c>
      <c r="P30" s="31" t="n">
        <f aca="false">P11-P49</f>
        <v>-0.300000000000001</v>
      </c>
      <c r="Q30" s="31" t="n">
        <f aca="false">Q11-Q49</f>
        <v>-0.300000000000001</v>
      </c>
      <c r="R30" s="31" t="n">
        <f aca="false">R11-R49</f>
        <v>-0.300000000000001</v>
      </c>
      <c r="S30" s="31" t="n">
        <f aca="false">S11-S49</f>
        <v>-0.300000000000001</v>
      </c>
      <c r="T30" s="31" t="n">
        <f aca="false">T11-T49</f>
        <v>-0.300000000000001</v>
      </c>
      <c r="U30" s="31" t="n">
        <f aca="false">U11-U49</f>
        <v>-0.300000000000001</v>
      </c>
      <c r="V30" s="31" t="n">
        <f aca="false">V11-V49</f>
        <v>-0.300000000000001</v>
      </c>
      <c r="W30" s="31" t="n">
        <f aca="false">W11-W49</f>
        <v>-0.300000000000001</v>
      </c>
      <c r="X30" s="31" t="n">
        <f aca="false">X11-X49</f>
        <v>-0.300000000000001</v>
      </c>
      <c r="Y30" s="31" t="n">
        <f aca="false">Y11-Y49</f>
        <v>-0.300000000000001</v>
      </c>
      <c r="Z30" s="31" t="n">
        <f aca="false">Z11-Z49</f>
        <v>-0.300000000000001</v>
      </c>
      <c r="AA30" s="31" t="n">
        <f aca="false">AA11-AA49</f>
        <v>-0.300000000000001</v>
      </c>
      <c r="AB30" s="31" t="n">
        <f aca="false">AB11-AB49</f>
        <v>-0.300000000000001</v>
      </c>
      <c r="AC30" s="31" t="n">
        <f aca="false">AC11-AC49</f>
        <v>-0.300000000000001</v>
      </c>
      <c r="AD30" s="31" t="n">
        <f aca="false">AD11-AD49</f>
        <v>0</v>
      </c>
      <c r="AE30" s="31" t="n">
        <f aca="false">AE11-AE49</f>
        <v>0</v>
      </c>
      <c r="AF30" s="31" t="n">
        <f aca="false">AF11-AF49</f>
        <v>0</v>
      </c>
      <c r="AG30" s="36" t="n">
        <f aca="false">AG11-AG49</f>
        <v>0.324864864864857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38" t="s">
        <v>17</v>
      </c>
      <c r="B31" s="34" t="n">
        <f aca="false">B12-B50</f>
        <v>1.48</v>
      </c>
      <c r="C31" s="31" t="n">
        <f aca="false">C12-C50</f>
        <v>10.4399995422363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-10.3100003814697</v>
      </c>
      <c r="H31" s="31" t="n">
        <f aca="false">H12-H50</f>
        <v>-5.8975</v>
      </c>
      <c r="I31" s="31" t="n">
        <f aca="false">I12-I50</f>
        <v>4.4125003814697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-4.2625007629395</v>
      </c>
      <c r="O31" s="31" t="n">
        <f aca="false">O12-O50</f>
        <v>0</v>
      </c>
      <c r="P31" s="31" t="n">
        <f aca="false">P12-P50</f>
        <v>4.2625007629395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-3.0625</v>
      </c>
      <c r="V31" s="31" t="n">
        <f aca="false">V12-V50</f>
        <v>0</v>
      </c>
      <c r="W31" s="31" t="n">
        <f aca="false">W12-W50</f>
        <v>3.0625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1.6875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0</v>
      </c>
      <c r="AG31" s="36" t="n">
        <f aca="false">AG12-AG50</f>
        <v>0.120893392534228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38" t="s">
        <v>15</v>
      </c>
      <c r="B32" s="34" t="n">
        <f aca="false">B13-B51</f>
        <v>-1.02</v>
      </c>
      <c r="C32" s="31" t="n">
        <f aca="false">C13-C51</f>
        <v>0.5</v>
      </c>
      <c r="D32" s="31" t="n">
        <f aca="false">D13-D51</f>
        <v>-0.5</v>
      </c>
      <c r="E32" s="31" t="n">
        <f aca="false">E13-E51</f>
        <v>-0.5</v>
      </c>
      <c r="F32" s="31" t="n">
        <f aca="false">F13-F51</f>
        <v>-0.5</v>
      </c>
      <c r="G32" s="31" t="n">
        <f aca="false">G13-G51</f>
        <v>-0.5</v>
      </c>
      <c r="H32" s="31" t="n">
        <f aca="false">H13-H51</f>
        <v>-0.5</v>
      </c>
      <c r="I32" s="31" t="n">
        <f aca="false">I13-I51</f>
        <v>-0.5</v>
      </c>
      <c r="J32" s="31" t="n">
        <f aca="false">J13-J51</f>
        <v>-0.5</v>
      </c>
      <c r="K32" s="31" t="n">
        <f aca="false">K13-K51</f>
        <v>-0.5</v>
      </c>
      <c r="L32" s="31" t="n">
        <f aca="false">L13-L51</f>
        <v>-0.5</v>
      </c>
      <c r="M32" s="31" t="n">
        <f aca="false">M13-M51</f>
        <v>-0.5</v>
      </c>
      <c r="N32" s="31" t="n">
        <f aca="false">N13-N51</f>
        <v>-0.5</v>
      </c>
      <c r="O32" s="31" t="n">
        <f aca="false">O13-O51</f>
        <v>-0.5</v>
      </c>
      <c r="P32" s="31" t="n">
        <f aca="false">P13-P51</f>
        <v>-0.5</v>
      </c>
      <c r="Q32" s="31" t="n">
        <f aca="false">Q13-Q51</f>
        <v>-0.5</v>
      </c>
      <c r="R32" s="31" t="n">
        <f aca="false">R13-R51</f>
        <v>-0.5</v>
      </c>
      <c r="S32" s="31" t="n">
        <f aca="false">S13-S51</f>
        <v>-0.5</v>
      </c>
      <c r="T32" s="31" t="n">
        <f aca="false">T13-T51</f>
        <v>-0.5</v>
      </c>
      <c r="U32" s="31" t="n">
        <f aca="false">U13-U51</f>
        <v>-0.5</v>
      </c>
      <c r="V32" s="31" t="n">
        <f aca="false">V13-V51</f>
        <v>-0.5</v>
      </c>
      <c r="W32" s="31" t="n">
        <f aca="false">W13-W51</f>
        <v>-0.5</v>
      </c>
      <c r="X32" s="31" t="n">
        <f aca="false">X13-X51</f>
        <v>-0.5</v>
      </c>
      <c r="Y32" s="31" t="n">
        <f aca="false">Y13-Y51</f>
        <v>-0.5</v>
      </c>
      <c r="Z32" s="31" t="n">
        <f aca="false">Z13-Z51</f>
        <v>-0.5</v>
      </c>
      <c r="AA32" s="31" t="n">
        <f aca="false">AA13-AA51</f>
        <v>-0.5</v>
      </c>
      <c r="AB32" s="31" t="n">
        <f aca="false">AB13-AB51</f>
        <v>-0.5</v>
      </c>
      <c r="AC32" s="31" t="n">
        <f aca="false">AC13-AC51</f>
        <v>-0.5</v>
      </c>
      <c r="AD32" s="31" t="n">
        <f aca="false">AD13-AD51</f>
        <v>0</v>
      </c>
      <c r="AE32" s="31" t="n">
        <f aca="false">AE13-AE51</f>
        <v>0</v>
      </c>
      <c r="AF32" s="31" t="n">
        <f aca="false">AF13-AF51</f>
        <v>0</v>
      </c>
      <c r="AG32" s="36" t="n">
        <f aca="false">AG13-AG51</f>
        <v>0.541081081081082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38" t="s">
        <v>11</v>
      </c>
      <c r="B33" s="34" t="n">
        <f aca="false">B14-B52</f>
        <v>0</v>
      </c>
      <c r="C33" s="31" t="n">
        <f aca="false">C14-C52</f>
        <v>0</v>
      </c>
      <c r="D33" s="31" t="n">
        <f aca="false">D14-D52</f>
        <v>0</v>
      </c>
      <c r="E33" s="31" t="n">
        <f aca="false">E14-E52</f>
        <v>0</v>
      </c>
      <c r="F33" s="31" t="n">
        <f aca="false">F14-F52</f>
        <v>0</v>
      </c>
      <c r="G33" s="31" t="n">
        <f aca="false">G14-G52</f>
        <v>0</v>
      </c>
      <c r="H33" s="31" t="n">
        <f aca="false">H14-H52</f>
        <v>0</v>
      </c>
      <c r="I33" s="31" t="n">
        <f aca="false">I14-I52</f>
        <v>0</v>
      </c>
      <c r="J33" s="31" t="n">
        <f aca="false">J14-J52</f>
        <v>0</v>
      </c>
      <c r="K33" s="31" t="n">
        <f aca="false">K14-K52</f>
        <v>0</v>
      </c>
      <c r="L33" s="31" t="n">
        <f aca="false">L14-L52</f>
        <v>0</v>
      </c>
      <c r="M33" s="31" t="n">
        <f aca="false">M14-M52</f>
        <v>0</v>
      </c>
      <c r="N33" s="31" t="n">
        <f aca="false">N14-N52</f>
        <v>0</v>
      </c>
      <c r="O33" s="31" t="n">
        <f aca="false">O14-O52</f>
        <v>0</v>
      </c>
      <c r="P33" s="31" t="n">
        <f aca="false">P14-P52</f>
        <v>0</v>
      </c>
      <c r="Q33" s="31" t="n">
        <f aca="false">Q14-Q52</f>
        <v>0</v>
      </c>
      <c r="R33" s="31" t="n">
        <f aca="false">R14-R52</f>
        <v>0</v>
      </c>
      <c r="S33" s="31" t="n">
        <f aca="false">S14-S52</f>
        <v>0</v>
      </c>
      <c r="T33" s="31" t="n">
        <f aca="false">T14-T52</f>
        <v>0</v>
      </c>
      <c r="U33" s="31" t="n">
        <f aca="false">U14-U52</f>
        <v>0</v>
      </c>
      <c r="V33" s="31" t="n">
        <f aca="false">V14-V52</f>
        <v>0</v>
      </c>
      <c r="W33" s="31" t="n">
        <f aca="false">W14-W52</f>
        <v>0</v>
      </c>
      <c r="X33" s="31" t="n">
        <f aca="false">X14-X52</f>
        <v>0</v>
      </c>
      <c r="Y33" s="31" t="n">
        <f aca="false">Y14-Y52</f>
        <v>0</v>
      </c>
      <c r="Z33" s="31" t="n">
        <f aca="false">Z14-Z52</f>
        <v>0</v>
      </c>
      <c r="AA33" s="31" t="n">
        <f aca="false">AA14-AA52</f>
        <v>0</v>
      </c>
      <c r="AB33" s="31" t="n">
        <f aca="false">AB14-AB52</f>
        <v>0</v>
      </c>
      <c r="AC33" s="31" t="n">
        <f aca="false">AC14-AC52</f>
        <v>0</v>
      </c>
      <c r="AD33" s="31" t="n">
        <f aca="false">AD14-AD52</f>
        <v>0</v>
      </c>
      <c r="AE33" s="31" t="n">
        <f aca="false">AE14-AE52</f>
        <v>0</v>
      </c>
      <c r="AF33" s="31" t="n">
        <f aca="false">AF14-AF52</f>
        <v>0</v>
      </c>
      <c r="AG33" s="36" t="n">
        <f aca="false">AG14-AG52</f>
        <v>-0.0148648648648653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39" t="s">
        <v>16</v>
      </c>
      <c r="B34" s="206" t="n">
        <f aca="false">B15-B53</f>
        <v>4.65</v>
      </c>
      <c r="C34" s="61" t="n">
        <f aca="false">C15-C53</f>
        <v>4.1</v>
      </c>
      <c r="D34" s="61" t="n">
        <f aca="false">D15-D53</f>
        <v>0</v>
      </c>
      <c r="E34" s="61" t="n">
        <f aca="false">E15-E53</f>
        <v>0</v>
      </c>
      <c r="F34" s="61" t="n">
        <f aca="false">F15-F53</f>
        <v>0</v>
      </c>
      <c r="G34" s="61" t="n">
        <f aca="false">G15-G53</f>
        <v>0</v>
      </c>
      <c r="H34" s="61" t="n">
        <f aca="false">H15-H53</f>
        <v>0</v>
      </c>
      <c r="I34" s="61" t="n">
        <f aca="false">I15-I53</f>
        <v>0</v>
      </c>
      <c r="J34" s="61" t="n">
        <f aca="false">J15-J53</f>
        <v>0</v>
      </c>
      <c r="K34" s="61" t="n">
        <f aca="false">K15-K53</f>
        <v>0</v>
      </c>
      <c r="L34" s="61" t="n">
        <f aca="false">L15-L53</f>
        <v>0</v>
      </c>
      <c r="M34" s="61" t="n">
        <f aca="false">M15-M53</f>
        <v>0</v>
      </c>
      <c r="N34" s="61" t="n">
        <f aca="false">N15-N53</f>
        <v>0</v>
      </c>
      <c r="O34" s="61" t="n">
        <f aca="false">O15-O53</f>
        <v>0</v>
      </c>
      <c r="P34" s="61" t="n">
        <f aca="false">P15-P53</f>
        <v>0</v>
      </c>
      <c r="Q34" s="61" t="n">
        <f aca="false">Q15-Q53</f>
        <v>0</v>
      </c>
      <c r="R34" s="61" t="n">
        <f aca="false">R15-R53</f>
        <v>0</v>
      </c>
      <c r="S34" s="61" t="n">
        <f aca="false">S15-S53</f>
        <v>0</v>
      </c>
      <c r="T34" s="61" t="n">
        <f aca="false">T15-T53</f>
        <v>0</v>
      </c>
      <c r="U34" s="61" t="n">
        <f aca="false">U15-U53</f>
        <v>0</v>
      </c>
      <c r="V34" s="61" t="n">
        <f aca="false">V15-V53</f>
        <v>0</v>
      </c>
      <c r="W34" s="61" t="n">
        <f aca="false">W15-W53</f>
        <v>0</v>
      </c>
      <c r="X34" s="61" t="n">
        <f aca="false">X15-X53</f>
        <v>0</v>
      </c>
      <c r="Y34" s="61" t="n">
        <f aca="false">Y15-Y53</f>
        <v>0</v>
      </c>
      <c r="Z34" s="61" t="n">
        <f aca="false">Z15-Z53</f>
        <v>0</v>
      </c>
      <c r="AA34" s="61" t="n">
        <f aca="false">AA15-AA53</f>
        <v>0</v>
      </c>
      <c r="AB34" s="61" t="n">
        <f aca="false">AB15-AB53</f>
        <v>0</v>
      </c>
      <c r="AC34" s="61" t="n">
        <f aca="false">AC15-AC53</f>
        <v>0</v>
      </c>
      <c r="AD34" s="61" t="n">
        <f aca="false">AD15-AD53</f>
        <v>0</v>
      </c>
      <c r="AE34" s="61" t="n">
        <f aca="false">AE15-AE53</f>
        <v>0</v>
      </c>
      <c r="AF34" s="61" t="n">
        <f aca="false">AF15-AF53</f>
        <v>0</v>
      </c>
      <c r="AG34" s="207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08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09" t="s">
        <v>87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10" t="s">
        <v>9</v>
      </c>
      <c r="B37" s="215" t="n">
        <f aca="false">B18-B56</f>
        <v>4.49535766601563</v>
      </c>
      <c r="C37" s="211" t="n">
        <f aca="false">C18-C56</f>
        <v>4.49890724182129</v>
      </c>
      <c r="D37" s="211" t="n">
        <f aca="false">D18-D56</f>
        <v>-0.422146606445313</v>
      </c>
      <c r="E37" s="211" t="n">
        <f aca="false">E18-E56</f>
        <v>-0.430001068115235</v>
      </c>
      <c r="F37" s="211" t="n">
        <f aca="false">F18-F56</f>
        <v>-0.430001068115235</v>
      </c>
      <c r="G37" s="211" t="n">
        <f aca="false">G18-G56</f>
        <v>-0.433251190185548</v>
      </c>
      <c r="H37" s="211" t="n">
        <f aca="false">H18-H56</f>
        <v>-0.438250350952149</v>
      </c>
      <c r="I37" s="211" t="n">
        <f aca="false">I18-I56</f>
        <v>-0.430001068115235</v>
      </c>
      <c r="J37" s="211" t="n">
        <f aca="false">J18-J56</f>
        <v>-0.427500762939452</v>
      </c>
      <c r="K37" s="211" t="n">
        <f aca="false">K18-K56</f>
        <v>-0.432501602172852</v>
      </c>
      <c r="L37" s="211" t="n">
        <f aca="false">L18-L56</f>
        <v>-0.430001068115235</v>
      </c>
      <c r="M37" s="211" t="n">
        <f aca="false">M18-M56</f>
        <v>-0.425001907348634</v>
      </c>
      <c r="N37" s="211" t="n">
        <f aca="false">N18-N56</f>
        <v>-0.425001907348634</v>
      </c>
      <c r="O37" s="211" t="n">
        <f aca="false">O18-O56</f>
        <v>-0.437498855590821</v>
      </c>
      <c r="P37" s="211" t="n">
        <f aca="false">P18-P56</f>
        <v>-0.432501602172852</v>
      </c>
      <c r="Q37" s="211" t="n">
        <f aca="false">Q18-Q56</f>
        <v>-0.429999389648437</v>
      </c>
      <c r="R37" s="211" t="n">
        <f aca="false">R18-R56</f>
        <v>-0.434998321533204</v>
      </c>
      <c r="S37" s="211" t="n">
        <f aca="false">S18-S56</f>
        <v>-0.430001068115235</v>
      </c>
      <c r="T37" s="211" t="n">
        <f aca="false">T18-T56</f>
        <v>-0.425001907348634</v>
      </c>
      <c r="U37" s="211" t="n">
        <f aca="false">U18-U56</f>
        <v>-0.425001907348634</v>
      </c>
      <c r="V37" s="211" t="n">
        <f aca="false">V18-V56</f>
        <v>-0.435000228881837</v>
      </c>
      <c r="W37" s="211" t="n">
        <f aca="false">W18-W56</f>
        <v>-0.430001068115235</v>
      </c>
      <c r="X37" s="211" t="n">
        <f aca="false">X18-X56</f>
        <v>-0.425001907348634</v>
      </c>
      <c r="Y37" s="211" t="n">
        <f aca="false">Y18-Y56</f>
        <v>-0.430001068115235</v>
      </c>
      <c r="Z37" s="211" t="n">
        <f aca="false">Z18-Z56</f>
        <v>-0.430001068115235</v>
      </c>
      <c r="AA37" s="211" t="n">
        <f aca="false">AA18-AA56</f>
        <v>-0.435000228881837</v>
      </c>
      <c r="AB37" s="211" t="n">
        <f aca="false">AB18-AB56</f>
        <v>-0.427502441406251</v>
      </c>
      <c r="AC37" s="211" t="n">
        <f aca="false">AC18-AC56</f>
        <v>-0.427500762939452</v>
      </c>
      <c r="AD37" s="211" t="n">
        <f aca="false">AD18-AD56</f>
        <v>22.0675001525879</v>
      </c>
      <c r="AE37" s="211" t="n">
        <f aca="false">AE18-AE56</f>
        <v>0</v>
      </c>
      <c r="AF37" s="211" t="n">
        <f aca="false">AF18-AF56</f>
        <v>0</v>
      </c>
      <c r="AG37" s="212" t="n">
        <f aca="false">AG18-AG56</f>
        <v>1.93491660898383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08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16" t="n">
        <f aca="false">'Power Price'!A46</f>
        <v>37161</v>
      </c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</row>
    <row r="47" customFormat="false" ht="14.1" hidden="false" customHeight="true" outlineLevel="0" collapsed="false">
      <c r="A47" s="203" t="s">
        <v>13</v>
      </c>
      <c r="B47" s="53" t="n">
        <v>17.4</v>
      </c>
      <c r="C47" s="54" t="n">
        <v>18.5</v>
      </c>
      <c r="D47" s="54" t="n">
        <v>18.5</v>
      </c>
      <c r="E47" s="54" t="n">
        <v>18.5</v>
      </c>
      <c r="F47" s="54" t="n">
        <v>18.5</v>
      </c>
      <c r="G47" s="54" t="n">
        <v>18.5</v>
      </c>
      <c r="H47" s="54" t="n">
        <v>18.5</v>
      </c>
      <c r="I47" s="54" t="n">
        <v>18.5</v>
      </c>
      <c r="J47" s="54" t="n">
        <v>18.5</v>
      </c>
      <c r="K47" s="31" t="n">
        <v>18.5</v>
      </c>
      <c r="L47" s="31" t="n">
        <v>18.5</v>
      </c>
      <c r="M47" s="31" t="n">
        <v>18.5</v>
      </c>
      <c r="N47" s="31" t="n">
        <v>18.5</v>
      </c>
      <c r="O47" s="31" t="n">
        <v>18.5</v>
      </c>
      <c r="P47" s="31" t="n">
        <v>18.5</v>
      </c>
      <c r="Q47" s="31" t="n">
        <v>18.5</v>
      </c>
      <c r="R47" s="31" t="n">
        <v>18.5</v>
      </c>
      <c r="S47" s="31" t="n">
        <v>18.5</v>
      </c>
      <c r="T47" s="31" t="n">
        <v>18.5</v>
      </c>
      <c r="U47" s="31" t="n">
        <v>18.5</v>
      </c>
      <c r="V47" s="31" t="n">
        <v>18.5</v>
      </c>
      <c r="W47" s="35" t="n">
        <v>18.5</v>
      </c>
      <c r="X47" s="31" t="n">
        <v>18.5</v>
      </c>
      <c r="Y47" s="31" t="n">
        <v>18.5</v>
      </c>
      <c r="Z47" s="31" t="n">
        <v>18.5</v>
      </c>
      <c r="AA47" s="31" t="n">
        <v>18.5</v>
      </c>
      <c r="AB47" s="31" t="n">
        <v>18.5</v>
      </c>
      <c r="AC47" s="31" t="n">
        <v>18.5</v>
      </c>
      <c r="AD47" s="31" t="n">
        <v>18.25</v>
      </c>
      <c r="AE47" s="31" t="n">
        <v>18.25</v>
      </c>
      <c r="AF47" s="31" t="n">
        <v>16.863</v>
      </c>
      <c r="AG47" s="30" t="n">
        <v>18.25</v>
      </c>
      <c r="AH47" s="29" t="n">
        <v>14.3699998855591</v>
      </c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20.4</v>
      </c>
      <c r="C48" s="31" t="n">
        <v>19</v>
      </c>
      <c r="D48" s="31" t="n">
        <v>19</v>
      </c>
      <c r="E48" s="31" t="n">
        <v>19</v>
      </c>
      <c r="F48" s="31" t="n">
        <v>19</v>
      </c>
      <c r="G48" s="31" t="n">
        <v>19</v>
      </c>
      <c r="H48" s="31" t="n">
        <v>19</v>
      </c>
      <c r="I48" s="31" t="n">
        <v>19</v>
      </c>
      <c r="J48" s="31" t="n">
        <v>19</v>
      </c>
      <c r="K48" s="31" t="n">
        <v>19</v>
      </c>
      <c r="L48" s="31" t="n">
        <v>19</v>
      </c>
      <c r="M48" s="31" t="n">
        <v>19</v>
      </c>
      <c r="N48" s="31" t="n">
        <v>19</v>
      </c>
      <c r="O48" s="31" t="n">
        <v>19</v>
      </c>
      <c r="P48" s="31" t="n">
        <v>19</v>
      </c>
      <c r="Q48" s="31" t="n">
        <v>19</v>
      </c>
      <c r="R48" s="31" t="n">
        <v>19</v>
      </c>
      <c r="S48" s="31" t="n">
        <v>19</v>
      </c>
      <c r="T48" s="31" t="n">
        <v>19</v>
      </c>
      <c r="U48" s="31" t="n">
        <v>19</v>
      </c>
      <c r="V48" s="31" t="n">
        <v>19</v>
      </c>
      <c r="W48" s="35" t="n">
        <v>19</v>
      </c>
      <c r="X48" s="31" t="n">
        <v>19</v>
      </c>
      <c r="Y48" s="31" t="n">
        <v>19</v>
      </c>
      <c r="Z48" s="31" t="n">
        <v>19</v>
      </c>
      <c r="AA48" s="31" t="n">
        <v>19</v>
      </c>
      <c r="AB48" s="31" t="n">
        <v>19</v>
      </c>
      <c r="AC48" s="31" t="n">
        <v>19</v>
      </c>
      <c r="AD48" s="31" t="n">
        <v>18.25</v>
      </c>
      <c r="AE48" s="31" t="n">
        <v>18.25</v>
      </c>
      <c r="AF48" s="31" t="n">
        <v>16.863</v>
      </c>
      <c r="AG48" s="36" t="n">
        <v>18.25</v>
      </c>
      <c r="AH48" s="35" t="n">
        <v>7.46000003814697</v>
      </c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21.72</v>
      </c>
      <c r="C49" s="31" t="n">
        <v>20.8</v>
      </c>
      <c r="D49" s="31" t="n">
        <v>20.8</v>
      </c>
      <c r="E49" s="31" t="n">
        <v>20.8</v>
      </c>
      <c r="F49" s="31" t="n">
        <v>20.8</v>
      </c>
      <c r="G49" s="31" t="n">
        <v>20.8</v>
      </c>
      <c r="H49" s="31" t="n">
        <v>20.8</v>
      </c>
      <c r="I49" s="31" t="n">
        <v>20.8</v>
      </c>
      <c r="J49" s="31" t="n">
        <v>20.8</v>
      </c>
      <c r="K49" s="31" t="n">
        <v>20.8</v>
      </c>
      <c r="L49" s="31" t="n">
        <v>20.8</v>
      </c>
      <c r="M49" s="31" t="n">
        <v>20.8</v>
      </c>
      <c r="N49" s="31" t="n">
        <v>20.8</v>
      </c>
      <c r="O49" s="31" t="n">
        <v>20.8</v>
      </c>
      <c r="P49" s="31" t="n">
        <v>20.8</v>
      </c>
      <c r="Q49" s="31" t="n">
        <v>20.8</v>
      </c>
      <c r="R49" s="31" t="n">
        <v>20.8</v>
      </c>
      <c r="S49" s="31" t="n">
        <v>20.8</v>
      </c>
      <c r="T49" s="31" t="n">
        <v>20.8</v>
      </c>
      <c r="U49" s="31" t="n">
        <v>20.8</v>
      </c>
      <c r="V49" s="31" t="n">
        <v>20.8</v>
      </c>
      <c r="W49" s="35" t="n">
        <v>20.8</v>
      </c>
      <c r="X49" s="31" t="n">
        <v>20.8</v>
      </c>
      <c r="Y49" s="31" t="n">
        <v>20.8</v>
      </c>
      <c r="Z49" s="31" t="n">
        <v>20.8</v>
      </c>
      <c r="AA49" s="31" t="n">
        <v>20.8</v>
      </c>
      <c r="AB49" s="31" t="n">
        <v>20.8</v>
      </c>
      <c r="AC49" s="31" t="n">
        <v>20.8</v>
      </c>
      <c r="AD49" s="31" t="n">
        <v>20.5</v>
      </c>
      <c r="AE49" s="31" t="n">
        <v>20.5</v>
      </c>
      <c r="AF49" s="31" t="n">
        <v>20.758</v>
      </c>
      <c r="AG49" s="36" t="n">
        <v>20.5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20.02</v>
      </c>
      <c r="C50" s="31" t="n">
        <v>21.29</v>
      </c>
      <c r="D50" s="31" t="n">
        <v>21.29</v>
      </c>
      <c r="E50" s="31" t="n">
        <v>21.29</v>
      </c>
      <c r="F50" s="31" t="n">
        <v>21.29</v>
      </c>
      <c r="G50" s="31" t="n">
        <v>31.6000003814697</v>
      </c>
      <c r="H50" s="31" t="n">
        <v>27.1875</v>
      </c>
      <c r="I50" s="31" t="n">
        <v>27.1875</v>
      </c>
      <c r="J50" s="31" t="n">
        <v>27.1875</v>
      </c>
      <c r="K50" s="31" t="n">
        <v>27.1875</v>
      </c>
      <c r="L50" s="31" t="n">
        <v>27.1875</v>
      </c>
      <c r="M50" s="31" t="n">
        <v>27.1875</v>
      </c>
      <c r="N50" s="31" t="n">
        <v>31.4500007629395</v>
      </c>
      <c r="O50" s="31" t="n">
        <v>27.1875</v>
      </c>
      <c r="P50" s="31" t="n">
        <v>27.1875</v>
      </c>
      <c r="Q50" s="31" t="n">
        <v>27.1875</v>
      </c>
      <c r="R50" s="31" t="n">
        <v>27.1875</v>
      </c>
      <c r="S50" s="31" t="n">
        <v>27.1875</v>
      </c>
      <c r="T50" s="31" t="n">
        <v>27.1875</v>
      </c>
      <c r="U50" s="31" t="n">
        <v>30.25</v>
      </c>
      <c r="V50" s="31" t="n">
        <v>27.1875</v>
      </c>
      <c r="W50" s="35" t="n">
        <v>27.1875</v>
      </c>
      <c r="X50" s="31" t="n">
        <v>27.1875</v>
      </c>
      <c r="Y50" s="31" t="n">
        <v>27.1875</v>
      </c>
      <c r="Z50" s="31" t="n">
        <v>27.1875</v>
      </c>
      <c r="AA50" s="31" t="n">
        <v>27.1875</v>
      </c>
      <c r="AB50" s="31" t="n">
        <v>25.5</v>
      </c>
      <c r="AC50" s="31" t="n">
        <v>27.1875</v>
      </c>
      <c r="AD50" s="31" t="n">
        <v>25.5</v>
      </c>
      <c r="AE50" s="31" t="n">
        <v>25.5</v>
      </c>
      <c r="AF50" s="31" t="n">
        <v>15.629</v>
      </c>
      <c r="AG50" s="36" t="n">
        <v>26.5069444762336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20.02</v>
      </c>
      <c r="C51" s="31" t="n">
        <v>18.5</v>
      </c>
      <c r="D51" s="31" t="n">
        <v>18.5</v>
      </c>
      <c r="E51" s="31" t="n">
        <v>18.5</v>
      </c>
      <c r="F51" s="31" t="n">
        <v>18.5</v>
      </c>
      <c r="G51" s="31" t="n">
        <v>18.5</v>
      </c>
      <c r="H51" s="31" t="n">
        <v>18.5</v>
      </c>
      <c r="I51" s="31" t="n">
        <v>18.5</v>
      </c>
      <c r="J51" s="31" t="n">
        <v>18.5</v>
      </c>
      <c r="K51" s="31" t="n">
        <v>18.5</v>
      </c>
      <c r="L51" s="31" t="n">
        <v>18.5</v>
      </c>
      <c r="M51" s="31" t="n">
        <v>18.5</v>
      </c>
      <c r="N51" s="31" t="n">
        <v>18.5</v>
      </c>
      <c r="O51" s="31" t="n">
        <v>18.5</v>
      </c>
      <c r="P51" s="31" t="n">
        <v>18.5</v>
      </c>
      <c r="Q51" s="31" t="n">
        <v>18.5</v>
      </c>
      <c r="R51" s="31" t="n">
        <v>18.5</v>
      </c>
      <c r="S51" s="31" t="n">
        <v>18.5</v>
      </c>
      <c r="T51" s="31" t="n">
        <v>18.5</v>
      </c>
      <c r="U51" s="31" t="n">
        <v>18.5</v>
      </c>
      <c r="V51" s="31" t="n">
        <v>18.5</v>
      </c>
      <c r="W51" s="35" t="n">
        <v>18.5</v>
      </c>
      <c r="X51" s="31" t="n">
        <v>18.5</v>
      </c>
      <c r="Y51" s="31" t="n">
        <v>18.5</v>
      </c>
      <c r="Z51" s="31" t="n">
        <v>18.5</v>
      </c>
      <c r="AA51" s="31" t="n">
        <v>18.5</v>
      </c>
      <c r="AB51" s="31" t="n">
        <v>18.5</v>
      </c>
      <c r="AC51" s="31" t="n">
        <v>18.5</v>
      </c>
      <c r="AD51" s="31" t="n">
        <v>18</v>
      </c>
      <c r="AE51" s="31" t="n">
        <v>18</v>
      </c>
      <c r="AF51" s="31" t="n">
        <v>17.708</v>
      </c>
      <c r="AG51" s="36" t="n">
        <v>18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16.7</v>
      </c>
      <c r="C52" s="31" t="n">
        <v>17.25</v>
      </c>
      <c r="D52" s="31" t="n">
        <v>17.25</v>
      </c>
      <c r="E52" s="31" t="n">
        <v>17.25</v>
      </c>
      <c r="F52" s="31" t="n">
        <v>17.25</v>
      </c>
      <c r="G52" s="31" t="n">
        <v>17.25</v>
      </c>
      <c r="H52" s="31" t="n">
        <v>17.25</v>
      </c>
      <c r="I52" s="31" t="n">
        <v>17.25</v>
      </c>
      <c r="J52" s="31" t="n">
        <v>17.25</v>
      </c>
      <c r="K52" s="31" t="n">
        <v>17.25</v>
      </c>
      <c r="L52" s="31" t="n">
        <v>17.25</v>
      </c>
      <c r="M52" s="31" t="n">
        <v>17.25</v>
      </c>
      <c r="N52" s="31" t="n">
        <v>17.25</v>
      </c>
      <c r="O52" s="31" t="n">
        <v>17.25</v>
      </c>
      <c r="P52" s="31" t="n">
        <v>17.25</v>
      </c>
      <c r="Q52" s="31" t="n">
        <v>17.25</v>
      </c>
      <c r="R52" s="31" t="n">
        <v>17.25</v>
      </c>
      <c r="S52" s="31" t="n">
        <v>17.25</v>
      </c>
      <c r="T52" s="31" t="n">
        <v>17.25</v>
      </c>
      <c r="U52" s="31" t="n">
        <v>17.25</v>
      </c>
      <c r="V52" s="31" t="n">
        <v>17.25</v>
      </c>
      <c r="W52" s="31" t="n">
        <v>17.25</v>
      </c>
      <c r="X52" s="31" t="n">
        <v>17.25</v>
      </c>
      <c r="Y52" s="31" t="n">
        <v>17.25</v>
      </c>
      <c r="Z52" s="31" t="n">
        <v>17.25</v>
      </c>
      <c r="AA52" s="31" t="n">
        <v>17.25</v>
      </c>
      <c r="AB52" s="31" t="n">
        <v>17.25</v>
      </c>
      <c r="AC52" s="31" t="n">
        <v>17.25</v>
      </c>
      <c r="AD52" s="31" t="n">
        <v>17.25</v>
      </c>
      <c r="AE52" s="31" t="n">
        <v>17.25</v>
      </c>
      <c r="AF52" s="31" t="n">
        <v>16.669</v>
      </c>
      <c r="AG52" s="43" t="n">
        <v>17.25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17.2</v>
      </c>
      <c r="C53" s="31" t="n">
        <v>17.75</v>
      </c>
      <c r="D53" s="31" t="n">
        <v>17.75</v>
      </c>
      <c r="E53" s="31" t="n">
        <v>17.75</v>
      </c>
      <c r="F53" s="31" t="n">
        <v>17.75</v>
      </c>
      <c r="G53" s="31" t="n">
        <v>17.75</v>
      </c>
      <c r="H53" s="31" t="n">
        <v>17.75</v>
      </c>
      <c r="I53" s="31" t="n">
        <v>17.75</v>
      </c>
      <c r="J53" s="31" t="n">
        <v>17.75</v>
      </c>
      <c r="K53" s="31" t="n">
        <v>17.75</v>
      </c>
      <c r="L53" s="31" t="n">
        <v>17.75</v>
      </c>
      <c r="M53" s="31" t="n">
        <v>17.75</v>
      </c>
      <c r="N53" s="31" t="n">
        <v>17.75</v>
      </c>
      <c r="O53" s="31" t="n">
        <v>17.75</v>
      </c>
      <c r="P53" s="31" t="n">
        <v>17.75</v>
      </c>
      <c r="Q53" s="31" t="n">
        <v>17.75</v>
      </c>
      <c r="R53" s="31" t="n">
        <v>17.75</v>
      </c>
      <c r="S53" s="31" t="n">
        <v>17.75</v>
      </c>
      <c r="T53" s="31" t="n">
        <v>17.75</v>
      </c>
      <c r="U53" s="31" t="n">
        <v>17.75</v>
      </c>
      <c r="V53" s="31" t="n">
        <v>17.75</v>
      </c>
      <c r="W53" s="35" t="n">
        <v>17.75</v>
      </c>
      <c r="X53" s="31" t="n">
        <v>1</v>
      </c>
      <c r="Y53" s="31" t="n">
        <v>17.75</v>
      </c>
      <c r="Z53" s="31" t="n">
        <v>17.75</v>
      </c>
      <c r="AA53" s="31" t="n">
        <v>17.75</v>
      </c>
      <c r="AB53" s="31" t="n">
        <v>17.75</v>
      </c>
      <c r="AC53" s="31" t="n">
        <v>17.75</v>
      </c>
      <c r="AD53" s="31" t="n">
        <v>17.75</v>
      </c>
      <c r="AE53" s="31" t="n">
        <v>17.75</v>
      </c>
      <c r="AF53" s="31" t="n">
        <v>17.169</v>
      </c>
      <c r="AG53" s="36" t="n">
        <v>16.3541666666667</v>
      </c>
      <c r="AH53" s="35" t="n">
        <v>67.5</v>
      </c>
      <c r="AI53" s="31"/>
      <c r="AJ53" s="218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18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18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22.5046041870117</v>
      </c>
      <c r="C56" s="31" t="n">
        <v>22.4967497253418</v>
      </c>
      <c r="D56" s="31" t="n">
        <v>22.4967497253418</v>
      </c>
      <c r="E56" s="31" t="n">
        <v>22.4967497253418</v>
      </c>
      <c r="F56" s="31" t="n">
        <v>22.4967497253418</v>
      </c>
      <c r="G56" s="31" t="n">
        <v>22.4999998474121</v>
      </c>
      <c r="H56" s="31" t="n">
        <v>22.5049990081787</v>
      </c>
      <c r="I56" s="31" t="n">
        <v>22.4999998474121</v>
      </c>
      <c r="J56" s="31" t="n">
        <v>22.5025003814697</v>
      </c>
      <c r="K56" s="31" t="n">
        <v>22.5025003814697</v>
      </c>
      <c r="L56" s="31" t="n">
        <v>22.5025003814697</v>
      </c>
      <c r="M56" s="31" t="n">
        <v>22.4975012207031</v>
      </c>
      <c r="N56" s="31" t="n">
        <v>22.4975012207031</v>
      </c>
      <c r="O56" s="31" t="n">
        <v>22.5049990081787</v>
      </c>
      <c r="P56" s="31" t="n">
        <v>22.5000017547607</v>
      </c>
      <c r="Q56" s="31" t="n">
        <v>22.5049990081787</v>
      </c>
      <c r="R56" s="31" t="n">
        <v>22.5049990081787</v>
      </c>
      <c r="S56" s="31" t="n">
        <v>22.5049990081787</v>
      </c>
      <c r="T56" s="31" t="n">
        <v>22.4999998474121</v>
      </c>
      <c r="U56" s="31" t="n">
        <v>22.4999998474121</v>
      </c>
      <c r="V56" s="31" t="n">
        <v>22.5049990081787</v>
      </c>
      <c r="W56" s="35" t="n">
        <v>22.4999998474121</v>
      </c>
      <c r="X56" s="31" t="n">
        <v>22.4999998474121</v>
      </c>
      <c r="Y56" s="31" t="n">
        <v>22.4999998474121</v>
      </c>
      <c r="Z56" s="31" t="n">
        <v>22.4999998474121</v>
      </c>
      <c r="AA56" s="31" t="n">
        <v>22.5049990081787</v>
      </c>
      <c r="AB56" s="31" t="n">
        <v>22.4975012207031</v>
      </c>
      <c r="AC56" s="31" t="n">
        <v>22.5025003814697</v>
      </c>
      <c r="AD56" s="31" t="n">
        <v>0</v>
      </c>
      <c r="AE56" s="31" t="n">
        <v>0</v>
      </c>
      <c r="AF56" s="31" t="n">
        <v>22.0725</v>
      </c>
      <c r="AG56" s="36" t="n">
        <v>20.5662856310064</v>
      </c>
      <c r="AH56" s="35"/>
      <c r="AI56" s="31"/>
      <c r="AJ56" s="218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18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18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18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18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18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18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18"/>
      <c r="AK63" s="31"/>
    </row>
    <row r="111" customFormat="false" ht="11.25" hidden="false" customHeight="false" outlineLevel="0" collapsed="false">
      <c r="S111" s="32" t="n">
        <v>28.3499969482422</v>
      </c>
      <c r="T111" s="32" t="n">
        <v>28.3499969482422</v>
      </c>
      <c r="U111" s="32" t="n">
        <v>28.3499969482422</v>
      </c>
    </row>
    <row r="115" customFormat="false" ht="11.25" hidden="false" customHeight="false" outlineLevel="0" collapsed="false">
      <c r="S115" s="32" t="n">
        <v>40.2499961853027</v>
      </c>
      <c r="T115" s="32" t="n">
        <v>40.2499961853027</v>
      </c>
      <c r="U115" s="32" t="n">
        <v>40.2499961853027</v>
      </c>
    </row>
    <row r="117" customFormat="false" ht="11.25" hidden="false" customHeight="false" outlineLevel="0" collapsed="false">
      <c r="S117" s="32" t="n">
        <v>29.0999969482422</v>
      </c>
      <c r="T117" s="32" t="n">
        <v>29.0999969482422</v>
      </c>
      <c r="U117" s="32" t="n">
        <v>29.0999969482422</v>
      </c>
    </row>
    <row r="121" customFormat="false" ht="11.25" hidden="false" customHeight="false" outlineLevel="0" collapsed="false">
      <c r="S121" s="32" t="n">
        <v>50.9999923706055</v>
      </c>
      <c r="T121" s="32" t="n">
        <v>50.9999923706055</v>
      </c>
      <c r="U121" s="3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19" width="30.7"/>
    <col collapsed="false" customWidth="false" hidden="true" outlineLevel="0" max="2" min="2" style="219" width="9.13"/>
    <col collapsed="false" customWidth="false" hidden="false" outlineLevel="0" max="6" min="3" style="219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219" width="9.13"/>
    <col collapsed="false" customWidth="false" hidden="false" outlineLevel="0" max="28" min="23" style="219" width="9.13"/>
    <col collapsed="false" customWidth="true" hidden="false" outlineLevel="0" max="29" min="29" style="219" width="14.99"/>
    <col collapsed="false" customWidth="false" hidden="false" outlineLevel="0" max="257" min="30" style="219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20"/>
    </row>
    <row r="8" customFormat="false" ht="21.75" hidden="false" customHeight="true" outlineLevel="0" collapsed="false">
      <c r="A8" s="221" t="n">
        <f aca="false">+'Power Price'!A6</f>
        <v>37162</v>
      </c>
      <c r="C8" s="222"/>
      <c r="D8" s="222"/>
      <c r="E8" s="222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2"/>
      <c r="X8" s="222"/>
      <c r="Y8" s="222"/>
      <c r="Z8" s="222"/>
      <c r="AA8" s="222"/>
      <c r="AB8" s="224"/>
      <c r="AD8" s="225"/>
      <c r="AE8" s="225"/>
      <c r="AF8" s="72"/>
      <c r="AG8" s="226"/>
      <c r="AH8" s="226"/>
      <c r="AI8" s="226"/>
      <c r="AJ8" s="226"/>
      <c r="AK8" s="226"/>
      <c r="AL8" s="226"/>
      <c r="AM8" s="226"/>
      <c r="AN8" s="226"/>
      <c r="AO8" s="226"/>
      <c r="AP8" s="226"/>
      <c r="AQ8" s="226"/>
      <c r="AR8" s="226"/>
      <c r="AS8" s="226"/>
      <c r="AT8" s="226"/>
      <c r="AU8" s="226"/>
      <c r="AV8" s="226"/>
      <c r="AW8" s="226"/>
      <c r="AX8" s="226"/>
      <c r="AY8" s="226"/>
      <c r="AZ8" s="226"/>
      <c r="BA8" s="226"/>
      <c r="BB8" s="226"/>
      <c r="BC8" s="226"/>
      <c r="BD8" s="226"/>
      <c r="BE8" s="226"/>
      <c r="BF8" s="226"/>
      <c r="BG8" s="226"/>
      <c r="BH8" s="226"/>
      <c r="BI8" s="226"/>
      <c r="BJ8" s="226"/>
      <c r="BK8" s="226"/>
      <c r="BL8" s="226"/>
      <c r="BM8" s="226"/>
      <c r="BN8" s="226"/>
      <c r="BO8" s="226"/>
      <c r="BP8" s="226"/>
      <c r="BQ8" s="226"/>
      <c r="BR8" s="226"/>
      <c r="BS8" s="226"/>
      <c r="BT8" s="226"/>
      <c r="BU8" s="226"/>
      <c r="BV8" s="226"/>
      <c r="BW8" s="226"/>
      <c r="BX8" s="226"/>
      <c r="BY8" s="226"/>
      <c r="BZ8" s="226"/>
      <c r="CA8" s="226"/>
      <c r="CB8" s="226"/>
      <c r="CC8" s="226"/>
      <c r="CD8" s="226"/>
      <c r="CE8" s="226"/>
      <c r="CF8" s="226"/>
      <c r="CG8" s="226"/>
      <c r="CH8" s="226"/>
      <c r="CI8" s="226"/>
      <c r="CJ8" s="226"/>
      <c r="CK8" s="226"/>
      <c r="CL8" s="226"/>
      <c r="CM8" s="226"/>
      <c r="CN8" s="226"/>
      <c r="CO8" s="226"/>
      <c r="CP8" s="226"/>
      <c r="CQ8" s="226"/>
      <c r="CR8" s="226"/>
      <c r="CS8" s="226"/>
      <c r="CT8" s="226"/>
      <c r="CU8" s="226"/>
      <c r="CV8" s="226"/>
      <c r="CW8" s="226"/>
      <c r="CX8" s="226"/>
      <c r="CY8" s="226"/>
      <c r="CZ8" s="226"/>
      <c r="DA8" s="226"/>
      <c r="DB8" s="226"/>
      <c r="DC8" s="226"/>
      <c r="DD8" s="226"/>
      <c r="DE8" s="226"/>
      <c r="DF8" s="226"/>
      <c r="DG8" s="226"/>
      <c r="DH8" s="226"/>
      <c r="DI8" s="226"/>
      <c r="DJ8" s="226"/>
      <c r="DK8" s="226"/>
      <c r="DL8" s="226"/>
      <c r="DM8" s="226"/>
      <c r="DN8" s="226"/>
      <c r="DO8" s="226"/>
      <c r="DP8" s="226"/>
      <c r="DQ8" s="226"/>
      <c r="DR8" s="226"/>
      <c r="DS8" s="226"/>
      <c r="DT8" s="226"/>
      <c r="DU8" s="226"/>
      <c r="DV8" s="226"/>
      <c r="DW8" s="226"/>
      <c r="DX8" s="226"/>
      <c r="DY8" s="226"/>
      <c r="DZ8" s="226"/>
      <c r="EA8" s="226"/>
      <c r="EB8" s="226"/>
      <c r="EC8" s="226"/>
      <c r="ED8" s="226"/>
      <c r="EE8" s="226"/>
      <c r="EF8" s="226"/>
      <c r="EG8" s="226"/>
      <c r="EH8" s="226"/>
      <c r="EI8" s="226"/>
      <c r="EJ8" s="226"/>
    </row>
    <row r="9" customFormat="false" ht="22.5" hidden="false" customHeight="true" outlineLevel="0" collapsed="false">
      <c r="A9" s="227" t="s">
        <v>88</v>
      </c>
      <c r="B9" s="228"/>
      <c r="C9" s="229" t="str">
        <f aca="false">'Power Price'!C66</f>
        <v>Oct 01</v>
      </c>
      <c r="D9" s="229" t="str">
        <f aca="false">'Power Price'!D66</f>
        <v>Nov 01</v>
      </c>
      <c r="E9" s="229" t="str">
        <f aca="false">'Power Price'!E66</f>
        <v>Dec 01</v>
      </c>
      <c r="F9" s="229" t="str">
        <f aca="false">'Power Price'!F66</f>
        <v>2001 Total</v>
      </c>
      <c r="G9" s="156" t="str">
        <f aca="false">'Power Price'!G66</f>
        <v>Jan-Feb '02</v>
      </c>
      <c r="H9" s="156" t="n">
        <f aca="false">'Power Price'!H66</f>
        <v>37257</v>
      </c>
      <c r="I9" s="156" t="n">
        <f aca="false">'Power Price'!I66</f>
        <v>37288</v>
      </c>
      <c r="J9" s="156" t="str">
        <f aca="false">'Power Price'!J66</f>
        <v>Mar-Apr '02</v>
      </c>
      <c r="K9" s="156" t="n">
        <f aca="false">'Power Price'!K66</f>
        <v>37316</v>
      </c>
      <c r="L9" s="156" t="n">
        <f aca="false">'Power Price'!L66</f>
        <v>37347</v>
      </c>
      <c r="M9" s="156" t="n">
        <f aca="false">'Power Price'!M66</f>
        <v>37377</v>
      </c>
      <c r="N9" s="156" t="n">
        <f aca="false">'Power Price'!N66</f>
        <v>37408</v>
      </c>
      <c r="O9" s="156" t="str">
        <f aca="false">'Power Price'!O66</f>
        <v>Jul-Aug '02</v>
      </c>
      <c r="P9" s="156" t="n">
        <f aca="false">'Power Price'!P66</f>
        <v>37438</v>
      </c>
      <c r="Q9" s="156" t="n">
        <f aca="false">'Power Price'!Q66</f>
        <v>37469</v>
      </c>
      <c r="R9" s="156" t="n">
        <f aca="false">'Power Price'!R66</f>
        <v>37500</v>
      </c>
      <c r="S9" s="156" t="str">
        <f aca="false">'Power Price'!S66</f>
        <v>Oct-Dec '02</v>
      </c>
      <c r="T9" s="229" t="n">
        <f aca="false">'Power Price'!T66</f>
        <v>37530</v>
      </c>
      <c r="U9" s="229" t="n">
        <f aca="false">'Power Price'!U66</f>
        <v>37561</v>
      </c>
      <c r="V9" s="229" t="n">
        <f aca="false">'Power Price'!V66</f>
        <v>37591</v>
      </c>
      <c r="W9" s="229" t="str">
        <f aca="false">'Power Price'!W66</f>
        <v>2002</v>
      </c>
      <c r="X9" s="229" t="str">
        <f aca="false">'Power Price'!X66</f>
        <v>2003</v>
      </c>
      <c r="Y9" s="229" t="str">
        <f aca="false">'Power Price'!Y66</f>
        <v>2004</v>
      </c>
      <c r="Z9" s="229" t="str">
        <f aca="false">'Power Price'!Z66</f>
        <v>2005</v>
      </c>
      <c r="AA9" s="229" t="str">
        <f aca="false">'Power Price'!AA66</f>
        <v>2006-2009</v>
      </c>
      <c r="AB9" s="229" t="str">
        <f aca="false">'Power Price'!AB66</f>
        <v>&gt; =2010</v>
      </c>
      <c r="AC9" s="229" t="str">
        <f aca="false">'Power Price'!AC66</f>
        <v>Total Avg Peak</v>
      </c>
    </row>
    <row r="10" customFormat="false" ht="12" hidden="true" customHeight="false" outlineLevel="0" collapsed="false">
      <c r="A10" s="230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30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30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30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30"/>
      <c r="B14" s="231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30"/>
      <c r="B15" s="73"/>
      <c r="C15" s="131"/>
      <c r="D15" s="131"/>
      <c r="E15" s="131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232" t="str">
        <f aca="false">+'Power Price'!A67</f>
        <v>MID-COLUMBIA</v>
      </c>
      <c r="B16" s="233" t="str">
        <f aca="false">'Power Price'!B73</f>
        <v>NYPP</v>
      </c>
      <c r="C16" s="145" t="n">
        <f aca="false">+'Power Price'!C67</f>
        <v>4309.06389301634</v>
      </c>
      <c r="D16" s="145" t="n">
        <f aca="false">+'Power Price'!D67</f>
        <v>5571.45777959517</v>
      </c>
      <c r="E16" s="145" t="n">
        <f aca="false">+'Power Price'!E67</f>
        <v>9229.53451043339</v>
      </c>
      <c r="F16" s="169" t="n">
        <f aca="false">+'Power Price'!F67</f>
        <v>6370.01872768164</v>
      </c>
      <c r="G16" s="145" t="n">
        <f aca="false">+'Power Price'!G67</f>
        <v>10236.7735150576</v>
      </c>
      <c r="H16" s="145" t="n">
        <f aca="false">+'Power Price'!H67</f>
        <v>10685.1037083595</v>
      </c>
      <c r="I16" s="145" t="n">
        <f aca="false">+'Power Price'!I67</f>
        <v>9788.44332175561</v>
      </c>
      <c r="J16" s="145" t="n">
        <f aca="false">+'Power Price'!J67</f>
        <v>13750.4910889675</v>
      </c>
      <c r="K16" s="145" t="n">
        <f aca="false">+'Power Price'!K67</f>
        <v>12200.4357298475</v>
      </c>
      <c r="L16" s="145" t="n">
        <f aca="false">+'Power Price'!L67</f>
        <v>15300.5464480874</v>
      </c>
      <c r="M16" s="145" t="n">
        <f aca="false">+'Power Price'!M67</f>
        <v>11873.058144696</v>
      </c>
      <c r="N16" s="145" t="n">
        <f aca="false">+'Power Price'!N67</f>
        <v>10634.2575009495</v>
      </c>
      <c r="O16" s="145" t="n">
        <f aca="false">+'Power Price'!O67</f>
        <v>15784.8324514991</v>
      </c>
      <c r="P16" s="145" t="n">
        <f aca="false">+'Power Price'!P67</f>
        <v>14197.5308641975</v>
      </c>
      <c r="Q16" s="145" t="n">
        <f aca="false">+'Power Price'!Q67</f>
        <v>17372.1340388007</v>
      </c>
      <c r="R16" s="145" t="n">
        <f aca="false">+'Power Price'!R67</f>
        <v>14260.2495543672</v>
      </c>
      <c r="S16" s="145" t="n">
        <f aca="false">+'Power Price'!S67</f>
        <v>12484.7751890553</v>
      </c>
      <c r="T16" s="145" t="n">
        <f aca="false">+'Power Price'!T67</f>
        <v>13181.8181818182</v>
      </c>
      <c r="U16" s="145" t="n">
        <f aca="false">+'Power Price'!U67</f>
        <v>11891.8918918919</v>
      </c>
      <c r="V16" s="145" t="n">
        <f aca="false">+'Power Price'!V67</f>
        <v>12380.615493456</v>
      </c>
      <c r="W16" s="169" t="n">
        <f aca="false">+'Power Price'!W67</f>
        <v>12746.4687058531</v>
      </c>
      <c r="X16" s="145" t="n">
        <f aca="false">+'Power Price'!X67</f>
        <v>11744.9338033986</v>
      </c>
      <c r="Y16" s="145" t="n">
        <f aca="false">+'Power Price'!Y67</f>
        <v>11166.33724635</v>
      </c>
      <c r="Z16" s="145" t="n">
        <f aca="false">+'Power Price'!Z67</f>
        <v>10919.3463819922</v>
      </c>
      <c r="AA16" s="145" t="n">
        <f aca="false">+'Power Price'!AA67</f>
        <v>10458.2013150871</v>
      </c>
      <c r="AB16" s="145" t="n">
        <f aca="false">+'Power Price'!AB67</f>
        <v>10119.0494437508</v>
      </c>
      <c r="AC16" s="170" t="n">
        <f aca="false">+'Power Price'!AC67</f>
        <v>10648.1642595534</v>
      </c>
    </row>
    <row r="17" customFormat="false" ht="13.7" hidden="false" customHeight="true" outlineLevel="0" collapsed="false">
      <c r="A17" s="234" t="str">
        <f aca="false">+'Power Price'!A68</f>
        <v>COB</v>
      </c>
      <c r="B17" s="225" t="n">
        <f aca="false">'Power Price'!B74</f>
        <v>0</v>
      </c>
      <c r="C17" s="139" t="n">
        <f aca="false">+'Power Price'!C68</f>
        <v>4734.39821693908</v>
      </c>
      <c r="D17" s="139" t="n">
        <f aca="false">+'Power Price'!D68</f>
        <v>5724.80065426293</v>
      </c>
      <c r="E17" s="139" t="n">
        <f aca="false">+'Power Price'!E68</f>
        <v>9296.4151952916</v>
      </c>
      <c r="F17" s="141" t="n">
        <f aca="false">+'Power Price'!F68</f>
        <v>6585.2046888312</v>
      </c>
      <c r="G17" s="139" t="n">
        <f aca="false">+'Power Price'!G68</f>
        <v>10181.7022337323</v>
      </c>
      <c r="H17" s="139" t="n">
        <f aca="false">+'Power Price'!H68</f>
        <v>10606.5367693275</v>
      </c>
      <c r="I17" s="139" t="n">
        <f aca="false">+'Power Price'!I68</f>
        <v>9756.86769813704</v>
      </c>
      <c r="J17" s="139" t="n">
        <f aca="false">+'Power Price'!J68</f>
        <v>14296.9391763992</v>
      </c>
      <c r="K17" s="139" t="n">
        <f aca="false">+'Power Price'!K68</f>
        <v>12200.4357298475</v>
      </c>
      <c r="L17" s="139" t="n">
        <f aca="false">+'Power Price'!L68</f>
        <v>16393.4426229508</v>
      </c>
      <c r="M17" s="139" t="n">
        <f aca="false">+'Power Price'!M68</f>
        <v>12982.689747004</v>
      </c>
      <c r="N17" s="139" t="n">
        <f aca="false">+'Power Price'!N68</f>
        <v>11583.74477782</v>
      </c>
      <c r="O17" s="139" t="n">
        <f aca="false">+'Power Price'!O68</f>
        <v>16754.8500881834</v>
      </c>
      <c r="P17" s="139" t="n">
        <f aca="false">+'Power Price'!P68</f>
        <v>15255.7319223986</v>
      </c>
      <c r="Q17" s="139" t="n">
        <f aca="false">+'Power Price'!Q68</f>
        <v>18253.9682539683</v>
      </c>
      <c r="R17" s="139" t="n">
        <f aca="false">+'Power Price'!R68</f>
        <v>15508.0213903743</v>
      </c>
      <c r="S17" s="139" t="n">
        <f aca="false">+'Power Price'!S68</f>
        <v>12064.9262633698</v>
      </c>
      <c r="T17" s="139" t="n">
        <f aca="false">+'Power Price'!T68</f>
        <v>12636.3636363636</v>
      </c>
      <c r="U17" s="139" t="n">
        <f aca="false">+'Power Price'!U68</f>
        <v>11531.5315315315</v>
      </c>
      <c r="V17" s="139" t="n">
        <f aca="false">+'Power Price'!V68</f>
        <v>12026.8836222144</v>
      </c>
      <c r="W17" s="141" t="n">
        <f aca="false">+'Power Price'!W68</f>
        <v>13122.2141200594</v>
      </c>
      <c r="X17" s="139" t="n">
        <f aca="false">+'Power Price'!X68</f>
        <v>12215.3179398132</v>
      </c>
      <c r="Y17" s="139" t="n">
        <f aca="false">+'Power Price'!Y68</f>
        <v>11618.6881679526</v>
      </c>
      <c r="Z17" s="139" t="n">
        <f aca="false">+'Power Price'!Z68</f>
        <v>11436.7675814072</v>
      </c>
      <c r="AA17" s="139" t="n">
        <f aca="false">+'Power Price'!AA68</f>
        <v>11338.0126499656</v>
      </c>
      <c r="AB17" s="139" t="n">
        <f aca="false">+'Power Price'!AB68</f>
        <v>11308.7844729567</v>
      </c>
      <c r="AC17" s="171" t="n">
        <f aca="false">+'Power Price'!AC68</f>
        <v>11380.2789211664</v>
      </c>
    </row>
    <row r="18" customFormat="false" ht="13.7" hidden="false" customHeight="true" outlineLevel="0" collapsed="false">
      <c r="A18" s="234" t="str">
        <f aca="false">+'Power Price'!A69</f>
        <v>NP15</v>
      </c>
      <c r="B18" s="225" t="n">
        <f aca="false">'Power Price'!B75</f>
        <v>0</v>
      </c>
      <c r="C18" s="139" t="n">
        <f aca="false">+'Power Price'!C69</f>
        <v>4880.60921248143</v>
      </c>
      <c r="D18" s="139" t="n">
        <f aca="false">+'Power Price'!D69</f>
        <v>5929.25782048661</v>
      </c>
      <c r="E18" s="139" t="n">
        <f aca="false">+'Power Price'!E69</f>
        <v>9430.17656500803</v>
      </c>
      <c r="F18" s="141" t="n">
        <f aca="false">+'Power Price'!F69</f>
        <v>6746.68119932535</v>
      </c>
      <c r="G18" s="139" t="n">
        <f aca="false">+'Power Price'!G69</f>
        <v>10985.5782159554</v>
      </c>
      <c r="H18" s="139" t="n">
        <f aca="false">+'Power Price'!H69</f>
        <v>11156.5053425519</v>
      </c>
      <c r="I18" s="139" t="n">
        <f aca="false">+'Power Price'!I69</f>
        <v>10814.651089359</v>
      </c>
      <c r="J18" s="139" t="n">
        <f aca="false">+'Power Price'!J69</f>
        <v>15127.7724204436</v>
      </c>
      <c r="K18" s="139" t="n">
        <f aca="false">+'Power Price'!K69</f>
        <v>13725.4901960784</v>
      </c>
      <c r="L18" s="139" t="n">
        <f aca="false">+'Power Price'!L69</f>
        <v>16530.0546448087</v>
      </c>
      <c r="M18" s="139" t="n">
        <f aca="false">+'Power Price'!M69</f>
        <v>13426.5423879272</v>
      </c>
      <c r="N18" s="139" t="n">
        <f aca="false">+'Power Price'!N69</f>
        <v>14052.4116976833</v>
      </c>
      <c r="O18" s="139" t="n">
        <f aca="false">+'Power Price'!O69</f>
        <v>16843.0335097002</v>
      </c>
      <c r="P18" s="139" t="n">
        <f aca="false">+'Power Price'!P69</f>
        <v>15608.4656084656</v>
      </c>
      <c r="Q18" s="139" t="n">
        <f aca="false">+'Power Price'!Q69</f>
        <v>18077.6014109347</v>
      </c>
      <c r="R18" s="139" t="n">
        <f aca="false">+'Power Price'!R69</f>
        <v>15418.8948306595</v>
      </c>
      <c r="S18" s="139" t="n">
        <f aca="false">+'Power Price'!S69</f>
        <v>13021.715737669</v>
      </c>
      <c r="T18" s="139" t="n">
        <f aca="false">+'Power Price'!T69</f>
        <v>13454.5454545455</v>
      </c>
      <c r="U18" s="139" t="n">
        <f aca="false">+'Power Price'!U69</f>
        <v>12522.5225225225</v>
      </c>
      <c r="V18" s="139" t="n">
        <f aca="false">+'Power Price'!V69</f>
        <v>13088.0792359392</v>
      </c>
      <c r="W18" s="141" t="n">
        <f aca="false">+'Power Price'!W69</f>
        <v>13871.1463707489</v>
      </c>
      <c r="X18" s="139" t="n">
        <f aca="false">+'Power Price'!X69</f>
        <v>12930.3018271633</v>
      </c>
      <c r="Y18" s="139" t="n">
        <f aca="false">+'Power Price'!Y69</f>
        <v>12491.3624678213</v>
      </c>
      <c r="Z18" s="139" t="n">
        <f aca="false">+'Power Price'!Z69</f>
        <v>12279.7609355838</v>
      </c>
      <c r="AA18" s="139" t="n">
        <f aca="false">+'Power Price'!AA69</f>
        <v>11673.5074796542</v>
      </c>
      <c r="AB18" s="139" t="n">
        <f aca="false">+'Power Price'!AB69</f>
        <v>11173.5331575779</v>
      </c>
      <c r="AC18" s="171" t="n">
        <f aca="false">+'Power Price'!AC69</f>
        <v>11831.1204519863</v>
      </c>
    </row>
    <row r="19" customFormat="false" ht="13.7" hidden="false" customHeight="true" outlineLevel="0" collapsed="false">
      <c r="A19" s="234" t="str">
        <f aca="false">+'Power Price'!A70</f>
        <v>ZP26</v>
      </c>
      <c r="B19" s="225" t="n">
        <f aca="false">'Power Price'!B76</f>
        <v>0</v>
      </c>
      <c r="C19" s="139" t="n">
        <f aca="false">+'Power Price'!C70</f>
        <v>5267.23626407436</v>
      </c>
      <c r="D19" s="139" t="n">
        <f aca="false">+'Power Price'!D70</f>
        <v>5622.57207115109</v>
      </c>
      <c r="E19" s="139" t="n">
        <f aca="false">+'Power Price'!E70</f>
        <v>8627.60834670947</v>
      </c>
      <c r="F19" s="141" t="n">
        <f aca="false">+'Power Price'!F70</f>
        <v>6505.80556064498</v>
      </c>
      <c r="G19" s="139" t="n">
        <f aca="false">+'Power Price'!G70</f>
        <v>10237.8898751006</v>
      </c>
      <c r="H19" s="139" t="n">
        <f aca="false">+'Power Price'!H70</f>
        <v>10213.7020741672</v>
      </c>
      <c r="I19" s="139" t="n">
        <f aca="false">+'Power Price'!I70</f>
        <v>10262.0776760341</v>
      </c>
      <c r="J19" s="139" t="n">
        <f aca="false">+'Power Price'!J70</f>
        <v>15127.7724204436</v>
      </c>
      <c r="K19" s="139" t="n">
        <f aca="false">+'Power Price'!K70</f>
        <v>13725.4901960784</v>
      </c>
      <c r="L19" s="139" t="n">
        <f aca="false">+'Power Price'!L70</f>
        <v>16530.0546448087</v>
      </c>
      <c r="M19" s="139" t="n">
        <f aca="false">+'Power Price'!M70</f>
        <v>13426.5423879272</v>
      </c>
      <c r="N19" s="139" t="n">
        <f aca="false">+'Power Price'!N70</f>
        <v>14052.4116976833</v>
      </c>
      <c r="O19" s="139" t="n">
        <f aca="false">+'Power Price'!O70</f>
        <v>16843.0335097002</v>
      </c>
      <c r="P19" s="139" t="n">
        <f aca="false">+'Power Price'!P70</f>
        <v>15608.4656084656</v>
      </c>
      <c r="Q19" s="139" t="n">
        <f aca="false">+'Power Price'!Q70</f>
        <v>18077.6014109347</v>
      </c>
      <c r="R19" s="139" t="n">
        <f aca="false">+'Power Price'!R70</f>
        <v>14081.9964349376</v>
      </c>
      <c r="S19" s="139" t="n">
        <f aca="false">+'Power Price'!S70</f>
        <v>12750.086839581</v>
      </c>
      <c r="T19" s="139" t="n">
        <f aca="false">+'Power Price'!T70</f>
        <v>12818.1818181818</v>
      </c>
      <c r="U19" s="139" t="n">
        <f aca="false">+'Power Price'!U70</f>
        <v>12432.4324324324</v>
      </c>
      <c r="V19" s="139" t="n">
        <f aca="false">+'Power Price'!V70</f>
        <v>12999.6462681288</v>
      </c>
      <c r="W19" s="141" t="n">
        <f aca="false">+'Power Price'!W70</f>
        <v>13539.9933111468</v>
      </c>
      <c r="X19" s="139" t="n">
        <f aca="false">+'Power Price'!X70</f>
        <v>9409.59615528736</v>
      </c>
      <c r="Y19" s="139" t="n">
        <f aca="false">+'Power Price'!Y70</f>
        <v>8239.33532767753</v>
      </c>
      <c r="Z19" s="139" t="n">
        <f aca="false">+'Power Price'!Z70</f>
        <v>7428.26499044728</v>
      </c>
      <c r="AA19" s="139" t="n">
        <f aca="false">+'Power Price'!AA70</f>
        <v>9815.41348149693</v>
      </c>
      <c r="AB19" s="139" t="n">
        <f aca="false">+'Power Price'!AB70</f>
        <v>10371.5666384269</v>
      </c>
      <c r="AC19" s="171" t="n">
        <f aca="false">+'Power Price'!AC70</f>
        <v>9609.13902782069</v>
      </c>
    </row>
    <row r="20" customFormat="false" ht="13.7" hidden="false" customHeight="true" outlineLevel="0" collapsed="false">
      <c r="A20" s="234" t="str">
        <f aca="false">+'Power Price'!A71</f>
        <v>SP15</v>
      </c>
      <c r="B20" s="225" t="n">
        <f aca="false">'Power Price'!B77</f>
        <v>0</v>
      </c>
      <c r="C20" s="139" t="n">
        <f aca="false">+'Power Price'!C71</f>
        <v>4833.35809806835</v>
      </c>
      <c r="D20" s="139" t="n">
        <f aca="false">+'Power Price'!D71</f>
        <v>5622.57207115109</v>
      </c>
      <c r="E20" s="139" t="n">
        <f aca="false">+'Power Price'!E71</f>
        <v>8627.60834670947</v>
      </c>
      <c r="F20" s="141" t="n">
        <f aca="false">+'Power Price'!F71</f>
        <v>6361.17950530964</v>
      </c>
      <c r="G20" s="139" t="n">
        <f aca="false">+'Power Price'!G71</f>
        <v>10237.8898751006</v>
      </c>
      <c r="H20" s="139" t="n">
        <f aca="false">+'Power Price'!H71</f>
        <v>10213.7020741672</v>
      </c>
      <c r="I20" s="139" t="n">
        <f aca="false">+'Power Price'!I71</f>
        <v>10262.0776760341</v>
      </c>
      <c r="J20" s="139" t="n">
        <f aca="false">+'Power Price'!J71</f>
        <v>15455.4626950963</v>
      </c>
      <c r="K20" s="139" t="n">
        <f aca="false">+'Power Price'!K71</f>
        <v>13834.4226579521</v>
      </c>
      <c r="L20" s="139" t="n">
        <f aca="false">+'Power Price'!L71</f>
        <v>17076.5027322404</v>
      </c>
      <c r="M20" s="139" t="n">
        <f aca="false">+'Power Price'!M71</f>
        <v>14647.137150466</v>
      </c>
      <c r="N20" s="139" t="n">
        <f aca="false">+'Power Price'!N71</f>
        <v>14906.9502468667</v>
      </c>
      <c r="O20" s="139" t="n">
        <f aca="false">+'Power Price'!O71</f>
        <v>17636.684303351</v>
      </c>
      <c r="P20" s="139" t="n">
        <f aca="false">+'Power Price'!P71</f>
        <v>16578.4832451499</v>
      </c>
      <c r="Q20" s="139" t="n">
        <f aca="false">+'Power Price'!Q71</f>
        <v>18694.885361552</v>
      </c>
      <c r="R20" s="139" t="n">
        <f aca="false">+'Power Price'!R71</f>
        <v>14081.9964349376</v>
      </c>
      <c r="S20" s="139" t="n">
        <f aca="false">+'Power Price'!S71</f>
        <v>12750.086839581</v>
      </c>
      <c r="T20" s="139" t="n">
        <f aca="false">+'Power Price'!T71</f>
        <v>12818.1818181818</v>
      </c>
      <c r="U20" s="139" t="n">
        <f aca="false">+'Power Price'!U71</f>
        <v>12432.4324324324</v>
      </c>
      <c r="V20" s="139" t="n">
        <f aca="false">+'Power Price'!V71</f>
        <v>12999.6462681288</v>
      </c>
      <c r="W20" s="141" t="n">
        <f aca="false">+'Power Price'!W71</f>
        <v>13878.8221039185</v>
      </c>
      <c r="X20" s="139" t="n">
        <f aca="false">+'Power Price'!X71</f>
        <v>13019.5950869573</v>
      </c>
      <c r="Y20" s="139" t="n">
        <f aca="false">+'Power Price'!Y71</f>
        <v>12582.7750718078</v>
      </c>
      <c r="Z20" s="139" t="n">
        <f aca="false">+'Power Price'!Z71</f>
        <v>12350.5660676114</v>
      </c>
      <c r="AA20" s="139" t="n">
        <f aca="false">+'Power Price'!AA71</f>
        <v>11744.5465300043</v>
      </c>
      <c r="AB20" s="139" t="n">
        <f aca="false">+'Power Price'!AB71</f>
        <v>11178.9779060953</v>
      </c>
      <c r="AC20" s="171" t="n">
        <f aca="false">+'Power Price'!AC71</f>
        <v>11877.0488960149</v>
      </c>
    </row>
    <row r="21" customFormat="false" ht="13.7" hidden="false" customHeight="true" outlineLevel="0" collapsed="false">
      <c r="A21" s="234" t="str">
        <f aca="false">+'Power Price'!A72</f>
        <v>Palo Verde</v>
      </c>
      <c r="B21" s="225" t="n">
        <f aca="false">'Power Price'!B78</f>
        <v>0</v>
      </c>
      <c r="C21" s="139" t="n">
        <f aca="false">+'Power Price'!C72</f>
        <v>5027.11738484398</v>
      </c>
      <c r="D21" s="139" t="n">
        <f aca="false">+'Power Price'!D72</f>
        <v>5315.88632181558</v>
      </c>
      <c r="E21" s="139" t="n">
        <f aca="false">+'Power Price'!E72</f>
        <v>8159.44355270198</v>
      </c>
      <c r="F21" s="141" t="n">
        <f aca="false">+'Power Price'!F72</f>
        <v>6167.48241978718</v>
      </c>
      <c r="G21" s="139" t="n">
        <f aca="false">+'Power Price'!G72</f>
        <v>9410.7042951779</v>
      </c>
      <c r="H21" s="139" t="n">
        <f aca="false">+'Power Price'!H72</f>
        <v>9506.59962287869</v>
      </c>
      <c r="I21" s="139" t="n">
        <f aca="false">+'Power Price'!I72</f>
        <v>9314.80896747711</v>
      </c>
      <c r="J21" s="139" t="n">
        <f aca="false">+'Power Price'!J72</f>
        <v>14760.348583878</v>
      </c>
      <c r="K21" s="139" t="n">
        <f aca="false">+'Power Price'!K72</f>
        <v>12854.0305010893</v>
      </c>
      <c r="L21" s="139" t="n">
        <f aca="false">+'Power Price'!L72</f>
        <v>16666.6666666667</v>
      </c>
      <c r="M21" s="139" t="n">
        <f aca="false">+'Power Price'!M72</f>
        <v>14425.2108300044</v>
      </c>
      <c r="N21" s="139" t="n">
        <f aca="false">+'Power Price'!N72</f>
        <v>15761.4887960501</v>
      </c>
      <c r="O21" s="139" t="n">
        <f aca="false">+'Power Price'!O72</f>
        <v>19047.6190476191</v>
      </c>
      <c r="P21" s="139" t="n">
        <f aca="false">+'Power Price'!P72</f>
        <v>17989.417989418</v>
      </c>
      <c r="Q21" s="139" t="n">
        <f aca="false">+'Power Price'!Q72</f>
        <v>20105.8201058201</v>
      </c>
      <c r="R21" s="139" t="n">
        <f aca="false">+'Power Price'!R72</f>
        <v>16042.7807486631</v>
      </c>
      <c r="S21" s="139" t="n">
        <f aca="false">+'Power Price'!S72</f>
        <v>11616.4250561138</v>
      </c>
      <c r="T21" s="139" t="n">
        <f aca="false">+'Power Price'!T72</f>
        <v>12181.8181818182</v>
      </c>
      <c r="U21" s="139" t="n">
        <f aca="false">+'Power Price'!U72</f>
        <v>11171.1711711712</v>
      </c>
      <c r="V21" s="139" t="n">
        <f aca="false">+'Power Price'!V72</f>
        <v>11496.285815352</v>
      </c>
      <c r="W21" s="141" t="n">
        <f aca="false">+'Power Price'!W72</f>
        <v>13801.6992611193</v>
      </c>
      <c r="X21" s="139" t="n">
        <f aca="false">+'Power Price'!X72</f>
        <v>12280.6933621623</v>
      </c>
      <c r="Y21" s="139" t="n">
        <f aca="false">+'Power Price'!Y72</f>
        <v>11737.2584457964</v>
      </c>
      <c r="Z21" s="139" t="n">
        <f aca="false">+'Power Price'!Z72</f>
        <v>11620.8848251457</v>
      </c>
      <c r="AA21" s="139" t="n">
        <f aca="false">+'Power Price'!AA72</f>
        <v>11053.8256666557</v>
      </c>
      <c r="AB21" s="139" t="n">
        <f aca="false">+'Power Price'!AB72</f>
        <v>10525.3677208276</v>
      </c>
      <c r="AC21" s="171" t="n">
        <f aca="false">+'Power Price'!AC72</f>
        <v>11250.2331981693</v>
      </c>
    </row>
    <row r="22" customFormat="false" ht="13.7" hidden="false" customHeight="true" outlineLevel="0" collapsed="false">
      <c r="A22" s="235" t="str">
        <f aca="false">+'Power Price'!A73</f>
        <v>Mead</v>
      </c>
      <c r="B22" s="236" t="n">
        <f aca="false">'Power Price'!B79</f>
        <v>0</v>
      </c>
      <c r="C22" s="142" t="n">
        <f aca="false">+'Power Price'!C73</f>
        <v>5212.852897474</v>
      </c>
      <c r="D22" s="142" t="n">
        <f aca="false">+'Power Price'!D73</f>
        <v>5622.57207115109</v>
      </c>
      <c r="E22" s="142" t="n">
        <f aca="false">+'Power Price'!E73</f>
        <v>8694.48903156768</v>
      </c>
      <c r="F22" s="143" t="n">
        <f aca="false">+'Power Price'!F73</f>
        <v>6509.97133339759</v>
      </c>
      <c r="G22" s="142" t="n">
        <f aca="false">+'Power Price'!G73</f>
        <v>9843.75275989011</v>
      </c>
      <c r="H22" s="142" t="n">
        <f aca="false">+'Power Price'!H73</f>
        <v>9978.00125707102</v>
      </c>
      <c r="I22" s="142" t="n">
        <f aca="false">+'Power Price'!I73</f>
        <v>9709.50426270919</v>
      </c>
      <c r="J22" s="142" t="n">
        <f aca="false">+'Power Price'!J73</f>
        <v>15579.1278259938</v>
      </c>
      <c r="K22" s="142" t="n">
        <f aca="false">+'Power Price'!K73</f>
        <v>13398.6928104575</v>
      </c>
      <c r="L22" s="142" t="n">
        <f aca="false">+'Power Price'!L73</f>
        <v>17759.5628415301</v>
      </c>
      <c r="M22" s="142" t="n">
        <f aca="false">+'Power Price'!M73</f>
        <v>15756.7687527741</v>
      </c>
      <c r="N22" s="142" t="n">
        <f aca="false">+'Power Price'!N73</f>
        <v>17660.4633497911</v>
      </c>
      <c r="O22" s="142" t="n">
        <f aca="false">+'Power Price'!O73</f>
        <v>22045.8553791887</v>
      </c>
      <c r="P22" s="142" t="n">
        <f aca="false">+'Power Price'!P73</f>
        <v>20458.5537918871</v>
      </c>
      <c r="Q22" s="142" t="n">
        <f aca="false">+'Power Price'!Q73</f>
        <v>23633.1569664903</v>
      </c>
      <c r="R22" s="142" t="n">
        <f aca="false">+'Power Price'!R73</f>
        <v>18538.3244206774</v>
      </c>
      <c r="S22" s="142" t="n">
        <f aca="false">+'Power Price'!S73</f>
        <v>12395.5168468787</v>
      </c>
      <c r="T22" s="142" t="n">
        <f aca="false">+'Power Price'!T73</f>
        <v>13090.9090909091</v>
      </c>
      <c r="U22" s="142" t="n">
        <f aca="false">+'Power Price'!U73</f>
        <v>11891.8918918919</v>
      </c>
      <c r="V22" s="142" t="n">
        <f aca="false">+'Power Price'!V73</f>
        <v>12203.7495578352</v>
      </c>
      <c r="W22" s="143" t="n">
        <f aca="false">+'Power Price'!W73</f>
        <v>15187.3518537809</v>
      </c>
      <c r="X22" s="142" t="n">
        <f aca="false">+'Power Price'!X73</f>
        <v>13365.6064686589</v>
      </c>
      <c r="Y22" s="142" t="n">
        <f aca="false">+'Power Price'!Y73</f>
        <v>12738.8738470654</v>
      </c>
      <c r="Z22" s="142" t="n">
        <f aca="false">+'Power Price'!Z73</f>
        <v>12626.2579487723</v>
      </c>
      <c r="AA22" s="142" t="n">
        <f aca="false">+'Power Price'!AA73</f>
        <v>11956.0742151837</v>
      </c>
      <c r="AB22" s="142" t="n">
        <f aca="false">+'Power Price'!AB73</f>
        <v>11324.2617715254</v>
      </c>
      <c r="AC22" s="173" t="n">
        <f aca="false">+'Power Price'!AC73</f>
        <v>12199.1341295923</v>
      </c>
    </row>
    <row r="23" customFormat="false" ht="13.7" hidden="true" customHeight="true" outlineLevel="0" collapsed="false">
      <c r="A23" s="234" t="n">
        <f aca="false">+'Power Price'!A74</f>
        <v>0</v>
      </c>
      <c r="B23" s="225" t="n">
        <f aca="false">'Power Price'!B80</f>
        <v>0</v>
      </c>
      <c r="C23" s="139" t="n">
        <f aca="false">+'Power Price'!C74</f>
        <v>0</v>
      </c>
      <c r="D23" s="139" t="n">
        <f aca="false">+'Power Price'!D74</f>
        <v>0</v>
      </c>
      <c r="E23" s="139" t="n">
        <f aca="false">+'Power Price'!E74</f>
        <v>0</v>
      </c>
      <c r="F23" s="139" t="n">
        <f aca="false">+'Power Price'!F74</f>
        <v>0</v>
      </c>
      <c r="G23" s="139" t="n">
        <f aca="false">+'Power Price'!G74</f>
        <v>0</v>
      </c>
      <c r="H23" s="139" t="n">
        <f aca="false">+'Power Price'!H74</f>
        <v>0</v>
      </c>
      <c r="I23" s="139" t="n">
        <f aca="false">+'Power Price'!I74</f>
        <v>0</v>
      </c>
      <c r="J23" s="139" t="n">
        <f aca="false">+'Power Price'!J74</f>
        <v>0</v>
      </c>
      <c r="K23" s="139" t="n">
        <f aca="false">+'Power Price'!K74</f>
        <v>0</v>
      </c>
      <c r="L23" s="139" t="n">
        <f aca="false">+'Power Price'!L74</f>
        <v>0</v>
      </c>
      <c r="M23" s="139" t="n">
        <f aca="false">+'Power Price'!M74</f>
        <v>0</v>
      </c>
      <c r="N23" s="139" t="n">
        <f aca="false">+'Power Price'!N74</f>
        <v>0</v>
      </c>
      <c r="O23" s="139" t="n">
        <f aca="false">+'Power Price'!O74</f>
        <v>0</v>
      </c>
      <c r="P23" s="139" t="n">
        <f aca="false">+'Power Price'!P74</f>
        <v>0</v>
      </c>
      <c r="Q23" s="139" t="n">
        <f aca="false">+'Power Price'!Q74</f>
        <v>0</v>
      </c>
      <c r="R23" s="139" t="n">
        <f aca="false">+'Power Price'!R74</f>
        <v>0</v>
      </c>
      <c r="S23" s="139" t="n">
        <f aca="false">+'Power Price'!S74</f>
        <v>0</v>
      </c>
      <c r="T23" s="139" t="n">
        <f aca="false">+'Power Price'!T74</f>
        <v>0</v>
      </c>
      <c r="U23" s="139" t="n">
        <f aca="false">+'Power Price'!U74</f>
        <v>0</v>
      </c>
      <c r="V23" s="139" t="n">
        <f aca="false">+'Power Price'!V74</f>
        <v>0</v>
      </c>
      <c r="W23" s="139" t="n">
        <f aca="false">+'Power Price'!W74</f>
        <v>0</v>
      </c>
      <c r="X23" s="139" t="n">
        <f aca="false">+'Power Price'!X74</f>
        <v>0</v>
      </c>
      <c r="Y23" s="139" t="n">
        <f aca="false">+'Power Price'!Y74</f>
        <v>0</v>
      </c>
      <c r="Z23" s="139" t="n">
        <f aca="false">+'Power Price'!Z74</f>
        <v>0</v>
      </c>
      <c r="AA23" s="139" t="n">
        <f aca="false">+'Power Price'!AA74</f>
        <v>0</v>
      </c>
      <c r="AB23" s="139" t="n">
        <f aca="false">+'Power Price'!AB74</f>
        <v>0</v>
      </c>
      <c r="AC23" s="139" t="n">
        <f aca="false">+'Power Price'!AC74</f>
        <v>0</v>
      </c>
    </row>
    <row r="24" customFormat="false" ht="13.7" hidden="true" customHeight="true" outlineLevel="0" collapsed="false">
      <c r="A24" s="232" t="n">
        <f aca="false">+'Power Price'!A75</f>
        <v>0</v>
      </c>
      <c r="B24" s="225" t="n">
        <f aca="false">'Power Price'!B81</f>
        <v>0</v>
      </c>
      <c r="C24" s="145" t="n">
        <f aca="false">+'Power Price'!C75</f>
        <v>0</v>
      </c>
      <c r="D24" s="145" t="n">
        <f aca="false">+'Power Price'!D75</f>
        <v>0</v>
      </c>
      <c r="E24" s="145" t="n">
        <f aca="false">+'Power Price'!E75</f>
        <v>0</v>
      </c>
      <c r="F24" s="145" t="n">
        <f aca="false">+'Power Price'!F75</f>
        <v>0</v>
      </c>
      <c r="G24" s="145" t="n">
        <f aca="false">+'Power Price'!G75</f>
        <v>0</v>
      </c>
      <c r="H24" s="145" t="n">
        <f aca="false">+'Power Price'!H75</f>
        <v>0</v>
      </c>
      <c r="I24" s="145" t="n">
        <f aca="false">+'Power Price'!I75</f>
        <v>0</v>
      </c>
      <c r="J24" s="145" t="n">
        <f aca="false">+'Power Price'!J75</f>
        <v>0</v>
      </c>
      <c r="K24" s="145" t="n">
        <f aca="false">+'Power Price'!K75</f>
        <v>0</v>
      </c>
      <c r="L24" s="145" t="n">
        <f aca="false">+'Power Price'!L75</f>
        <v>0</v>
      </c>
      <c r="M24" s="145" t="n">
        <f aca="false">+'Power Price'!M75</f>
        <v>0</v>
      </c>
      <c r="N24" s="145" t="n">
        <f aca="false">+'Power Price'!N75</f>
        <v>0</v>
      </c>
      <c r="O24" s="145" t="n">
        <f aca="false">+'Power Price'!O75</f>
        <v>0</v>
      </c>
      <c r="P24" s="145" t="n">
        <f aca="false">+'Power Price'!P75</f>
        <v>0</v>
      </c>
      <c r="Q24" s="145" t="n">
        <f aca="false">+'Power Price'!Q75</f>
        <v>0</v>
      </c>
      <c r="R24" s="145" t="n">
        <f aca="false">+'Power Price'!R75</f>
        <v>0</v>
      </c>
      <c r="S24" s="145" t="n">
        <f aca="false">+'Power Price'!S75</f>
        <v>0</v>
      </c>
      <c r="T24" s="145" t="n">
        <f aca="false">+'Power Price'!T75</f>
        <v>0</v>
      </c>
      <c r="U24" s="145" t="n">
        <f aca="false">+'Power Price'!U75</f>
        <v>0</v>
      </c>
      <c r="V24" s="145" t="n">
        <f aca="false">+'Power Price'!V75</f>
        <v>0</v>
      </c>
      <c r="W24" s="145" t="n">
        <f aca="false">+'Power Price'!W75</f>
        <v>0</v>
      </c>
      <c r="X24" s="145" t="n">
        <f aca="false">+'Power Price'!X75</f>
        <v>0</v>
      </c>
      <c r="Y24" s="145" t="n">
        <f aca="false">+'Power Price'!Y75</f>
        <v>0</v>
      </c>
      <c r="Z24" s="145" t="n">
        <f aca="false">+'Power Price'!Z75</f>
        <v>0</v>
      </c>
      <c r="AA24" s="145" t="n">
        <f aca="false">+'Power Price'!AA75</f>
        <v>0</v>
      </c>
      <c r="AB24" s="145" t="n">
        <f aca="false">+'Power Price'!AB75</f>
        <v>0</v>
      </c>
      <c r="AC24" s="145" t="n">
        <f aca="false">+'Power Price'!AC75</f>
        <v>0</v>
      </c>
    </row>
    <row r="25" customFormat="false" ht="13.7" hidden="true" customHeight="true" outlineLevel="0" collapsed="false">
      <c r="A25" s="232" t="n">
        <f aca="false">+'Power Price'!A76</f>
        <v>0</v>
      </c>
      <c r="B25" s="225" t="n">
        <f aca="false">'Power Price'!B82</f>
        <v>0</v>
      </c>
      <c r="C25" s="145" t="n">
        <f aca="false">+'Power Price'!C76</f>
        <v>0</v>
      </c>
      <c r="D25" s="145" t="n">
        <f aca="false">+'Power Price'!D76</f>
        <v>0</v>
      </c>
      <c r="E25" s="145" t="n">
        <f aca="false">+'Power Price'!E76</f>
        <v>0</v>
      </c>
      <c r="F25" s="145" t="n">
        <f aca="false">+'Power Price'!F76</f>
        <v>0</v>
      </c>
      <c r="G25" s="145" t="n">
        <f aca="false">+'Power Price'!G76</f>
        <v>0</v>
      </c>
      <c r="H25" s="145" t="n">
        <f aca="false">+'Power Price'!H76</f>
        <v>0</v>
      </c>
      <c r="I25" s="145" t="n">
        <f aca="false">+'Power Price'!I76</f>
        <v>0</v>
      </c>
      <c r="J25" s="145" t="n">
        <f aca="false">+'Power Price'!J76</f>
        <v>0</v>
      </c>
      <c r="K25" s="145" t="n">
        <f aca="false">+'Power Price'!K76</f>
        <v>0</v>
      </c>
      <c r="L25" s="145" t="n">
        <f aca="false">+'Power Price'!L76</f>
        <v>0</v>
      </c>
      <c r="M25" s="145" t="n">
        <f aca="false">+'Power Price'!M76</f>
        <v>0</v>
      </c>
      <c r="N25" s="145" t="n">
        <f aca="false">+'Power Price'!N76</f>
        <v>0</v>
      </c>
      <c r="O25" s="145" t="n">
        <f aca="false">+'Power Price'!O76</f>
        <v>0</v>
      </c>
      <c r="P25" s="145" t="n">
        <f aca="false">+'Power Price'!P76</f>
        <v>0</v>
      </c>
      <c r="Q25" s="145" t="n">
        <f aca="false">+'Power Price'!Q76</f>
        <v>0</v>
      </c>
      <c r="R25" s="145" t="n">
        <f aca="false">+'Power Price'!R76</f>
        <v>0</v>
      </c>
      <c r="S25" s="145" t="n">
        <f aca="false">+'Power Price'!S76</f>
        <v>0</v>
      </c>
      <c r="T25" s="145" t="n">
        <f aca="false">+'Power Price'!T76</f>
        <v>0</v>
      </c>
      <c r="U25" s="145" t="n">
        <f aca="false">+'Power Price'!U76</f>
        <v>0</v>
      </c>
      <c r="V25" s="145" t="n">
        <f aca="false">+'Power Price'!V76</f>
        <v>0</v>
      </c>
      <c r="W25" s="145" t="n">
        <f aca="false">+'Power Price'!W76</f>
        <v>0</v>
      </c>
      <c r="X25" s="145" t="n">
        <f aca="false">+'Power Price'!X76</f>
        <v>0</v>
      </c>
      <c r="Y25" s="145" t="n">
        <f aca="false">+'Power Price'!Y76</f>
        <v>0</v>
      </c>
      <c r="Z25" s="145" t="n">
        <f aca="false">+'Power Price'!Z76</f>
        <v>0</v>
      </c>
      <c r="AA25" s="145" t="n">
        <f aca="false">+'Power Price'!AA76</f>
        <v>0</v>
      </c>
      <c r="AB25" s="145" t="n">
        <f aca="false">+'Power Price'!AB76</f>
        <v>0</v>
      </c>
      <c r="AC25" s="145" t="n">
        <f aca="false">+'Power Price'!AC76</f>
        <v>0</v>
      </c>
    </row>
    <row r="26" customFormat="false" ht="13.7" hidden="true" customHeight="true" outlineLevel="0" collapsed="false">
      <c r="A26" s="232" t="n">
        <f aca="false">+'Power Price'!A77</f>
        <v>0</v>
      </c>
      <c r="B26" s="122" t="n">
        <f aca="false">'Power Price'!B83</f>
        <v>0</v>
      </c>
      <c r="C26" s="145" t="n">
        <f aca="false">+'Power Price'!C77</f>
        <v>0</v>
      </c>
      <c r="D26" s="145" t="n">
        <f aca="false">+'Power Price'!D77</f>
        <v>0</v>
      </c>
      <c r="E26" s="145" t="n">
        <f aca="false">+'Power Price'!E77</f>
        <v>0</v>
      </c>
      <c r="F26" s="145" t="n">
        <f aca="false">+'Power Price'!F77</f>
        <v>0</v>
      </c>
      <c r="G26" s="145" t="n">
        <f aca="false">+'Power Price'!G77</f>
        <v>0</v>
      </c>
      <c r="H26" s="145" t="n">
        <f aca="false">+'Power Price'!H77</f>
        <v>0</v>
      </c>
      <c r="I26" s="145" t="n">
        <f aca="false">+'Power Price'!I77</f>
        <v>0</v>
      </c>
      <c r="J26" s="145" t="n">
        <f aca="false">+'Power Price'!J77</f>
        <v>0</v>
      </c>
      <c r="K26" s="145" t="n">
        <f aca="false">+'Power Price'!K77</f>
        <v>0</v>
      </c>
      <c r="L26" s="145" t="n">
        <f aca="false">+'Power Price'!L77</f>
        <v>0</v>
      </c>
      <c r="M26" s="145" t="n">
        <f aca="false">+'Power Price'!M77</f>
        <v>0</v>
      </c>
      <c r="N26" s="145" t="n">
        <f aca="false">+'Power Price'!N77</f>
        <v>0</v>
      </c>
      <c r="O26" s="145" t="n">
        <f aca="false">+'Power Price'!O77</f>
        <v>0</v>
      </c>
      <c r="P26" s="145" t="n">
        <f aca="false">+'Power Price'!P77</f>
        <v>0</v>
      </c>
      <c r="Q26" s="145" t="n">
        <f aca="false">+'Power Price'!Q77</f>
        <v>0</v>
      </c>
      <c r="R26" s="145" t="n">
        <f aca="false">+'Power Price'!R77</f>
        <v>0</v>
      </c>
      <c r="S26" s="145" t="n">
        <f aca="false">+'Power Price'!S77</f>
        <v>0</v>
      </c>
      <c r="T26" s="145" t="n">
        <f aca="false">+'Power Price'!T77</f>
        <v>0</v>
      </c>
      <c r="U26" s="145" t="n">
        <f aca="false">+'Power Price'!U77</f>
        <v>0</v>
      </c>
      <c r="V26" s="145" t="n">
        <f aca="false">+'Power Price'!V77</f>
        <v>0</v>
      </c>
      <c r="W26" s="145" t="n">
        <f aca="false">+'Power Price'!W77</f>
        <v>0</v>
      </c>
      <c r="X26" s="145" t="n">
        <f aca="false">+'Power Price'!X77</f>
        <v>0</v>
      </c>
      <c r="Y26" s="145" t="n">
        <f aca="false">+'Power Price'!Y77</f>
        <v>0</v>
      </c>
      <c r="Z26" s="145" t="n">
        <f aca="false">+'Power Price'!Z77</f>
        <v>0</v>
      </c>
      <c r="AA26" s="145" t="n">
        <f aca="false">+'Power Price'!AA77</f>
        <v>0</v>
      </c>
      <c r="AB26" s="145" t="n">
        <f aca="false">+'Power Price'!AB77</f>
        <v>0</v>
      </c>
      <c r="AC26" s="145" t="n">
        <f aca="false">+'Power Price'!AC77</f>
        <v>0</v>
      </c>
    </row>
    <row r="27" customFormat="false" ht="6.75" hidden="false" customHeight="true" outlineLevel="0" collapsed="false">
      <c r="A27" s="125"/>
      <c r="B27" s="125" t="n">
        <f aca="false">'Power Price'!B84</f>
        <v>0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</row>
    <row r="28" customFormat="false" ht="4.5" hidden="false" customHeight="true" outlineLevel="0" collapsed="false">
      <c r="B28" s="219" t="n">
        <f aca="false">'Power Price'!B85</f>
        <v>0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</row>
    <row r="29" customFormat="false" ht="18" hidden="false" customHeight="true" outlineLevel="0" collapsed="false">
      <c r="A29" s="237" t="str">
        <f aca="false">'Power Price'!A86</f>
        <v>Change</v>
      </c>
      <c r="B29" s="122" t="n">
        <f aca="false">'Power Price'!B86</f>
        <v>0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</row>
    <row r="30" customFormat="false" ht="12" hidden="true" customHeight="false" outlineLevel="0" collapsed="false">
      <c r="A30" s="230" t="str">
        <f aca="false">'Power Price'!A87</f>
        <v>MID-COLUMBIA</v>
      </c>
      <c r="B30" s="73" t="n">
        <f aca="false">'Power Price'!B87</f>
        <v>0</v>
      </c>
      <c r="C30" s="139" t="n">
        <f aca="false">'Power Price'!C87</f>
        <v>130.01485884101</v>
      </c>
      <c r="D30" s="139" t="n">
        <f aca="false">'Power Price'!D87</f>
        <v>942.774710920285</v>
      </c>
      <c r="E30" s="139" t="n">
        <f aca="false">'Power Price'!E87</f>
        <v>-133.761369716427</v>
      </c>
      <c r="F30" s="139" t="n">
        <f aca="false">'Power Price'!F87</f>
        <v>313.009400014957</v>
      </c>
      <c r="G30" s="139" t="n">
        <f aca="false">'Power Price'!G87</f>
        <v>-315.01199615694</v>
      </c>
      <c r="H30" s="139" t="n">
        <f aca="false">'Power Price'!H87</f>
        <v>-314.267756128222</v>
      </c>
      <c r="I30" s="139" t="n">
        <f aca="false">'Power Price'!I87</f>
        <v>-315.756236185662</v>
      </c>
      <c r="J30" s="139" t="n">
        <f aca="false">'Power Price'!J87</f>
        <v>0</v>
      </c>
      <c r="K30" s="139" t="n">
        <f aca="false">'Power Price'!K87</f>
        <v>0</v>
      </c>
      <c r="L30" s="139" t="n">
        <f aca="false">'Power Price'!L87</f>
        <v>0</v>
      </c>
      <c r="M30" s="139" t="n">
        <f aca="false">'Power Price'!M87</f>
        <v>-332.889480692411</v>
      </c>
      <c r="N30" s="139" t="n">
        <f aca="false">'Power Price'!N87</f>
        <v>0</v>
      </c>
      <c r="O30" s="139" t="n">
        <f aca="false">'Power Price'!O87</f>
        <v>-264.550264550264</v>
      </c>
      <c r="P30" s="139" t="n">
        <f aca="false">'Power Price'!P87</f>
        <v>-352.733686067018</v>
      </c>
      <c r="Q30" s="139" t="n">
        <f aca="false">'Power Price'!Q87</f>
        <v>-176.366843033509</v>
      </c>
      <c r="R30" s="139" t="n">
        <f aca="false">'Power Price'!R87</f>
        <v>-356.50623885918</v>
      </c>
      <c r="S30" s="139" t="n">
        <f aca="false">'Power Price'!S87</f>
        <v>-89.8170898170883</v>
      </c>
      <c r="T30" s="139" t="n">
        <f aca="false">'Power Price'!T87</f>
        <v>90.9090909090901</v>
      </c>
      <c r="U30" s="139" t="n">
        <f aca="false">'Power Price'!U87</f>
        <v>-360.360360360361</v>
      </c>
      <c r="V30" s="139" t="n">
        <f aca="false">'Power Price'!V87</f>
        <v>0</v>
      </c>
      <c r="W30" s="139" t="n">
        <f aca="false">'Power Price'!W87</f>
        <v>-183.852084966711</v>
      </c>
      <c r="X30" s="139" t="n">
        <f aca="false">'Power Price'!X87</f>
        <v>-12.118370972039</v>
      </c>
      <c r="Y30" s="139" t="n">
        <f aca="false">'Power Price'!Y87</f>
        <v>-21.7198282398094</v>
      </c>
      <c r="Z30" s="139" t="n">
        <f aca="false">'Power Price'!Z87</f>
        <v>-13.5515645096002</v>
      </c>
      <c r="AA30" s="139" t="n">
        <f aca="false">'Power Price'!AA87</f>
        <v>-11.1262610963568</v>
      </c>
      <c r="AB30" s="139" t="n">
        <f aca="false">'Power Price'!AB87</f>
        <v>-11.1089590671963</v>
      </c>
      <c r="AC30" s="139" t="n">
        <f aca="false">'Power Price'!AC87</f>
        <v>-24.0787073578194</v>
      </c>
    </row>
    <row r="31" customFormat="false" ht="12" hidden="true" customHeight="false" outlineLevel="0" collapsed="false">
      <c r="A31" s="230" t="str">
        <f aca="false">'Power Price'!A88</f>
        <v>COB</v>
      </c>
      <c r="B31" s="102" t="n">
        <f aca="false">'Power Price'!B88</f>
        <v>0</v>
      </c>
      <c r="C31" s="139" t="n">
        <f aca="false">'Power Price'!C88</f>
        <v>416.047548291233</v>
      </c>
      <c r="D31" s="139" t="n">
        <f aca="false">'Power Price'!D88</f>
        <v>948.45407664872</v>
      </c>
      <c r="E31" s="139" t="n">
        <f aca="false">'Power Price'!E88</f>
        <v>0</v>
      </c>
      <c r="F31" s="139" t="n">
        <f aca="false">'Power Price'!F88</f>
        <v>454.833874979984</v>
      </c>
      <c r="G31" s="139" t="n">
        <f aca="false">'Power Price'!G88</f>
        <v>-315.011996156944</v>
      </c>
      <c r="H31" s="139" t="n">
        <f aca="false">'Power Price'!H88</f>
        <v>-314.267756128222</v>
      </c>
      <c r="I31" s="139" t="n">
        <f aca="false">'Power Price'!I88</f>
        <v>-315.756236185664</v>
      </c>
      <c r="J31" s="139" t="n">
        <f aca="false">'Power Price'!J88</f>
        <v>0</v>
      </c>
      <c r="K31" s="139" t="n">
        <f aca="false">'Power Price'!K88</f>
        <v>0</v>
      </c>
      <c r="L31" s="139" t="n">
        <f aca="false">'Power Price'!L88</f>
        <v>0</v>
      </c>
      <c r="M31" s="139" t="n">
        <f aca="false">'Power Price'!M88</f>
        <v>-332.889480692411</v>
      </c>
      <c r="N31" s="139" t="n">
        <f aca="false">'Power Price'!N88</f>
        <v>0</v>
      </c>
      <c r="O31" s="139" t="n">
        <f aca="false">'Power Price'!O88</f>
        <v>-264.550264550264</v>
      </c>
      <c r="P31" s="139" t="n">
        <f aca="false">'Power Price'!P88</f>
        <v>-352.73368606702</v>
      </c>
      <c r="Q31" s="139" t="n">
        <f aca="false">'Power Price'!Q88</f>
        <v>-176.366843033509</v>
      </c>
      <c r="R31" s="139" t="n">
        <f aca="false">'Power Price'!R88</f>
        <v>-356.50623885918</v>
      </c>
      <c r="S31" s="139" t="n">
        <f aca="false">'Power Price'!S88</f>
        <v>-120.12012012012</v>
      </c>
      <c r="T31" s="139" t="n">
        <f aca="false">'Power Price'!T88</f>
        <v>0</v>
      </c>
      <c r="U31" s="139" t="n">
        <f aca="false">'Power Price'!U88</f>
        <v>-360.360360360361</v>
      </c>
      <c r="V31" s="139" t="n">
        <f aca="false">'Power Price'!V88</f>
        <v>0</v>
      </c>
      <c r="W31" s="139" t="n">
        <f aca="false">'Power Price'!W88</f>
        <v>-192.258840342924</v>
      </c>
      <c r="X31" s="139" t="n">
        <f aca="false">'Power Price'!X88</f>
        <v>-19.453174455115</v>
      </c>
      <c r="Y31" s="139" t="n">
        <f aca="false">'Power Price'!Y88</f>
        <v>-26.3477819567615</v>
      </c>
      <c r="Z31" s="139" t="n">
        <f aca="false">'Power Price'!Z88</f>
        <v>-19.8254369677488</v>
      </c>
      <c r="AA31" s="139" t="n">
        <f aca="false">'Power Price'!AA88</f>
        <v>-17.2294742379945</v>
      </c>
      <c r="AB31" s="139" t="n">
        <f aca="false">'Power Price'!AB88</f>
        <v>-16.7836201899518</v>
      </c>
      <c r="AC31" s="139" t="n">
        <f aca="false">'Power Price'!AC88</f>
        <v>-21.9207931532164</v>
      </c>
    </row>
    <row r="32" customFormat="false" ht="12" hidden="true" customHeight="false" outlineLevel="0" collapsed="false">
      <c r="A32" s="230" t="str">
        <f aca="false">'Power Price'!A89</f>
        <v>NP15</v>
      </c>
      <c r="B32" s="73" t="n">
        <f aca="false">'Power Price'!B89</f>
        <v>0</v>
      </c>
      <c r="C32" s="139" t="n">
        <f aca="false">'Power Price'!C89</f>
        <v>144.353640416047</v>
      </c>
      <c r="D32" s="139" t="n">
        <f aca="false">'Power Price'!D89</f>
        <v>715.600081782867</v>
      </c>
      <c r="E32" s="139" t="n">
        <f aca="false">'Power Price'!E89</f>
        <v>0</v>
      </c>
      <c r="F32" s="139" t="n">
        <f aca="false">'Power Price'!F89</f>
        <v>286.651240732972</v>
      </c>
      <c r="G32" s="139" t="n">
        <f aca="false">'Power Price'!G89</f>
        <v>78.7529990392377</v>
      </c>
      <c r="H32" s="139" t="n">
        <f aca="false">'Power Price'!H89</f>
        <v>78.5669390320563</v>
      </c>
      <c r="I32" s="139" t="n">
        <f aca="false">'Power Price'!I89</f>
        <v>78.9390590464172</v>
      </c>
      <c r="J32" s="139" t="n">
        <f aca="false">'Power Price'!J89</f>
        <v>122.772241865783</v>
      </c>
      <c r="K32" s="139" t="n">
        <f aca="false">'Power Price'!K89</f>
        <v>108.932461873639</v>
      </c>
      <c r="L32" s="139" t="n">
        <f aca="false">'Power Price'!L89</f>
        <v>136.612021857927</v>
      </c>
      <c r="M32" s="139" t="n">
        <f aca="false">'Power Price'!M89</f>
        <v>110.963160230804</v>
      </c>
      <c r="N32" s="139" t="n">
        <f aca="false">'Power Price'!N89</f>
        <v>94.9487276870477</v>
      </c>
      <c r="O32" s="139" t="n">
        <f aca="false">'Power Price'!O89</f>
        <v>0</v>
      </c>
      <c r="P32" s="139" t="n">
        <f aca="false">'Power Price'!P89</f>
        <v>0</v>
      </c>
      <c r="Q32" s="139" t="n">
        <f aca="false">'Power Price'!Q89</f>
        <v>0</v>
      </c>
      <c r="R32" s="139" t="n">
        <f aca="false">'Power Price'!R89</f>
        <v>0</v>
      </c>
      <c r="S32" s="139" t="n">
        <f aca="false">'Power Price'!S89</f>
        <v>0</v>
      </c>
      <c r="T32" s="139" t="n">
        <f aca="false">'Power Price'!T89</f>
        <v>0</v>
      </c>
      <c r="U32" s="139" t="n">
        <f aca="false">'Power Price'!U89</f>
        <v>0</v>
      </c>
      <c r="V32" s="139" t="n">
        <f aca="false">'Power Price'!V89</f>
        <v>0</v>
      </c>
      <c r="W32" s="139" t="n">
        <f aca="false">'Power Price'!W89</f>
        <v>46.4199101208196</v>
      </c>
      <c r="X32" s="139" t="n">
        <f aca="false">'Power Price'!X89</f>
        <v>0</v>
      </c>
      <c r="Y32" s="139" t="n">
        <f aca="false">'Power Price'!Y89</f>
        <v>0</v>
      </c>
      <c r="Z32" s="139" t="n">
        <f aca="false">'Power Price'!Z89</f>
        <v>0</v>
      </c>
      <c r="AA32" s="139" t="n">
        <f aca="false">'Power Price'!AA89</f>
        <v>0</v>
      </c>
      <c r="AB32" s="139" t="n">
        <f aca="false">'Power Price'!AB89</f>
        <v>0</v>
      </c>
      <c r="AC32" s="139" t="n">
        <f aca="false">'Power Price'!AC89</f>
        <v>12.6244286567417</v>
      </c>
    </row>
    <row r="33" customFormat="false" ht="12" hidden="true" customHeight="false" outlineLevel="0" collapsed="false">
      <c r="A33" s="230" t="str">
        <f aca="false">'Power Price'!A90</f>
        <v>ZP26</v>
      </c>
      <c r="B33" s="73" t="n">
        <f aca="false">'Power Price'!B90</f>
        <v>0</v>
      </c>
      <c r="C33" s="139" t="n">
        <f aca="false">'Power Price'!C90</f>
        <v>-52.2481739550549</v>
      </c>
      <c r="D33" s="139" t="n">
        <f aca="false">'Power Price'!D90</f>
        <v>-152.680290665463</v>
      </c>
      <c r="E33" s="139" t="n">
        <f aca="false">'Power Price'!E90</f>
        <v>66.8806848582117</v>
      </c>
      <c r="F33" s="139" t="n">
        <f aca="false">'Power Price'!F90</f>
        <v>-46.0159265874354</v>
      </c>
      <c r="G33" s="139" t="n">
        <f aca="false">'Power Price'!G90</f>
        <v>0</v>
      </c>
      <c r="H33" s="139" t="n">
        <f aca="false">'Power Price'!H90</f>
        <v>0</v>
      </c>
      <c r="I33" s="139" t="n">
        <f aca="false">'Power Price'!I90</f>
        <v>0</v>
      </c>
      <c r="J33" s="139" t="n">
        <f aca="false">'Power Price'!J90</f>
        <v>122.772241865783</v>
      </c>
      <c r="K33" s="139" t="n">
        <f aca="false">'Power Price'!K90</f>
        <v>108.932461873639</v>
      </c>
      <c r="L33" s="139" t="n">
        <f aca="false">'Power Price'!L90</f>
        <v>136.612021857927</v>
      </c>
      <c r="M33" s="139" t="n">
        <f aca="false">'Power Price'!M90</f>
        <v>110.963160230804</v>
      </c>
      <c r="N33" s="139" t="n">
        <f aca="false">'Power Price'!N90</f>
        <v>94.9487276870477</v>
      </c>
      <c r="O33" s="139" t="n">
        <f aca="false">'Power Price'!O90</f>
        <v>0</v>
      </c>
      <c r="P33" s="139" t="n">
        <f aca="false">'Power Price'!P90</f>
        <v>0</v>
      </c>
      <c r="Q33" s="139" t="n">
        <f aca="false">'Power Price'!Q90</f>
        <v>0</v>
      </c>
      <c r="R33" s="139" t="n">
        <f aca="false">'Power Price'!R90</f>
        <v>0</v>
      </c>
      <c r="S33" s="139" t="n">
        <f aca="false">'Power Price'!S90</f>
        <v>0</v>
      </c>
      <c r="T33" s="139" t="n">
        <f aca="false">'Power Price'!T90</f>
        <v>0</v>
      </c>
      <c r="U33" s="139" t="n">
        <f aca="false">'Power Price'!U90</f>
        <v>0</v>
      </c>
      <c r="V33" s="139" t="n">
        <f aca="false">'Power Price'!V90</f>
        <v>0</v>
      </c>
      <c r="W33" s="139" t="n">
        <f aca="false">'Power Price'!W90</f>
        <v>31.0684437816508</v>
      </c>
      <c r="X33" s="139" t="n">
        <f aca="false">'Power Price'!X90</f>
        <v>0</v>
      </c>
      <c r="Y33" s="139" t="n">
        <f aca="false">'Power Price'!Y90</f>
        <v>0</v>
      </c>
      <c r="Z33" s="139" t="n">
        <f aca="false">'Power Price'!Z90</f>
        <v>0</v>
      </c>
      <c r="AA33" s="139" t="n">
        <f aca="false">'Power Price'!AA90</f>
        <v>0</v>
      </c>
      <c r="AB33" s="139" t="n">
        <f aca="false">'Power Price'!AB90</f>
        <v>0</v>
      </c>
      <c r="AC33" s="139" t="n">
        <f aca="false">'Power Price'!AC90</f>
        <v>4.74683238571561</v>
      </c>
    </row>
    <row r="34" customFormat="false" ht="12" hidden="true" customHeight="false" outlineLevel="0" collapsed="false">
      <c r="A34" s="230" t="str">
        <f aca="false">'Power Price'!A91</f>
        <v>SP15</v>
      </c>
      <c r="B34" s="231" t="n">
        <f aca="false">'Power Price'!B91</f>
        <v>0</v>
      </c>
      <c r="C34" s="139" t="n">
        <f aca="false">'Power Price'!C91</f>
        <v>171.396731054977</v>
      </c>
      <c r="D34" s="139" t="n">
        <f aca="false">'Power Price'!D91</f>
        <v>490.697198936821</v>
      </c>
      <c r="E34" s="139" t="n">
        <f aca="false">'Power Price'!E91</f>
        <v>66.8806848582117</v>
      </c>
      <c r="F34" s="139" t="n">
        <f aca="false">'Power Price'!F91</f>
        <v>242.991538283337</v>
      </c>
      <c r="G34" s="139" t="n">
        <f aca="false">'Power Price'!G91</f>
        <v>0</v>
      </c>
      <c r="H34" s="139" t="n">
        <f aca="false">'Power Price'!H91</f>
        <v>0</v>
      </c>
      <c r="I34" s="139" t="n">
        <f aca="false">'Power Price'!I91</f>
        <v>0</v>
      </c>
      <c r="J34" s="139" t="n">
        <f aca="false">'Power Price'!J91</f>
        <v>68.30601092896</v>
      </c>
      <c r="K34" s="139" t="n">
        <f aca="false">'Power Price'!K91</f>
        <v>0</v>
      </c>
      <c r="L34" s="139" t="n">
        <f aca="false">'Power Price'!L91</f>
        <v>136.61202185792</v>
      </c>
      <c r="M34" s="139" t="n">
        <f aca="false">'Power Price'!M91</f>
        <v>110.963160230802</v>
      </c>
      <c r="N34" s="139" t="n">
        <f aca="false">'Power Price'!N91</f>
        <v>94.9487276870495</v>
      </c>
      <c r="O34" s="139" t="n">
        <f aca="false">'Power Price'!O91</f>
        <v>0</v>
      </c>
      <c r="P34" s="139" t="n">
        <f aca="false">'Power Price'!P91</f>
        <v>0</v>
      </c>
      <c r="Q34" s="139" t="n">
        <f aca="false">'Power Price'!Q91</f>
        <v>0</v>
      </c>
      <c r="R34" s="139" t="n">
        <f aca="false">'Power Price'!R91</f>
        <v>0</v>
      </c>
      <c r="S34" s="139" t="n">
        <f aca="false">'Power Price'!S91</f>
        <v>0</v>
      </c>
      <c r="T34" s="139" t="n">
        <f aca="false">'Power Price'!T91</f>
        <v>0</v>
      </c>
      <c r="U34" s="139" t="n">
        <f aca="false">'Power Price'!U91</f>
        <v>0</v>
      </c>
      <c r="V34" s="139" t="n">
        <f aca="false">'Power Price'!V91</f>
        <v>0</v>
      </c>
      <c r="W34" s="139" t="n">
        <f aca="false">'Power Price'!W91</f>
        <v>23.3927106120664</v>
      </c>
      <c r="X34" s="139" t="n">
        <f aca="false">'Power Price'!X91</f>
        <v>0</v>
      </c>
      <c r="Y34" s="139" t="n">
        <f aca="false">'Power Price'!Y91</f>
        <v>0</v>
      </c>
      <c r="Z34" s="139" t="n">
        <f aca="false">'Power Price'!Z91</f>
        <v>0</v>
      </c>
      <c r="AA34" s="139" t="n">
        <f aca="false">'Power Price'!AA91</f>
        <v>0</v>
      </c>
      <c r="AB34" s="139" t="n">
        <f aca="false">'Power Price'!AB91</f>
        <v>0</v>
      </c>
      <c r="AC34" s="139" t="n">
        <f aca="false">'Power Price'!AC91</f>
        <v>7.82605643734496</v>
      </c>
    </row>
    <row r="35" customFormat="false" ht="12" hidden="true" customHeight="false" outlineLevel="0" collapsed="false">
      <c r="A35" s="230" t="str">
        <f aca="false">'Power Price'!A92</f>
        <v>Palo Verde</v>
      </c>
      <c r="B35" s="73" t="n">
        <f aca="false">'Power Price'!B92</f>
        <v>0</v>
      </c>
      <c r="C35" s="139" t="n">
        <f aca="false">'Power Price'!C92</f>
        <v>179.420505200592</v>
      </c>
      <c r="D35" s="139" t="n">
        <f aca="false">'Power Price'!D92</f>
        <v>-18.1739703309959</v>
      </c>
      <c r="E35" s="139" t="n">
        <f aca="false">'Power Price'!E92</f>
        <v>0</v>
      </c>
      <c r="F35" s="139" t="n">
        <f aca="false">'Power Price'!F92</f>
        <v>53.7488449565335</v>
      </c>
      <c r="G35" s="139" t="n">
        <f aca="false">'Power Price'!G92</f>
        <v>0</v>
      </c>
      <c r="H35" s="139" t="n">
        <f aca="false">'Power Price'!H92</f>
        <v>0</v>
      </c>
      <c r="I35" s="139" t="n">
        <f aca="false">'Power Price'!I92</f>
        <v>0</v>
      </c>
      <c r="J35" s="139" t="n">
        <f aca="false">'Power Price'!J92</f>
        <v>0</v>
      </c>
      <c r="K35" s="139" t="n">
        <f aca="false">'Power Price'!K92</f>
        <v>0</v>
      </c>
      <c r="L35" s="139" t="n">
        <f aca="false">'Power Price'!L92</f>
        <v>0</v>
      </c>
      <c r="M35" s="139" t="n">
        <f aca="false">'Power Price'!M92</f>
        <v>0</v>
      </c>
      <c r="N35" s="139" t="n">
        <f aca="false">'Power Price'!N92</f>
        <v>0</v>
      </c>
      <c r="O35" s="139" t="n">
        <f aca="false">'Power Price'!O92</f>
        <v>440.917107583777</v>
      </c>
      <c r="P35" s="139" t="n">
        <f aca="false">'Power Price'!P92</f>
        <v>176.366843033509</v>
      </c>
      <c r="Q35" s="139" t="n">
        <f aca="false">'Power Price'!Q92</f>
        <v>705.467372134041</v>
      </c>
      <c r="R35" s="139" t="n">
        <f aca="false">'Power Price'!R92</f>
        <v>0</v>
      </c>
      <c r="S35" s="139" t="n">
        <f aca="false">'Power Price'!S92</f>
        <v>0</v>
      </c>
      <c r="T35" s="139" t="n">
        <f aca="false">'Power Price'!T92</f>
        <v>0</v>
      </c>
      <c r="U35" s="139" t="n">
        <f aca="false">'Power Price'!U92</f>
        <v>0</v>
      </c>
      <c r="V35" s="139" t="n">
        <f aca="false">'Power Price'!V92</f>
        <v>0</v>
      </c>
      <c r="W35" s="139" t="n">
        <f aca="false">'Power Price'!W92</f>
        <v>80.4124427289808</v>
      </c>
      <c r="X35" s="139" t="n">
        <f aca="false">'Power Price'!X92</f>
        <v>0</v>
      </c>
      <c r="Y35" s="139" t="n">
        <f aca="false">'Power Price'!Y92</f>
        <v>0</v>
      </c>
      <c r="Z35" s="139" t="n">
        <f aca="false">'Power Price'!Z92</f>
        <v>0</v>
      </c>
      <c r="AA35" s="139" t="n">
        <f aca="false">'Power Price'!AA92</f>
        <v>0</v>
      </c>
      <c r="AB35" s="139" t="n">
        <f aca="false">'Power Price'!AB92</f>
        <v>0</v>
      </c>
      <c r="AC35" s="139" t="n">
        <f aca="false">'Power Price'!AC92</f>
        <v>12.8976527034574</v>
      </c>
    </row>
    <row r="36" customFormat="false" ht="13.7" hidden="false" customHeight="true" outlineLevel="0" collapsed="false">
      <c r="A36" s="232" t="str">
        <f aca="false">+'Power Price'!A87</f>
        <v>MID-COLUMBIA</v>
      </c>
      <c r="B36" s="233" t="n">
        <f aca="false">'Power Price'!B93</f>
        <v>0</v>
      </c>
      <c r="C36" s="145" t="n">
        <f aca="false">+'Power Price'!C87</f>
        <v>130.01485884101</v>
      </c>
      <c r="D36" s="145" t="n">
        <f aca="false">+'Power Price'!D87</f>
        <v>942.774710920285</v>
      </c>
      <c r="E36" s="145" t="n">
        <f aca="false">+'Power Price'!E87</f>
        <v>-133.761369716427</v>
      </c>
      <c r="F36" s="169" t="n">
        <f aca="false">+'Power Price'!F87</f>
        <v>313.009400014957</v>
      </c>
      <c r="G36" s="145" t="n">
        <f aca="false">+'Power Price'!G87</f>
        <v>-315.01199615694</v>
      </c>
      <c r="H36" s="145" t="n">
        <f aca="false">+'Power Price'!H87</f>
        <v>-314.267756128222</v>
      </c>
      <c r="I36" s="145" t="n">
        <f aca="false">+'Power Price'!I87</f>
        <v>-315.756236185662</v>
      </c>
      <c r="J36" s="145" t="n">
        <f aca="false">+'Power Price'!J87</f>
        <v>0</v>
      </c>
      <c r="K36" s="145" t="n">
        <f aca="false">+'Power Price'!K87</f>
        <v>0</v>
      </c>
      <c r="L36" s="145" t="n">
        <f aca="false">+'Power Price'!L87</f>
        <v>0</v>
      </c>
      <c r="M36" s="145" t="n">
        <f aca="false">+'Power Price'!M87</f>
        <v>-332.889480692411</v>
      </c>
      <c r="N36" s="145" t="n">
        <f aca="false">+'Power Price'!N87</f>
        <v>0</v>
      </c>
      <c r="O36" s="145" t="n">
        <f aca="false">+'Power Price'!O87</f>
        <v>-264.550264550264</v>
      </c>
      <c r="P36" s="145" t="n">
        <f aca="false">+'Power Price'!P87</f>
        <v>-352.733686067018</v>
      </c>
      <c r="Q36" s="145" t="n">
        <f aca="false">+'Power Price'!Q87</f>
        <v>-176.366843033509</v>
      </c>
      <c r="R36" s="145" t="n">
        <f aca="false">+'Power Price'!R87</f>
        <v>-356.50623885918</v>
      </c>
      <c r="S36" s="145" t="n">
        <f aca="false">+'Power Price'!S87</f>
        <v>-89.8170898170883</v>
      </c>
      <c r="T36" s="145" t="n">
        <f aca="false">+'Power Price'!T87</f>
        <v>90.9090909090901</v>
      </c>
      <c r="U36" s="145" t="n">
        <f aca="false">+'Power Price'!U87</f>
        <v>-360.360360360361</v>
      </c>
      <c r="V36" s="145" t="n">
        <f aca="false">+'Power Price'!V87</f>
        <v>0</v>
      </c>
      <c r="W36" s="169" t="n">
        <f aca="false">+'Power Price'!W87</f>
        <v>-183.852084966711</v>
      </c>
      <c r="X36" s="145" t="n">
        <f aca="false">+'Power Price'!X87</f>
        <v>-12.118370972039</v>
      </c>
      <c r="Y36" s="145" t="n">
        <f aca="false">+'Power Price'!Y87</f>
        <v>-21.7198282398094</v>
      </c>
      <c r="Z36" s="145" t="n">
        <f aca="false">+'Power Price'!Z87</f>
        <v>-13.5515645096002</v>
      </c>
      <c r="AA36" s="145" t="n">
        <f aca="false">+'Power Price'!AA87</f>
        <v>-11.1262610963568</v>
      </c>
      <c r="AB36" s="145" t="n">
        <f aca="false">+'Power Price'!AB87</f>
        <v>-11.1089590671963</v>
      </c>
      <c r="AC36" s="170" t="n">
        <f aca="false">+'Power Price'!AC87</f>
        <v>-24.0787073578194</v>
      </c>
    </row>
    <row r="37" customFormat="false" ht="13.7" hidden="false" customHeight="true" outlineLevel="0" collapsed="false">
      <c r="A37" s="234" t="str">
        <f aca="false">+'Power Price'!A88</f>
        <v>COB</v>
      </c>
      <c r="B37" s="225" t="n">
        <f aca="false">'Power Price'!B94</f>
        <v>0</v>
      </c>
      <c r="C37" s="139" t="n">
        <f aca="false">+'Power Price'!C88</f>
        <v>416.047548291233</v>
      </c>
      <c r="D37" s="139" t="n">
        <f aca="false">+'Power Price'!D88</f>
        <v>948.45407664872</v>
      </c>
      <c r="E37" s="139" t="n">
        <f aca="false">+'Power Price'!E88</f>
        <v>0</v>
      </c>
      <c r="F37" s="141" t="n">
        <f aca="false">+'Power Price'!F88</f>
        <v>454.833874979984</v>
      </c>
      <c r="G37" s="139" t="n">
        <f aca="false">+'Power Price'!G88</f>
        <v>-315.011996156944</v>
      </c>
      <c r="H37" s="139" t="n">
        <f aca="false">+'Power Price'!H88</f>
        <v>-314.267756128222</v>
      </c>
      <c r="I37" s="139" t="n">
        <f aca="false">+'Power Price'!I88</f>
        <v>-315.756236185664</v>
      </c>
      <c r="J37" s="139" t="n">
        <f aca="false">+'Power Price'!J88</f>
        <v>0</v>
      </c>
      <c r="K37" s="139" t="n">
        <f aca="false">+'Power Price'!K88</f>
        <v>0</v>
      </c>
      <c r="L37" s="139" t="n">
        <f aca="false">+'Power Price'!L88</f>
        <v>0</v>
      </c>
      <c r="M37" s="139" t="n">
        <f aca="false">+'Power Price'!M88</f>
        <v>-332.889480692411</v>
      </c>
      <c r="N37" s="139" t="n">
        <f aca="false">+'Power Price'!N88</f>
        <v>0</v>
      </c>
      <c r="O37" s="139" t="n">
        <f aca="false">+'Power Price'!O88</f>
        <v>-264.550264550264</v>
      </c>
      <c r="P37" s="139" t="n">
        <f aca="false">+'Power Price'!P88</f>
        <v>-352.73368606702</v>
      </c>
      <c r="Q37" s="139" t="n">
        <f aca="false">+'Power Price'!Q88</f>
        <v>-176.366843033509</v>
      </c>
      <c r="R37" s="139" t="n">
        <f aca="false">+'Power Price'!R88</f>
        <v>-356.50623885918</v>
      </c>
      <c r="S37" s="139" t="n">
        <f aca="false">+'Power Price'!S88</f>
        <v>-120.12012012012</v>
      </c>
      <c r="T37" s="139" t="n">
        <f aca="false">+'Power Price'!T88</f>
        <v>0</v>
      </c>
      <c r="U37" s="139" t="n">
        <f aca="false">+'Power Price'!U88</f>
        <v>-360.360360360361</v>
      </c>
      <c r="V37" s="139" t="n">
        <f aca="false">+'Power Price'!V88</f>
        <v>0</v>
      </c>
      <c r="W37" s="141" t="n">
        <f aca="false">+'Power Price'!W88</f>
        <v>-192.258840342924</v>
      </c>
      <c r="X37" s="139" t="n">
        <f aca="false">+'Power Price'!X88</f>
        <v>-19.453174455115</v>
      </c>
      <c r="Y37" s="139" t="n">
        <f aca="false">+'Power Price'!Y88</f>
        <v>-26.3477819567615</v>
      </c>
      <c r="Z37" s="139" t="n">
        <f aca="false">+'Power Price'!Z88</f>
        <v>-19.8254369677488</v>
      </c>
      <c r="AA37" s="139" t="n">
        <f aca="false">+'Power Price'!AA88</f>
        <v>-17.2294742379945</v>
      </c>
      <c r="AB37" s="139" t="n">
        <f aca="false">+'Power Price'!AB88</f>
        <v>-16.7836201899518</v>
      </c>
      <c r="AC37" s="171" t="n">
        <f aca="false">+'Power Price'!AC88</f>
        <v>-21.9207931532164</v>
      </c>
    </row>
    <row r="38" customFormat="false" ht="13.7" hidden="false" customHeight="true" outlineLevel="0" collapsed="false">
      <c r="A38" s="234" t="str">
        <f aca="false">+'Power Price'!A89</f>
        <v>NP15</v>
      </c>
      <c r="B38" s="225" t="n">
        <f aca="false">'Power Price'!B95</f>
        <v>0</v>
      </c>
      <c r="C38" s="139" t="n">
        <f aca="false">+'Power Price'!C89</f>
        <v>144.353640416047</v>
      </c>
      <c r="D38" s="139" t="n">
        <f aca="false">+'Power Price'!D89</f>
        <v>715.600081782867</v>
      </c>
      <c r="E38" s="139" t="n">
        <f aca="false">+'Power Price'!E89</f>
        <v>0</v>
      </c>
      <c r="F38" s="141" t="n">
        <f aca="false">+'Power Price'!F89</f>
        <v>286.651240732972</v>
      </c>
      <c r="G38" s="139" t="n">
        <f aca="false">+'Power Price'!G89</f>
        <v>78.7529990392377</v>
      </c>
      <c r="H38" s="139" t="n">
        <f aca="false">+'Power Price'!H89</f>
        <v>78.5669390320563</v>
      </c>
      <c r="I38" s="139" t="n">
        <f aca="false">+'Power Price'!I89</f>
        <v>78.9390590464172</v>
      </c>
      <c r="J38" s="139" t="n">
        <f aca="false">+'Power Price'!J89</f>
        <v>122.772241865783</v>
      </c>
      <c r="K38" s="139" t="n">
        <f aca="false">+'Power Price'!K89</f>
        <v>108.932461873639</v>
      </c>
      <c r="L38" s="139" t="n">
        <f aca="false">+'Power Price'!L89</f>
        <v>136.612021857927</v>
      </c>
      <c r="M38" s="139" t="n">
        <f aca="false">+'Power Price'!M89</f>
        <v>110.963160230804</v>
      </c>
      <c r="N38" s="139" t="n">
        <f aca="false">+'Power Price'!N89</f>
        <v>94.9487276870477</v>
      </c>
      <c r="O38" s="139" t="n">
        <f aca="false">+'Power Price'!O89</f>
        <v>0</v>
      </c>
      <c r="P38" s="139" t="n">
        <f aca="false">+'Power Price'!P89</f>
        <v>0</v>
      </c>
      <c r="Q38" s="139" t="n">
        <f aca="false">+'Power Price'!Q89</f>
        <v>0</v>
      </c>
      <c r="R38" s="139" t="n">
        <f aca="false">+'Power Price'!R89</f>
        <v>0</v>
      </c>
      <c r="S38" s="139" t="n">
        <f aca="false">+'Power Price'!S89</f>
        <v>0</v>
      </c>
      <c r="T38" s="139" t="n">
        <f aca="false">+'Power Price'!T89</f>
        <v>0</v>
      </c>
      <c r="U38" s="139" t="n">
        <f aca="false">+'Power Price'!U89</f>
        <v>0</v>
      </c>
      <c r="V38" s="139" t="n">
        <f aca="false">+'Power Price'!V89</f>
        <v>0</v>
      </c>
      <c r="W38" s="141" t="n">
        <f aca="false">+'Power Price'!W89</f>
        <v>46.4199101208196</v>
      </c>
      <c r="X38" s="139" t="n">
        <f aca="false">+'Power Price'!X89</f>
        <v>0</v>
      </c>
      <c r="Y38" s="139" t="n">
        <f aca="false">+'Power Price'!Y89</f>
        <v>0</v>
      </c>
      <c r="Z38" s="139" t="n">
        <f aca="false">+'Power Price'!Z89</f>
        <v>0</v>
      </c>
      <c r="AA38" s="139" t="n">
        <f aca="false">+'Power Price'!AA89</f>
        <v>0</v>
      </c>
      <c r="AB38" s="139" t="n">
        <f aca="false">+'Power Price'!AB89</f>
        <v>0</v>
      </c>
      <c r="AC38" s="171" t="n">
        <f aca="false">+'Power Price'!AC89</f>
        <v>12.6244286567417</v>
      </c>
    </row>
    <row r="39" customFormat="false" ht="13.7" hidden="false" customHeight="true" outlineLevel="0" collapsed="false">
      <c r="A39" s="234" t="str">
        <f aca="false">+'Power Price'!A90</f>
        <v>ZP26</v>
      </c>
      <c r="B39" s="225" t="n">
        <f aca="false">'Power Price'!B96</f>
        <v>0</v>
      </c>
      <c r="C39" s="139" t="n">
        <f aca="false">+'Power Price'!C90</f>
        <v>-52.2481739550549</v>
      </c>
      <c r="D39" s="139" t="n">
        <f aca="false">+'Power Price'!D90</f>
        <v>-152.680290665463</v>
      </c>
      <c r="E39" s="139" t="n">
        <f aca="false">+'Power Price'!E90</f>
        <v>66.8806848582117</v>
      </c>
      <c r="F39" s="141" t="n">
        <f aca="false">+'Power Price'!F90</f>
        <v>-46.0159265874354</v>
      </c>
      <c r="G39" s="139" t="n">
        <f aca="false">+'Power Price'!G90</f>
        <v>0</v>
      </c>
      <c r="H39" s="139" t="n">
        <f aca="false">+'Power Price'!H90</f>
        <v>0</v>
      </c>
      <c r="I39" s="139" t="n">
        <f aca="false">+'Power Price'!I90</f>
        <v>0</v>
      </c>
      <c r="J39" s="139" t="n">
        <f aca="false">+'Power Price'!J90</f>
        <v>122.772241865783</v>
      </c>
      <c r="K39" s="139" t="n">
        <f aca="false">+'Power Price'!K90</f>
        <v>108.932461873639</v>
      </c>
      <c r="L39" s="139" t="n">
        <f aca="false">+'Power Price'!L90</f>
        <v>136.612021857927</v>
      </c>
      <c r="M39" s="139" t="n">
        <f aca="false">+'Power Price'!M90</f>
        <v>110.963160230804</v>
      </c>
      <c r="N39" s="139" t="n">
        <f aca="false">+'Power Price'!N90</f>
        <v>94.9487276870477</v>
      </c>
      <c r="O39" s="139" t="n">
        <f aca="false">+'Power Price'!O90</f>
        <v>0</v>
      </c>
      <c r="P39" s="139" t="n">
        <f aca="false">+'Power Price'!P90</f>
        <v>0</v>
      </c>
      <c r="Q39" s="139" t="n">
        <f aca="false">+'Power Price'!Q90</f>
        <v>0</v>
      </c>
      <c r="R39" s="139" t="n">
        <f aca="false">+'Power Price'!R90</f>
        <v>0</v>
      </c>
      <c r="S39" s="139" t="n">
        <f aca="false">+'Power Price'!S90</f>
        <v>0</v>
      </c>
      <c r="T39" s="139" t="n">
        <f aca="false">+'Power Price'!T90</f>
        <v>0</v>
      </c>
      <c r="U39" s="139" t="n">
        <f aca="false">+'Power Price'!U90</f>
        <v>0</v>
      </c>
      <c r="V39" s="139" t="n">
        <f aca="false">+'Power Price'!V90</f>
        <v>0</v>
      </c>
      <c r="W39" s="141" t="n">
        <f aca="false">+'Power Price'!W90</f>
        <v>31.0684437816508</v>
      </c>
      <c r="X39" s="139" t="n">
        <f aca="false">+'Power Price'!X90</f>
        <v>0</v>
      </c>
      <c r="Y39" s="139" t="n">
        <f aca="false">+'Power Price'!Y90</f>
        <v>0</v>
      </c>
      <c r="Z39" s="139" t="n">
        <f aca="false">+'Power Price'!Z90</f>
        <v>0</v>
      </c>
      <c r="AA39" s="139" t="n">
        <f aca="false">+'Power Price'!AA90</f>
        <v>0</v>
      </c>
      <c r="AB39" s="139" t="n">
        <f aca="false">+'Power Price'!AB90</f>
        <v>0</v>
      </c>
      <c r="AC39" s="171" t="n">
        <f aca="false">+'Power Price'!AC90</f>
        <v>4.74683238571561</v>
      </c>
    </row>
    <row r="40" customFormat="false" ht="13.7" hidden="false" customHeight="true" outlineLevel="0" collapsed="false">
      <c r="A40" s="234" t="str">
        <f aca="false">+'Power Price'!A91</f>
        <v>SP15</v>
      </c>
      <c r="B40" s="225" t="n">
        <f aca="false">'Power Price'!B97</f>
        <v>0</v>
      </c>
      <c r="C40" s="139" t="n">
        <f aca="false">+'Power Price'!C91</f>
        <v>171.396731054977</v>
      </c>
      <c r="D40" s="139" t="n">
        <f aca="false">+'Power Price'!D91</f>
        <v>490.697198936821</v>
      </c>
      <c r="E40" s="139" t="n">
        <f aca="false">+'Power Price'!E91</f>
        <v>66.8806848582117</v>
      </c>
      <c r="F40" s="141" t="n">
        <f aca="false">+'Power Price'!F91</f>
        <v>242.991538283337</v>
      </c>
      <c r="G40" s="139" t="n">
        <f aca="false">+'Power Price'!G91</f>
        <v>0</v>
      </c>
      <c r="H40" s="139" t="n">
        <f aca="false">+'Power Price'!H91</f>
        <v>0</v>
      </c>
      <c r="I40" s="139" t="n">
        <f aca="false">+'Power Price'!I91</f>
        <v>0</v>
      </c>
      <c r="J40" s="139" t="n">
        <f aca="false">+'Power Price'!J91</f>
        <v>68.30601092896</v>
      </c>
      <c r="K40" s="139" t="n">
        <f aca="false">+'Power Price'!K91</f>
        <v>0</v>
      </c>
      <c r="L40" s="139" t="n">
        <f aca="false">+'Power Price'!L91</f>
        <v>136.61202185792</v>
      </c>
      <c r="M40" s="139" t="n">
        <f aca="false">+'Power Price'!M91</f>
        <v>110.963160230802</v>
      </c>
      <c r="N40" s="139" t="n">
        <f aca="false">+'Power Price'!N91</f>
        <v>94.9487276870495</v>
      </c>
      <c r="O40" s="139" t="n">
        <f aca="false">+'Power Price'!O91</f>
        <v>0</v>
      </c>
      <c r="P40" s="139" t="n">
        <f aca="false">+'Power Price'!P91</f>
        <v>0</v>
      </c>
      <c r="Q40" s="139" t="n">
        <f aca="false">+'Power Price'!Q91</f>
        <v>0</v>
      </c>
      <c r="R40" s="139" t="n">
        <f aca="false">+'Power Price'!R91</f>
        <v>0</v>
      </c>
      <c r="S40" s="139" t="n">
        <f aca="false">+'Power Price'!S91</f>
        <v>0</v>
      </c>
      <c r="T40" s="139" t="n">
        <f aca="false">+'Power Price'!T91</f>
        <v>0</v>
      </c>
      <c r="U40" s="139" t="n">
        <f aca="false">+'Power Price'!U91</f>
        <v>0</v>
      </c>
      <c r="V40" s="139" t="n">
        <f aca="false">+'Power Price'!V91</f>
        <v>0</v>
      </c>
      <c r="W40" s="141" t="n">
        <f aca="false">+'Power Price'!W91</f>
        <v>23.3927106120664</v>
      </c>
      <c r="X40" s="139" t="n">
        <f aca="false">+'Power Price'!X91</f>
        <v>0</v>
      </c>
      <c r="Y40" s="139" t="n">
        <f aca="false">+'Power Price'!Y91</f>
        <v>0</v>
      </c>
      <c r="Z40" s="139" t="n">
        <f aca="false">+'Power Price'!Z91</f>
        <v>0</v>
      </c>
      <c r="AA40" s="139" t="n">
        <f aca="false">+'Power Price'!AA91</f>
        <v>0</v>
      </c>
      <c r="AB40" s="139" t="n">
        <f aca="false">+'Power Price'!AB91</f>
        <v>0</v>
      </c>
      <c r="AC40" s="171" t="n">
        <f aca="false">+'Power Price'!AC91</f>
        <v>7.82605643734496</v>
      </c>
    </row>
    <row r="41" customFormat="false" ht="13.7" hidden="false" customHeight="true" outlineLevel="0" collapsed="false">
      <c r="A41" s="234" t="str">
        <f aca="false">+'Power Price'!A92</f>
        <v>Palo Verde</v>
      </c>
      <c r="B41" s="225" t="n">
        <f aca="false">'Power Price'!B98</f>
        <v>0</v>
      </c>
      <c r="C41" s="139" t="n">
        <f aca="false">+'Power Price'!C92</f>
        <v>179.420505200592</v>
      </c>
      <c r="D41" s="139" t="n">
        <f aca="false">+'Power Price'!D92</f>
        <v>-18.1739703309959</v>
      </c>
      <c r="E41" s="139" t="n">
        <f aca="false">+'Power Price'!E92</f>
        <v>0</v>
      </c>
      <c r="F41" s="141" t="n">
        <f aca="false">+'Power Price'!F92</f>
        <v>53.7488449565335</v>
      </c>
      <c r="G41" s="139" t="n">
        <f aca="false">+'Power Price'!G92</f>
        <v>0</v>
      </c>
      <c r="H41" s="139" t="n">
        <f aca="false">+'Power Price'!H92</f>
        <v>0</v>
      </c>
      <c r="I41" s="139" t="n">
        <f aca="false">+'Power Price'!I92</f>
        <v>0</v>
      </c>
      <c r="J41" s="139" t="n">
        <f aca="false">+'Power Price'!J92</f>
        <v>0</v>
      </c>
      <c r="K41" s="139" t="n">
        <f aca="false">+'Power Price'!K92</f>
        <v>0</v>
      </c>
      <c r="L41" s="139" t="n">
        <f aca="false">+'Power Price'!L92</f>
        <v>0</v>
      </c>
      <c r="M41" s="139" t="n">
        <f aca="false">+'Power Price'!M92</f>
        <v>0</v>
      </c>
      <c r="N41" s="139" t="n">
        <f aca="false">+'Power Price'!N92</f>
        <v>0</v>
      </c>
      <c r="O41" s="139" t="n">
        <f aca="false">+'Power Price'!O92</f>
        <v>440.917107583777</v>
      </c>
      <c r="P41" s="139" t="n">
        <f aca="false">+'Power Price'!P92</f>
        <v>176.366843033509</v>
      </c>
      <c r="Q41" s="139" t="n">
        <f aca="false">+'Power Price'!Q92</f>
        <v>705.467372134041</v>
      </c>
      <c r="R41" s="139" t="n">
        <f aca="false">+'Power Price'!R92</f>
        <v>0</v>
      </c>
      <c r="S41" s="139" t="n">
        <f aca="false">+'Power Price'!S92</f>
        <v>0</v>
      </c>
      <c r="T41" s="139" t="n">
        <f aca="false">+'Power Price'!T92</f>
        <v>0</v>
      </c>
      <c r="U41" s="139" t="n">
        <f aca="false">+'Power Price'!U92</f>
        <v>0</v>
      </c>
      <c r="V41" s="139" t="n">
        <f aca="false">+'Power Price'!V92</f>
        <v>0</v>
      </c>
      <c r="W41" s="141" t="n">
        <f aca="false">+'Power Price'!W92</f>
        <v>80.4124427289808</v>
      </c>
      <c r="X41" s="139" t="n">
        <f aca="false">+'Power Price'!X92</f>
        <v>0</v>
      </c>
      <c r="Y41" s="139" t="n">
        <f aca="false">+'Power Price'!Y92</f>
        <v>0</v>
      </c>
      <c r="Z41" s="139" t="n">
        <f aca="false">+'Power Price'!Z92</f>
        <v>0</v>
      </c>
      <c r="AA41" s="139" t="n">
        <f aca="false">+'Power Price'!AA92</f>
        <v>0</v>
      </c>
      <c r="AB41" s="139" t="n">
        <f aca="false">+'Power Price'!AB92</f>
        <v>0</v>
      </c>
      <c r="AC41" s="171" t="n">
        <f aca="false">+'Power Price'!AC92</f>
        <v>12.8976527034574</v>
      </c>
    </row>
    <row r="42" customFormat="false" ht="13.7" hidden="false" customHeight="true" outlineLevel="0" collapsed="false">
      <c r="A42" s="235" t="str">
        <f aca="false">+'Power Price'!A93</f>
        <v>Mead</v>
      </c>
      <c r="B42" s="225" t="n">
        <f aca="false">'Power Price'!B99</f>
        <v>0</v>
      </c>
      <c r="C42" s="142" t="n">
        <f aca="false">+'Power Price'!C93</f>
        <v>179.420505200592</v>
      </c>
      <c r="D42" s="142" t="n">
        <f aca="false">+'Power Price'!D93</f>
        <v>84.054612780842</v>
      </c>
      <c r="E42" s="142" t="n">
        <f aca="false">+'Power Price'!E93</f>
        <v>0</v>
      </c>
      <c r="F42" s="143" t="n">
        <f aca="false">+'Power Price'!F93</f>
        <v>87.8250393271446</v>
      </c>
      <c r="G42" s="142" t="n">
        <f aca="false">+'Power Price'!G93</f>
        <v>0</v>
      </c>
      <c r="H42" s="142" t="n">
        <f aca="false">+'Power Price'!H93</f>
        <v>0</v>
      </c>
      <c r="I42" s="142" t="n">
        <f aca="false">+'Power Price'!I93</f>
        <v>0</v>
      </c>
      <c r="J42" s="142" t="n">
        <f aca="false">+'Power Price'!J93</f>
        <v>0</v>
      </c>
      <c r="K42" s="142" t="n">
        <f aca="false">+'Power Price'!K93</f>
        <v>0</v>
      </c>
      <c r="L42" s="142" t="n">
        <f aca="false">+'Power Price'!L93</f>
        <v>0</v>
      </c>
      <c r="M42" s="142" t="n">
        <f aca="false">+'Power Price'!M93</f>
        <v>0</v>
      </c>
      <c r="N42" s="142" t="n">
        <f aca="false">+'Power Price'!N93</f>
        <v>0</v>
      </c>
      <c r="O42" s="142" t="n">
        <f aca="false">+'Power Price'!O93</f>
        <v>440.917107583773</v>
      </c>
      <c r="P42" s="142" t="n">
        <f aca="false">+'Power Price'!P93</f>
        <v>176.366843033509</v>
      </c>
      <c r="Q42" s="142" t="n">
        <f aca="false">+'Power Price'!Q93</f>
        <v>705.467372134037</v>
      </c>
      <c r="R42" s="142" t="n">
        <f aca="false">+'Power Price'!R93</f>
        <v>0</v>
      </c>
      <c r="S42" s="142" t="n">
        <f aca="false">+'Power Price'!S93</f>
        <v>0</v>
      </c>
      <c r="T42" s="142" t="n">
        <f aca="false">+'Power Price'!T93</f>
        <v>0</v>
      </c>
      <c r="U42" s="142" t="n">
        <f aca="false">+'Power Price'!U93</f>
        <v>0</v>
      </c>
      <c r="V42" s="142" t="n">
        <f aca="false">+'Power Price'!V93</f>
        <v>0</v>
      </c>
      <c r="W42" s="143" t="n">
        <f aca="false">+'Power Price'!W93</f>
        <v>80.4124427289789</v>
      </c>
      <c r="X42" s="142" t="n">
        <f aca="false">+'Power Price'!X93</f>
        <v>0</v>
      </c>
      <c r="Y42" s="142" t="n">
        <f aca="false">+'Power Price'!Y93</f>
        <v>0</v>
      </c>
      <c r="Z42" s="142" t="n">
        <f aca="false">+'Power Price'!Z93</f>
        <v>0</v>
      </c>
      <c r="AA42" s="142" t="n">
        <f aca="false">+'Power Price'!AA93</f>
        <v>0</v>
      </c>
      <c r="AB42" s="142" t="n">
        <f aca="false">+'Power Price'!AB93</f>
        <v>0</v>
      </c>
      <c r="AC42" s="173" t="n">
        <f aca="false">+'Power Price'!AC93</f>
        <v>11.8601780363333</v>
      </c>
    </row>
    <row r="43" customFormat="false" ht="13.7" hidden="true" customHeight="true" outlineLevel="0" collapsed="false">
      <c r="A43" s="232" t="n">
        <f aca="false">+'Power Price'!A94</f>
        <v>0</v>
      </c>
      <c r="B43" s="225" t="n">
        <f aca="false">'Power Price'!B100</f>
        <v>0</v>
      </c>
      <c r="C43" s="145" t="n">
        <f aca="false">+'Power Price'!C94</f>
        <v>0</v>
      </c>
      <c r="D43" s="145" t="n">
        <f aca="false">+'Power Price'!D94</f>
        <v>0</v>
      </c>
      <c r="E43" s="145" t="n">
        <f aca="false">+'Power Price'!E94</f>
        <v>0</v>
      </c>
      <c r="F43" s="145" t="n">
        <f aca="false">+'Power Price'!F94</f>
        <v>0</v>
      </c>
      <c r="G43" s="145" t="n">
        <f aca="false">+'Power Price'!G94</f>
        <v>0</v>
      </c>
      <c r="H43" s="145" t="n">
        <f aca="false">+'Power Price'!H94</f>
        <v>0</v>
      </c>
      <c r="I43" s="145" t="n">
        <f aca="false">+'Power Price'!I94</f>
        <v>0</v>
      </c>
      <c r="J43" s="145" t="n">
        <f aca="false">+'Power Price'!J94</f>
        <v>0</v>
      </c>
      <c r="K43" s="145" t="n">
        <f aca="false">+'Power Price'!K94</f>
        <v>0</v>
      </c>
      <c r="L43" s="145" t="n">
        <f aca="false">+'Power Price'!L94</f>
        <v>0</v>
      </c>
      <c r="M43" s="145" t="n">
        <f aca="false">+'Power Price'!M94</f>
        <v>0</v>
      </c>
      <c r="N43" s="145" t="n">
        <f aca="false">+'Power Price'!N94</f>
        <v>0</v>
      </c>
      <c r="O43" s="145" t="n">
        <f aca="false">+'Power Price'!O94</f>
        <v>0</v>
      </c>
      <c r="P43" s="145" t="n">
        <f aca="false">+'Power Price'!P94</f>
        <v>0</v>
      </c>
      <c r="Q43" s="145" t="n">
        <f aca="false">+'Power Price'!Q94</f>
        <v>0</v>
      </c>
      <c r="R43" s="145" t="n">
        <f aca="false">+'Power Price'!R94</f>
        <v>0</v>
      </c>
      <c r="S43" s="145" t="n">
        <f aca="false">+'Power Price'!S94</f>
        <v>0</v>
      </c>
      <c r="T43" s="145" t="n">
        <f aca="false">+'Power Price'!T94</f>
        <v>0</v>
      </c>
      <c r="U43" s="145" t="n">
        <f aca="false">+'Power Price'!U94</f>
        <v>0</v>
      </c>
      <c r="V43" s="145" t="n">
        <f aca="false">+'Power Price'!V94</f>
        <v>0</v>
      </c>
      <c r="W43" s="145" t="n">
        <f aca="false">+'Power Price'!W94</f>
        <v>0</v>
      </c>
      <c r="X43" s="145" t="n">
        <f aca="false">+'Power Price'!X94</f>
        <v>0</v>
      </c>
      <c r="Y43" s="145" t="n">
        <f aca="false">+'Power Price'!Y94</f>
        <v>0</v>
      </c>
      <c r="Z43" s="145" t="n">
        <f aca="false">+'Power Price'!Z94</f>
        <v>0</v>
      </c>
      <c r="AA43" s="145" t="n">
        <f aca="false">+'Power Price'!AA94</f>
        <v>0</v>
      </c>
      <c r="AB43" s="145" t="n">
        <f aca="false">+'Power Price'!AB94</f>
        <v>0</v>
      </c>
      <c r="AC43" s="145" t="n">
        <f aca="false">+'Power Price'!AC94</f>
        <v>0</v>
      </c>
    </row>
    <row r="44" customFormat="false" ht="13.7" hidden="true" customHeight="true" outlineLevel="0" collapsed="false">
      <c r="A44" s="232" t="n">
        <f aca="false">+'Power Price'!A95</f>
        <v>0</v>
      </c>
      <c r="B44" s="225" t="n">
        <f aca="false">'Power Price'!B101</f>
        <v>0</v>
      </c>
      <c r="C44" s="145" t="n">
        <f aca="false">+'Power Price'!C95</f>
        <v>0</v>
      </c>
      <c r="D44" s="145" t="n">
        <f aca="false">+'Power Price'!D95</f>
        <v>0</v>
      </c>
      <c r="E44" s="145" t="n">
        <f aca="false">+'Power Price'!E95</f>
        <v>0</v>
      </c>
      <c r="F44" s="145" t="n">
        <f aca="false">+'Power Price'!F95</f>
        <v>0</v>
      </c>
      <c r="G44" s="145" t="n">
        <f aca="false">+'Power Price'!G95</f>
        <v>0</v>
      </c>
      <c r="H44" s="145" t="n">
        <f aca="false">+'Power Price'!H95</f>
        <v>0</v>
      </c>
      <c r="I44" s="145" t="n">
        <f aca="false">+'Power Price'!I95</f>
        <v>0</v>
      </c>
      <c r="J44" s="145" t="n">
        <f aca="false">+'Power Price'!J95</f>
        <v>0</v>
      </c>
      <c r="K44" s="145" t="n">
        <f aca="false">+'Power Price'!K95</f>
        <v>0</v>
      </c>
      <c r="L44" s="145" t="n">
        <f aca="false">+'Power Price'!L95</f>
        <v>0</v>
      </c>
      <c r="M44" s="145" t="n">
        <f aca="false">+'Power Price'!M95</f>
        <v>0</v>
      </c>
      <c r="N44" s="145" t="n">
        <f aca="false">+'Power Price'!N95</f>
        <v>0</v>
      </c>
      <c r="O44" s="145" t="n">
        <f aca="false">+'Power Price'!O95</f>
        <v>0</v>
      </c>
      <c r="P44" s="145" t="n">
        <f aca="false">+'Power Price'!P95</f>
        <v>0</v>
      </c>
      <c r="Q44" s="145" t="n">
        <f aca="false">+'Power Price'!Q95</f>
        <v>0</v>
      </c>
      <c r="R44" s="145" t="n">
        <f aca="false">+'Power Price'!R95</f>
        <v>0</v>
      </c>
      <c r="S44" s="145" t="n">
        <f aca="false">+'Power Price'!S95</f>
        <v>0</v>
      </c>
      <c r="T44" s="145" t="n">
        <f aca="false">+'Power Price'!T95</f>
        <v>0</v>
      </c>
      <c r="U44" s="145" t="n">
        <f aca="false">+'Power Price'!U95</f>
        <v>0</v>
      </c>
      <c r="V44" s="145" t="n">
        <f aca="false">+'Power Price'!V95</f>
        <v>0</v>
      </c>
      <c r="W44" s="145" t="n">
        <f aca="false">+'Power Price'!W95</f>
        <v>0</v>
      </c>
      <c r="X44" s="145" t="n">
        <f aca="false">+'Power Price'!X95</f>
        <v>0</v>
      </c>
      <c r="Y44" s="145" t="n">
        <f aca="false">+'Power Price'!Y95</f>
        <v>0</v>
      </c>
      <c r="Z44" s="145" t="n">
        <f aca="false">+'Power Price'!Z95</f>
        <v>0</v>
      </c>
      <c r="AA44" s="145" t="n">
        <f aca="false">+'Power Price'!AA95</f>
        <v>0</v>
      </c>
      <c r="AB44" s="145" t="n">
        <f aca="false">+'Power Price'!AB95</f>
        <v>0</v>
      </c>
      <c r="AC44" s="145" t="n">
        <f aca="false">+'Power Price'!AC95</f>
        <v>0</v>
      </c>
    </row>
    <row r="45" customFormat="false" ht="13.7" hidden="true" customHeight="true" outlineLevel="0" collapsed="false">
      <c r="A45" s="232" t="n">
        <f aca="false">+'Power Price'!A96</f>
        <v>0</v>
      </c>
      <c r="B45" s="225" t="n">
        <f aca="false">'Power Price'!B102</f>
        <v>0</v>
      </c>
      <c r="C45" s="145" t="n">
        <f aca="false">+'Power Price'!C96</f>
        <v>0</v>
      </c>
      <c r="D45" s="145" t="n">
        <f aca="false">+'Power Price'!D96</f>
        <v>0</v>
      </c>
      <c r="E45" s="145" t="n">
        <f aca="false">+'Power Price'!E96</f>
        <v>0</v>
      </c>
      <c r="F45" s="145" t="n">
        <f aca="false">+'Power Price'!F96</f>
        <v>0</v>
      </c>
      <c r="G45" s="145" t="n">
        <f aca="false">+'Power Price'!G96</f>
        <v>0</v>
      </c>
      <c r="H45" s="145" t="n">
        <f aca="false">+'Power Price'!H96</f>
        <v>0</v>
      </c>
      <c r="I45" s="145" t="n">
        <f aca="false">+'Power Price'!I96</f>
        <v>0</v>
      </c>
      <c r="J45" s="145" t="n">
        <f aca="false">+'Power Price'!J96</f>
        <v>0</v>
      </c>
      <c r="K45" s="145" t="n">
        <f aca="false">+'Power Price'!K96</f>
        <v>0</v>
      </c>
      <c r="L45" s="145" t="n">
        <f aca="false">+'Power Price'!L96</f>
        <v>0</v>
      </c>
      <c r="M45" s="145" t="n">
        <f aca="false">+'Power Price'!M96</f>
        <v>0</v>
      </c>
      <c r="N45" s="145" t="n">
        <f aca="false">+'Power Price'!N96</f>
        <v>0</v>
      </c>
      <c r="O45" s="145" t="n">
        <f aca="false">+'Power Price'!O96</f>
        <v>0</v>
      </c>
      <c r="P45" s="145" t="n">
        <f aca="false">+'Power Price'!P96</f>
        <v>0</v>
      </c>
      <c r="Q45" s="145" t="n">
        <f aca="false">+'Power Price'!Q96</f>
        <v>0</v>
      </c>
      <c r="R45" s="145" t="n">
        <f aca="false">+'Power Price'!R96</f>
        <v>0</v>
      </c>
      <c r="S45" s="145" t="n">
        <f aca="false">+'Power Price'!S96</f>
        <v>0</v>
      </c>
      <c r="T45" s="145" t="n">
        <f aca="false">+'Power Price'!T96</f>
        <v>0</v>
      </c>
      <c r="U45" s="145" t="n">
        <f aca="false">+'Power Price'!U96</f>
        <v>0</v>
      </c>
      <c r="V45" s="145" t="n">
        <f aca="false">+'Power Price'!V96</f>
        <v>0</v>
      </c>
      <c r="W45" s="145" t="n">
        <f aca="false">+'Power Price'!W96</f>
        <v>0</v>
      </c>
      <c r="X45" s="145" t="n">
        <f aca="false">+'Power Price'!X96</f>
        <v>0</v>
      </c>
      <c r="Y45" s="145" t="n">
        <f aca="false">+'Power Price'!Y96</f>
        <v>0</v>
      </c>
      <c r="Z45" s="145" t="n">
        <f aca="false">+'Power Price'!Z96</f>
        <v>0</v>
      </c>
      <c r="AA45" s="145" t="n">
        <f aca="false">+'Power Price'!AA96</f>
        <v>0</v>
      </c>
      <c r="AB45" s="145" t="n">
        <f aca="false">+'Power Price'!AB96</f>
        <v>0</v>
      </c>
      <c r="AC45" s="145" t="n">
        <f aca="false">+'Power Price'!AC96</f>
        <v>0</v>
      </c>
    </row>
    <row r="46" customFormat="false" ht="13.7" hidden="true" customHeight="true" outlineLevel="0" collapsed="false">
      <c r="A46" s="232" t="n">
        <f aca="false">+'Power Price'!A97</f>
        <v>0</v>
      </c>
      <c r="B46" s="108" t="n">
        <f aca="false">'Power Price'!B103</f>
        <v>0</v>
      </c>
      <c r="C46" s="145" t="n">
        <f aca="false">+'Power Price'!C97</f>
        <v>0</v>
      </c>
      <c r="D46" s="145" t="n">
        <f aca="false">+'Power Price'!D97</f>
        <v>0</v>
      </c>
      <c r="E46" s="145" t="n">
        <f aca="false">+'Power Price'!E97</f>
        <v>0</v>
      </c>
      <c r="F46" s="145" t="n">
        <f aca="false">+'Power Price'!F97</f>
        <v>0</v>
      </c>
      <c r="G46" s="145" t="n">
        <f aca="false">+'Power Price'!G97</f>
        <v>0</v>
      </c>
      <c r="H46" s="145" t="n">
        <f aca="false">+'Power Price'!H97</f>
        <v>0</v>
      </c>
      <c r="I46" s="145" t="n">
        <f aca="false">+'Power Price'!I97</f>
        <v>0</v>
      </c>
      <c r="J46" s="145" t="n">
        <f aca="false">+'Power Price'!J97</f>
        <v>0</v>
      </c>
      <c r="K46" s="145" t="n">
        <f aca="false">+'Power Price'!K97</f>
        <v>0</v>
      </c>
      <c r="L46" s="145" t="n">
        <f aca="false">+'Power Price'!L97</f>
        <v>0</v>
      </c>
      <c r="M46" s="145" t="n">
        <f aca="false">+'Power Price'!M97</f>
        <v>0</v>
      </c>
      <c r="N46" s="145" t="n">
        <f aca="false">+'Power Price'!N97</f>
        <v>0</v>
      </c>
      <c r="O46" s="145" t="n">
        <f aca="false">+'Power Price'!O97</f>
        <v>0</v>
      </c>
      <c r="P46" s="145" t="n">
        <f aca="false">+'Power Price'!P97</f>
        <v>0</v>
      </c>
      <c r="Q46" s="145" t="n">
        <f aca="false">+'Power Price'!Q97</f>
        <v>0</v>
      </c>
      <c r="R46" s="145" t="n">
        <f aca="false">+'Power Price'!R97</f>
        <v>0</v>
      </c>
      <c r="S46" s="145" t="n">
        <f aca="false">+'Power Price'!S97</f>
        <v>0</v>
      </c>
      <c r="T46" s="145" t="n">
        <f aca="false">+'Power Price'!T97</f>
        <v>0</v>
      </c>
      <c r="U46" s="145" t="n">
        <f aca="false">+'Power Price'!U97</f>
        <v>0</v>
      </c>
      <c r="V46" s="145" t="n">
        <f aca="false">+'Power Price'!V97</f>
        <v>0</v>
      </c>
      <c r="W46" s="145" t="n">
        <f aca="false">+'Power Price'!W97</f>
        <v>0</v>
      </c>
      <c r="X46" s="145" t="n">
        <f aca="false">+'Power Price'!X97</f>
        <v>0</v>
      </c>
      <c r="Y46" s="145" t="n">
        <f aca="false">+'Power Price'!Y97</f>
        <v>0</v>
      </c>
      <c r="Z46" s="145" t="n">
        <f aca="false">+'Power Price'!Z97</f>
        <v>0</v>
      </c>
      <c r="AA46" s="145" t="n">
        <f aca="false">+'Power Price'!AA97</f>
        <v>0</v>
      </c>
      <c r="AB46" s="145" t="n">
        <f aca="false">+'Power Price'!AB97</f>
        <v>0</v>
      </c>
      <c r="AC46" s="145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20"/>
    </row>
    <row r="52" customFormat="false" ht="16.5" hidden="false" customHeight="false" outlineLevel="0" collapsed="false">
      <c r="A52" s="227" t="s">
        <v>89</v>
      </c>
      <c r="B52" s="228" t="n">
        <f aca="false">'Power Off-Peak Prices'!B66</f>
        <v>0</v>
      </c>
      <c r="C52" s="229" t="str">
        <f aca="false">C9</f>
        <v>Oct 01</v>
      </c>
      <c r="D52" s="229" t="str">
        <f aca="false">D9</f>
        <v>Nov 01</v>
      </c>
      <c r="E52" s="229" t="str">
        <f aca="false">E9</f>
        <v>Dec 01</v>
      </c>
      <c r="F52" s="229" t="str">
        <f aca="false">F9</f>
        <v>2001 Total</v>
      </c>
      <c r="G52" s="156" t="str">
        <f aca="false">G9</f>
        <v>Jan-Feb '02</v>
      </c>
      <c r="H52" s="156" t="n">
        <f aca="false">H9</f>
        <v>37257</v>
      </c>
      <c r="I52" s="156" t="n">
        <f aca="false">I9</f>
        <v>37288</v>
      </c>
      <c r="J52" s="156" t="str">
        <f aca="false">J9</f>
        <v>Mar-Apr '02</v>
      </c>
      <c r="K52" s="156" t="n">
        <f aca="false">K9</f>
        <v>37316</v>
      </c>
      <c r="L52" s="156" t="n">
        <f aca="false">L9</f>
        <v>37347</v>
      </c>
      <c r="M52" s="156" t="n">
        <f aca="false">M9</f>
        <v>37377</v>
      </c>
      <c r="N52" s="156" t="n">
        <f aca="false">N9</f>
        <v>37408</v>
      </c>
      <c r="O52" s="156" t="str">
        <f aca="false">O9</f>
        <v>Jul-Aug '02</v>
      </c>
      <c r="P52" s="156" t="n">
        <f aca="false">P9</f>
        <v>37438</v>
      </c>
      <c r="Q52" s="156" t="n">
        <f aca="false">Q9</f>
        <v>37469</v>
      </c>
      <c r="R52" s="156" t="n">
        <f aca="false">R9</f>
        <v>37500</v>
      </c>
      <c r="S52" s="156" t="str">
        <f aca="false">S9</f>
        <v>Oct-Dec '02</v>
      </c>
      <c r="T52" s="229" t="n">
        <f aca="false">T9</f>
        <v>37530</v>
      </c>
      <c r="U52" s="229" t="n">
        <f aca="false">U9</f>
        <v>37561</v>
      </c>
      <c r="V52" s="229" t="n">
        <f aca="false">V9</f>
        <v>37591</v>
      </c>
      <c r="W52" s="229" t="str">
        <f aca="false">W9</f>
        <v>2002</v>
      </c>
      <c r="X52" s="229" t="str">
        <f aca="false">X9</f>
        <v>2003</v>
      </c>
      <c r="Y52" s="229" t="str">
        <f aca="false">Y9</f>
        <v>2004</v>
      </c>
      <c r="Z52" s="229" t="str">
        <f aca="false">Z9</f>
        <v>2005</v>
      </c>
      <c r="AA52" s="229" t="str">
        <f aca="false">AA9</f>
        <v>2006-2009</v>
      </c>
      <c r="AB52" s="229" t="str">
        <f aca="false">AB9</f>
        <v>&gt; =2010</v>
      </c>
      <c r="AC52" s="229" t="str">
        <f aca="false">+'Power Off-Peak Prices'!AC66</f>
        <v>Total Avg Off Peak</v>
      </c>
    </row>
    <row r="53" customFormat="false" ht="12" hidden="true" customHeight="false" outlineLevel="0" collapsed="false">
      <c r="A53" s="230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3430.69366657777</v>
      </c>
      <c r="D53" s="96" t="n">
        <f aca="false">'Power Off-Peak Prices'!D67</f>
        <v>5028.67780778874</v>
      </c>
      <c r="E53" s="96" t="n">
        <f aca="false">'Power Off-Peak Prices'!E67</f>
        <v>7237.69721645852</v>
      </c>
      <c r="F53" s="238" t="n">
        <f aca="false">'Power Off-Peak Prices'!F67</f>
        <v>5232.35623027501</v>
      </c>
      <c r="G53" s="96" t="n">
        <f aca="false">'Power Off-Peak Prices'!G67</f>
        <v>7961.19804445305</v>
      </c>
      <c r="H53" s="96" t="n">
        <f aca="false">'Power Off-Peak Prices'!H67</f>
        <v>8344.31658850264</v>
      </c>
      <c r="I53" s="96" t="n">
        <f aca="false">'Power Off-Peak Prices'!I67</f>
        <v>7578.07950040347</v>
      </c>
      <c r="J53" s="96" t="n">
        <f aca="false">'Power Off-Peak Prices'!J67</f>
        <v>9766.49213035804</v>
      </c>
      <c r="K53" s="96" t="n">
        <f aca="false">'Power Off-Peak Prices'!K67</f>
        <v>9150.32679738562</v>
      </c>
      <c r="L53" s="96" t="n">
        <f aca="false">'Power Off-Peak Prices'!L67</f>
        <v>10382.6574633305</v>
      </c>
      <c r="M53" s="96" t="n">
        <f aca="false">'Power Off-Peak Prices'!M67</f>
        <v>8875.73264137845</v>
      </c>
      <c r="N53" s="96" t="n">
        <f aca="false">'Power Off-Peak Prices'!N67</f>
        <v>7975.69312571212</v>
      </c>
      <c r="O53" s="96" t="n">
        <f aca="false">'Power Off-Peak Prices'!O67</f>
        <v>11100.425089314</v>
      </c>
      <c r="P53" s="96" t="n">
        <f aca="false">'Power Off-Peak Prices'!P67</f>
        <v>10207.8505856284</v>
      </c>
      <c r="Q53" s="96" t="n">
        <f aca="false">'Power Off-Peak Prices'!Q67</f>
        <v>11992.9995929996</v>
      </c>
      <c r="R53" s="96" t="n">
        <f aca="false">'Power Off-Peak Prices'!R67</f>
        <v>11256.6844919786</v>
      </c>
      <c r="S53" s="96" t="n">
        <f aca="false">'Power Off-Peak Prices'!S67</f>
        <v>9800.89873933799</v>
      </c>
      <c r="T53" s="238" t="n">
        <f aca="false">'Power Off-Peak Prices'!T67</f>
        <v>10272.7086247086</v>
      </c>
      <c r="U53" s="238" t="n">
        <f aca="false">'Power Off-Peak Prices'!U67</f>
        <v>8824.18207681366</v>
      </c>
      <c r="V53" s="238" t="n">
        <f aca="false">'Power Off-Peak Prices'!V67</f>
        <v>10305.8055164917</v>
      </c>
      <c r="W53" s="238" t="n">
        <f aca="false">'Power Off-Peak Prices'!W67</f>
        <v>9571.85295638706</v>
      </c>
      <c r="X53" s="238" t="n">
        <f aca="false">'Power Off-Peak Prices'!X67</f>
        <v>8328.98511532926</v>
      </c>
      <c r="Y53" s="238" t="n">
        <f aca="false">'Power Off-Peak Prices'!Y67</f>
        <v>8026.18145585024</v>
      </c>
      <c r="Z53" s="238" t="n">
        <f aca="false">'Power Off-Peak Prices'!Z67</f>
        <v>7824.60535279755</v>
      </c>
      <c r="AA53" s="238" t="n">
        <f aca="false">'Power Off-Peak Prices'!AA67</f>
        <v>7505.19078482262</v>
      </c>
      <c r="AB53" s="238" t="n">
        <f aca="false">'Power Off-Peak Prices'!AB67</f>
        <v>7193.40468047158</v>
      </c>
      <c r="AC53" s="238" t="n">
        <f aca="false">'Power Off-Peak Prices'!AC67</f>
        <v>7681.11270780638</v>
      </c>
    </row>
    <row r="54" customFormat="false" ht="12" hidden="true" customHeight="false" outlineLevel="0" collapsed="false">
      <c r="A54" s="230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3607.53927432977</v>
      </c>
      <c r="D54" s="96" t="n">
        <f aca="false">'Power Off-Peak Prices'!D68</f>
        <v>4998.49347351204</v>
      </c>
      <c r="E54" s="96" t="n">
        <f aca="false">'Power Off-Peak Prices'!E68</f>
        <v>7235.367811142</v>
      </c>
      <c r="F54" s="238" t="n">
        <f aca="false">'Power Off-Peak Prices'!F68</f>
        <v>5280.4668529946</v>
      </c>
      <c r="G54" s="96" t="n">
        <f aca="false">'Power Off-Peak Prices'!G68</f>
        <v>7639.5771896319</v>
      </c>
      <c r="H54" s="96" t="n">
        <f aca="false">'Power Off-Peak Prices'!H68</f>
        <v>8016.7609469935</v>
      </c>
      <c r="I54" s="96" t="n">
        <f aca="false">'Power Off-Peak Prices'!I68</f>
        <v>7262.39343227029</v>
      </c>
      <c r="J54" s="96" t="n">
        <f aca="false">'Power Off-Peak Prices'!J68</f>
        <v>10148.4570098116</v>
      </c>
      <c r="K54" s="96" t="n">
        <f aca="false">'Power Off-Peak Prices'!K68</f>
        <v>9368.0960731176</v>
      </c>
      <c r="L54" s="96" t="n">
        <f aca="false">'Power Off-Peak Prices'!L68</f>
        <v>10928.8179465056</v>
      </c>
      <c r="M54" s="96" t="n">
        <f aca="false">'Power Off-Peak Prices'!M68</f>
        <v>9532.96459421626</v>
      </c>
      <c r="N54" s="96" t="n">
        <f aca="false">'Power Off-Peak Prices'!N68</f>
        <v>8545.38549183441</v>
      </c>
      <c r="O54" s="96" t="n">
        <f aca="false">'Power Off-Peak Prices'!O68</f>
        <v>11622.7015782571</v>
      </c>
      <c r="P54" s="96" t="n">
        <f aca="false">'Power Off-Peak Prices'!P68</f>
        <v>10723.3663455886</v>
      </c>
      <c r="Q54" s="96" t="n">
        <f aca="false">'Power Off-Peak Prices'!Q68</f>
        <v>12522.0368109257</v>
      </c>
      <c r="R54" s="96" t="n">
        <f aca="false">'Power Off-Peak Prices'!R68</f>
        <v>11771.3903743316</v>
      </c>
      <c r="S54" s="96" t="n">
        <f aca="false">'Power Off-Peak Prices'!S68</f>
        <v>9802.24325941753</v>
      </c>
      <c r="T54" s="238" t="n">
        <f aca="false">'Power Off-Peak Prices'!T68</f>
        <v>11000.1398601399</v>
      </c>
      <c r="U54" s="238" t="n">
        <f aca="false">'Power Off-Peak Prices'!U68</f>
        <v>8458.89046941679</v>
      </c>
      <c r="V54" s="238" t="n">
        <f aca="false">'Power Off-Peak Prices'!V68</f>
        <v>9947.69944869594</v>
      </c>
      <c r="W54" s="238" t="n">
        <f aca="false">'Power Off-Peak Prices'!W68</f>
        <v>9786.77559205572</v>
      </c>
      <c r="X54" s="238" t="n">
        <f aca="false">'Power Off-Peak Prices'!X68</f>
        <v>8818.68921433658</v>
      </c>
      <c r="Y54" s="238" t="n">
        <f aca="false">'Power Off-Peak Prices'!Y68</f>
        <v>8409.40520913721</v>
      </c>
      <c r="Z54" s="238" t="n">
        <f aca="false">'Power Off-Peak Prices'!Z68</f>
        <v>8281.08472473142</v>
      </c>
      <c r="AA54" s="238" t="n">
        <f aca="false">'Power Off-Peak Prices'!AA68</f>
        <v>8169.32110955999</v>
      </c>
      <c r="AB54" s="238" t="n">
        <f aca="false">'Power Off-Peak Prices'!AB68</f>
        <v>8304.18997095234</v>
      </c>
      <c r="AC54" s="238" t="n">
        <f aca="false">'Power Off-Peak Prices'!AC68</f>
        <v>8275.40274996826</v>
      </c>
    </row>
    <row r="55" customFormat="false" ht="12" hidden="true" customHeight="false" outlineLevel="0" collapsed="false">
      <c r="A55" s="230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3835.2891124065</v>
      </c>
      <c r="D55" s="96" t="n">
        <f aca="false">'Power Off-Peak Prices'!D69</f>
        <v>4974.65807229175</v>
      </c>
      <c r="E55" s="96" t="n">
        <f aca="false">'Power Off-Peak Prices'!E69</f>
        <v>7233.13627999843</v>
      </c>
      <c r="F55" s="238" t="n">
        <f aca="false">'Power Off-Peak Prices'!F69</f>
        <v>5347.69448823223</v>
      </c>
      <c r="G55" s="96" t="n">
        <f aca="false">'Power Off-Peak Prices'!G69</f>
        <v>8361.74174448971</v>
      </c>
      <c r="H55" s="96" t="n">
        <f aca="false">'Power Off-Peak Prices'!H69</f>
        <v>8461.05497268288</v>
      </c>
      <c r="I55" s="96" t="n">
        <f aca="false">'Power Off-Peak Prices'!I69</f>
        <v>8262.42851629653</v>
      </c>
      <c r="J55" s="96" t="n">
        <f aca="false">'Power Off-Peak Prices'!J69</f>
        <v>11852.1154845022</v>
      </c>
      <c r="K55" s="96" t="n">
        <f aca="false">'Power Off-Peak Prices'!K69</f>
        <v>11071.3002816303</v>
      </c>
      <c r="L55" s="96" t="n">
        <f aca="false">'Power Off-Peak Prices'!L69</f>
        <v>12632.9306873742</v>
      </c>
      <c r="M55" s="96" t="n">
        <f aca="false">'Power Off-Peak Prices'!M69</f>
        <v>11212.867174252</v>
      </c>
      <c r="N55" s="96" t="n">
        <f aca="false">'Power Off-Peak Prices'!N69</f>
        <v>10308.0136726168</v>
      </c>
      <c r="O55" s="96" t="n">
        <f aca="false">'Power Off-Peak Prices'!O69</f>
        <v>10914.9595260706</v>
      </c>
      <c r="P55" s="96" t="n">
        <f aca="false">'Power Off-Peak Prices'!P69</f>
        <v>10895.0752950753</v>
      </c>
      <c r="Q55" s="96" t="n">
        <f aca="false">'Power Off-Peak Prices'!Q69</f>
        <v>10934.843757066</v>
      </c>
      <c r="R55" s="96" t="n">
        <f aca="false">'Power Off-Peak Prices'!R69</f>
        <v>10651.7379679144</v>
      </c>
      <c r="S55" s="96" t="n">
        <f aca="false">'Power Off-Peak Prices'!S69</f>
        <v>9686.55647350213</v>
      </c>
      <c r="T55" s="238" t="n">
        <f aca="false">'Power Off-Peak Prices'!T69</f>
        <v>9440.55944055944</v>
      </c>
      <c r="U55" s="238" t="n">
        <f aca="false">'Power Off-Peak Prices'!U69</f>
        <v>9729.76766239924</v>
      </c>
      <c r="V55" s="238" t="n">
        <f aca="false">'Power Off-Peak Prices'!V69</f>
        <v>9889.34231754769</v>
      </c>
      <c r="W55" s="238" t="n">
        <f aca="false">'Power Off-Peak Prices'!W69</f>
        <v>10157.5180011256</v>
      </c>
      <c r="X55" s="238" t="n">
        <f aca="false">'Power Off-Peak Prices'!X69</f>
        <v>8737.51078235309</v>
      </c>
      <c r="Y55" s="238" t="n">
        <f aca="false">'Power Off-Peak Prices'!Y69</f>
        <v>8260.20959421391</v>
      </c>
      <c r="Z55" s="238" t="n">
        <f aca="false">'Power Off-Peak Prices'!Z69</f>
        <v>8122.917707902</v>
      </c>
      <c r="AA55" s="238" t="n">
        <f aca="false">'Power Off-Peak Prices'!AA69</f>
        <v>7671.64216560808</v>
      </c>
      <c r="AB55" s="238" t="n">
        <f aca="false">'Power Off-Peak Prices'!AB69</f>
        <v>7308.72870224267</v>
      </c>
      <c r="AC55" s="238" t="n">
        <f aca="false">'Power Off-Peak Prices'!AC69</f>
        <v>7933.51282211518</v>
      </c>
    </row>
    <row r="56" customFormat="false" ht="12" hidden="true" customHeight="false" outlineLevel="0" collapsed="false">
      <c r="A56" s="230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4853.47611493472</v>
      </c>
      <c r="D56" s="96" t="n">
        <f aca="false">'Power Off-Peak Prices'!D70</f>
        <v>4472.44670662549</v>
      </c>
      <c r="E56" s="96" t="n">
        <f aca="false">'Power Off-Peak Prices'!E70</f>
        <v>6339.16010909708</v>
      </c>
      <c r="F56" s="238" t="n">
        <f aca="false">'Power Off-Peak Prices'!F70</f>
        <v>5221.6943102191</v>
      </c>
      <c r="G56" s="96" t="n">
        <f aca="false">'Power Off-Peak Prices'!G70</f>
        <v>7546.75780724202</v>
      </c>
      <c r="H56" s="96" t="n">
        <f aca="false">'Power Off-Peak Prices'!H70</f>
        <v>7686.50582604071</v>
      </c>
      <c r="I56" s="96" t="n">
        <f aca="false">'Power Off-Peak Prices'!I70</f>
        <v>7407.00978844332</v>
      </c>
      <c r="J56" s="96" t="n">
        <f aca="false">'Power Off-Peak Prices'!J70</f>
        <v>11198.4782030314</v>
      </c>
      <c r="K56" s="96" t="n">
        <f aca="false">'Power Off-Peak Prices'!K70</f>
        <v>9764.02571868856</v>
      </c>
      <c r="L56" s="96" t="n">
        <f aca="false">'Power Off-Peak Prices'!L70</f>
        <v>12632.9306873742</v>
      </c>
      <c r="M56" s="96" t="n">
        <f aca="false">'Power Off-Peak Prices'!M70</f>
        <v>11212.867174252</v>
      </c>
      <c r="N56" s="96" t="n">
        <f aca="false">'Power Off-Peak Prices'!N70</f>
        <v>9928.02886441322</v>
      </c>
      <c r="O56" s="96" t="n">
        <f aca="false">'Power Off-Peak Prices'!O70</f>
        <v>10914.9957038846</v>
      </c>
      <c r="P56" s="96" t="n">
        <f aca="false">'Power Off-Peak Prices'!P70</f>
        <v>10895.1114728893</v>
      </c>
      <c r="Q56" s="96" t="n">
        <f aca="false">'Power Off-Peak Prices'!Q70</f>
        <v>10934.8799348799</v>
      </c>
      <c r="R56" s="96" t="n">
        <f aca="false">'Power Off-Peak Prices'!R70</f>
        <v>9578.87700534759</v>
      </c>
      <c r="S56" s="96" t="n">
        <f aca="false">'Power Off-Peak Prices'!S70</f>
        <v>9334.60021302847</v>
      </c>
      <c r="T56" s="238" t="n">
        <f aca="false">'Power Off-Peak Prices'!T70</f>
        <v>9090.93706293706</v>
      </c>
      <c r="U56" s="238" t="n">
        <f aca="false">'Power Off-Peak Prices'!U70</f>
        <v>9371.83499288763</v>
      </c>
      <c r="V56" s="238" t="n">
        <f aca="false">'Power Off-Peak Prices'!V70</f>
        <v>9541.02858326072</v>
      </c>
      <c r="W56" s="238" t="n">
        <f aca="false">'Power Off-Peak Prices'!W70</f>
        <v>9686.69105555686</v>
      </c>
      <c r="X56" s="238" t="n">
        <f aca="false">'Power Off-Peak Prices'!X70</f>
        <v>5115.64887139544</v>
      </c>
      <c r="Y56" s="238" t="n">
        <f aca="false">'Power Off-Peak Prices'!Y70</f>
        <v>4712.02283142521</v>
      </c>
      <c r="Z56" s="238" t="n">
        <f aca="false">'Power Off-Peak Prices'!Z70</f>
        <v>4568.14113027963</v>
      </c>
      <c r="AA56" s="238" t="n">
        <f aca="false">'Power Off-Peak Prices'!AA70</f>
        <v>5399.00656866976</v>
      </c>
      <c r="AB56" s="238" t="n">
        <f aca="false">'Power Off-Peak Prices'!AB70</f>
        <v>5518.09239836997</v>
      </c>
      <c r="AC56" s="238" t="n">
        <f aca="false">'Power Off-Peak Prices'!AC70</f>
        <v>5559.1122542893</v>
      </c>
    </row>
    <row r="57" customFormat="false" ht="12" hidden="true" customHeight="false" outlineLevel="0" collapsed="false">
      <c r="A57" s="230" t="str">
        <f aca="false">'Power Off-Peak Prices'!A71</f>
        <v>SP15</v>
      </c>
      <c r="B57" s="231" t="str">
        <f aca="false">'Power Off-Peak Prices'!B71</f>
        <v>NYPP</v>
      </c>
      <c r="C57" s="96" t="n">
        <f aca="false">'Power Off-Peak Prices'!C71</f>
        <v>3359.33630510154</v>
      </c>
      <c r="D57" s="96" t="n">
        <f aca="false">'Power Off-Peak Prices'!D71</f>
        <v>4112.70970310667</v>
      </c>
      <c r="E57" s="96" t="n">
        <f aca="false">'Power Off-Peak Prices'!E71</f>
        <v>6339.16010909708</v>
      </c>
      <c r="F57" s="238" t="n">
        <f aca="false">'Power Off-Peak Prices'!F71</f>
        <v>4603.7353724351</v>
      </c>
      <c r="G57" s="96" t="n">
        <f aca="false">'Power Off-Peak Prices'!G71</f>
        <v>7546.75780724202</v>
      </c>
      <c r="H57" s="96" t="n">
        <f aca="false">'Power Off-Peak Prices'!H71</f>
        <v>7686.50582604071</v>
      </c>
      <c r="I57" s="96" t="n">
        <f aca="false">'Power Off-Peak Prices'!I71</f>
        <v>7407.00978844332</v>
      </c>
      <c r="J57" s="96" t="n">
        <f aca="false">'Power Off-Peak Prices'!J71</f>
        <v>11186.8712187181</v>
      </c>
      <c r="K57" s="96" t="n">
        <f aca="false">'Power Off-Peak Prices'!K71</f>
        <v>9783.95238854349</v>
      </c>
      <c r="L57" s="96" t="n">
        <f aca="false">'Power Off-Peak Prices'!L71</f>
        <v>12589.7900488927</v>
      </c>
      <c r="M57" s="96" t="n">
        <f aca="false">'Power Off-Peak Prices'!M71</f>
        <v>11240.0787553917</v>
      </c>
      <c r="N57" s="96" t="n">
        <f aca="false">'Power Off-Peak Prices'!N71</f>
        <v>9892.61298898595</v>
      </c>
      <c r="O57" s="96" t="n">
        <f aca="false">'Power Off-Peak Prices'!O71</f>
        <v>11072.6676615566</v>
      </c>
      <c r="P57" s="96" t="n">
        <f aca="false">'Power Off-Peak Prices'!P71</f>
        <v>10857.8573689685</v>
      </c>
      <c r="Q57" s="96" t="n">
        <f aca="false">'Power Off-Peak Prices'!Q71</f>
        <v>11287.4779541446</v>
      </c>
      <c r="R57" s="96" t="n">
        <f aca="false">'Power Off-Peak Prices'!R71</f>
        <v>9578.87700534759</v>
      </c>
      <c r="S57" s="96" t="n">
        <f aca="false">'Power Off-Peak Prices'!S71</f>
        <v>9334.58583368411</v>
      </c>
      <c r="T57" s="238" t="n">
        <f aca="false">'Power Off-Peak Prices'!T71</f>
        <v>9090.93706293706</v>
      </c>
      <c r="U57" s="238" t="n">
        <f aca="false">'Power Off-Peak Prices'!U71</f>
        <v>9371.83499288763</v>
      </c>
      <c r="V57" s="238" t="n">
        <f aca="false">'Power Off-Peak Prices'!V71</f>
        <v>9540.98544522764</v>
      </c>
      <c r="W57" s="238" t="n">
        <f aca="false">'Power Off-Peak Prices'!W71</f>
        <v>9713.32270097824</v>
      </c>
      <c r="X57" s="238" t="n">
        <f aca="false">'Power Off-Peak Prices'!X71</f>
        <v>8517.86579423344</v>
      </c>
      <c r="Y57" s="238" t="n">
        <f aca="false">'Power Off-Peak Prices'!Y71</f>
        <v>8043.00592949461</v>
      </c>
      <c r="Z57" s="238" t="n">
        <f aca="false">'Power Off-Peak Prices'!Z71</f>
        <v>7849.82078111798</v>
      </c>
      <c r="AA57" s="238" t="n">
        <f aca="false">'Power Off-Peak Prices'!AA71</f>
        <v>7422.63123339847</v>
      </c>
      <c r="AB57" s="238" t="n">
        <f aca="false">'Power Off-Peak Prices'!AB71</f>
        <v>7088.95313841416</v>
      </c>
      <c r="AC57" s="238" t="n">
        <f aca="false">'Power Off-Peak Prices'!AC71</f>
        <v>7652.24145648665</v>
      </c>
    </row>
    <row r="58" customFormat="false" ht="12" hidden="true" customHeight="false" outlineLevel="0" collapsed="false">
      <c r="A58" s="230" t="str">
        <f aca="false">'Power Off-Peak Prices'!A72</f>
        <v>Palo Verde</v>
      </c>
      <c r="B58" s="73" t="str">
        <f aca="false">'Power Off-Peak Prices'!B72</f>
        <v>NYPP</v>
      </c>
      <c r="C58" s="131" t="n">
        <f aca="false">'Power Off-Peak Prices'!C72</f>
        <v>3231.25023812245</v>
      </c>
      <c r="D58" s="131" t="n">
        <f aca="false">'Power Off-Peak Prices'!D72</f>
        <v>3750.28247371649</v>
      </c>
      <c r="E58" s="131" t="n">
        <f aca="false">'Power Off-Peak Prices'!E72</f>
        <v>5593.46983517989</v>
      </c>
      <c r="F58" s="238" t="n">
        <f aca="false">'Power Off-Peak Prices'!F72</f>
        <v>4191.66751567295</v>
      </c>
      <c r="G58" s="96" t="n">
        <f aca="false">'Power Off-Peak Prices'!G72</f>
        <v>6966.00297766577</v>
      </c>
      <c r="H58" s="96" t="n">
        <f aca="false">'Power Off-Peak Prices'!H72</f>
        <v>6985.43892729939</v>
      </c>
      <c r="I58" s="96" t="n">
        <f aca="false">'Power Off-Peak Prices'!I72</f>
        <v>6946.56702803214</v>
      </c>
      <c r="J58" s="96" t="n">
        <f aca="false">'Power Off-Peak Prices'!J72</f>
        <v>10804.0823230391</v>
      </c>
      <c r="K58" s="96" t="n">
        <f aca="false">'Power Off-Peak Prices'!K72</f>
        <v>9586.16292045273</v>
      </c>
      <c r="L58" s="96" t="n">
        <f aca="false">'Power Off-Peak Prices'!L72</f>
        <v>12022.0017256255</v>
      </c>
      <c r="M58" s="96" t="n">
        <f aca="false">'Power Off-Peak Prices'!M72</f>
        <v>9710.74464816142</v>
      </c>
      <c r="N58" s="96" t="n">
        <f aca="false">'Power Off-Peak Prices'!N72</f>
        <v>9115.07785795671</v>
      </c>
      <c r="O58" s="96" t="n">
        <f aca="false">'Power Off-Peak Prices'!O72</f>
        <v>10772.0164609054</v>
      </c>
      <c r="P58" s="96" t="n">
        <f aca="false">'Power Off-Peak Prices'!P72</f>
        <v>10432.8584995252</v>
      </c>
      <c r="Q58" s="96" t="n">
        <f aca="false">'Power Off-Peak Prices'!Q72</f>
        <v>11111.1744222855</v>
      </c>
      <c r="R58" s="96" t="n">
        <f aca="false">'Power Off-Peak Prices'!R72</f>
        <v>9318.18181818182</v>
      </c>
      <c r="S58" s="96" t="n">
        <f aca="false">'Power Off-Peak Prices'!S72</f>
        <v>8309.87333156789</v>
      </c>
      <c r="T58" s="238" t="n">
        <f aca="false">'Power Off-Peak Prices'!T72</f>
        <v>8909.17482517483</v>
      </c>
      <c r="U58" s="238" t="n">
        <f aca="false">'Power Off-Peak Prices'!U72</f>
        <v>8093.88335704125</v>
      </c>
      <c r="V58" s="238" t="n">
        <f aca="false">'Power Off-Peak Prices'!V72</f>
        <v>7926.5618124876</v>
      </c>
      <c r="W58" s="238" t="n">
        <f aca="false">'Power Off-Peak Prices'!W72</f>
        <v>9038.05937604841</v>
      </c>
      <c r="X58" s="238" t="n">
        <f aca="false">'Power Off-Peak Prices'!X72</f>
        <v>7736.12269597005</v>
      </c>
      <c r="Y58" s="238" t="n">
        <f aca="false">'Power Off-Peak Prices'!Y72</f>
        <v>7391.56504651513</v>
      </c>
      <c r="Z58" s="238" t="n">
        <f aca="false">'Power Off-Peak Prices'!Z72</f>
        <v>7239.35582854946</v>
      </c>
      <c r="AA58" s="238" t="n">
        <f aca="false">'Power Off-Peak Prices'!AA72</f>
        <v>6780.85324619017</v>
      </c>
      <c r="AB58" s="238" t="n">
        <f aca="false">'Power Off-Peak Prices'!AB72</f>
        <v>6351.81586130753</v>
      </c>
      <c r="AC58" s="238" t="n">
        <f aca="false">'Power Off-Peak Prices'!AC72</f>
        <v>7002.60066900103</v>
      </c>
    </row>
    <row r="59" customFormat="false" ht="13.7" hidden="false" customHeight="true" outlineLevel="0" collapsed="false">
      <c r="A59" s="232" t="str">
        <f aca="false">+'Power Off-Peak Prices'!A67</f>
        <v>MID-COLUMBIA</v>
      </c>
      <c r="B59" s="233" t="str">
        <f aca="false">'Power Off-Peak Prices'!B73</f>
        <v>NYPP</v>
      </c>
      <c r="C59" s="145" t="n">
        <f aca="false">+'Power Off-Peak Prices'!C67</f>
        <v>3430.69366657777</v>
      </c>
      <c r="D59" s="145" t="n">
        <f aca="false">+'Power Off-Peak Prices'!D67</f>
        <v>5028.67780778874</v>
      </c>
      <c r="E59" s="145" t="n">
        <f aca="false">+'Power Off-Peak Prices'!E67</f>
        <v>7237.69721645852</v>
      </c>
      <c r="F59" s="169" t="n">
        <f aca="false">+'Power Off-Peak Prices'!F67</f>
        <v>5232.35623027501</v>
      </c>
      <c r="G59" s="145" t="n">
        <f aca="false">+'Power Off-Peak Prices'!G67</f>
        <v>7961.19804445305</v>
      </c>
      <c r="H59" s="145" t="n">
        <f aca="false">+'Power Off-Peak Prices'!H67</f>
        <v>8344.31658850264</v>
      </c>
      <c r="I59" s="145" t="n">
        <f aca="false">+'Power Off-Peak Prices'!I67</f>
        <v>7578.07950040347</v>
      </c>
      <c r="J59" s="145" t="n">
        <f aca="false">+'Power Off-Peak Prices'!J67</f>
        <v>9766.49213035804</v>
      </c>
      <c r="K59" s="145" t="n">
        <f aca="false">+'Power Off-Peak Prices'!K67</f>
        <v>9150.32679738562</v>
      </c>
      <c r="L59" s="145" t="n">
        <f aca="false">+'Power Off-Peak Prices'!L67</f>
        <v>10382.6574633305</v>
      </c>
      <c r="M59" s="145" t="n">
        <f aca="false">+'Power Off-Peak Prices'!M67</f>
        <v>8875.73264137845</v>
      </c>
      <c r="N59" s="145" t="n">
        <f aca="false">+'Power Off-Peak Prices'!N67</f>
        <v>7975.69312571212</v>
      </c>
      <c r="O59" s="145" t="n">
        <f aca="false">+'Power Off-Peak Prices'!O67</f>
        <v>11100.425089314</v>
      </c>
      <c r="P59" s="145" t="n">
        <f aca="false">+'Power Off-Peak Prices'!P67</f>
        <v>10207.8505856284</v>
      </c>
      <c r="Q59" s="145" t="n">
        <f aca="false">+'Power Off-Peak Prices'!Q67</f>
        <v>11992.9995929996</v>
      </c>
      <c r="R59" s="145" t="n">
        <f aca="false">+'Power Off-Peak Prices'!R67</f>
        <v>11256.6844919786</v>
      </c>
      <c r="S59" s="145" t="n">
        <f aca="false">+'Power Off-Peak Prices'!S67</f>
        <v>9800.89873933799</v>
      </c>
      <c r="T59" s="145" t="n">
        <f aca="false">+'Power Off-Peak Prices'!T67</f>
        <v>10272.7086247086</v>
      </c>
      <c r="U59" s="145" t="n">
        <f aca="false">+'Power Off-Peak Prices'!U67</f>
        <v>8824.18207681366</v>
      </c>
      <c r="V59" s="145" t="n">
        <f aca="false">+'Power Off-Peak Prices'!V67</f>
        <v>10305.8055164917</v>
      </c>
      <c r="W59" s="169" t="n">
        <f aca="false">+'Power Off-Peak Prices'!W67</f>
        <v>9571.85295638706</v>
      </c>
      <c r="X59" s="145" t="n">
        <f aca="false">+'Power Off-Peak Prices'!X67</f>
        <v>8328.98511532926</v>
      </c>
      <c r="Y59" s="145" t="n">
        <f aca="false">+'Power Off-Peak Prices'!Y67</f>
        <v>8026.18145585024</v>
      </c>
      <c r="Z59" s="145" t="n">
        <f aca="false">+'Power Off-Peak Prices'!Z67</f>
        <v>7824.60535279755</v>
      </c>
      <c r="AA59" s="145" t="n">
        <f aca="false">+'Power Off-Peak Prices'!AA67</f>
        <v>7505.19078482262</v>
      </c>
      <c r="AB59" s="145" t="n">
        <f aca="false">+'Power Off-Peak Prices'!AB67</f>
        <v>7193.40468047158</v>
      </c>
      <c r="AC59" s="170" t="n">
        <f aca="false">+'Power Off-Peak Prices'!AC67</f>
        <v>7681.11270780638</v>
      </c>
    </row>
    <row r="60" customFormat="false" ht="13.7" hidden="false" customHeight="true" outlineLevel="0" collapsed="false">
      <c r="A60" s="234" t="str">
        <f aca="false">+'Power Off-Peak Prices'!A68</f>
        <v>COB</v>
      </c>
      <c r="B60" s="225" t="n">
        <f aca="false">'Power Off-Peak Prices'!B74</f>
        <v>0</v>
      </c>
      <c r="C60" s="139" t="n">
        <f aca="false">+'Power Off-Peak Prices'!C68</f>
        <v>3607.53927432977</v>
      </c>
      <c r="D60" s="139" t="n">
        <f aca="false">+'Power Off-Peak Prices'!D68</f>
        <v>4998.49347351204</v>
      </c>
      <c r="E60" s="139" t="n">
        <f aca="false">+'Power Off-Peak Prices'!E68</f>
        <v>7235.367811142</v>
      </c>
      <c r="F60" s="141" t="n">
        <f aca="false">+'Power Off-Peak Prices'!F68</f>
        <v>5280.4668529946</v>
      </c>
      <c r="G60" s="139" t="n">
        <f aca="false">+'Power Off-Peak Prices'!G68</f>
        <v>7639.5771896319</v>
      </c>
      <c r="H60" s="139" t="n">
        <f aca="false">+'Power Off-Peak Prices'!H68</f>
        <v>8016.7609469935</v>
      </c>
      <c r="I60" s="139" t="n">
        <f aca="false">+'Power Off-Peak Prices'!I68</f>
        <v>7262.39343227029</v>
      </c>
      <c r="J60" s="139" t="n">
        <f aca="false">+'Power Off-Peak Prices'!J68</f>
        <v>10148.4570098116</v>
      </c>
      <c r="K60" s="139" t="n">
        <f aca="false">+'Power Off-Peak Prices'!K68</f>
        <v>9368.0960731176</v>
      </c>
      <c r="L60" s="139" t="n">
        <f aca="false">+'Power Off-Peak Prices'!L68</f>
        <v>10928.8179465056</v>
      </c>
      <c r="M60" s="139" t="n">
        <f aca="false">+'Power Off-Peak Prices'!M68</f>
        <v>9532.96459421626</v>
      </c>
      <c r="N60" s="139" t="n">
        <f aca="false">+'Power Off-Peak Prices'!N68</f>
        <v>8545.38549183441</v>
      </c>
      <c r="O60" s="139" t="n">
        <f aca="false">+'Power Off-Peak Prices'!O68</f>
        <v>11622.7015782571</v>
      </c>
      <c r="P60" s="139" t="n">
        <f aca="false">+'Power Off-Peak Prices'!P68</f>
        <v>10723.3663455886</v>
      </c>
      <c r="Q60" s="139" t="n">
        <f aca="false">+'Power Off-Peak Prices'!Q68</f>
        <v>12522.0368109257</v>
      </c>
      <c r="R60" s="139" t="n">
        <f aca="false">+'Power Off-Peak Prices'!R68</f>
        <v>11771.3903743316</v>
      </c>
      <c r="S60" s="139" t="n">
        <f aca="false">+'Power Off-Peak Prices'!S68</f>
        <v>9802.24325941753</v>
      </c>
      <c r="T60" s="139" t="n">
        <f aca="false">+'Power Off-Peak Prices'!T68</f>
        <v>11000.1398601399</v>
      </c>
      <c r="U60" s="139" t="n">
        <f aca="false">+'Power Off-Peak Prices'!U68</f>
        <v>8458.89046941679</v>
      </c>
      <c r="V60" s="139" t="n">
        <f aca="false">+'Power Off-Peak Prices'!V68</f>
        <v>9947.69944869594</v>
      </c>
      <c r="W60" s="141" t="n">
        <f aca="false">+'Power Off-Peak Prices'!W68</f>
        <v>9786.77559205572</v>
      </c>
      <c r="X60" s="139" t="n">
        <f aca="false">+'Power Off-Peak Prices'!X68</f>
        <v>8818.68921433658</v>
      </c>
      <c r="Y60" s="139" t="n">
        <f aca="false">+'Power Off-Peak Prices'!Y68</f>
        <v>8409.40520913721</v>
      </c>
      <c r="Z60" s="139" t="n">
        <f aca="false">+'Power Off-Peak Prices'!Z68</f>
        <v>8281.08472473142</v>
      </c>
      <c r="AA60" s="139" t="n">
        <f aca="false">+'Power Off-Peak Prices'!AA68</f>
        <v>8169.32110955999</v>
      </c>
      <c r="AB60" s="139" t="n">
        <f aca="false">+'Power Off-Peak Prices'!AB68</f>
        <v>8304.18997095234</v>
      </c>
      <c r="AC60" s="171" t="n">
        <f aca="false">+'Power Off-Peak Prices'!AC68</f>
        <v>8275.40274996826</v>
      </c>
    </row>
    <row r="61" customFormat="false" ht="13.7" hidden="false" customHeight="true" outlineLevel="0" collapsed="false">
      <c r="A61" s="234" t="str">
        <f aca="false">+'Power Off-Peak Prices'!A69</f>
        <v>NP15</v>
      </c>
      <c r="B61" s="225" t="n">
        <f aca="false">'Power Off-Peak Prices'!B75</f>
        <v>0</v>
      </c>
      <c r="C61" s="139" t="n">
        <f aca="false">+'Power Off-Peak Prices'!C69</f>
        <v>3835.2891124065</v>
      </c>
      <c r="D61" s="139" t="n">
        <f aca="false">+'Power Off-Peak Prices'!D69</f>
        <v>4974.65807229175</v>
      </c>
      <c r="E61" s="139" t="n">
        <f aca="false">+'Power Off-Peak Prices'!E69</f>
        <v>7233.13627999843</v>
      </c>
      <c r="F61" s="141" t="n">
        <f aca="false">+'Power Off-Peak Prices'!F69</f>
        <v>5347.69448823223</v>
      </c>
      <c r="G61" s="139" t="n">
        <f aca="false">+'Power Off-Peak Prices'!G69</f>
        <v>8361.74174448971</v>
      </c>
      <c r="H61" s="139" t="n">
        <f aca="false">+'Power Off-Peak Prices'!H69</f>
        <v>8461.05497268288</v>
      </c>
      <c r="I61" s="139" t="n">
        <f aca="false">+'Power Off-Peak Prices'!I69</f>
        <v>8262.42851629653</v>
      </c>
      <c r="J61" s="139" t="n">
        <f aca="false">+'Power Off-Peak Prices'!J69</f>
        <v>11852.1154845022</v>
      </c>
      <c r="K61" s="139" t="n">
        <f aca="false">+'Power Off-Peak Prices'!K69</f>
        <v>11071.3002816303</v>
      </c>
      <c r="L61" s="139" t="n">
        <f aca="false">+'Power Off-Peak Prices'!L69</f>
        <v>12632.9306873742</v>
      </c>
      <c r="M61" s="139" t="n">
        <f aca="false">+'Power Off-Peak Prices'!M69</f>
        <v>11212.867174252</v>
      </c>
      <c r="N61" s="139" t="n">
        <f aca="false">+'Power Off-Peak Prices'!N69</f>
        <v>10308.0136726168</v>
      </c>
      <c r="O61" s="139" t="n">
        <f aca="false">+'Power Off-Peak Prices'!O69</f>
        <v>10914.9595260706</v>
      </c>
      <c r="P61" s="139" t="n">
        <f aca="false">+'Power Off-Peak Prices'!P69</f>
        <v>10895.0752950753</v>
      </c>
      <c r="Q61" s="139" t="n">
        <f aca="false">+'Power Off-Peak Prices'!Q69</f>
        <v>10934.843757066</v>
      </c>
      <c r="R61" s="139" t="n">
        <f aca="false">+'Power Off-Peak Prices'!R69</f>
        <v>10651.7379679144</v>
      </c>
      <c r="S61" s="139" t="n">
        <f aca="false">+'Power Off-Peak Prices'!S69</f>
        <v>9686.55647350213</v>
      </c>
      <c r="T61" s="139" t="n">
        <f aca="false">+'Power Off-Peak Prices'!T69</f>
        <v>9440.55944055944</v>
      </c>
      <c r="U61" s="139" t="n">
        <f aca="false">+'Power Off-Peak Prices'!U69</f>
        <v>9729.76766239924</v>
      </c>
      <c r="V61" s="139" t="n">
        <f aca="false">+'Power Off-Peak Prices'!V69</f>
        <v>9889.34231754769</v>
      </c>
      <c r="W61" s="141" t="n">
        <f aca="false">+'Power Off-Peak Prices'!W69</f>
        <v>10157.5180011256</v>
      </c>
      <c r="X61" s="139" t="n">
        <f aca="false">+'Power Off-Peak Prices'!X69</f>
        <v>8737.51078235309</v>
      </c>
      <c r="Y61" s="139" t="n">
        <f aca="false">+'Power Off-Peak Prices'!Y69</f>
        <v>8260.20959421391</v>
      </c>
      <c r="Z61" s="139" t="n">
        <f aca="false">+'Power Off-Peak Prices'!Z69</f>
        <v>8122.917707902</v>
      </c>
      <c r="AA61" s="139" t="n">
        <f aca="false">+'Power Off-Peak Prices'!AA69</f>
        <v>7671.64216560808</v>
      </c>
      <c r="AB61" s="139" t="n">
        <f aca="false">+'Power Off-Peak Prices'!AB69</f>
        <v>7308.72870224267</v>
      </c>
      <c r="AC61" s="171" t="n">
        <f aca="false">+'Power Off-Peak Prices'!AC69</f>
        <v>7933.51282211518</v>
      </c>
    </row>
    <row r="62" customFormat="false" ht="13.7" hidden="false" customHeight="true" outlineLevel="0" collapsed="false">
      <c r="A62" s="234" t="str">
        <f aca="false">+'Power Off-Peak Prices'!A70</f>
        <v>ZP26</v>
      </c>
      <c r="B62" s="225" t="n">
        <f aca="false">'Power Off-Peak Prices'!B76</f>
        <v>0</v>
      </c>
      <c r="C62" s="139" t="n">
        <f aca="false">+'Power Off-Peak Prices'!C70</f>
        <v>4853.47611493472</v>
      </c>
      <c r="D62" s="139" t="n">
        <f aca="false">+'Power Off-Peak Prices'!D70</f>
        <v>4472.44670662549</v>
      </c>
      <c r="E62" s="139" t="n">
        <f aca="false">+'Power Off-Peak Prices'!E70</f>
        <v>6339.16010909708</v>
      </c>
      <c r="F62" s="141" t="n">
        <f aca="false">+'Power Off-Peak Prices'!F70</f>
        <v>5221.6943102191</v>
      </c>
      <c r="G62" s="139" t="n">
        <f aca="false">+'Power Off-Peak Prices'!G70</f>
        <v>7546.75780724202</v>
      </c>
      <c r="H62" s="139" t="n">
        <f aca="false">+'Power Off-Peak Prices'!H70</f>
        <v>7686.50582604071</v>
      </c>
      <c r="I62" s="139" t="n">
        <f aca="false">+'Power Off-Peak Prices'!I70</f>
        <v>7407.00978844332</v>
      </c>
      <c r="J62" s="139" t="n">
        <f aca="false">+'Power Off-Peak Prices'!J70</f>
        <v>11198.4782030314</v>
      </c>
      <c r="K62" s="139" t="n">
        <f aca="false">+'Power Off-Peak Prices'!K70</f>
        <v>9764.02571868856</v>
      </c>
      <c r="L62" s="139" t="n">
        <f aca="false">+'Power Off-Peak Prices'!L70</f>
        <v>12632.9306873742</v>
      </c>
      <c r="M62" s="139" t="n">
        <f aca="false">+'Power Off-Peak Prices'!M70</f>
        <v>11212.867174252</v>
      </c>
      <c r="N62" s="139" t="n">
        <f aca="false">+'Power Off-Peak Prices'!N70</f>
        <v>9928.02886441322</v>
      </c>
      <c r="O62" s="139" t="n">
        <f aca="false">+'Power Off-Peak Prices'!O70</f>
        <v>10914.9957038846</v>
      </c>
      <c r="P62" s="139" t="n">
        <f aca="false">+'Power Off-Peak Prices'!P70</f>
        <v>10895.1114728893</v>
      </c>
      <c r="Q62" s="139" t="n">
        <f aca="false">+'Power Off-Peak Prices'!Q70</f>
        <v>10934.8799348799</v>
      </c>
      <c r="R62" s="139" t="n">
        <f aca="false">+'Power Off-Peak Prices'!R70</f>
        <v>9578.87700534759</v>
      </c>
      <c r="S62" s="139" t="n">
        <f aca="false">+'Power Off-Peak Prices'!S70</f>
        <v>9334.60021302847</v>
      </c>
      <c r="T62" s="139" t="n">
        <f aca="false">+'Power Off-Peak Prices'!T70</f>
        <v>9090.93706293706</v>
      </c>
      <c r="U62" s="139" t="n">
        <f aca="false">+'Power Off-Peak Prices'!U70</f>
        <v>9371.83499288763</v>
      </c>
      <c r="V62" s="139" t="n">
        <f aca="false">+'Power Off-Peak Prices'!V70</f>
        <v>9541.02858326072</v>
      </c>
      <c r="W62" s="141" t="n">
        <f aca="false">+'Power Off-Peak Prices'!W70</f>
        <v>9686.69105555686</v>
      </c>
      <c r="X62" s="139" t="n">
        <f aca="false">+'Power Off-Peak Prices'!X70</f>
        <v>5115.64887139544</v>
      </c>
      <c r="Y62" s="139" t="n">
        <f aca="false">+'Power Off-Peak Prices'!Y70</f>
        <v>4712.02283142521</v>
      </c>
      <c r="Z62" s="139" t="n">
        <f aca="false">+'Power Off-Peak Prices'!Z70</f>
        <v>4568.14113027963</v>
      </c>
      <c r="AA62" s="139" t="n">
        <f aca="false">+'Power Off-Peak Prices'!AA70</f>
        <v>5399.00656866976</v>
      </c>
      <c r="AB62" s="139" t="n">
        <f aca="false">+'Power Off-Peak Prices'!AB70</f>
        <v>5518.09239836997</v>
      </c>
      <c r="AC62" s="171" t="n">
        <f aca="false">+'Power Off-Peak Prices'!AC70</f>
        <v>5559.1122542893</v>
      </c>
    </row>
    <row r="63" customFormat="false" ht="13.7" hidden="false" customHeight="true" outlineLevel="0" collapsed="false">
      <c r="A63" s="234" t="str">
        <f aca="false">+'Power Off-Peak Prices'!A71</f>
        <v>SP15</v>
      </c>
      <c r="B63" s="225" t="n">
        <f aca="false">'Power Off-Peak Prices'!B77</f>
        <v>0</v>
      </c>
      <c r="C63" s="139" t="n">
        <f aca="false">+'Power Off-Peak Prices'!C71</f>
        <v>3359.33630510154</v>
      </c>
      <c r="D63" s="139" t="n">
        <f aca="false">+'Power Off-Peak Prices'!D71</f>
        <v>4112.70970310667</v>
      </c>
      <c r="E63" s="139" t="n">
        <f aca="false">+'Power Off-Peak Prices'!E71</f>
        <v>6339.16010909708</v>
      </c>
      <c r="F63" s="141" t="n">
        <f aca="false">+'Power Off-Peak Prices'!F71</f>
        <v>4603.7353724351</v>
      </c>
      <c r="G63" s="139" t="n">
        <f aca="false">+'Power Off-Peak Prices'!G71</f>
        <v>7546.75780724202</v>
      </c>
      <c r="H63" s="139" t="n">
        <f aca="false">+'Power Off-Peak Prices'!H71</f>
        <v>7686.50582604071</v>
      </c>
      <c r="I63" s="139" t="n">
        <f aca="false">+'Power Off-Peak Prices'!I71</f>
        <v>7407.00978844332</v>
      </c>
      <c r="J63" s="139" t="n">
        <f aca="false">+'Power Off-Peak Prices'!J71</f>
        <v>11186.8712187181</v>
      </c>
      <c r="K63" s="139" t="n">
        <f aca="false">+'Power Off-Peak Prices'!K71</f>
        <v>9783.95238854349</v>
      </c>
      <c r="L63" s="139" t="n">
        <f aca="false">+'Power Off-Peak Prices'!L71</f>
        <v>12589.7900488927</v>
      </c>
      <c r="M63" s="139" t="n">
        <f aca="false">+'Power Off-Peak Prices'!M71</f>
        <v>11240.0787553917</v>
      </c>
      <c r="N63" s="139" t="n">
        <f aca="false">+'Power Off-Peak Prices'!N71</f>
        <v>9892.61298898595</v>
      </c>
      <c r="O63" s="139" t="n">
        <f aca="false">+'Power Off-Peak Prices'!O71</f>
        <v>11072.6676615566</v>
      </c>
      <c r="P63" s="139" t="n">
        <f aca="false">+'Power Off-Peak Prices'!P71</f>
        <v>10857.8573689685</v>
      </c>
      <c r="Q63" s="139" t="n">
        <f aca="false">+'Power Off-Peak Prices'!Q71</f>
        <v>11287.4779541446</v>
      </c>
      <c r="R63" s="139" t="n">
        <f aca="false">+'Power Off-Peak Prices'!R71</f>
        <v>9578.87700534759</v>
      </c>
      <c r="S63" s="139" t="n">
        <f aca="false">+'Power Off-Peak Prices'!S71</f>
        <v>9334.58583368411</v>
      </c>
      <c r="T63" s="139" t="n">
        <f aca="false">+'Power Off-Peak Prices'!T71</f>
        <v>9090.93706293706</v>
      </c>
      <c r="U63" s="139" t="n">
        <f aca="false">+'Power Off-Peak Prices'!U71</f>
        <v>9371.83499288763</v>
      </c>
      <c r="V63" s="139" t="n">
        <f aca="false">+'Power Off-Peak Prices'!V71</f>
        <v>9540.98544522764</v>
      </c>
      <c r="W63" s="141" t="n">
        <f aca="false">+'Power Off-Peak Prices'!W71</f>
        <v>9713.32270097824</v>
      </c>
      <c r="X63" s="139" t="n">
        <f aca="false">+'Power Off-Peak Prices'!X71</f>
        <v>8517.86579423344</v>
      </c>
      <c r="Y63" s="139" t="n">
        <f aca="false">+'Power Off-Peak Prices'!Y71</f>
        <v>8043.00592949461</v>
      </c>
      <c r="Z63" s="139" t="n">
        <f aca="false">+'Power Off-Peak Prices'!Z71</f>
        <v>7849.82078111798</v>
      </c>
      <c r="AA63" s="139" t="n">
        <f aca="false">+'Power Off-Peak Prices'!AA71</f>
        <v>7422.63123339847</v>
      </c>
      <c r="AB63" s="139" t="n">
        <f aca="false">+'Power Off-Peak Prices'!AB71</f>
        <v>7088.95313841416</v>
      </c>
      <c r="AC63" s="171" t="n">
        <f aca="false">+'Power Off-Peak Prices'!AC71</f>
        <v>7652.24145648665</v>
      </c>
    </row>
    <row r="64" customFormat="false" ht="13.7" hidden="false" customHeight="true" outlineLevel="0" collapsed="false">
      <c r="A64" s="234" t="str">
        <f aca="false">+'Power Off-Peak Prices'!A72</f>
        <v>Palo Verde</v>
      </c>
      <c r="B64" s="225" t="n">
        <f aca="false">'Power Off-Peak Prices'!B78</f>
        <v>0</v>
      </c>
      <c r="C64" s="139" t="n">
        <f aca="false">+'Power Off-Peak Prices'!C72</f>
        <v>3231.25023812245</v>
      </c>
      <c r="D64" s="139" t="n">
        <f aca="false">+'Power Off-Peak Prices'!D72</f>
        <v>3750.28247371649</v>
      </c>
      <c r="E64" s="139" t="n">
        <f aca="false">+'Power Off-Peak Prices'!E72</f>
        <v>5593.46983517989</v>
      </c>
      <c r="F64" s="141" t="n">
        <f aca="false">+'Power Off-Peak Prices'!F72</f>
        <v>4191.66751567295</v>
      </c>
      <c r="G64" s="139" t="n">
        <f aca="false">+'Power Off-Peak Prices'!G72</f>
        <v>6966.00297766577</v>
      </c>
      <c r="H64" s="139" t="n">
        <f aca="false">+'Power Off-Peak Prices'!H72</f>
        <v>6985.43892729939</v>
      </c>
      <c r="I64" s="139" t="n">
        <f aca="false">+'Power Off-Peak Prices'!I72</f>
        <v>6946.56702803214</v>
      </c>
      <c r="J64" s="139" t="n">
        <f aca="false">+'Power Off-Peak Prices'!J72</f>
        <v>10804.0823230391</v>
      </c>
      <c r="K64" s="139" t="n">
        <f aca="false">+'Power Off-Peak Prices'!K72</f>
        <v>9586.16292045273</v>
      </c>
      <c r="L64" s="139" t="n">
        <f aca="false">+'Power Off-Peak Prices'!L72</f>
        <v>12022.0017256255</v>
      </c>
      <c r="M64" s="139" t="n">
        <f aca="false">+'Power Off-Peak Prices'!M72</f>
        <v>9710.74464816142</v>
      </c>
      <c r="N64" s="139" t="n">
        <f aca="false">+'Power Off-Peak Prices'!N72</f>
        <v>9115.07785795671</v>
      </c>
      <c r="O64" s="139" t="n">
        <f aca="false">+'Power Off-Peak Prices'!O72</f>
        <v>10772.0164609054</v>
      </c>
      <c r="P64" s="139" t="n">
        <f aca="false">+'Power Off-Peak Prices'!P72</f>
        <v>10432.8584995252</v>
      </c>
      <c r="Q64" s="139" t="n">
        <f aca="false">+'Power Off-Peak Prices'!Q72</f>
        <v>11111.1744222855</v>
      </c>
      <c r="R64" s="139" t="n">
        <f aca="false">+'Power Off-Peak Prices'!R72</f>
        <v>9318.18181818182</v>
      </c>
      <c r="S64" s="139" t="n">
        <f aca="false">+'Power Off-Peak Prices'!S72</f>
        <v>8309.87333156789</v>
      </c>
      <c r="T64" s="139" t="n">
        <f aca="false">+'Power Off-Peak Prices'!T72</f>
        <v>8909.17482517483</v>
      </c>
      <c r="U64" s="139" t="n">
        <f aca="false">+'Power Off-Peak Prices'!U72</f>
        <v>8093.88335704125</v>
      </c>
      <c r="V64" s="139" t="n">
        <f aca="false">+'Power Off-Peak Prices'!V72</f>
        <v>7926.5618124876</v>
      </c>
      <c r="W64" s="141" t="n">
        <f aca="false">+'Power Off-Peak Prices'!W72</f>
        <v>9038.05937604841</v>
      </c>
      <c r="X64" s="139" t="n">
        <f aca="false">+'Power Off-Peak Prices'!X72</f>
        <v>7736.12269597005</v>
      </c>
      <c r="Y64" s="139" t="n">
        <f aca="false">+'Power Off-Peak Prices'!Y72</f>
        <v>7391.56504651513</v>
      </c>
      <c r="Z64" s="139" t="n">
        <f aca="false">+'Power Off-Peak Prices'!Z72</f>
        <v>7239.35582854946</v>
      </c>
      <c r="AA64" s="139" t="n">
        <f aca="false">+'Power Off-Peak Prices'!AA72</f>
        <v>6780.85324619017</v>
      </c>
      <c r="AB64" s="139" t="n">
        <f aca="false">+'Power Off-Peak Prices'!AB72</f>
        <v>6351.81586130753</v>
      </c>
      <c r="AC64" s="171" t="n">
        <f aca="false">+'Power Off-Peak Prices'!AC72</f>
        <v>7002.60066900103</v>
      </c>
    </row>
    <row r="65" customFormat="false" ht="13.7" hidden="false" customHeight="true" outlineLevel="0" collapsed="false">
      <c r="A65" s="235" t="str">
        <f aca="false">+'Power Off-Peak Prices'!A73</f>
        <v>Mead</v>
      </c>
      <c r="B65" s="236" t="n">
        <f aca="false">'Power Off-Peak Prices'!B79</f>
        <v>0</v>
      </c>
      <c r="C65" s="142" t="n">
        <f aca="false">+'Power Off-Peak Prices'!C73</f>
        <v>3267.87347125386</v>
      </c>
      <c r="D65" s="142" t="n">
        <f aca="false">+'Power Off-Peak Prices'!D73</f>
        <v>3878.12200712372</v>
      </c>
      <c r="E65" s="142" t="n">
        <f aca="false">+'Power Off-Peak Prices'!E73</f>
        <v>5795.74312597059</v>
      </c>
      <c r="F65" s="143" t="n">
        <f aca="false">+'Power Off-Peak Prices'!F73</f>
        <v>4313.91286811605</v>
      </c>
      <c r="G65" s="142" t="n">
        <f aca="false">+'Power Off-Peak Prices'!G73</f>
        <v>6861.04029168958</v>
      </c>
      <c r="H65" s="142" t="n">
        <f aca="false">+'Power Off-Peak Prices'!H73</f>
        <v>6857.5400087028</v>
      </c>
      <c r="I65" s="142" t="n">
        <f aca="false">+'Power Off-Peak Prices'!I73</f>
        <v>6864.54057467635</v>
      </c>
      <c r="J65" s="142" t="n">
        <f aca="false">+'Power Off-Peak Prices'!J73</f>
        <v>10632.3336644015</v>
      </c>
      <c r="K65" s="142" t="n">
        <f aca="false">+'Power Off-Peak Prices'!K73</f>
        <v>9357.85110792285</v>
      </c>
      <c r="L65" s="142" t="n">
        <f aca="false">+'Power Off-Peak Prices'!L73</f>
        <v>11906.8162208801</v>
      </c>
      <c r="M65" s="142" t="n">
        <f aca="false">+'Power Off-Peak Prices'!M73</f>
        <v>10239.9535661853</v>
      </c>
      <c r="N65" s="142" t="n">
        <f aca="false">+'Power Off-Peak Prices'!N73</f>
        <v>9411.88758070642</v>
      </c>
      <c r="O65" s="142" t="n">
        <f aca="false">+'Power Off-Peak Prices'!O73</f>
        <v>12021.2408990187</v>
      </c>
      <c r="P65" s="142" t="n">
        <f aca="false">+'Power Off-Peak Prices'!P73</f>
        <v>11448.1074481074</v>
      </c>
      <c r="Q65" s="142" t="n">
        <f aca="false">+'Power Off-Peak Prices'!Q73</f>
        <v>12594.3743499299</v>
      </c>
      <c r="R65" s="142" t="n">
        <f aca="false">+'Power Off-Peak Prices'!R73</f>
        <v>10173.7967914439</v>
      </c>
      <c r="S65" s="142" t="n">
        <f aca="false">+'Power Off-Peak Prices'!S73</f>
        <v>8614.29206081043</v>
      </c>
      <c r="T65" s="142" t="n">
        <f aca="false">+'Power Off-Peak Prices'!T73</f>
        <v>9270.48018648019</v>
      </c>
      <c r="U65" s="142" t="n">
        <f aca="false">+'Power Off-Peak Prices'!U73</f>
        <v>8378.37837837838</v>
      </c>
      <c r="V65" s="142" t="n">
        <f aca="false">+'Power Off-Peak Prices'!V73</f>
        <v>8194.01761757271</v>
      </c>
      <c r="W65" s="143" t="n">
        <f aca="false">+'Power Off-Peak Prices'!W73</f>
        <v>9432.54348905401</v>
      </c>
      <c r="X65" s="142" t="n">
        <f aca="false">+'Power Off-Peak Prices'!X73</f>
        <v>8482.48006077988</v>
      </c>
      <c r="Y65" s="142" t="n">
        <f aca="false">+'Power Off-Peak Prices'!Y73</f>
        <v>8101.75059180555</v>
      </c>
      <c r="Z65" s="142" t="n">
        <f aca="false">+'Power Off-Peak Prices'!Z73</f>
        <v>8013.98401593413</v>
      </c>
      <c r="AA65" s="142" t="n">
        <f aca="false">+'Power Off-Peak Prices'!AA73</f>
        <v>7675.31721003506</v>
      </c>
      <c r="AB65" s="142" t="n">
        <f aca="false">+'Power Off-Peak Prices'!AB73</f>
        <v>7343.55055574815</v>
      </c>
      <c r="AC65" s="173" t="n">
        <f aca="false">+'Power Off-Peak Prices'!AC73</f>
        <v>7787.95337807834</v>
      </c>
    </row>
    <row r="66" customFormat="false" ht="13.7" hidden="true" customHeight="true" outlineLevel="0" collapsed="false">
      <c r="A66" s="234" t="n">
        <f aca="false">+'Power Off-Peak Prices'!A74</f>
        <v>0</v>
      </c>
      <c r="B66" s="225" t="n">
        <f aca="false">'Power Off-Peak Prices'!B80</f>
        <v>0</v>
      </c>
      <c r="C66" s="139" t="n">
        <f aca="false">+'Power Off-Peak Prices'!C74</f>
        <v>0</v>
      </c>
      <c r="D66" s="139" t="n">
        <f aca="false">+'Power Off-Peak Prices'!D74</f>
        <v>0</v>
      </c>
      <c r="E66" s="139" t="n">
        <f aca="false">+'Power Off-Peak Prices'!E74</f>
        <v>0</v>
      </c>
      <c r="F66" s="139" t="n">
        <f aca="false">+'Power Off-Peak Prices'!F74</f>
        <v>0</v>
      </c>
      <c r="G66" s="139" t="n">
        <f aca="false">+'Power Off-Peak Prices'!G74</f>
        <v>0</v>
      </c>
      <c r="H66" s="139" t="n">
        <f aca="false">+'Power Off-Peak Prices'!H74</f>
        <v>0</v>
      </c>
      <c r="I66" s="139" t="n">
        <f aca="false">+'Power Off-Peak Prices'!I74</f>
        <v>0</v>
      </c>
      <c r="J66" s="139" t="n">
        <f aca="false">+'Power Off-Peak Prices'!J74</f>
        <v>0</v>
      </c>
      <c r="K66" s="139" t="n">
        <f aca="false">+'Power Off-Peak Prices'!K74</f>
        <v>0</v>
      </c>
      <c r="L66" s="139" t="n">
        <f aca="false">+'Power Off-Peak Prices'!L74</f>
        <v>0</v>
      </c>
      <c r="M66" s="139" t="n">
        <f aca="false">+'Power Off-Peak Prices'!M74</f>
        <v>0</v>
      </c>
      <c r="N66" s="139" t="n">
        <f aca="false">+'Power Off-Peak Prices'!N74</f>
        <v>0</v>
      </c>
      <c r="O66" s="139" t="n">
        <f aca="false">+'Power Off-Peak Prices'!O74</f>
        <v>0</v>
      </c>
      <c r="P66" s="139" t="n">
        <f aca="false">+'Power Off-Peak Prices'!P74</f>
        <v>0</v>
      </c>
      <c r="Q66" s="139" t="n">
        <f aca="false">+'Power Off-Peak Prices'!Q74</f>
        <v>0</v>
      </c>
      <c r="R66" s="139" t="n">
        <f aca="false">+'Power Off-Peak Prices'!R74</f>
        <v>0</v>
      </c>
      <c r="S66" s="139" t="n">
        <f aca="false">+'Power Off-Peak Prices'!S74</f>
        <v>0</v>
      </c>
      <c r="T66" s="139" t="n">
        <f aca="false">+'Power Off-Peak Prices'!T74</f>
        <v>0</v>
      </c>
      <c r="U66" s="139" t="n">
        <f aca="false">+'Power Off-Peak Prices'!U74</f>
        <v>0</v>
      </c>
      <c r="V66" s="139" t="n">
        <f aca="false">+'Power Off-Peak Prices'!V74</f>
        <v>0</v>
      </c>
      <c r="W66" s="139" t="n">
        <f aca="false">+'Power Off-Peak Prices'!W74</f>
        <v>0</v>
      </c>
      <c r="X66" s="139" t="n">
        <f aca="false">+'Power Off-Peak Prices'!X74</f>
        <v>0</v>
      </c>
      <c r="Y66" s="139" t="n">
        <f aca="false">+'Power Off-Peak Prices'!Y74</f>
        <v>0</v>
      </c>
      <c r="Z66" s="139" t="n">
        <f aca="false">+'Power Off-Peak Prices'!Z74</f>
        <v>0</v>
      </c>
      <c r="AA66" s="139" t="n">
        <f aca="false">+'Power Off-Peak Prices'!AA74</f>
        <v>0</v>
      </c>
      <c r="AB66" s="139" t="n">
        <f aca="false">+'Power Off-Peak Prices'!AB74</f>
        <v>0</v>
      </c>
      <c r="AC66" s="139" t="n">
        <f aca="false">+'Power Off-Peak Prices'!AC74</f>
        <v>0</v>
      </c>
    </row>
    <row r="67" customFormat="false" ht="13.7" hidden="true" customHeight="true" outlineLevel="0" collapsed="false">
      <c r="A67" s="232" t="n">
        <f aca="false">+'Power Off-Peak Prices'!A75</f>
        <v>0</v>
      </c>
      <c r="B67" s="225" t="n">
        <f aca="false">'Power Off-Peak Prices'!B81</f>
        <v>0</v>
      </c>
      <c r="C67" s="145" t="n">
        <f aca="false">+'Power Off-Peak Prices'!C75</f>
        <v>0</v>
      </c>
      <c r="D67" s="145" t="n">
        <f aca="false">+'Power Off-Peak Prices'!D75</f>
        <v>0</v>
      </c>
      <c r="E67" s="145" t="n">
        <f aca="false">+'Power Off-Peak Prices'!E75</f>
        <v>0</v>
      </c>
      <c r="F67" s="145" t="n">
        <f aca="false">+'Power Off-Peak Prices'!F75</f>
        <v>0</v>
      </c>
      <c r="G67" s="145" t="n">
        <f aca="false">+'Power Off-Peak Prices'!G75</f>
        <v>0</v>
      </c>
      <c r="H67" s="145" t="n">
        <f aca="false">+'Power Off-Peak Prices'!H75</f>
        <v>0</v>
      </c>
      <c r="I67" s="145" t="n">
        <f aca="false">+'Power Off-Peak Prices'!I75</f>
        <v>0</v>
      </c>
      <c r="J67" s="145" t="n">
        <f aca="false">+'Power Off-Peak Prices'!J75</f>
        <v>0</v>
      </c>
      <c r="K67" s="145" t="n">
        <f aca="false">+'Power Off-Peak Prices'!K75</f>
        <v>0</v>
      </c>
      <c r="L67" s="145" t="n">
        <f aca="false">+'Power Off-Peak Prices'!L75</f>
        <v>0</v>
      </c>
      <c r="M67" s="145" t="n">
        <f aca="false">+'Power Off-Peak Prices'!M75</f>
        <v>0</v>
      </c>
      <c r="N67" s="145" t="n">
        <f aca="false">+'Power Off-Peak Prices'!N75</f>
        <v>0</v>
      </c>
      <c r="O67" s="145" t="n">
        <f aca="false">+'Power Off-Peak Prices'!O75</f>
        <v>0</v>
      </c>
      <c r="P67" s="145" t="n">
        <f aca="false">+'Power Off-Peak Prices'!P75</f>
        <v>0</v>
      </c>
      <c r="Q67" s="145" t="n">
        <f aca="false">+'Power Off-Peak Prices'!Q75</f>
        <v>0</v>
      </c>
      <c r="R67" s="145" t="n">
        <f aca="false">+'Power Off-Peak Prices'!R75</f>
        <v>0</v>
      </c>
      <c r="S67" s="145" t="n">
        <f aca="false">+'Power Off-Peak Prices'!S75</f>
        <v>0</v>
      </c>
      <c r="T67" s="145" t="n">
        <f aca="false">+'Power Off-Peak Prices'!T75</f>
        <v>0</v>
      </c>
      <c r="U67" s="145" t="n">
        <f aca="false">+'Power Off-Peak Prices'!U75</f>
        <v>0</v>
      </c>
      <c r="V67" s="145" t="n">
        <f aca="false">+'Power Off-Peak Prices'!V75</f>
        <v>0</v>
      </c>
      <c r="W67" s="145" t="n">
        <f aca="false">+'Power Off-Peak Prices'!W75</f>
        <v>0</v>
      </c>
      <c r="X67" s="145" t="n">
        <f aca="false">+'Power Off-Peak Prices'!X75</f>
        <v>0</v>
      </c>
      <c r="Y67" s="145" t="n">
        <f aca="false">+'Power Off-Peak Prices'!Y75</f>
        <v>0</v>
      </c>
      <c r="Z67" s="145" t="n">
        <f aca="false">+'Power Off-Peak Prices'!Z75</f>
        <v>0</v>
      </c>
      <c r="AA67" s="145" t="n">
        <f aca="false">+'Power Off-Peak Prices'!AA75</f>
        <v>0</v>
      </c>
      <c r="AB67" s="145" t="n">
        <f aca="false">+'Power Off-Peak Prices'!AB75</f>
        <v>0</v>
      </c>
      <c r="AC67" s="145" t="n">
        <f aca="false">+'Power Off-Peak Prices'!AC75</f>
        <v>0</v>
      </c>
    </row>
    <row r="68" customFormat="false" ht="13.7" hidden="true" customHeight="true" outlineLevel="0" collapsed="false">
      <c r="A68" s="232" t="n">
        <f aca="false">+'Power Off-Peak Prices'!A76</f>
        <v>0</v>
      </c>
      <c r="B68" s="225" t="n">
        <f aca="false">'Power Off-Peak Prices'!B82</f>
        <v>0</v>
      </c>
      <c r="C68" s="145" t="n">
        <f aca="false">+'Power Off-Peak Prices'!C76</f>
        <v>0</v>
      </c>
      <c r="D68" s="145" t="n">
        <f aca="false">+'Power Off-Peak Prices'!D76</f>
        <v>0</v>
      </c>
      <c r="E68" s="145" t="n">
        <f aca="false">+'Power Off-Peak Prices'!E76</f>
        <v>0</v>
      </c>
      <c r="F68" s="145" t="n">
        <f aca="false">+'Power Off-Peak Prices'!F76</f>
        <v>0</v>
      </c>
      <c r="G68" s="145" t="n">
        <f aca="false">+'Power Off-Peak Prices'!G76</f>
        <v>0</v>
      </c>
      <c r="H68" s="145" t="n">
        <f aca="false">+'Power Off-Peak Prices'!H76</f>
        <v>0</v>
      </c>
      <c r="I68" s="145" t="n">
        <f aca="false">+'Power Off-Peak Prices'!I76</f>
        <v>0</v>
      </c>
      <c r="J68" s="145" t="n">
        <f aca="false">+'Power Off-Peak Prices'!J76</f>
        <v>0</v>
      </c>
      <c r="K68" s="145" t="n">
        <f aca="false">+'Power Off-Peak Prices'!K76</f>
        <v>0</v>
      </c>
      <c r="L68" s="145" t="n">
        <f aca="false">+'Power Off-Peak Prices'!L76</f>
        <v>0</v>
      </c>
      <c r="M68" s="145" t="n">
        <f aca="false">+'Power Off-Peak Prices'!M76</f>
        <v>0</v>
      </c>
      <c r="N68" s="145" t="n">
        <f aca="false">+'Power Off-Peak Prices'!N76</f>
        <v>0</v>
      </c>
      <c r="O68" s="145" t="n">
        <f aca="false">+'Power Off-Peak Prices'!O76</f>
        <v>0</v>
      </c>
      <c r="P68" s="145" t="n">
        <f aca="false">+'Power Off-Peak Prices'!P76</f>
        <v>0</v>
      </c>
      <c r="Q68" s="145" t="n">
        <f aca="false">+'Power Off-Peak Prices'!Q76</f>
        <v>0</v>
      </c>
      <c r="R68" s="145" t="n">
        <f aca="false">+'Power Off-Peak Prices'!R76</f>
        <v>0</v>
      </c>
      <c r="S68" s="145" t="n">
        <f aca="false">+'Power Off-Peak Prices'!S76</f>
        <v>0</v>
      </c>
      <c r="T68" s="145" t="n">
        <f aca="false">+'Power Off-Peak Prices'!T76</f>
        <v>0</v>
      </c>
      <c r="U68" s="145" t="n">
        <f aca="false">+'Power Off-Peak Prices'!U76</f>
        <v>0</v>
      </c>
      <c r="V68" s="145" t="n">
        <f aca="false">+'Power Off-Peak Prices'!V76</f>
        <v>0</v>
      </c>
      <c r="W68" s="145" t="n">
        <f aca="false">+'Power Off-Peak Prices'!W76</f>
        <v>0</v>
      </c>
      <c r="X68" s="145" t="n">
        <f aca="false">+'Power Off-Peak Prices'!X76</f>
        <v>0</v>
      </c>
      <c r="Y68" s="145" t="n">
        <f aca="false">+'Power Off-Peak Prices'!Y76</f>
        <v>0</v>
      </c>
      <c r="Z68" s="145" t="n">
        <f aca="false">+'Power Off-Peak Prices'!Z76</f>
        <v>0</v>
      </c>
      <c r="AA68" s="145" t="n">
        <f aca="false">+'Power Off-Peak Prices'!AA76</f>
        <v>0</v>
      </c>
      <c r="AB68" s="145" t="n">
        <f aca="false">+'Power Off-Peak Prices'!AB76</f>
        <v>0</v>
      </c>
      <c r="AC68" s="145" t="n">
        <f aca="false">+'Power Off-Peak Prices'!AC76</f>
        <v>0</v>
      </c>
    </row>
    <row r="69" customFormat="false" ht="13.7" hidden="true" customHeight="true" outlineLevel="0" collapsed="false">
      <c r="A69" s="107" t="n">
        <f aca="false">'Power Off-Peak Prices'!A83</f>
        <v>0</v>
      </c>
      <c r="B69" s="122" t="n">
        <f aca="false">'Power Off-Peak Prices'!B83</f>
        <v>0</v>
      </c>
      <c r="C69" s="145" t="n">
        <f aca="false">+'Power Off-Peak Prices'!C77</f>
        <v>0</v>
      </c>
      <c r="D69" s="145" t="n">
        <f aca="false">+'Power Off-Peak Prices'!D77</f>
        <v>0</v>
      </c>
      <c r="E69" s="145" t="n">
        <f aca="false">+'Power Off-Peak Prices'!E77</f>
        <v>0</v>
      </c>
      <c r="F69" s="145" t="n">
        <f aca="false">+'Power Off-Peak Prices'!F77</f>
        <v>0</v>
      </c>
      <c r="G69" s="145" t="n">
        <f aca="false">+'Power Off-Peak Prices'!G77</f>
        <v>0</v>
      </c>
      <c r="H69" s="145" t="n">
        <f aca="false">+'Power Off-Peak Prices'!H77</f>
        <v>0</v>
      </c>
      <c r="I69" s="145" t="n">
        <f aca="false">+'Power Off-Peak Prices'!I77</f>
        <v>0</v>
      </c>
      <c r="J69" s="145" t="n">
        <f aca="false">+'Power Off-Peak Prices'!J77</f>
        <v>0</v>
      </c>
      <c r="K69" s="145" t="n">
        <f aca="false">+'Power Off-Peak Prices'!K77</f>
        <v>0</v>
      </c>
      <c r="L69" s="145" t="n">
        <f aca="false">+'Power Off-Peak Prices'!L77</f>
        <v>0</v>
      </c>
      <c r="M69" s="145" t="n">
        <f aca="false">+'Power Off-Peak Prices'!M77</f>
        <v>0</v>
      </c>
      <c r="N69" s="145" t="n">
        <f aca="false">+'Power Off-Peak Prices'!N77</f>
        <v>0</v>
      </c>
      <c r="O69" s="145" t="n">
        <f aca="false">+'Power Off-Peak Prices'!O77</f>
        <v>0</v>
      </c>
      <c r="P69" s="145" t="n">
        <f aca="false">+'Power Off-Peak Prices'!P77</f>
        <v>0</v>
      </c>
      <c r="Q69" s="145" t="n">
        <f aca="false">+'Power Off-Peak Prices'!Q77</f>
        <v>0</v>
      </c>
      <c r="R69" s="145" t="n">
        <f aca="false">+'Power Off-Peak Prices'!R77</f>
        <v>0</v>
      </c>
      <c r="S69" s="145" t="n">
        <f aca="false">+'Power Off-Peak Prices'!S77</f>
        <v>0</v>
      </c>
      <c r="T69" s="145" t="n">
        <f aca="false">+'Power Off-Peak Prices'!T77</f>
        <v>0</v>
      </c>
      <c r="U69" s="145" t="n">
        <f aca="false">+'Power Off-Peak Prices'!U77</f>
        <v>0</v>
      </c>
      <c r="V69" s="145" t="n">
        <f aca="false">+'Power Off-Peak Prices'!V77</f>
        <v>0</v>
      </c>
      <c r="W69" s="145" t="n">
        <f aca="false">+'Power Off-Peak Prices'!W77</f>
        <v>0</v>
      </c>
      <c r="X69" s="145" t="n">
        <f aca="false">+'Power Off-Peak Prices'!X77</f>
        <v>0</v>
      </c>
      <c r="Y69" s="145" t="n">
        <f aca="false">+'Power Off-Peak Prices'!Y77</f>
        <v>0</v>
      </c>
      <c r="Z69" s="145" t="n">
        <f aca="false">+'Power Off-Peak Prices'!Z77</f>
        <v>0</v>
      </c>
      <c r="AA69" s="145" t="n">
        <f aca="false">+'Power Off-Peak Prices'!AA77</f>
        <v>0</v>
      </c>
      <c r="AB69" s="145" t="n">
        <f aca="false">+'Power Off-Peak Prices'!AB77</f>
        <v>0</v>
      </c>
      <c r="AC69" s="145" t="n">
        <f aca="false">+'Power Off-Peak Prices'!AC77</f>
        <v>0</v>
      </c>
    </row>
    <row r="70" customFormat="false" ht="11.25" hidden="false" customHeight="false" outlineLevel="0" collapsed="false">
      <c r="C70" s="239"/>
      <c r="D70" s="239"/>
      <c r="E70" s="239"/>
      <c r="F70" s="239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239"/>
      <c r="U70" s="239"/>
      <c r="V70" s="239"/>
      <c r="W70" s="239"/>
      <c r="X70" s="239"/>
      <c r="Y70" s="239"/>
      <c r="Z70" s="239"/>
      <c r="AA70" s="239"/>
      <c r="AB70" s="239"/>
      <c r="AC70" s="239"/>
    </row>
    <row r="71" customFormat="false" ht="3" hidden="false" customHeight="true" outlineLevel="0" collapsed="false">
      <c r="A71" s="219" t="n">
        <f aca="false">'Power Off-Peak Prices'!A85</f>
        <v>0</v>
      </c>
      <c r="B71" s="219" t="n">
        <f aca="false">'Power Off-Peak Prices'!B85</f>
        <v>0</v>
      </c>
      <c r="C71" s="239" t="n">
        <f aca="false">'Power Off-Peak Prices'!C85</f>
        <v>0</v>
      </c>
      <c r="D71" s="239" t="n">
        <f aca="false">'Power Off-Peak Prices'!D85</f>
        <v>0</v>
      </c>
      <c r="E71" s="239" t="n">
        <f aca="false">'Power Off-Peak Prices'!E85</f>
        <v>0</v>
      </c>
      <c r="F71" s="239" t="n">
        <f aca="false">'Power Off-Peak Prices'!F85</f>
        <v>0</v>
      </c>
      <c r="G71" s="148" t="n">
        <f aca="false">'Power Off-Peak Prices'!G85</f>
        <v>0</v>
      </c>
      <c r="H71" s="148" t="n">
        <f aca="false">'Power Off-Peak Prices'!H85</f>
        <v>0</v>
      </c>
      <c r="I71" s="148" t="n">
        <f aca="false">'Power Off-Peak Prices'!I85</f>
        <v>0</v>
      </c>
      <c r="J71" s="148" t="n">
        <f aca="false">'Power Off-Peak Prices'!J85</f>
        <v>0</v>
      </c>
      <c r="K71" s="148" t="n">
        <f aca="false">'Power Off-Peak Prices'!K85</f>
        <v>0</v>
      </c>
      <c r="L71" s="148" t="n">
        <f aca="false">'Power Off-Peak Prices'!L85</f>
        <v>0</v>
      </c>
      <c r="M71" s="148" t="n">
        <f aca="false">'Power Off-Peak Prices'!M85</f>
        <v>0</v>
      </c>
      <c r="N71" s="148" t="n">
        <f aca="false">'Power Off-Peak Prices'!N85</f>
        <v>0</v>
      </c>
      <c r="O71" s="148" t="n">
        <f aca="false">'Power Off-Peak Prices'!O85</f>
        <v>0</v>
      </c>
      <c r="P71" s="148" t="n">
        <f aca="false">'Power Off-Peak Prices'!P85</f>
        <v>0</v>
      </c>
      <c r="Q71" s="148" t="n">
        <f aca="false">'Power Off-Peak Prices'!Q85</f>
        <v>0</v>
      </c>
      <c r="R71" s="148" t="n">
        <f aca="false">'Power Off-Peak Prices'!R85</f>
        <v>0</v>
      </c>
      <c r="S71" s="148" t="n">
        <f aca="false">'Power Off-Peak Prices'!S85</f>
        <v>0</v>
      </c>
      <c r="T71" s="239" t="n">
        <f aca="false">'Power Off-Peak Prices'!T85</f>
        <v>0</v>
      </c>
      <c r="U71" s="239" t="n">
        <f aca="false">'Power Off-Peak Prices'!U85</f>
        <v>0</v>
      </c>
      <c r="V71" s="239" t="n">
        <f aca="false">'Power Off-Peak Prices'!V85</f>
        <v>0</v>
      </c>
      <c r="W71" s="239" t="n">
        <f aca="false">'Power Off-Peak Prices'!W85</f>
        <v>0</v>
      </c>
      <c r="X71" s="239" t="n">
        <f aca="false">'Power Off-Peak Prices'!X85</f>
        <v>0</v>
      </c>
      <c r="Y71" s="239" t="n">
        <f aca="false">'Power Off-Peak Prices'!Y85</f>
        <v>0</v>
      </c>
      <c r="Z71" s="239" t="n">
        <f aca="false">'Power Off-Peak Prices'!Z85</f>
        <v>0</v>
      </c>
      <c r="AA71" s="239" t="n">
        <f aca="false">'Power Off-Peak Prices'!AA85</f>
        <v>0</v>
      </c>
      <c r="AB71" s="239" t="n">
        <f aca="false">'Power Off-Peak Prices'!AB85</f>
        <v>0</v>
      </c>
      <c r="AC71" s="239" t="n">
        <f aca="false">'Power Off-Peak Prices'!AC85</f>
        <v>0</v>
      </c>
    </row>
    <row r="72" customFormat="false" ht="19.5" hidden="false" customHeight="true" outlineLevel="0" collapsed="false">
      <c r="A72" s="237" t="str">
        <f aca="false">'Power Off-Peak Prices'!A86</f>
        <v>Change</v>
      </c>
      <c r="B72" s="122" t="n">
        <f aca="false">'Power Off-Peak Prices'!B86</f>
        <v>0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</row>
    <row r="73" customFormat="false" ht="12" hidden="true" customHeight="false" outlineLevel="0" collapsed="false">
      <c r="A73" s="230" t="str">
        <f aca="false">'Power Off-Peak Prices'!A87</f>
        <v>MID-COLUMBIA</v>
      </c>
      <c r="B73" s="73" t="n">
        <f aca="false">'Power Off-Peak Prices'!B87</f>
        <v>0</v>
      </c>
      <c r="C73" s="139" t="n">
        <f aca="false">'Power Off-Peak Prices'!C87</f>
        <v>186.513379306841</v>
      </c>
      <c r="D73" s="139" t="n">
        <f aca="false">'Power Off-Peak Prices'!D87</f>
        <v>1320.30211062973</v>
      </c>
      <c r="E73" s="139" t="n">
        <f aca="false">'Power Off-Peak Prices'!E87</f>
        <v>-32.7617481632278</v>
      </c>
      <c r="F73" s="240" t="n">
        <f aca="false">'Power Off-Peak Prices'!F87</f>
        <v>491.35124725778</v>
      </c>
      <c r="G73" s="139" t="n">
        <f aca="false">'Power Off-Peak Prices'!G87</f>
        <v>-57.653393904413</v>
      </c>
      <c r="H73" s="139" t="n">
        <f aca="false">'Power Off-Peak Prices'!H87</f>
        <v>-9.87928894905599</v>
      </c>
      <c r="I73" s="139" t="n">
        <f aca="false">'Power Off-Peak Prices'!I87</f>
        <v>-105.42749885977</v>
      </c>
      <c r="J73" s="139" t="n">
        <f aca="false">'Power Off-Peak Prices'!J87</f>
        <v>-167.284875981955</v>
      </c>
      <c r="K73" s="139" t="n">
        <f aca="false">'Power Off-Peak Prices'!K87</f>
        <v>-356.140071204636</v>
      </c>
      <c r="L73" s="139" t="n">
        <f aca="false">'Power Off-Peak Prices'!L87</f>
        <v>21.5703192407254</v>
      </c>
      <c r="M73" s="139" t="n">
        <f aca="false">'Power Off-Peak Prices'!M87</f>
        <v>-29.6470802462791</v>
      </c>
      <c r="N73" s="139" t="n">
        <f aca="false">'Power Off-Peak Prices'!N87</f>
        <v>0</v>
      </c>
      <c r="O73" s="139" t="n">
        <f aca="false">'Power Off-Peak Prices'!O87</f>
        <v>5.14177180843944</v>
      </c>
      <c r="P73" s="139" t="n">
        <f aca="false">'Power Off-Peak Prices'!P87</f>
        <v>-3.23791434902523</v>
      </c>
      <c r="Q73" s="139" t="n">
        <f aca="false">'Power Off-Peak Prices'!Q87</f>
        <v>13.5214579659041</v>
      </c>
      <c r="R73" s="139" t="n">
        <f aca="false">'Power Off-Peak Prices'!R87</f>
        <v>-66.8449197860955</v>
      </c>
      <c r="S73" s="139" t="n">
        <f aca="false">'Power Off-Peak Prices'!S87</f>
        <v>1.99093020145665</v>
      </c>
      <c r="T73" s="240" t="n">
        <f aca="false">'Power Off-Peak Prices'!T87</f>
        <v>62.8717948717949</v>
      </c>
      <c r="U73" s="240" t="n">
        <f aca="false">'Power Off-Peak Prices'!U87</f>
        <v>-56.899004267425</v>
      </c>
      <c r="V73" s="240" t="n">
        <f aca="false">'Power Off-Peak Prices'!V87</f>
        <v>0</v>
      </c>
      <c r="W73" s="240" t="n">
        <f aca="false">'Power Off-Peak Prices'!W87</f>
        <v>-43.061483064861</v>
      </c>
      <c r="X73" s="240" t="n">
        <f aca="false">'Power Off-Peak Prices'!X87</f>
        <v>-75.7673353798855</v>
      </c>
      <c r="Y73" s="240" t="n">
        <f aca="false">'Power Off-Peak Prices'!Y87</f>
        <v>-66.8054943770321</v>
      </c>
      <c r="Z73" s="240" t="n">
        <f aca="false">'Power Off-Peak Prices'!Z87</f>
        <v>-69.6073760947229</v>
      </c>
      <c r="AA73" s="240" t="n">
        <f aca="false">'Power Off-Peak Prices'!AA87</f>
        <v>-64.8815825467891</v>
      </c>
      <c r="AB73" s="240" t="n">
        <f aca="false">'Power Off-Peak Prices'!AB87</f>
        <v>-60.935835658398</v>
      </c>
      <c r="AC73" s="240" t="n">
        <f aca="false">'Power Off-Peak Prices'!AC87</f>
        <v>-57.6391632867799</v>
      </c>
    </row>
    <row r="74" customFormat="false" ht="12" hidden="true" customHeight="false" outlineLevel="0" collapsed="false">
      <c r="A74" s="230" t="str">
        <f aca="false">'Power Off-Peak Prices'!A88</f>
        <v>COB</v>
      </c>
      <c r="B74" s="102" t="n">
        <f aca="false">'Power Off-Peak Prices'!B88</f>
        <v>0</v>
      </c>
      <c r="C74" s="139" t="n">
        <f aca="false">'Power Off-Peak Prices'!C88</f>
        <v>286.207312581755</v>
      </c>
      <c r="D74" s="139" t="n">
        <f aca="false">'Power Off-Peak Prices'!D88</f>
        <v>1290.11777635302</v>
      </c>
      <c r="E74" s="139" t="n">
        <f aca="false">'Power Off-Peak Prices'!E88</f>
        <v>-66.985083976042</v>
      </c>
      <c r="F74" s="240" t="n">
        <f aca="false">'Power Off-Peak Prices'!F88</f>
        <v>503.113334986243</v>
      </c>
      <c r="G74" s="139" t="n">
        <f aca="false">'Power Off-Peak Prices'!G88</f>
        <v>-89.9597297699838</v>
      </c>
      <c r="H74" s="139" t="n">
        <f aca="false">'Power Off-Peak Prices'!H88</f>
        <v>-40.355203145903</v>
      </c>
      <c r="I74" s="139" t="n">
        <f aca="false">'Power Off-Peak Prices'!I88</f>
        <v>-139.564256394065</v>
      </c>
      <c r="J74" s="139" t="n">
        <f aca="false">'Power Off-Peak Prices'!J88</f>
        <v>-193.147036564347</v>
      </c>
      <c r="K74" s="139" t="n">
        <f aca="false">'Power Off-Peak Prices'!K88</f>
        <v>-407.864392369416</v>
      </c>
      <c r="L74" s="139" t="n">
        <f aca="false">'Power Off-Peak Prices'!L88</f>
        <v>21.5703192407254</v>
      </c>
      <c r="M74" s="139" t="n">
        <f aca="false">'Power Off-Peak Prices'!M88</f>
        <v>-29.6470802462809</v>
      </c>
      <c r="N74" s="139" t="n">
        <f aca="false">'Power Off-Peak Prices'!N88</f>
        <v>0</v>
      </c>
      <c r="O74" s="139" t="n">
        <f aca="false">'Power Off-Peak Prices'!O88</f>
        <v>5.00158277935952</v>
      </c>
      <c r="P74" s="139" t="n">
        <f aca="false">'Power Off-Peak Prices'!P88</f>
        <v>-3.51829240718325</v>
      </c>
      <c r="Q74" s="139" t="n">
        <f aca="false">'Power Off-Peak Prices'!Q88</f>
        <v>13.5214579659023</v>
      </c>
      <c r="R74" s="139" t="n">
        <f aca="false">'Power Off-Peak Prices'!R88</f>
        <v>-66.8449197860955</v>
      </c>
      <c r="S74" s="139" t="n">
        <f aca="false">'Power Off-Peak Prices'!S88</f>
        <v>62.6405028510289</v>
      </c>
      <c r="T74" s="240" t="n">
        <f aca="false">'Power Off-Peak Prices'!T88</f>
        <v>244.820512820514</v>
      </c>
      <c r="U74" s="240" t="n">
        <f aca="false">'Power Off-Peak Prices'!U88</f>
        <v>-56.899004267425</v>
      </c>
      <c r="V74" s="240" t="n">
        <f aca="false">'Power Off-Peak Prices'!V88</f>
        <v>0</v>
      </c>
      <c r="W74" s="240" t="n">
        <f aca="false">'Power Off-Peak Prices'!W88</f>
        <v>-37.7842356645015</v>
      </c>
      <c r="X74" s="240" t="n">
        <f aca="false">'Power Off-Peak Prices'!X88</f>
        <v>-62.4455672130462</v>
      </c>
      <c r="Y74" s="240" t="n">
        <f aca="false">'Power Off-Peak Prices'!Y88</f>
        <v>-53.6701326527036</v>
      </c>
      <c r="Z74" s="240" t="n">
        <f aca="false">'Power Off-Peak Prices'!Z88</f>
        <v>-54.5187337656171</v>
      </c>
      <c r="AA74" s="240" t="n">
        <f aca="false">'Power Off-Peak Prices'!AA88</f>
        <v>-52.8674010561053</v>
      </c>
      <c r="AB74" s="240" t="n">
        <f aca="false">'Power Off-Peak Prices'!AB88</f>
        <v>-49.6050948386092</v>
      </c>
      <c r="AC74" s="240" t="n">
        <f aca="false">'Power Off-Peak Prices'!AC88</f>
        <v>-49.3473665958609</v>
      </c>
    </row>
    <row r="75" customFormat="false" ht="12" hidden="true" customHeight="false" outlineLevel="0" collapsed="false">
      <c r="A75" s="230" t="str">
        <f aca="false">'Power Off-Peak Prices'!A89</f>
        <v>NP15</v>
      </c>
      <c r="B75" s="73" t="n">
        <f aca="false">'Power Off-Peak Prices'!B89</f>
        <v>0</v>
      </c>
      <c r="C75" s="139" t="n">
        <f aca="false">'Power Off-Peak Prices'!C89</f>
        <v>296.694225371788</v>
      </c>
      <c r="D75" s="139" t="n">
        <f aca="false">'Power Off-Peak Prices'!D89</f>
        <v>800.496665301766</v>
      </c>
      <c r="E75" s="139" t="n">
        <f aca="false">'Power Off-Peak Prices'!E89</f>
        <v>-0.0326247243210673</v>
      </c>
      <c r="F75" s="240" t="n">
        <f aca="false">'Power Off-Peak Prices'!F89</f>
        <v>365.719421983078</v>
      </c>
      <c r="G75" s="139" t="n">
        <f aca="false">'Power Off-Peak Prices'!G89</f>
        <v>12.6232913332442</v>
      </c>
      <c r="H75" s="139" t="n">
        <f aca="false">'Power Off-Peak Prices'!H89</f>
        <v>12.0549887991747</v>
      </c>
      <c r="I75" s="139" t="n">
        <f aca="false">'Power Off-Peak Prices'!I89</f>
        <v>13.1915938673119</v>
      </c>
      <c r="J75" s="139" t="n">
        <f aca="false">'Power Off-Peak Prices'!J89</f>
        <v>20.7506860803442</v>
      </c>
      <c r="K75" s="139" t="n">
        <f aca="false">'Power Off-Peak Prices'!K89</f>
        <v>19.8735320686537</v>
      </c>
      <c r="L75" s="139" t="n">
        <f aca="false">'Power Off-Peak Prices'!L89</f>
        <v>21.6278400920328</v>
      </c>
      <c r="M75" s="139" t="n">
        <f aca="false">'Power Off-Peak Prices'!M89</f>
        <v>17.1167787679096</v>
      </c>
      <c r="N75" s="139" t="n">
        <f aca="false">'Power Off-Peak Prices'!N89</f>
        <v>17.7554120774785</v>
      </c>
      <c r="O75" s="139" t="n">
        <f aca="false">'Power Off-Peak Prices'!O89</f>
        <v>0</v>
      </c>
      <c r="P75" s="139" t="n">
        <f aca="false">'Power Off-Peak Prices'!P89</f>
        <v>0</v>
      </c>
      <c r="Q75" s="139" t="n">
        <f aca="false">'Power Off-Peak Prices'!Q89</f>
        <v>0</v>
      </c>
      <c r="R75" s="139" t="n">
        <f aca="false">'Power Off-Peak Prices'!R89</f>
        <v>0</v>
      </c>
      <c r="S75" s="139" t="n">
        <f aca="false">'Power Off-Peak Prices'!S89</f>
        <v>0</v>
      </c>
      <c r="T75" s="240" t="n">
        <f aca="false">'Power Off-Peak Prices'!T89</f>
        <v>0</v>
      </c>
      <c r="U75" s="240" t="n">
        <f aca="false">'Power Off-Peak Prices'!U89</f>
        <v>0</v>
      </c>
      <c r="V75" s="240" t="n">
        <f aca="false">'Power Off-Peak Prices'!V89</f>
        <v>0</v>
      </c>
      <c r="W75" s="240" t="n">
        <f aca="false">'Power Off-Peak Prices'!W89</f>
        <v>7.76732954853105</v>
      </c>
      <c r="X75" s="240" t="n">
        <f aca="false">'Power Off-Peak Prices'!X89</f>
        <v>0</v>
      </c>
      <c r="Y75" s="240" t="n">
        <f aca="false">'Power Off-Peak Prices'!Y89</f>
        <v>-0.00748321916034911</v>
      </c>
      <c r="Z75" s="240" t="n">
        <f aca="false">'Power Off-Peak Prices'!Z89</f>
        <v>-0.0084532398632291</v>
      </c>
      <c r="AA75" s="240" t="n">
        <f aca="false">'Power Off-Peak Prices'!AA89</f>
        <v>0.00348538334674231</v>
      </c>
      <c r="AB75" s="240" t="n">
        <f aca="false">'Power Off-Peak Prices'!AB89</f>
        <v>-0.0005574204669756</v>
      </c>
      <c r="AC75" s="240" t="n">
        <f aca="false">'Power Off-Peak Prices'!AC89</f>
        <v>3.29560759440301</v>
      </c>
    </row>
    <row r="76" customFormat="false" ht="12" hidden="true" customHeight="false" outlineLevel="0" collapsed="false">
      <c r="A76" s="230" t="str">
        <f aca="false">'Power Off-Peak Prices'!A90</f>
        <v>ZP26</v>
      </c>
      <c r="B76" s="73" t="n">
        <f aca="false">'Power Off-Peak Prices'!B90</f>
        <v>0</v>
      </c>
      <c r="C76" s="139" t="n">
        <f aca="false">'Power Off-Peak Prices'!C90</f>
        <v>1371.45912251654</v>
      </c>
      <c r="D76" s="139" t="n">
        <f aca="false">'Power Off-Peak Prices'!D90</f>
        <v>-828.124423224141</v>
      </c>
      <c r="E76" s="139" t="n">
        <f aca="false">'Power Off-Peak Prices'!E90</f>
        <v>12.2668963447268</v>
      </c>
      <c r="F76" s="240" t="n">
        <f aca="false">'Power Off-Peak Prices'!F90</f>
        <v>185.200531879043</v>
      </c>
      <c r="G76" s="139" t="n">
        <f aca="false">'Power Off-Peak Prices'!G90</f>
        <v>0</v>
      </c>
      <c r="H76" s="139" t="n">
        <f aca="false">'Power Off-Peak Prices'!H90</f>
        <v>0</v>
      </c>
      <c r="I76" s="139" t="n">
        <f aca="false">'Power Off-Peak Prices'!I90</f>
        <v>0</v>
      </c>
      <c r="J76" s="139" t="n">
        <f aca="false">'Power Off-Peak Prices'!J90</f>
        <v>20.7506860803423</v>
      </c>
      <c r="K76" s="139" t="n">
        <f aca="false">'Power Off-Peak Prices'!K90</f>
        <v>19.8735320686537</v>
      </c>
      <c r="L76" s="139" t="n">
        <f aca="false">'Power Off-Peak Prices'!L90</f>
        <v>21.6278400920328</v>
      </c>
      <c r="M76" s="139" t="n">
        <f aca="false">'Power Off-Peak Prices'!M90</f>
        <v>17.1167787679096</v>
      </c>
      <c r="N76" s="139" t="n">
        <f aca="false">'Power Off-Peak Prices'!N90</f>
        <v>17.7554120774767</v>
      </c>
      <c r="O76" s="139" t="n">
        <f aca="false">'Power Off-Peak Prices'!O90</f>
        <v>0.0361778139558737</v>
      </c>
      <c r="P76" s="139" t="n">
        <f aca="false">'Power Off-Peak Prices'!P90</f>
        <v>0.0361778139558737</v>
      </c>
      <c r="Q76" s="139" t="n">
        <f aca="false">'Power Off-Peak Prices'!Q90</f>
        <v>0.0361778139540547</v>
      </c>
      <c r="R76" s="139" t="n">
        <f aca="false">'Power Off-Peak Prices'!R90</f>
        <v>0</v>
      </c>
      <c r="S76" s="139" t="n">
        <f aca="false">'Power Off-Peak Prices'!S90</f>
        <v>0.0268113567890396</v>
      </c>
      <c r="T76" s="240" t="n">
        <f aca="false">'Power Off-Peak Prices'!T90</f>
        <v>0.0372960372969828</v>
      </c>
      <c r="U76" s="240" t="n">
        <f aca="false">'Power Off-Peak Prices'!U90</f>
        <v>0</v>
      </c>
      <c r="V76" s="240" t="n">
        <f aca="false">'Power Off-Peak Prices'!V90</f>
        <v>0.0431380330774118</v>
      </c>
      <c r="W76" s="240" t="n">
        <f aca="false">'Power Off-Peak Prices'!W90</f>
        <v>5.41168972928244</v>
      </c>
      <c r="X76" s="240" t="n">
        <f aca="false">'Power Off-Peak Prices'!X90</f>
        <v>0</v>
      </c>
      <c r="Y76" s="240" t="n">
        <f aca="false">'Power Off-Peak Prices'!Y90</f>
        <v>0.0228915788802624</v>
      </c>
      <c r="Z76" s="240" t="n">
        <f aca="false">'Power Off-Peak Prices'!Z90</f>
        <v>0.0225918299174737</v>
      </c>
      <c r="AA76" s="240" t="n">
        <f aca="false">'Power Off-Peak Prices'!AA90</f>
        <v>0.000317081920911733</v>
      </c>
      <c r="AB76" s="240" t="n">
        <f aca="false">'Power Off-Peak Prices'!AB90</f>
        <v>-0.00741539345926867</v>
      </c>
      <c r="AC76" s="240" t="n">
        <f aca="false">'Power Off-Peak Prices'!AC90</f>
        <v>4.65072156852057</v>
      </c>
    </row>
    <row r="77" customFormat="false" ht="12" hidden="true" customHeight="false" outlineLevel="0" collapsed="false">
      <c r="A77" s="230" t="str">
        <f aca="false">'Power Off-Peak Prices'!A91</f>
        <v>SP15</v>
      </c>
      <c r="B77" s="231" t="n">
        <f aca="false">'Power Off-Peak Prices'!B91</f>
        <v>0</v>
      </c>
      <c r="C77" s="139" t="n">
        <f aca="false">'Power Off-Peak Prices'!C91</f>
        <v>0.349246263065197</v>
      </c>
      <c r="D77" s="139" t="n">
        <f aca="false">'Power Off-Peak Prices'!D91</f>
        <v>422.903507799437</v>
      </c>
      <c r="E77" s="139" t="n">
        <f aca="false">'Power Off-Peak Prices'!E91</f>
        <v>12.2668963447268</v>
      </c>
      <c r="F77" s="240" t="n">
        <f aca="false">'Power Off-Peak Prices'!F91</f>
        <v>145.17321680241</v>
      </c>
      <c r="G77" s="139" t="n">
        <f aca="false">'Power Off-Peak Prices'!G91</f>
        <v>0</v>
      </c>
      <c r="H77" s="139" t="n">
        <f aca="false">'Power Off-Peak Prices'!H91</f>
        <v>0</v>
      </c>
      <c r="I77" s="139" t="n">
        <f aca="false">'Power Off-Peak Prices'!I91</f>
        <v>0</v>
      </c>
      <c r="J77" s="139" t="n">
        <f aca="false">'Power Off-Peak Prices'!J91</f>
        <v>10.7873511528778</v>
      </c>
      <c r="K77" s="139" t="n">
        <f aca="false">'Power Off-Peak Prices'!K91</f>
        <v>-0.0531377862789668</v>
      </c>
      <c r="L77" s="139" t="n">
        <f aca="false">'Power Off-Peak Prices'!L91</f>
        <v>21.6278400920346</v>
      </c>
      <c r="M77" s="139" t="n">
        <f aca="false">'Power Off-Peak Prices'!M91</f>
        <v>17.0712554201236</v>
      </c>
      <c r="N77" s="139" t="n">
        <f aca="false">'Power Off-Peak Prices'!N91</f>
        <v>17.8503608051669</v>
      </c>
      <c r="O77" s="139" t="n">
        <f aca="false">'Power Off-Peak Prices'!O91</f>
        <v>0</v>
      </c>
      <c r="P77" s="139" t="n">
        <f aca="false">'Power Off-Peak Prices'!P91</f>
        <v>0</v>
      </c>
      <c r="Q77" s="139" t="n">
        <f aca="false">'Power Off-Peak Prices'!Q91</f>
        <v>0</v>
      </c>
      <c r="R77" s="139" t="n">
        <f aca="false">'Power Off-Peak Prices'!R91</f>
        <v>0</v>
      </c>
      <c r="S77" s="139" t="n">
        <f aca="false">'Power Off-Peak Prices'!S91</f>
        <v>0.0124320124305086</v>
      </c>
      <c r="T77" s="240" t="n">
        <f aca="false">'Power Off-Peak Prices'!T91</f>
        <v>0.0372960372969828</v>
      </c>
      <c r="U77" s="240" t="n">
        <f aca="false">'Power Off-Peak Prices'!U91</f>
        <v>0</v>
      </c>
      <c r="V77" s="240" t="n">
        <f aca="false">'Power Off-Peak Prices'!V91</f>
        <v>0</v>
      </c>
      <c r="W77" s="240" t="n">
        <f aca="false">'Power Off-Peak Prices'!W91</f>
        <v>3.8888744470587</v>
      </c>
      <c r="X77" s="240" t="n">
        <f aca="false">'Power Off-Peak Prices'!X91</f>
        <v>0</v>
      </c>
      <c r="Y77" s="240" t="n">
        <f aca="false">'Power Off-Peak Prices'!Y91</f>
        <v>-0.0216816141373783</v>
      </c>
      <c r="Z77" s="240" t="n">
        <f aca="false">'Power Off-Peak Prices'!Z91</f>
        <v>-0.0135626640058035</v>
      </c>
      <c r="AA77" s="240" t="n">
        <f aca="false">'Power Off-Peak Prices'!AA91</f>
        <v>-0.000322611352203239</v>
      </c>
      <c r="AB77" s="240" t="n">
        <f aca="false">'Power Off-Peak Prices'!AB91</f>
        <v>0.00460726741312101</v>
      </c>
      <c r="AC77" s="240" t="n">
        <f aca="false">'Power Off-Peak Prices'!AC91</f>
        <v>2.50713733124394</v>
      </c>
    </row>
    <row r="78" customFormat="false" ht="12" hidden="true" customHeight="false" outlineLevel="0" collapsed="false">
      <c r="A78" s="230" t="str">
        <f aca="false">'Power Off-Peak Prices'!A92</f>
        <v>Palo Verde</v>
      </c>
      <c r="B78" s="73" t="n">
        <f aca="false">'Power Off-Peak Prices'!B92</f>
        <v>0</v>
      </c>
      <c r="C78" s="139" t="n">
        <f aca="false">'Power Off-Peak Prices'!C92</f>
        <v>-10.1519538740949</v>
      </c>
      <c r="D78" s="139" t="n">
        <f aca="false">'Power Off-Peak Prices'!D92</f>
        <v>218.934052670804</v>
      </c>
      <c r="E78" s="139" t="n">
        <f aca="false">'Power Off-Peak Prices'!E92</f>
        <v>0</v>
      </c>
      <c r="F78" s="240" t="n">
        <f aca="false">'Power Off-Peak Prices'!F92</f>
        <v>69.5940329322366</v>
      </c>
      <c r="G78" s="139" t="n">
        <f aca="false">'Power Off-Peak Prices'!G92</f>
        <v>275.982813315482</v>
      </c>
      <c r="H78" s="139" t="n">
        <f aca="false">'Power Off-Peak Prices'!H92</f>
        <v>315.218617544199</v>
      </c>
      <c r="I78" s="139" t="n">
        <f aca="false">'Power Off-Peak Prices'!I92</f>
        <v>236.747009086764</v>
      </c>
      <c r="J78" s="139" t="n">
        <f aca="false">'Power Off-Peak Prices'!J92</f>
        <v>491.229947649423</v>
      </c>
      <c r="K78" s="139" t="n">
        <f aca="false">'Power Off-Peak Prices'!K92</f>
        <v>435.868005738883</v>
      </c>
      <c r="L78" s="139" t="n">
        <f aca="false">'Power Off-Peak Prices'!L92</f>
        <v>546.591889559964</v>
      </c>
      <c r="M78" s="139" t="n">
        <f aca="false">'Power Off-Peak Prices'!M92</f>
        <v>0</v>
      </c>
      <c r="N78" s="139" t="n">
        <f aca="false">'Power Off-Peak Prices'!N92</f>
        <v>415.305734903155</v>
      </c>
      <c r="O78" s="139" t="n">
        <f aca="false">'Power Off-Peak Prices'!O92</f>
        <v>10.2157102157107</v>
      </c>
      <c r="P78" s="139" t="n">
        <f aca="false">'Power Off-Peak Prices'!P92</f>
        <v>-6.79238457016072</v>
      </c>
      <c r="Q78" s="139" t="n">
        <f aca="false">'Power Off-Peak Prices'!Q92</f>
        <v>27.2238050015803</v>
      </c>
      <c r="R78" s="139" t="n">
        <f aca="false">'Power Off-Peak Prices'!R92</f>
        <v>80.2139037433153</v>
      </c>
      <c r="S78" s="139" t="n">
        <f aca="false">'Power Off-Peak Prices'!S92</f>
        <v>0</v>
      </c>
      <c r="T78" s="240" t="n">
        <f aca="false">'Power Off-Peak Prices'!T92</f>
        <v>0</v>
      </c>
      <c r="U78" s="240" t="n">
        <f aca="false">'Power Off-Peak Prices'!U92</f>
        <v>0</v>
      </c>
      <c r="V78" s="240" t="n">
        <f aca="false">'Power Off-Peak Prices'!V92</f>
        <v>0</v>
      </c>
      <c r="W78" s="240" t="n">
        <f aca="false">'Power Off-Peak Prices'!W92</f>
        <v>159.742191733962</v>
      </c>
      <c r="X78" s="240" t="n">
        <f aca="false">'Power Off-Peak Prices'!X92</f>
        <v>-323.481729989753</v>
      </c>
      <c r="Y78" s="240" t="n">
        <f aca="false">'Power Off-Peak Prices'!Y92</f>
        <v>-321.772459494178</v>
      </c>
      <c r="Z78" s="240" t="n">
        <f aca="false">'Power Off-Peak Prices'!Z92</f>
        <v>-385.748143508294</v>
      </c>
      <c r="AA78" s="240" t="n">
        <f aca="false">'Power Off-Peak Prices'!AA92</f>
        <v>-543.500764209571</v>
      </c>
      <c r="AB78" s="240" t="n">
        <f aca="false">'Power Off-Peak Prices'!AB92</f>
        <v>-681.419935813879</v>
      </c>
      <c r="AC78" s="240" t="n">
        <f aca="false">'Power Off-Peak Prices'!AC92</f>
        <v>-411.373095167722</v>
      </c>
    </row>
    <row r="79" customFormat="false" ht="13.7" hidden="false" customHeight="true" outlineLevel="0" collapsed="false">
      <c r="A79" s="232" t="str">
        <f aca="false">+'Power Off-Peak Prices'!A87</f>
        <v>MID-COLUMBIA</v>
      </c>
      <c r="B79" s="233" t="n">
        <f aca="false">'Power Off-Peak Prices'!B93</f>
        <v>0</v>
      </c>
      <c r="C79" s="145" t="n">
        <f aca="false">+'Power Off-Peak Prices'!C87</f>
        <v>186.513379306841</v>
      </c>
      <c r="D79" s="145" t="n">
        <f aca="false">+'Power Off-Peak Prices'!D87</f>
        <v>1320.30211062973</v>
      </c>
      <c r="E79" s="145" t="n">
        <f aca="false">+'Power Off-Peak Prices'!E87</f>
        <v>-32.7617481632278</v>
      </c>
      <c r="F79" s="169" t="n">
        <f aca="false">+'Power Off-Peak Prices'!F87</f>
        <v>491.35124725778</v>
      </c>
      <c r="G79" s="145" t="n">
        <f aca="false">+'Power Off-Peak Prices'!G87</f>
        <v>-57.653393904413</v>
      </c>
      <c r="H79" s="145" t="n">
        <f aca="false">+'Power Off-Peak Prices'!H87</f>
        <v>-9.87928894905599</v>
      </c>
      <c r="I79" s="145" t="n">
        <f aca="false">+'Power Off-Peak Prices'!I87</f>
        <v>-105.42749885977</v>
      </c>
      <c r="J79" s="145" t="n">
        <f aca="false">+'Power Off-Peak Prices'!J87</f>
        <v>-167.284875981955</v>
      </c>
      <c r="K79" s="145" t="n">
        <f aca="false">+'Power Off-Peak Prices'!K87</f>
        <v>-356.140071204636</v>
      </c>
      <c r="L79" s="145" t="n">
        <f aca="false">+'Power Off-Peak Prices'!L87</f>
        <v>21.5703192407254</v>
      </c>
      <c r="M79" s="145" t="n">
        <f aca="false">+'Power Off-Peak Prices'!M87</f>
        <v>-29.6470802462791</v>
      </c>
      <c r="N79" s="145" t="n">
        <f aca="false">+'Power Off-Peak Prices'!N87</f>
        <v>0</v>
      </c>
      <c r="O79" s="145" t="n">
        <f aca="false">+'Power Off-Peak Prices'!O87</f>
        <v>5.14177180843944</v>
      </c>
      <c r="P79" s="145" t="n">
        <f aca="false">+'Power Off-Peak Prices'!P87</f>
        <v>-3.23791434902523</v>
      </c>
      <c r="Q79" s="145" t="n">
        <f aca="false">+'Power Off-Peak Prices'!Q87</f>
        <v>13.5214579659041</v>
      </c>
      <c r="R79" s="145" t="n">
        <f aca="false">+'Power Off-Peak Prices'!R87</f>
        <v>-66.8449197860955</v>
      </c>
      <c r="S79" s="145" t="n">
        <f aca="false">+'Power Off-Peak Prices'!S87</f>
        <v>1.99093020145665</v>
      </c>
      <c r="T79" s="145" t="n">
        <f aca="false">+'Power Off-Peak Prices'!T87</f>
        <v>62.8717948717949</v>
      </c>
      <c r="U79" s="145" t="n">
        <f aca="false">+'Power Off-Peak Prices'!U87</f>
        <v>-56.899004267425</v>
      </c>
      <c r="V79" s="145" t="n">
        <f aca="false">+'Power Off-Peak Prices'!V87</f>
        <v>0</v>
      </c>
      <c r="W79" s="169" t="n">
        <f aca="false">+'Power Off-Peak Prices'!W87</f>
        <v>-43.061483064861</v>
      </c>
      <c r="X79" s="145" t="n">
        <f aca="false">+'Power Off-Peak Prices'!X87</f>
        <v>-75.7673353798855</v>
      </c>
      <c r="Y79" s="145" t="n">
        <f aca="false">+'Power Off-Peak Prices'!Y87</f>
        <v>-66.8054943770321</v>
      </c>
      <c r="Z79" s="145" t="n">
        <f aca="false">+'Power Off-Peak Prices'!Z87</f>
        <v>-69.6073760947229</v>
      </c>
      <c r="AA79" s="145" t="n">
        <f aca="false">+'Power Off-Peak Prices'!AA87</f>
        <v>-64.8815825467891</v>
      </c>
      <c r="AB79" s="145" t="n">
        <f aca="false">+'Power Off-Peak Prices'!AB87</f>
        <v>-60.935835658398</v>
      </c>
      <c r="AC79" s="170" t="n">
        <f aca="false">+'Power Off-Peak Prices'!AC87</f>
        <v>-57.6391632867799</v>
      </c>
    </row>
    <row r="80" customFormat="false" ht="13.7" hidden="false" customHeight="true" outlineLevel="0" collapsed="false">
      <c r="A80" s="234" t="str">
        <f aca="false">+'Power Off-Peak Prices'!A88</f>
        <v>COB</v>
      </c>
      <c r="B80" s="225" t="n">
        <f aca="false">'Power Off-Peak Prices'!B94</f>
        <v>0</v>
      </c>
      <c r="C80" s="139" t="n">
        <f aca="false">+'Power Off-Peak Prices'!C88</f>
        <v>286.207312581755</v>
      </c>
      <c r="D80" s="139" t="n">
        <f aca="false">+'Power Off-Peak Prices'!D88</f>
        <v>1290.11777635302</v>
      </c>
      <c r="E80" s="139" t="n">
        <f aca="false">+'Power Off-Peak Prices'!E88</f>
        <v>-66.985083976042</v>
      </c>
      <c r="F80" s="141" t="n">
        <f aca="false">+'Power Off-Peak Prices'!F88</f>
        <v>503.113334986243</v>
      </c>
      <c r="G80" s="139" t="n">
        <f aca="false">+'Power Off-Peak Prices'!G88</f>
        <v>-89.9597297699838</v>
      </c>
      <c r="H80" s="139" t="n">
        <f aca="false">+'Power Off-Peak Prices'!H88</f>
        <v>-40.355203145903</v>
      </c>
      <c r="I80" s="139" t="n">
        <f aca="false">+'Power Off-Peak Prices'!I88</f>
        <v>-139.564256394065</v>
      </c>
      <c r="J80" s="139" t="n">
        <f aca="false">+'Power Off-Peak Prices'!J88</f>
        <v>-193.147036564347</v>
      </c>
      <c r="K80" s="139" t="n">
        <f aca="false">+'Power Off-Peak Prices'!K88</f>
        <v>-407.864392369416</v>
      </c>
      <c r="L80" s="139" t="n">
        <f aca="false">+'Power Off-Peak Prices'!L88</f>
        <v>21.5703192407254</v>
      </c>
      <c r="M80" s="139" t="n">
        <f aca="false">+'Power Off-Peak Prices'!M88</f>
        <v>-29.6470802462809</v>
      </c>
      <c r="N80" s="139" t="n">
        <f aca="false">+'Power Off-Peak Prices'!N88</f>
        <v>0</v>
      </c>
      <c r="O80" s="139" t="n">
        <f aca="false">+'Power Off-Peak Prices'!O88</f>
        <v>5.00158277935952</v>
      </c>
      <c r="P80" s="139" t="n">
        <f aca="false">+'Power Off-Peak Prices'!P88</f>
        <v>-3.51829240718325</v>
      </c>
      <c r="Q80" s="139" t="n">
        <f aca="false">+'Power Off-Peak Prices'!Q88</f>
        <v>13.5214579659023</v>
      </c>
      <c r="R80" s="139" t="n">
        <f aca="false">+'Power Off-Peak Prices'!R88</f>
        <v>-66.8449197860955</v>
      </c>
      <c r="S80" s="139" t="n">
        <f aca="false">+'Power Off-Peak Prices'!S88</f>
        <v>62.6405028510289</v>
      </c>
      <c r="T80" s="139" t="n">
        <f aca="false">+'Power Off-Peak Prices'!T88</f>
        <v>244.820512820514</v>
      </c>
      <c r="U80" s="139" t="n">
        <f aca="false">+'Power Off-Peak Prices'!U88</f>
        <v>-56.899004267425</v>
      </c>
      <c r="V80" s="139" t="n">
        <f aca="false">+'Power Off-Peak Prices'!V88</f>
        <v>0</v>
      </c>
      <c r="W80" s="141" t="n">
        <f aca="false">+'Power Off-Peak Prices'!W88</f>
        <v>-37.7842356645015</v>
      </c>
      <c r="X80" s="139" t="n">
        <f aca="false">+'Power Off-Peak Prices'!X88</f>
        <v>-62.4455672130462</v>
      </c>
      <c r="Y80" s="139" t="n">
        <f aca="false">+'Power Off-Peak Prices'!Y88</f>
        <v>-53.6701326527036</v>
      </c>
      <c r="Z80" s="139" t="n">
        <f aca="false">+'Power Off-Peak Prices'!Z88</f>
        <v>-54.5187337656171</v>
      </c>
      <c r="AA80" s="139" t="n">
        <f aca="false">+'Power Off-Peak Prices'!AA88</f>
        <v>-52.8674010561053</v>
      </c>
      <c r="AB80" s="139" t="n">
        <f aca="false">+'Power Off-Peak Prices'!AB88</f>
        <v>-49.6050948386092</v>
      </c>
      <c r="AC80" s="171" t="n">
        <f aca="false">+'Power Off-Peak Prices'!AC88</f>
        <v>-49.3473665958609</v>
      </c>
    </row>
    <row r="81" customFormat="false" ht="13.7" hidden="false" customHeight="true" outlineLevel="0" collapsed="false">
      <c r="A81" s="234" t="str">
        <f aca="false">+'Power Off-Peak Prices'!A89</f>
        <v>NP15</v>
      </c>
      <c r="B81" s="225" t="n">
        <f aca="false">'Power Off-Peak Prices'!B95</f>
        <v>0</v>
      </c>
      <c r="C81" s="139" t="n">
        <f aca="false">+'Power Off-Peak Prices'!C89</f>
        <v>296.694225371788</v>
      </c>
      <c r="D81" s="139" t="n">
        <f aca="false">+'Power Off-Peak Prices'!D89</f>
        <v>800.496665301766</v>
      </c>
      <c r="E81" s="139" t="n">
        <f aca="false">+'Power Off-Peak Prices'!E89</f>
        <v>-0.0326247243210673</v>
      </c>
      <c r="F81" s="141" t="n">
        <f aca="false">+'Power Off-Peak Prices'!F89</f>
        <v>365.719421983078</v>
      </c>
      <c r="G81" s="139" t="n">
        <f aca="false">+'Power Off-Peak Prices'!G89</f>
        <v>12.6232913332442</v>
      </c>
      <c r="H81" s="139" t="n">
        <f aca="false">+'Power Off-Peak Prices'!H89</f>
        <v>12.0549887991747</v>
      </c>
      <c r="I81" s="139" t="n">
        <f aca="false">+'Power Off-Peak Prices'!I89</f>
        <v>13.1915938673119</v>
      </c>
      <c r="J81" s="139" t="n">
        <f aca="false">+'Power Off-Peak Prices'!J89</f>
        <v>20.7506860803442</v>
      </c>
      <c r="K81" s="139" t="n">
        <f aca="false">+'Power Off-Peak Prices'!K89</f>
        <v>19.8735320686537</v>
      </c>
      <c r="L81" s="139" t="n">
        <f aca="false">+'Power Off-Peak Prices'!L89</f>
        <v>21.6278400920328</v>
      </c>
      <c r="M81" s="139" t="n">
        <f aca="false">+'Power Off-Peak Prices'!M89</f>
        <v>17.1167787679096</v>
      </c>
      <c r="N81" s="139" t="n">
        <f aca="false">+'Power Off-Peak Prices'!N89</f>
        <v>17.7554120774785</v>
      </c>
      <c r="O81" s="139" t="n">
        <f aca="false">+'Power Off-Peak Prices'!O89</f>
        <v>0</v>
      </c>
      <c r="P81" s="139" t="n">
        <f aca="false">+'Power Off-Peak Prices'!P89</f>
        <v>0</v>
      </c>
      <c r="Q81" s="139" t="n">
        <f aca="false">+'Power Off-Peak Prices'!Q89</f>
        <v>0</v>
      </c>
      <c r="R81" s="139" t="n">
        <f aca="false">+'Power Off-Peak Prices'!R89</f>
        <v>0</v>
      </c>
      <c r="S81" s="139" t="n">
        <f aca="false">+'Power Off-Peak Prices'!S89</f>
        <v>0</v>
      </c>
      <c r="T81" s="139" t="n">
        <f aca="false">+'Power Off-Peak Prices'!T89</f>
        <v>0</v>
      </c>
      <c r="U81" s="139" t="n">
        <f aca="false">+'Power Off-Peak Prices'!U89</f>
        <v>0</v>
      </c>
      <c r="V81" s="139" t="n">
        <f aca="false">+'Power Off-Peak Prices'!V89</f>
        <v>0</v>
      </c>
      <c r="W81" s="141" t="n">
        <f aca="false">+'Power Off-Peak Prices'!W89</f>
        <v>7.76732954853105</v>
      </c>
      <c r="X81" s="139" t="n">
        <f aca="false">+'Power Off-Peak Prices'!X89</f>
        <v>0</v>
      </c>
      <c r="Y81" s="139" t="n">
        <f aca="false">+'Power Off-Peak Prices'!Y89</f>
        <v>-0.00748321916034911</v>
      </c>
      <c r="Z81" s="139" t="n">
        <f aca="false">+'Power Off-Peak Prices'!Z89</f>
        <v>-0.0084532398632291</v>
      </c>
      <c r="AA81" s="139" t="n">
        <f aca="false">+'Power Off-Peak Prices'!AA89</f>
        <v>0.00348538334674231</v>
      </c>
      <c r="AB81" s="139" t="n">
        <f aca="false">+'Power Off-Peak Prices'!AB89</f>
        <v>-0.0005574204669756</v>
      </c>
      <c r="AC81" s="171" t="n">
        <f aca="false">+'Power Off-Peak Prices'!AC89</f>
        <v>3.29560759440301</v>
      </c>
    </row>
    <row r="82" customFormat="false" ht="13.7" hidden="false" customHeight="true" outlineLevel="0" collapsed="false">
      <c r="A82" s="234" t="str">
        <f aca="false">+'Power Off-Peak Prices'!A90</f>
        <v>ZP26</v>
      </c>
      <c r="B82" s="225" t="n">
        <f aca="false">'Power Off-Peak Prices'!B96</f>
        <v>0</v>
      </c>
      <c r="C82" s="139" t="n">
        <f aca="false">+'Power Off-Peak Prices'!C90</f>
        <v>1371.45912251654</v>
      </c>
      <c r="D82" s="139" t="n">
        <f aca="false">+'Power Off-Peak Prices'!D90</f>
        <v>-828.124423224141</v>
      </c>
      <c r="E82" s="139" t="n">
        <f aca="false">+'Power Off-Peak Prices'!E90</f>
        <v>12.2668963447268</v>
      </c>
      <c r="F82" s="141" t="n">
        <f aca="false">+'Power Off-Peak Prices'!F90</f>
        <v>185.200531879043</v>
      </c>
      <c r="G82" s="139" t="n">
        <f aca="false">+'Power Off-Peak Prices'!G90</f>
        <v>0</v>
      </c>
      <c r="H82" s="139" t="n">
        <f aca="false">+'Power Off-Peak Prices'!H90</f>
        <v>0</v>
      </c>
      <c r="I82" s="139" t="n">
        <f aca="false">+'Power Off-Peak Prices'!I90</f>
        <v>0</v>
      </c>
      <c r="J82" s="139" t="n">
        <f aca="false">+'Power Off-Peak Prices'!J90</f>
        <v>20.7506860803423</v>
      </c>
      <c r="K82" s="139" t="n">
        <f aca="false">+'Power Off-Peak Prices'!K90</f>
        <v>19.8735320686537</v>
      </c>
      <c r="L82" s="139" t="n">
        <f aca="false">+'Power Off-Peak Prices'!L90</f>
        <v>21.6278400920328</v>
      </c>
      <c r="M82" s="139" t="n">
        <f aca="false">+'Power Off-Peak Prices'!M90</f>
        <v>17.1167787679096</v>
      </c>
      <c r="N82" s="139" t="n">
        <f aca="false">+'Power Off-Peak Prices'!N90</f>
        <v>17.7554120774767</v>
      </c>
      <c r="O82" s="139" t="n">
        <f aca="false">+'Power Off-Peak Prices'!O90</f>
        <v>0.0361778139558737</v>
      </c>
      <c r="P82" s="139" t="n">
        <f aca="false">+'Power Off-Peak Prices'!P90</f>
        <v>0.0361778139558737</v>
      </c>
      <c r="Q82" s="139" t="n">
        <f aca="false">+'Power Off-Peak Prices'!Q90</f>
        <v>0.0361778139540547</v>
      </c>
      <c r="R82" s="139" t="n">
        <f aca="false">+'Power Off-Peak Prices'!R90</f>
        <v>0</v>
      </c>
      <c r="S82" s="139" t="n">
        <f aca="false">+'Power Off-Peak Prices'!S90</f>
        <v>0.0268113567890396</v>
      </c>
      <c r="T82" s="139" t="n">
        <f aca="false">+'Power Off-Peak Prices'!T90</f>
        <v>0.0372960372969828</v>
      </c>
      <c r="U82" s="139" t="n">
        <f aca="false">+'Power Off-Peak Prices'!U90</f>
        <v>0</v>
      </c>
      <c r="V82" s="139" t="n">
        <f aca="false">+'Power Off-Peak Prices'!V90</f>
        <v>0.0431380330774118</v>
      </c>
      <c r="W82" s="141" t="n">
        <f aca="false">+'Power Off-Peak Prices'!W90</f>
        <v>5.41168972928244</v>
      </c>
      <c r="X82" s="139" t="n">
        <f aca="false">+'Power Off-Peak Prices'!X90</f>
        <v>0</v>
      </c>
      <c r="Y82" s="139" t="n">
        <f aca="false">+'Power Off-Peak Prices'!Y90</f>
        <v>0.0228915788802624</v>
      </c>
      <c r="Z82" s="139" t="n">
        <f aca="false">+'Power Off-Peak Prices'!Z90</f>
        <v>0.0225918299174737</v>
      </c>
      <c r="AA82" s="139" t="n">
        <f aca="false">+'Power Off-Peak Prices'!AA90</f>
        <v>0.000317081920911733</v>
      </c>
      <c r="AB82" s="139" t="n">
        <f aca="false">+'Power Off-Peak Prices'!AB90</f>
        <v>-0.00741539345926867</v>
      </c>
      <c r="AC82" s="171" t="n">
        <f aca="false">+'Power Off-Peak Prices'!AC90</f>
        <v>4.65072156852057</v>
      </c>
    </row>
    <row r="83" customFormat="false" ht="13.7" hidden="false" customHeight="true" outlineLevel="0" collapsed="false">
      <c r="A83" s="234" t="str">
        <f aca="false">+'Power Off-Peak Prices'!A91</f>
        <v>SP15</v>
      </c>
      <c r="B83" s="225" t="n">
        <f aca="false">'Power Off-Peak Prices'!B97</f>
        <v>0</v>
      </c>
      <c r="C83" s="139" t="n">
        <f aca="false">+'Power Off-Peak Prices'!C91</f>
        <v>0.349246263065197</v>
      </c>
      <c r="D83" s="139" t="n">
        <f aca="false">+'Power Off-Peak Prices'!D91</f>
        <v>422.903507799437</v>
      </c>
      <c r="E83" s="139" t="n">
        <f aca="false">+'Power Off-Peak Prices'!E91</f>
        <v>12.2668963447268</v>
      </c>
      <c r="F83" s="141" t="n">
        <f aca="false">+'Power Off-Peak Prices'!F91</f>
        <v>145.17321680241</v>
      </c>
      <c r="G83" s="139" t="n">
        <f aca="false">+'Power Off-Peak Prices'!G91</f>
        <v>0</v>
      </c>
      <c r="H83" s="139" t="n">
        <f aca="false">+'Power Off-Peak Prices'!H91</f>
        <v>0</v>
      </c>
      <c r="I83" s="139" t="n">
        <f aca="false">+'Power Off-Peak Prices'!I91</f>
        <v>0</v>
      </c>
      <c r="J83" s="139" t="n">
        <f aca="false">+'Power Off-Peak Prices'!J91</f>
        <v>10.7873511528778</v>
      </c>
      <c r="K83" s="139" t="n">
        <f aca="false">+'Power Off-Peak Prices'!K91</f>
        <v>-0.0531377862789668</v>
      </c>
      <c r="L83" s="139" t="n">
        <f aca="false">+'Power Off-Peak Prices'!L91</f>
        <v>21.6278400920346</v>
      </c>
      <c r="M83" s="139" t="n">
        <f aca="false">+'Power Off-Peak Prices'!M91</f>
        <v>17.0712554201236</v>
      </c>
      <c r="N83" s="139" t="n">
        <f aca="false">+'Power Off-Peak Prices'!N91</f>
        <v>17.8503608051669</v>
      </c>
      <c r="O83" s="139" t="n">
        <f aca="false">+'Power Off-Peak Prices'!O91</f>
        <v>0</v>
      </c>
      <c r="P83" s="139" t="n">
        <f aca="false">+'Power Off-Peak Prices'!P91</f>
        <v>0</v>
      </c>
      <c r="Q83" s="139" t="n">
        <f aca="false">+'Power Off-Peak Prices'!Q91</f>
        <v>0</v>
      </c>
      <c r="R83" s="139" t="n">
        <f aca="false">+'Power Off-Peak Prices'!R91</f>
        <v>0</v>
      </c>
      <c r="S83" s="139" t="n">
        <f aca="false">+'Power Off-Peak Prices'!S91</f>
        <v>0.0124320124305086</v>
      </c>
      <c r="T83" s="139" t="n">
        <f aca="false">+'Power Off-Peak Prices'!T91</f>
        <v>0.0372960372969828</v>
      </c>
      <c r="U83" s="139" t="n">
        <f aca="false">+'Power Off-Peak Prices'!U91</f>
        <v>0</v>
      </c>
      <c r="V83" s="139" t="n">
        <f aca="false">+'Power Off-Peak Prices'!V91</f>
        <v>0</v>
      </c>
      <c r="W83" s="141" t="n">
        <f aca="false">+'Power Off-Peak Prices'!W91</f>
        <v>3.8888744470587</v>
      </c>
      <c r="X83" s="139" t="n">
        <f aca="false">+'Power Off-Peak Prices'!X91</f>
        <v>0</v>
      </c>
      <c r="Y83" s="139" t="n">
        <f aca="false">+'Power Off-Peak Prices'!Y91</f>
        <v>-0.0216816141373783</v>
      </c>
      <c r="Z83" s="139" t="n">
        <f aca="false">+'Power Off-Peak Prices'!Z91</f>
        <v>-0.0135626640058035</v>
      </c>
      <c r="AA83" s="139" t="n">
        <f aca="false">+'Power Off-Peak Prices'!AA91</f>
        <v>-0.000322611352203239</v>
      </c>
      <c r="AB83" s="139" t="n">
        <f aca="false">+'Power Off-Peak Prices'!AB91</f>
        <v>0.00460726741312101</v>
      </c>
      <c r="AC83" s="171" t="n">
        <f aca="false">+'Power Off-Peak Prices'!AC91</f>
        <v>2.50713733124394</v>
      </c>
    </row>
    <row r="84" customFormat="false" ht="13.7" hidden="false" customHeight="true" outlineLevel="0" collapsed="false">
      <c r="A84" s="234" t="str">
        <f aca="false">+'Power Off-Peak Prices'!A92</f>
        <v>Palo Verde</v>
      </c>
      <c r="B84" s="225" t="n">
        <f aca="false">'Power Off-Peak Prices'!B98</f>
        <v>0</v>
      </c>
      <c r="C84" s="139" t="n">
        <f aca="false">+'Power Off-Peak Prices'!C92</f>
        <v>-10.1519538740949</v>
      </c>
      <c r="D84" s="139" t="n">
        <f aca="false">+'Power Off-Peak Prices'!D92</f>
        <v>218.934052670804</v>
      </c>
      <c r="E84" s="139" t="n">
        <f aca="false">+'Power Off-Peak Prices'!E92</f>
        <v>0</v>
      </c>
      <c r="F84" s="141" t="n">
        <f aca="false">+'Power Off-Peak Prices'!F92</f>
        <v>69.5940329322366</v>
      </c>
      <c r="G84" s="139" t="n">
        <f aca="false">+'Power Off-Peak Prices'!G92</f>
        <v>275.982813315482</v>
      </c>
      <c r="H84" s="139" t="n">
        <f aca="false">+'Power Off-Peak Prices'!H92</f>
        <v>315.218617544199</v>
      </c>
      <c r="I84" s="139" t="n">
        <f aca="false">+'Power Off-Peak Prices'!I92</f>
        <v>236.747009086764</v>
      </c>
      <c r="J84" s="139" t="n">
        <f aca="false">+'Power Off-Peak Prices'!J92</f>
        <v>491.229947649423</v>
      </c>
      <c r="K84" s="139" t="n">
        <f aca="false">+'Power Off-Peak Prices'!K92</f>
        <v>435.868005738883</v>
      </c>
      <c r="L84" s="139" t="n">
        <f aca="false">+'Power Off-Peak Prices'!L92</f>
        <v>546.591889559964</v>
      </c>
      <c r="M84" s="139" t="n">
        <f aca="false">+'Power Off-Peak Prices'!M92</f>
        <v>0</v>
      </c>
      <c r="N84" s="139" t="n">
        <f aca="false">+'Power Off-Peak Prices'!N92</f>
        <v>415.305734903155</v>
      </c>
      <c r="O84" s="139" t="n">
        <f aca="false">+'Power Off-Peak Prices'!O92</f>
        <v>10.2157102157107</v>
      </c>
      <c r="P84" s="139" t="n">
        <f aca="false">+'Power Off-Peak Prices'!P92</f>
        <v>-6.79238457016072</v>
      </c>
      <c r="Q84" s="139" t="n">
        <f aca="false">+'Power Off-Peak Prices'!Q92</f>
        <v>27.2238050015803</v>
      </c>
      <c r="R84" s="139" t="n">
        <f aca="false">+'Power Off-Peak Prices'!R92</f>
        <v>80.2139037433153</v>
      </c>
      <c r="S84" s="139" t="n">
        <f aca="false">+'Power Off-Peak Prices'!S92</f>
        <v>0</v>
      </c>
      <c r="T84" s="139" t="n">
        <f aca="false">+'Power Off-Peak Prices'!T92</f>
        <v>0</v>
      </c>
      <c r="U84" s="139" t="n">
        <f aca="false">+'Power Off-Peak Prices'!U92</f>
        <v>0</v>
      </c>
      <c r="V84" s="139" t="n">
        <f aca="false">+'Power Off-Peak Prices'!V92</f>
        <v>0</v>
      </c>
      <c r="W84" s="141" t="n">
        <f aca="false">+'Power Off-Peak Prices'!W92</f>
        <v>159.742191733962</v>
      </c>
      <c r="X84" s="139" t="n">
        <f aca="false">+'Power Off-Peak Prices'!X92</f>
        <v>-323.481729989753</v>
      </c>
      <c r="Y84" s="139" t="n">
        <f aca="false">+'Power Off-Peak Prices'!Y92</f>
        <v>-321.772459494178</v>
      </c>
      <c r="Z84" s="139" t="n">
        <f aca="false">+'Power Off-Peak Prices'!Z92</f>
        <v>-385.748143508294</v>
      </c>
      <c r="AA84" s="139" t="n">
        <f aca="false">+'Power Off-Peak Prices'!AA92</f>
        <v>-543.500764209571</v>
      </c>
      <c r="AB84" s="139" t="n">
        <f aca="false">+'Power Off-Peak Prices'!AB92</f>
        <v>-681.419935813879</v>
      </c>
      <c r="AC84" s="171" t="n">
        <f aca="false">+'Power Off-Peak Prices'!AC92</f>
        <v>-411.373095167722</v>
      </c>
    </row>
    <row r="85" customFormat="false" ht="13.7" hidden="false" customHeight="true" outlineLevel="0" collapsed="false">
      <c r="A85" s="235" t="str">
        <f aca="false">+'Power Off-Peak Prices'!A93</f>
        <v>Mead</v>
      </c>
      <c r="B85" s="236" t="n">
        <f aca="false">'Power Off-Peak Prices'!B99</f>
        <v>0</v>
      </c>
      <c r="C85" s="142" t="n">
        <f aca="false">+'Power Off-Peak Prices'!C93</f>
        <v>-421.198930671441</v>
      </c>
      <c r="D85" s="142" t="n">
        <f aca="false">+'Power Off-Peak Prices'!D93</f>
        <v>302.428249940382</v>
      </c>
      <c r="E85" s="142" t="n">
        <f aca="false">+'Power Off-Peak Prices'!E93</f>
        <v>0</v>
      </c>
      <c r="F85" s="143" t="n">
        <f aca="false">+'Power Off-Peak Prices'!F93</f>
        <v>-39.5902269103535</v>
      </c>
      <c r="G85" s="142" t="n">
        <f aca="false">+'Power Off-Peak Prices'!G93</f>
        <v>-0.0161162951862934</v>
      </c>
      <c r="H85" s="142" t="n">
        <f aca="false">+'Power Off-Peak Prices'!H93</f>
        <v>-0.0322325903725869</v>
      </c>
      <c r="I85" s="142" t="n">
        <f aca="false">+'Power Off-Peak Prices'!I93</f>
        <v>0</v>
      </c>
      <c r="J85" s="142" t="n">
        <f aca="false">+'Power Off-Peak Prices'!J93</f>
        <v>0</v>
      </c>
      <c r="K85" s="142" t="n">
        <f aca="false">+'Power Off-Peak Prices'!K93</f>
        <v>0</v>
      </c>
      <c r="L85" s="142" t="n">
        <f aca="false">+'Power Off-Peak Prices'!L93</f>
        <v>0</v>
      </c>
      <c r="M85" s="142" t="n">
        <f aca="false">+'Power Off-Peak Prices'!M93</f>
        <v>0</v>
      </c>
      <c r="N85" s="142" t="n">
        <f aca="false">+'Power Off-Peak Prices'!N93</f>
        <v>0</v>
      </c>
      <c r="O85" s="142" t="n">
        <f aca="false">+'Power Off-Peak Prices'!O93</f>
        <v>67.8334011667339</v>
      </c>
      <c r="P85" s="142" t="n">
        <f aca="false">+'Power Off-Peak Prices'!P93</f>
        <v>27.1333604666925</v>
      </c>
      <c r="Q85" s="142" t="n">
        <f aca="false">+'Power Off-Peak Prices'!Q93</f>
        <v>108.533441866775</v>
      </c>
      <c r="R85" s="142" t="n">
        <f aca="false">+'Power Off-Peak Prices'!R93</f>
        <v>0</v>
      </c>
      <c r="S85" s="142" t="n">
        <f aca="false">+'Power Off-Peak Prices'!S93</f>
        <v>0</v>
      </c>
      <c r="T85" s="142" t="n">
        <f aca="false">+'Power Off-Peak Prices'!T93</f>
        <v>0</v>
      </c>
      <c r="U85" s="142" t="n">
        <f aca="false">+'Power Off-Peak Prices'!U93</f>
        <v>0</v>
      </c>
      <c r="V85" s="142" t="n">
        <f aca="false">+'Power Off-Peak Prices'!V93</f>
        <v>0</v>
      </c>
      <c r="W85" s="143" t="n">
        <f aca="false">+'Power Off-Peak Prices'!W93</f>
        <v>12.1589768556278</v>
      </c>
      <c r="X85" s="142" t="n">
        <f aca="false">+'Power Off-Peak Prices'!X93</f>
        <v>0.00273652510986722</v>
      </c>
      <c r="Y85" s="142" t="n">
        <f aca="false">+'Power Off-Peak Prices'!Y93</f>
        <v>-0.0171224661598899</v>
      </c>
      <c r="Z85" s="142" t="n">
        <f aca="false">+'Power Off-Peak Prices'!Z93</f>
        <v>-0.0167047454115163</v>
      </c>
      <c r="AA85" s="142" t="n">
        <f aca="false">+'Power Off-Peak Prices'!AA93</f>
        <v>-0.00773148557073</v>
      </c>
      <c r="AB85" s="142" t="n">
        <f aca="false">+'Power Off-Peak Prices'!AB93</f>
        <v>-0.0222499199744561</v>
      </c>
      <c r="AC85" s="173" t="n">
        <f aca="false">+'Power Off-Peak Prices'!AC93</f>
        <v>4.08539687535449</v>
      </c>
    </row>
    <row r="86" customFormat="false" ht="13.7" hidden="true" customHeight="true" outlineLevel="0" collapsed="false">
      <c r="A86" s="234" t="n">
        <f aca="false">+'Power Off-Peak Prices'!A94</f>
        <v>0</v>
      </c>
      <c r="B86" s="225" t="n">
        <f aca="false">'Power Off-Peak Prices'!B100</f>
        <v>0</v>
      </c>
      <c r="C86" s="139" t="n">
        <f aca="false">+'Power Off-Peak Prices'!C94</f>
        <v>0</v>
      </c>
      <c r="D86" s="139" t="n">
        <f aca="false">+'Power Off-Peak Prices'!D94</f>
        <v>0</v>
      </c>
      <c r="E86" s="139" t="n">
        <f aca="false">+'Power Off-Peak Prices'!E94</f>
        <v>0</v>
      </c>
      <c r="F86" s="139" t="n">
        <f aca="false">+'Power Off-Peak Prices'!F94</f>
        <v>0</v>
      </c>
      <c r="G86" s="139" t="n">
        <f aca="false">+'Power Off-Peak Prices'!G94</f>
        <v>0</v>
      </c>
      <c r="H86" s="139" t="n">
        <f aca="false">+'Power Off-Peak Prices'!H94</f>
        <v>0</v>
      </c>
      <c r="I86" s="139" t="n">
        <f aca="false">+'Power Off-Peak Prices'!I94</f>
        <v>0</v>
      </c>
      <c r="J86" s="139" t="n">
        <f aca="false">+'Power Off-Peak Prices'!J94</f>
        <v>0</v>
      </c>
      <c r="K86" s="139" t="n">
        <f aca="false">+'Power Off-Peak Prices'!K94</f>
        <v>0</v>
      </c>
      <c r="L86" s="139" t="n">
        <f aca="false">+'Power Off-Peak Prices'!L94</f>
        <v>0</v>
      </c>
      <c r="M86" s="139" t="n">
        <f aca="false">+'Power Off-Peak Prices'!M94</f>
        <v>0</v>
      </c>
      <c r="N86" s="139" t="n">
        <f aca="false">+'Power Off-Peak Prices'!N94</f>
        <v>0</v>
      </c>
      <c r="O86" s="139" t="n">
        <f aca="false">+'Power Off-Peak Prices'!O94</f>
        <v>0</v>
      </c>
      <c r="P86" s="139" t="n">
        <f aca="false">+'Power Off-Peak Prices'!P94</f>
        <v>0</v>
      </c>
      <c r="Q86" s="139" t="n">
        <f aca="false">+'Power Off-Peak Prices'!Q94</f>
        <v>0</v>
      </c>
      <c r="R86" s="139" t="n">
        <f aca="false">+'Power Off-Peak Prices'!R94</f>
        <v>0</v>
      </c>
      <c r="S86" s="139" t="n">
        <f aca="false">+'Power Off-Peak Prices'!S94</f>
        <v>0</v>
      </c>
      <c r="T86" s="139" t="n">
        <f aca="false">+'Power Off-Peak Prices'!T94</f>
        <v>0</v>
      </c>
      <c r="U86" s="139" t="n">
        <f aca="false">+'Power Off-Peak Prices'!U94</f>
        <v>0</v>
      </c>
      <c r="V86" s="139" t="n">
        <f aca="false">+'Power Off-Peak Prices'!V94</f>
        <v>0</v>
      </c>
      <c r="W86" s="139" t="n">
        <f aca="false">+'Power Off-Peak Prices'!W94</f>
        <v>0</v>
      </c>
      <c r="X86" s="139" t="n">
        <f aca="false">+'Power Off-Peak Prices'!X94</f>
        <v>0</v>
      </c>
      <c r="Y86" s="139" t="n">
        <f aca="false">+'Power Off-Peak Prices'!Y94</f>
        <v>0</v>
      </c>
      <c r="Z86" s="139" t="n">
        <f aca="false">+'Power Off-Peak Prices'!Z94</f>
        <v>0</v>
      </c>
      <c r="AA86" s="139" t="n">
        <f aca="false">+'Power Off-Peak Prices'!AA94</f>
        <v>0</v>
      </c>
      <c r="AB86" s="139" t="n">
        <f aca="false">+'Power Off-Peak Prices'!AB94</f>
        <v>0</v>
      </c>
      <c r="AC86" s="139" t="n">
        <f aca="false">+'Power Off-Peak Prices'!AC94</f>
        <v>0</v>
      </c>
    </row>
    <row r="87" customFormat="false" ht="13.7" hidden="true" customHeight="true" outlineLevel="0" collapsed="false">
      <c r="A87" s="232" t="n">
        <f aca="false">+'Power Off-Peak Prices'!A95</f>
        <v>0</v>
      </c>
      <c r="B87" s="225" t="n">
        <f aca="false">'Power Off-Peak Prices'!B101</f>
        <v>0</v>
      </c>
      <c r="C87" s="145" t="n">
        <f aca="false">+'Power Off-Peak Prices'!C95</f>
        <v>0</v>
      </c>
      <c r="D87" s="145" t="n">
        <f aca="false">+'Power Off-Peak Prices'!D95</f>
        <v>0</v>
      </c>
      <c r="E87" s="145" t="n">
        <f aca="false">+'Power Off-Peak Prices'!E95</f>
        <v>0</v>
      </c>
      <c r="F87" s="145" t="n">
        <f aca="false">+'Power Off-Peak Prices'!F95</f>
        <v>0</v>
      </c>
      <c r="G87" s="145" t="n">
        <f aca="false">+'Power Off-Peak Prices'!G95</f>
        <v>0</v>
      </c>
      <c r="H87" s="145" t="n">
        <f aca="false">+'Power Off-Peak Prices'!H95</f>
        <v>0</v>
      </c>
      <c r="I87" s="145" t="n">
        <f aca="false">+'Power Off-Peak Prices'!I95</f>
        <v>0</v>
      </c>
      <c r="J87" s="145" t="n">
        <f aca="false">+'Power Off-Peak Prices'!J95</f>
        <v>0</v>
      </c>
      <c r="K87" s="145" t="n">
        <f aca="false">+'Power Off-Peak Prices'!K95</f>
        <v>0</v>
      </c>
      <c r="L87" s="145" t="n">
        <f aca="false">+'Power Off-Peak Prices'!L95</f>
        <v>0</v>
      </c>
      <c r="M87" s="145" t="n">
        <f aca="false">+'Power Off-Peak Prices'!M95</f>
        <v>0</v>
      </c>
      <c r="N87" s="145" t="n">
        <f aca="false">+'Power Off-Peak Prices'!N95</f>
        <v>0</v>
      </c>
      <c r="O87" s="145" t="n">
        <f aca="false">+'Power Off-Peak Prices'!O95</f>
        <v>0</v>
      </c>
      <c r="P87" s="145" t="n">
        <f aca="false">+'Power Off-Peak Prices'!P95</f>
        <v>0</v>
      </c>
      <c r="Q87" s="145" t="n">
        <f aca="false">+'Power Off-Peak Prices'!Q95</f>
        <v>0</v>
      </c>
      <c r="R87" s="145" t="n">
        <f aca="false">+'Power Off-Peak Prices'!R95</f>
        <v>0</v>
      </c>
      <c r="S87" s="145" t="n">
        <f aca="false">+'Power Off-Peak Prices'!S95</f>
        <v>0</v>
      </c>
      <c r="T87" s="145" t="n">
        <f aca="false">+'Power Off-Peak Prices'!T95</f>
        <v>0</v>
      </c>
      <c r="U87" s="145" t="n">
        <f aca="false">+'Power Off-Peak Prices'!U95</f>
        <v>0</v>
      </c>
      <c r="V87" s="145" t="n">
        <f aca="false">+'Power Off-Peak Prices'!V95</f>
        <v>0</v>
      </c>
      <c r="W87" s="145" t="n">
        <f aca="false">+'Power Off-Peak Prices'!W95</f>
        <v>0</v>
      </c>
      <c r="X87" s="145" t="n">
        <f aca="false">+'Power Off-Peak Prices'!X95</f>
        <v>0</v>
      </c>
      <c r="Y87" s="145" t="n">
        <f aca="false">+'Power Off-Peak Prices'!Y95</f>
        <v>0</v>
      </c>
      <c r="Z87" s="145" t="n">
        <f aca="false">+'Power Off-Peak Prices'!Z95</f>
        <v>0</v>
      </c>
      <c r="AA87" s="145" t="n">
        <f aca="false">+'Power Off-Peak Prices'!AA95</f>
        <v>0</v>
      </c>
      <c r="AB87" s="145" t="n">
        <f aca="false">+'Power Off-Peak Prices'!AB95</f>
        <v>0</v>
      </c>
      <c r="AC87" s="145" t="n">
        <f aca="false">+'Power Off-Peak Prices'!AC95</f>
        <v>0</v>
      </c>
    </row>
    <row r="88" customFormat="false" ht="13.7" hidden="true" customHeight="true" outlineLevel="0" collapsed="false">
      <c r="A88" s="232" t="n">
        <f aca="false">+'Power Off-Peak Prices'!A96</f>
        <v>0</v>
      </c>
      <c r="B88" s="225" t="n">
        <f aca="false">'Power Off-Peak Prices'!B102</f>
        <v>0</v>
      </c>
      <c r="C88" s="145" t="n">
        <f aca="false">+'Power Off-Peak Prices'!C96</f>
        <v>0</v>
      </c>
      <c r="D88" s="145" t="n">
        <f aca="false">+'Power Off-Peak Prices'!D96</f>
        <v>0</v>
      </c>
      <c r="E88" s="145" t="n">
        <f aca="false">+'Power Off-Peak Prices'!E96</f>
        <v>0</v>
      </c>
      <c r="F88" s="145" t="n">
        <f aca="false">+'Power Off-Peak Prices'!F96</f>
        <v>0</v>
      </c>
      <c r="G88" s="145" t="n">
        <f aca="false">+'Power Off-Peak Prices'!G96</f>
        <v>0</v>
      </c>
      <c r="H88" s="145" t="n">
        <f aca="false">+'Power Off-Peak Prices'!H96</f>
        <v>0</v>
      </c>
      <c r="I88" s="145" t="n">
        <f aca="false">+'Power Off-Peak Prices'!I96</f>
        <v>0</v>
      </c>
      <c r="J88" s="145" t="n">
        <f aca="false">+'Power Off-Peak Prices'!J96</f>
        <v>0</v>
      </c>
      <c r="K88" s="145" t="n">
        <f aca="false">+'Power Off-Peak Prices'!K96</f>
        <v>0</v>
      </c>
      <c r="L88" s="145" t="n">
        <f aca="false">+'Power Off-Peak Prices'!L96</f>
        <v>0</v>
      </c>
      <c r="M88" s="145" t="n">
        <f aca="false">+'Power Off-Peak Prices'!M96</f>
        <v>0</v>
      </c>
      <c r="N88" s="145" t="n">
        <f aca="false">+'Power Off-Peak Prices'!N96</f>
        <v>0</v>
      </c>
      <c r="O88" s="145" t="n">
        <f aca="false">+'Power Off-Peak Prices'!O96</f>
        <v>0</v>
      </c>
      <c r="P88" s="145" t="n">
        <f aca="false">+'Power Off-Peak Prices'!P96</f>
        <v>0</v>
      </c>
      <c r="Q88" s="145" t="n">
        <f aca="false">+'Power Off-Peak Prices'!Q96</f>
        <v>0</v>
      </c>
      <c r="R88" s="145" t="n">
        <f aca="false">+'Power Off-Peak Prices'!R96</f>
        <v>0</v>
      </c>
      <c r="S88" s="145" t="n">
        <f aca="false">+'Power Off-Peak Prices'!S96</f>
        <v>0</v>
      </c>
      <c r="T88" s="145" t="n">
        <f aca="false">+'Power Off-Peak Prices'!T96</f>
        <v>0</v>
      </c>
      <c r="U88" s="145" t="n">
        <f aca="false">+'Power Off-Peak Prices'!U96</f>
        <v>0</v>
      </c>
      <c r="V88" s="145" t="n">
        <f aca="false">+'Power Off-Peak Prices'!V96</f>
        <v>0</v>
      </c>
      <c r="W88" s="145" t="n">
        <f aca="false">+'Power Off-Peak Prices'!W96</f>
        <v>0</v>
      </c>
      <c r="X88" s="145" t="n">
        <f aca="false">+'Power Off-Peak Prices'!X96</f>
        <v>0</v>
      </c>
      <c r="Y88" s="145" t="n">
        <f aca="false">+'Power Off-Peak Prices'!Y96</f>
        <v>0</v>
      </c>
      <c r="Z88" s="145" t="n">
        <f aca="false">+'Power Off-Peak Prices'!Z96</f>
        <v>0</v>
      </c>
      <c r="AA88" s="145" t="n">
        <f aca="false">+'Power Off-Peak Prices'!AA96</f>
        <v>0</v>
      </c>
      <c r="AB88" s="145" t="n">
        <f aca="false">+'Power Off-Peak Prices'!AB96</f>
        <v>0</v>
      </c>
      <c r="AC88" s="145" t="n">
        <f aca="false">+'Power Off-Peak Prices'!AC96</f>
        <v>0</v>
      </c>
    </row>
    <row r="89" customFormat="false" ht="13.7" hidden="true" customHeight="true" outlineLevel="0" collapsed="false">
      <c r="A89" s="107" t="n">
        <f aca="false">'Power Off-Peak Prices'!A103</f>
        <v>0</v>
      </c>
      <c r="B89" s="108" t="n">
        <f aca="false">'Power Off-Peak Prices'!B103</f>
        <v>0</v>
      </c>
      <c r="C89" s="145" t="n">
        <f aca="false">+'Power Off-Peak Prices'!C97</f>
        <v>0</v>
      </c>
      <c r="D89" s="145" t="n">
        <f aca="false">+'Power Off-Peak Prices'!D97</f>
        <v>0</v>
      </c>
      <c r="E89" s="145" t="n">
        <f aca="false">+'Power Off-Peak Prices'!E97</f>
        <v>0</v>
      </c>
      <c r="F89" s="145" t="n">
        <f aca="false">+'Power Off-Peak Prices'!F97</f>
        <v>0</v>
      </c>
      <c r="G89" s="145" t="n">
        <f aca="false">+'Power Off-Peak Prices'!G97</f>
        <v>0</v>
      </c>
      <c r="H89" s="145" t="n">
        <f aca="false">+'Power Off-Peak Prices'!H97</f>
        <v>0</v>
      </c>
      <c r="I89" s="145" t="n">
        <f aca="false">+'Power Off-Peak Prices'!I97</f>
        <v>0</v>
      </c>
      <c r="J89" s="145" t="n">
        <f aca="false">+'Power Off-Peak Prices'!J97</f>
        <v>0</v>
      </c>
      <c r="K89" s="145" t="n">
        <f aca="false">+'Power Off-Peak Prices'!K97</f>
        <v>0</v>
      </c>
      <c r="L89" s="145" t="n">
        <f aca="false">+'Power Off-Peak Prices'!L97</f>
        <v>0</v>
      </c>
      <c r="M89" s="145" t="n">
        <f aca="false">+'Power Off-Peak Prices'!M97</f>
        <v>0</v>
      </c>
      <c r="N89" s="145" t="n">
        <f aca="false">+'Power Off-Peak Prices'!N97</f>
        <v>0</v>
      </c>
      <c r="O89" s="145" t="n">
        <f aca="false">+'Power Off-Peak Prices'!O97</f>
        <v>0</v>
      </c>
      <c r="P89" s="145" t="n">
        <f aca="false">+'Power Off-Peak Prices'!P97</f>
        <v>0</v>
      </c>
      <c r="Q89" s="145" t="n">
        <f aca="false">+'Power Off-Peak Prices'!Q97</f>
        <v>0</v>
      </c>
      <c r="R89" s="145" t="n">
        <f aca="false">+'Power Off-Peak Prices'!R97</f>
        <v>0</v>
      </c>
      <c r="S89" s="145" t="n">
        <f aca="false">+'Power Off-Peak Prices'!S97</f>
        <v>0</v>
      </c>
      <c r="T89" s="145" t="n">
        <f aca="false">+'Power Off-Peak Prices'!T97</f>
        <v>0</v>
      </c>
      <c r="U89" s="145" t="n">
        <f aca="false">+'Power Off-Peak Prices'!U97</f>
        <v>0</v>
      </c>
      <c r="V89" s="145" t="n">
        <f aca="false">+'Power Off-Peak Prices'!V97</f>
        <v>0</v>
      </c>
      <c r="W89" s="145" t="n">
        <f aca="false">+'Power Off-Peak Prices'!W97</f>
        <v>0</v>
      </c>
      <c r="X89" s="145" t="n">
        <f aca="false">+'Power Off-Peak Prices'!X97</f>
        <v>0</v>
      </c>
      <c r="Y89" s="145" t="n">
        <f aca="false">+'Power Off-Peak Prices'!Y97</f>
        <v>0</v>
      </c>
      <c r="Z89" s="145" t="n">
        <f aca="false">+'Power Off-Peak Prices'!Z97</f>
        <v>0</v>
      </c>
      <c r="AA89" s="145" t="n">
        <f aca="false">+'Power Off-Peak Prices'!AA97</f>
        <v>0</v>
      </c>
      <c r="AB89" s="145" t="n">
        <f aca="false">+'Power Off-Peak Prices'!AB97</f>
        <v>0</v>
      </c>
      <c r="AC89" s="145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L30"/>
  <sheetViews>
    <sheetView showFormulas="false" showGridLines="false" showRowColHeaders="true" showZeros="true" rightToLeft="false" tabSelected="false" showOutlineSymbols="true" defaultGridColor="true" view="normal" topLeftCell="Q1" colorId="64" zoomScale="100" zoomScaleNormal="100" zoomScalePageLayoutView="100" workbookViewId="0">
      <selection pane="topLeft" activeCell="AC14" activeCellId="0" sqref="AC1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19" width="32.7"/>
    <col collapsed="false" customWidth="false" hidden="false" outlineLevel="0" max="28" min="2" style="219" width="9.13"/>
    <col collapsed="false" customWidth="true" hidden="false" outlineLevel="0" max="29" min="29" style="219" width="12.56"/>
    <col collapsed="false" customWidth="false" hidden="false" outlineLevel="0" max="30" min="30" style="219" width="9.13"/>
    <col collapsed="false" customWidth="false" hidden="true" outlineLevel="0" max="32" min="31" style="219" width="9.13"/>
    <col collapsed="false" customWidth="true" hidden="false" outlineLevel="0" max="33" min="33" style="219" width="15.27"/>
    <col collapsed="false" customWidth="false" hidden="false" outlineLevel="0" max="257" min="34" style="219" width="9.13"/>
  </cols>
  <sheetData>
    <row r="3" customFormat="false" ht="19.5" hidden="false" customHeight="true" outlineLevel="0" collapsed="false">
      <c r="A3" s="241" t="n">
        <f aca="false">+'Power Desk Daily Price'!A6</f>
        <v>37162</v>
      </c>
    </row>
    <row r="5" customFormat="false" ht="15.75" hidden="false" customHeight="false" outlineLevel="0" collapsed="false">
      <c r="A5" s="242" t="str">
        <f aca="false">+'Power Desk Daily Price'!A8</f>
        <v>West Daily Peak Prices</v>
      </c>
      <c r="B5" s="243" t="n">
        <f aca="false">+'Power Desk Daily Price'!B8</f>
        <v>37165</v>
      </c>
      <c r="C5" s="243" t="n">
        <f aca="false">+'Power Desk Daily Price'!C8</f>
        <v>37166</v>
      </c>
      <c r="D5" s="243" t="n">
        <f aca="false">+'Power Desk Daily Price'!D8</f>
        <v>37167</v>
      </c>
      <c r="E5" s="243" t="n">
        <f aca="false">+'Power Desk Daily Price'!E8</f>
        <v>37168</v>
      </c>
      <c r="F5" s="243" t="n">
        <f aca="false">+'Power Desk Daily Price'!F8</f>
        <v>37169</v>
      </c>
      <c r="G5" s="243" t="n">
        <f aca="false">+'Power Desk Daily Price'!G8</f>
        <v>37170</v>
      </c>
      <c r="H5" s="243" t="n">
        <f aca="false">+'Power Desk Daily Price'!H8</f>
        <v>37172</v>
      </c>
      <c r="I5" s="243" t="n">
        <f aca="false">+'Power Desk Daily Price'!I8</f>
        <v>37173</v>
      </c>
      <c r="J5" s="243" t="n">
        <f aca="false">+'Power Desk Daily Price'!J8</f>
        <v>37174</v>
      </c>
      <c r="K5" s="243" t="n">
        <f aca="false">+'Power Desk Daily Price'!K8</f>
        <v>37175</v>
      </c>
      <c r="L5" s="243" t="n">
        <f aca="false">+'Power Desk Daily Price'!L8</f>
        <v>37176</v>
      </c>
      <c r="M5" s="243" t="n">
        <f aca="false">+'Power Desk Daily Price'!M8</f>
        <v>37177</v>
      </c>
      <c r="N5" s="243" t="n">
        <f aca="false">+'Power Desk Daily Price'!N8</f>
        <v>37179</v>
      </c>
      <c r="O5" s="243" t="n">
        <f aca="false">+'Power Desk Daily Price'!O8</f>
        <v>37180</v>
      </c>
      <c r="P5" s="243" t="n">
        <f aca="false">+'Power Desk Daily Price'!P8</f>
        <v>37181</v>
      </c>
      <c r="Q5" s="243" t="n">
        <f aca="false">+'Power Desk Daily Price'!Q8</f>
        <v>37182</v>
      </c>
      <c r="R5" s="243" t="n">
        <f aca="false">+'Power Desk Daily Price'!R8</f>
        <v>37183</v>
      </c>
      <c r="S5" s="243" t="n">
        <f aca="false">+'Power Desk Daily Price'!S8</f>
        <v>37184</v>
      </c>
      <c r="T5" s="243" t="n">
        <f aca="false">+'Power Desk Daily Price'!T8</f>
        <v>37186</v>
      </c>
      <c r="U5" s="243" t="n">
        <f aca="false">+'Power Desk Daily Price'!U8</f>
        <v>37187</v>
      </c>
      <c r="V5" s="243" t="n">
        <f aca="false">+'Power Desk Daily Price'!V8</f>
        <v>37188</v>
      </c>
      <c r="W5" s="243" t="n">
        <f aca="false">+'Power Desk Daily Price'!W8</f>
        <v>37189</v>
      </c>
      <c r="X5" s="243" t="n">
        <f aca="false">+'Power Desk Daily Price'!X8</f>
        <v>37190</v>
      </c>
      <c r="Y5" s="243" t="n">
        <f aca="false">+'Power Desk Daily Price'!Y8</f>
        <v>37191</v>
      </c>
      <c r="Z5" s="243" t="n">
        <f aca="false">+'Power Desk Daily Price'!Z8</f>
        <v>37193</v>
      </c>
      <c r="AA5" s="243" t="n">
        <f aca="false">+'Power Desk Daily Price'!AA8</f>
        <v>37194</v>
      </c>
      <c r="AB5" s="243" t="n">
        <f aca="false">+'Power Desk Daily Price'!AB8</f>
        <v>37195</v>
      </c>
      <c r="AC5" s="243" t="str">
        <f aca="false">+'Power Desk Daily Price'!AC8</f>
        <v>Total Avg Peak</v>
      </c>
      <c r="AD5" s="244"/>
      <c r="AE5" s="244"/>
      <c r="AF5" s="244"/>
      <c r="AH5" s="223"/>
      <c r="AI5" s="223"/>
      <c r="AJ5" s="223"/>
      <c r="AK5" s="223"/>
      <c r="AL5" s="223"/>
    </row>
    <row r="6" customFormat="false" ht="12" hidden="false" customHeight="false" outlineLevel="0" collapsed="false">
      <c r="A6" s="245" t="str">
        <f aca="false">+'Power Desk Daily Price'!A9</f>
        <v>MID-COLUMBIA</v>
      </c>
      <c r="B6" s="246" t="n">
        <f aca="false">+'Power Desk Daily Price'!B9</f>
        <v>22</v>
      </c>
      <c r="C6" s="247" t="n">
        <f aca="false">+'Power Desk Daily Price'!C9</f>
        <v>23.25</v>
      </c>
      <c r="D6" s="247" t="n">
        <f aca="false">+'Power Desk Daily Price'!D9</f>
        <v>23.25</v>
      </c>
      <c r="E6" s="247" t="n">
        <f aca="false">+'Power Desk Daily Price'!E9</f>
        <v>23.25</v>
      </c>
      <c r="F6" s="247" t="n">
        <f aca="false">+'Power Desk Daily Price'!F9</f>
        <v>23.25</v>
      </c>
      <c r="G6" s="247" t="n">
        <f aca="false">+'Power Desk Daily Price'!G9</f>
        <v>23.25</v>
      </c>
      <c r="H6" s="247" t="n">
        <f aca="false">+'Power Desk Daily Price'!H9</f>
        <v>23.25</v>
      </c>
      <c r="I6" s="247" t="n">
        <f aca="false">+'Power Desk Daily Price'!I9</f>
        <v>23.25</v>
      </c>
      <c r="J6" s="247" t="n">
        <f aca="false">+'Power Desk Daily Price'!J9</f>
        <v>23.25</v>
      </c>
      <c r="K6" s="247" t="n">
        <f aca="false">+'Power Desk Daily Price'!K9</f>
        <v>23.25</v>
      </c>
      <c r="L6" s="247" t="n">
        <f aca="false">+'Power Desk Daily Price'!L9</f>
        <v>23.25</v>
      </c>
      <c r="M6" s="247" t="n">
        <f aca="false">+'Power Desk Daily Price'!M9</f>
        <v>23.25</v>
      </c>
      <c r="N6" s="247" t="n">
        <f aca="false">+'Power Desk Daily Price'!N9</f>
        <v>23.25</v>
      </c>
      <c r="O6" s="247" t="n">
        <f aca="false">+'Power Desk Daily Price'!O9</f>
        <v>23.25</v>
      </c>
      <c r="P6" s="247" t="n">
        <f aca="false">+'Power Desk Daily Price'!P9</f>
        <v>23.25</v>
      </c>
      <c r="Q6" s="247" t="n">
        <f aca="false">+'Power Desk Daily Price'!Q9</f>
        <v>23.25</v>
      </c>
      <c r="R6" s="247" t="n">
        <f aca="false">+'Power Desk Daily Price'!R9</f>
        <v>23.25</v>
      </c>
      <c r="S6" s="247" t="n">
        <f aca="false">+'Power Desk Daily Price'!S9</f>
        <v>23.25</v>
      </c>
      <c r="T6" s="247" t="n">
        <f aca="false">+'Power Desk Daily Price'!T9</f>
        <v>23.25</v>
      </c>
      <c r="U6" s="247" t="n">
        <f aca="false">+'Power Desk Daily Price'!U9</f>
        <v>23.25</v>
      </c>
      <c r="V6" s="247" t="n">
        <f aca="false">+'Power Desk Daily Price'!V9</f>
        <v>23.25</v>
      </c>
      <c r="W6" s="247" t="n">
        <f aca="false">+'Power Desk Daily Price'!W9</f>
        <v>23.25</v>
      </c>
      <c r="X6" s="247" t="n">
        <f aca="false">+'Power Desk Daily Price'!X9</f>
        <v>23.25</v>
      </c>
      <c r="Y6" s="247" t="n">
        <f aca="false">+'Power Desk Daily Price'!Y9</f>
        <v>23.25</v>
      </c>
      <c r="Z6" s="247" t="n">
        <f aca="false">+'Power Desk Daily Price'!Z9</f>
        <v>23.25</v>
      </c>
      <c r="AA6" s="247" t="n">
        <f aca="false">+'Power Desk Daily Price'!AA9</f>
        <v>23.25</v>
      </c>
      <c r="AB6" s="247" t="n">
        <f aca="false">+'Power Desk Daily Price'!AB9</f>
        <v>23.25</v>
      </c>
      <c r="AC6" s="248" t="n">
        <f aca="false">+'Power Desk Daily Price'!AC9</f>
        <v>23.2</v>
      </c>
      <c r="AD6" s="223"/>
      <c r="AE6" s="223"/>
      <c r="AF6" s="223"/>
      <c r="AH6" s="223"/>
      <c r="AI6" s="223"/>
      <c r="AJ6" s="223"/>
      <c r="AK6" s="223"/>
      <c r="AL6" s="223"/>
    </row>
    <row r="7" customFormat="false" ht="12" hidden="false" customHeight="false" outlineLevel="0" collapsed="false">
      <c r="A7" s="249" t="str">
        <f aca="false">+'Power Desk Daily Price'!A10</f>
        <v>COB</v>
      </c>
      <c r="B7" s="250" t="n">
        <f aca="false">+'Power Desk Daily Price'!B10</f>
        <v>26</v>
      </c>
      <c r="C7" s="251" t="n">
        <f aca="false">+'Power Desk Daily Price'!C10</f>
        <v>25.75</v>
      </c>
      <c r="D7" s="251" t="n">
        <f aca="false">+'Power Desk Daily Price'!D10</f>
        <v>25.75</v>
      </c>
      <c r="E7" s="251" t="n">
        <f aca="false">+'Power Desk Daily Price'!E10</f>
        <v>25.75</v>
      </c>
      <c r="F7" s="251" t="n">
        <f aca="false">+'Power Desk Daily Price'!F10</f>
        <v>25.75</v>
      </c>
      <c r="G7" s="251" t="n">
        <f aca="false">+'Power Desk Daily Price'!G10</f>
        <v>25.75</v>
      </c>
      <c r="H7" s="251" t="n">
        <f aca="false">+'Power Desk Daily Price'!H10</f>
        <v>25.75</v>
      </c>
      <c r="I7" s="251" t="n">
        <f aca="false">+'Power Desk Daily Price'!I10</f>
        <v>25.75</v>
      </c>
      <c r="J7" s="251" t="n">
        <f aca="false">+'Power Desk Daily Price'!J10</f>
        <v>25.75</v>
      </c>
      <c r="K7" s="251" t="n">
        <f aca="false">+'Power Desk Daily Price'!K10</f>
        <v>25.75</v>
      </c>
      <c r="L7" s="251" t="n">
        <f aca="false">+'Power Desk Daily Price'!L10</f>
        <v>25.75</v>
      </c>
      <c r="M7" s="251" t="n">
        <f aca="false">+'Power Desk Daily Price'!M10</f>
        <v>25.75</v>
      </c>
      <c r="N7" s="251" t="n">
        <f aca="false">+'Power Desk Daily Price'!N10</f>
        <v>25.75</v>
      </c>
      <c r="O7" s="251" t="n">
        <f aca="false">+'Power Desk Daily Price'!O10</f>
        <v>25.75</v>
      </c>
      <c r="P7" s="251" t="n">
        <f aca="false">+'Power Desk Daily Price'!P10</f>
        <v>25.75</v>
      </c>
      <c r="Q7" s="251" t="n">
        <f aca="false">+'Power Desk Daily Price'!Q10</f>
        <v>25.75</v>
      </c>
      <c r="R7" s="251" t="n">
        <f aca="false">+'Power Desk Daily Price'!R10</f>
        <v>25.75</v>
      </c>
      <c r="S7" s="251" t="n">
        <f aca="false">+'Power Desk Daily Price'!S10</f>
        <v>25.75</v>
      </c>
      <c r="T7" s="251" t="n">
        <f aca="false">+'Power Desk Daily Price'!T10</f>
        <v>25.75</v>
      </c>
      <c r="U7" s="251" t="n">
        <f aca="false">+'Power Desk Daily Price'!U10</f>
        <v>25.75</v>
      </c>
      <c r="V7" s="251" t="n">
        <f aca="false">+'Power Desk Daily Price'!V10</f>
        <v>25.75</v>
      </c>
      <c r="W7" s="251" t="n">
        <f aca="false">+'Power Desk Daily Price'!W10</f>
        <v>25.75</v>
      </c>
      <c r="X7" s="251" t="n">
        <f aca="false">+'Power Desk Daily Price'!X10</f>
        <v>25.75</v>
      </c>
      <c r="Y7" s="251" t="n">
        <f aca="false">+'Power Desk Daily Price'!Y10</f>
        <v>25.75</v>
      </c>
      <c r="Z7" s="251" t="n">
        <f aca="false">+'Power Desk Daily Price'!Z10</f>
        <v>19</v>
      </c>
      <c r="AA7" s="251" t="n">
        <f aca="false">+'Power Desk Daily Price'!AA10</f>
        <v>19</v>
      </c>
      <c r="AB7" s="251" t="n">
        <f aca="false">+'Power Desk Daily Price'!AB10</f>
        <v>23.75</v>
      </c>
      <c r="AC7" s="252" t="n">
        <f aca="false">+'Power Desk Daily Price'!AC10</f>
        <v>25.49</v>
      </c>
      <c r="AD7" s="223"/>
      <c r="AE7" s="223"/>
      <c r="AF7" s="223"/>
      <c r="AH7" s="223"/>
      <c r="AI7" s="223"/>
      <c r="AJ7" s="223"/>
      <c r="AK7" s="223"/>
      <c r="AL7" s="223"/>
    </row>
    <row r="8" customFormat="false" ht="12" hidden="false" customHeight="false" outlineLevel="0" collapsed="false">
      <c r="A8" s="249" t="str">
        <f aca="false">+'Power Desk Daily Price'!A11</f>
        <v>NP15</v>
      </c>
      <c r="B8" s="250" t="n">
        <f aca="false">+'Power Desk Daily Price'!B11</f>
        <v>26.93</v>
      </c>
      <c r="C8" s="251" t="n">
        <f aca="false">+'Power Desk Daily Price'!C11</f>
        <v>26.25</v>
      </c>
      <c r="D8" s="251" t="n">
        <f aca="false">+'Power Desk Daily Price'!D11</f>
        <v>26.25</v>
      </c>
      <c r="E8" s="251" t="n">
        <f aca="false">+'Power Desk Daily Price'!E11</f>
        <v>26.25</v>
      </c>
      <c r="F8" s="251" t="n">
        <f aca="false">+'Power Desk Daily Price'!F11</f>
        <v>26.25</v>
      </c>
      <c r="G8" s="251" t="n">
        <f aca="false">+'Power Desk Daily Price'!G11</f>
        <v>26.25</v>
      </c>
      <c r="H8" s="251" t="n">
        <f aca="false">+'Power Desk Daily Price'!H11</f>
        <v>26.25</v>
      </c>
      <c r="I8" s="251" t="n">
        <f aca="false">+'Power Desk Daily Price'!I11</f>
        <v>26.25</v>
      </c>
      <c r="J8" s="251" t="n">
        <f aca="false">+'Power Desk Daily Price'!J11</f>
        <v>26.25</v>
      </c>
      <c r="K8" s="251" t="n">
        <f aca="false">+'Power Desk Daily Price'!K11</f>
        <v>26.25</v>
      </c>
      <c r="L8" s="251" t="n">
        <f aca="false">+'Power Desk Daily Price'!L11</f>
        <v>26.25</v>
      </c>
      <c r="M8" s="251" t="n">
        <f aca="false">+'Power Desk Daily Price'!M11</f>
        <v>26.25</v>
      </c>
      <c r="N8" s="251" t="n">
        <f aca="false">+'Power Desk Daily Price'!N11</f>
        <v>26.25</v>
      </c>
      <c r="O8" s="251" t="n">
        <f aca="false">+'Power Desk Daily Price'!O11</f>
        <v>26.25</v>
      </c>
      <c r="P8" s="251" t="n">
        <f aca="false">+'Power Desk Daily Price'!P11</f>
        <v>26.25</v>
      </c>
      <c r="Q8" s="251" t="n">
        <f aca="false">+'Power Desk Daily Price'!Q11</f>
        <v>26.25</v>
      </c>
      <c r="R8" s="251" t="n">
        <f aca="false">+'Power Desk Daily Price'!R11</f>
        <v>26.25</v>
      </c>
      <c r="S8" s="251" t="n">
        <f aca="false">+'Power Desk Daily Price'!S11</f>
        <v>26.25</v>
      </c>
      <c r="T8" s="251" t="n">
        <f aca="false">+'Power Desk Daily Price'!T11</f>
        <v>26.25</v>
      </c>
      <c r="U8" s="251" t="n">
        <f aca="false">+'Power Desk Daily Price'!U11</f>
        <v>26.25</v>
      </c>
      <c r="V8" s="251" t="n">
        <f aca="false">+'Power Desk Daily Price'!V11</f>
        <v>26.25</v>
      </c>
      <c r="W8" s="251" t="n">
        <f aca="false">+'Power Desk Daily Price'!W11</f>
        <v>26.25</v>
      </c>
      <c r="X8" s="251" t="n">
        <f aca="false">+'Power Desk Daily Price'!X11</f>
        <v>26.25</v>
      </c>
      <c r="Y8" s="251" t="n">
        <f aca="false">+'Power Desk Daily Price'!Y11</f>
        <v>26.25</v>
      </c>
      <c r="Z8" s="251" t="n">
        <f aca="false">+'Power Desk Daily Price'!Z11</f>
        <v>26.25</v>
      </c>
      <c r="AA8" s="251" t="n">
        <f aca="false">+'Power Desk Daily Price'!AA11</f>
        <v>26.25</v>
      </c>
      <c r="AB8" s="251" t="n">
        <f aca="false">+'Power Desk Daily Price'!AB11</f>
        <v>26.25</v>
      </c>
      <c r="AC8" s="252" t="n">
        <f aca="false">+'Power Desk Daily Price'!AC11</f>
        <v>26.2772</v>
      </c>
      <c r="AD8" s="223"/>
      <c r="AE8" s="223"/>
      <c r="AF8" s="223"/>
      <c r="AH8" s="223"/>
      <c r="AI8" s="223"/>
      <c r="AJ8" s="223"/>
      <c r="AK8" s="223"/>
      <c r="AL8" s="223"/>
    </row>
    <row r="9" customFormat="false" ht="12" hidden="false" customHeight="false" outlineLevel="0" collapsed="false">
      <c r="A9" s="249" t="str">
        <f aca="false">+'Power Desk Daily Price'!A12</f>
        <v>ZP26</v>
      </c>
      <c r="B9" s="250" t="n">
        <f aca="false">+'Power Desk Daily Price'!B12</f>
        <v>26.57</v>
      </c>
      <c r="C9" s="251" t="n">
        <f aca="false">+'Power Desk Daily Price'!C12</f>
        <v>32.15</v>
      </c>
      <c r="D9" s="251" t="n">
        <f aca="false">+'Power Desk Daily Price'!D12</f>
        <v>32.15</v>
      </c>
      <c r="E9" s="251" t="n">
        <f aca="false">+'Power Desk Daily Price'!E12</f>
        <v>32.15</v>
      </c>
      <c r="F9" s="251" t="n">
        <f aca="false">+'Power Desk Daily Price'!F12</f>
        <v>32.15</v>
      </c>
      <c r="G9" s="251" t="n">
        <f aca="false">+'Power Desk Daily Price'!G12</f>
        <v>31.6000003814697</v>
      </c>
      <c r="H9" s="251" t="n">
        <f aca="false">+'Power Desk Daily Price'!H12</f>
        <v>27.1875</v>
      </c>
      <c r="I9" s="251" t="n">
        <f aca="false">+'Power Desk Daily Price'!I12</f>
        <v>27.1875</v>
      </c>
      <c r="J9" s="251" t="n">
        <f aca="false">+'Power Desk Daily Price'!J12</f>
        <v>27.1875</v>
      </c>
      <c r="K9" s="251" t="n">
        <f aca="false">+'Power Desk Daily Price'!K12</f>
        <v>27.1875</v>
      </c>
      <c r="L9" s="251" t="n">
        <f aca="false">+'Power Desk Daily Price'!L12</f>
        <v>27.1875</v>
      </c>
      <c r="M9" s="251" t="n">
        <f aca="false">+'Power Desk Daily Price'!M12</f>
        <v>31.4500007629395</v>
      </c>
      <c r="N9" s="251" t="n">
        <f aca="false">+'Power Desk Daily Price'!N12</f>
        <v>27.1875</v>
      </c>
      <c r="O9" s="251" t="n">
        <f aca="false">+'Power Desk Daily Price'!O12</f>
        <v>27.1875</v>
      </c>
      <c r="P9" s="251" t="n">
        <f aca="false">+'Power Desk Daily Price'!P12</f>
        <v>27.1875</v>
      </c>
      <c r="Q9" s="251" t="n">
        <f aca="false">+'Power Desk Daily Price'!Q12</f>
        <v>27.1875</v>
      </c>
      <c r="R9" s="251" t="n">
        <f aca="false">+'Power Desk Daily Price'!R12</f>
        <v>27.1875</v>
      </c>
      <c r="S9" s="251" t="n">
        <f aca="false">+'Power Desk Daily Price'!S12</f>
        <v>30.25</v>
      </c>
      <c r="T9" s="251" t="n">
        <f aca="false">+'Power Desk Daily Price'!T12</f>
        <v>27.1875</v>
      </c>
      <c r="U9" s="251" t="n">
        <f aca="false">+'Power Desk Daily Price'!U12</f>
        <v>27.1875</v>
      </c>
      <c r="V9" s="251" t="n">
        <f aca="false">+'Power Desk Daily Price'!V12</f>
        <v>27.1875</v>
      </c>
      <c r="W9" s="251" t="n">
        <f aca="false">+'Power Desk Daily Price'!W12</f>
        <v>27.1875</v>
      </c>
      <c r="X9" s="251" t="n">
        <f aca="false">+'Power Desk Daily Price'!X12</f>
        <v>27.1875</v>
      </c>
      <c r="Y9" s="251" t="n">
        <f aca="false">+'Power Desk Daily Price'!Y12</f>
        <v>25.5</v>
      </c>
      <c r="Z9" s="251" t="n">
        <f aca="false">+'Power Desk Daily Price'!Z12</f>
        <v>27.1875</v>
      </c>
      <c r="AA9" s="251" t="n">
        <f aca="false">+'Power Desk Daily Price'!AA12</f>
        <v>27.1875</v>
      </c>
      <c r="AB9" s="251" t="n">
        <f aca="false">+'Power Desk Daily Price'!AB12</f>
        <v>25.1</v>
      </c>
      <c r="AC9" s="252" t="n">
        <f aca="false">+'Power Desk Daily Price'!AC12</f>
        <v>28.3588000457764</v>
      </c>
      <c r="AD9" s="223"/>
      <c r="AE9" s="223"/>
      <c r="AF9" s="223"/>
      <c r="AH9" s="223"/>
      <c r="AI9" s="223"/>
      <c r="AJ9" s="223"/>
      <c r="AK9" s="223"/>
      <c r="AL9" s="223"/>
    </row>
    <row r="10" customFormat="false" ht="12" hidden="false" customHeight="false" outlineLevel="0" collapsed="false">
      <c r="A10" s="249" t="str">
        <f aca="false">+'Power Desk Daily Price'!A13</f>
        <v>SP15</v>
      </c>
      <c r="B10" s="250" t="n">
        <f aca="false">+'Power Desk Daily Price'!B13</f>
        <v>26.57</v>
      </c>
      <c r="C10" s="251" t="n">
        <f aca="false">+'Power Desk Daily Price'!C13</f>
        <v>26</v>
      </c>
      <c r="D10" s="251" t="n">
        <f aca="false">+'Power Desk Daily Price'!D13</f>
        <v>26</v>
      </c>
      <c r="E10" s="251" t="n">
        <f aca="false">+'Power Desk Daily Price'!E13</f>
        <v>26</v>
      </c>
      <c r="F10" s="251" t="n">
        <f aca="false">+'Power Desk Daily Price'!F13</f>
        <v>26</v>
      </c>
      <c r="G10" s="251" t="n">
        <f aca="false">+'Power Desk Daily Price'!G13</f>
        <v>26</v>
      </c>
      <c r="H10" s="251" t="n">
        <f aca="false">+'Power Desk Daily Price'!H13</f>
        <v>26</v>
      </c>
      <c r="I10" s="251" t="n">
        <f aca="false">+'Power Desk Daily Price'!I13</f>
        <v>26</v>
      </c>
      <c r="J10" s="251" t="n">
        <f aca="false">+'Power Desk Daily Price'!J13</f>
        <v>26</v>
      </c>
      <c r="K10" s="251" t="n">
        <f aca="false">+'Power Desk Daily Price'!K13</f>
        <v>26</v>
      </c>
      <c r="L10" s="251" t="n">
        <f aca="false">+'Power Desk Daily Price'!L13</f>
        <v>26</v>
      </c>
      <c r="M10" s="251" t="n">
        <f aca="false">+'Power Desk Daily Price'!M13</f>
        <v>26</v>
      </c>
      <c r="N10" s="251" t="n">
        <f aca="false">+'Power Desk Daily Price'!N13</f>
        <v>26</v>
      </c>
      <c r="O10" s="251" t="n">
        <f aca="false">+'Power Desk Daily Price'!O13</f>
        <v>26</v>
      </c>
      <c r="P10" s="251" t="n">
        <f aca="false">+'Power Desk Daily Price'!P13</f>
        <v>26</v>
      </c>
      <c r="Q10" s="251" t="n">
        <f aca="false">+'Power Desk Daily Price'!Q13</f>
        <v>26</v>
      </c>
      <c r="R10" s="251" t="n">
        <f aca="false">+'Power Desk Daily Price'!R13</f>
        <v>26</v>
      </c>
      <c r="S10" s="251" t="n">
        <f aca="false">+'Power Desk Daily Price'!S13</f>
        <v>26</v>
      </c>
      <c r="T10" s="251" t="n">
        <f aca="false">+'Power Desk Daily Price'!T13</f>
        <v>26</v>
      </c>
      <c r="U10" s="251" t="n">
        <f aca="false">+'Power Desk Daily Price'!U13</f>
        <v>26</v>
      </c>
      <c r="V10" s="251" t="n">
        <f aca="false">+'Power Desk Daily Price'!V13</f>
        <v>26</v>
      </c>
      <c r="W10" s="251" t="n">
        <f aca="false">+'Power Desk Daily Price'!W13</f>
        <v>26</v>
      </c>
      <c r="X10" s="251" t="n">
        <f aca="false">+'Power Desk Daily Price'!X13</f>
        <v>26</v>
      </c>
      <c r="Y10" s="251" t="n">
        <f aca="false">+'Power Desk Daily Price'!Y13</f>
        <v>26</v>
      </c>
      <c r="Z10" s="251" t="n">
        <f aca="false">+'Power Desk Daily Price'!Z13</f>
        <v>26</v>
      </c>
      <c r="AA10" s="251" t="n">
        <f aca="false">+'Power Desk Daily Price'!AA13</f>
        <v>26</v>
      </c>
      <c r="AB10" s="251" t="n">
        <f aca="false">+'Power Desk Daily Price'!AB13</f>
        <v>26</v>
      </c>
      <c r="AC10" s="252" t="n">
        <f aca="false">+'Power Desk Daily Price'!AC13</f>
        <v>26.0228</v>
      </c>
      <c r="AD10" s="223"/>
      <c r="AE10" s="223"/>
      <c r="AF10" s="223"/>
      <c r="AH10" s="223"/>
      <c r="AI10" s="223"/>
      <c r="AJ10" s="223"/>
      <c r="AK10" s="223"/>
      <c r="AL10" s="223"/>
    </row>
    <row r="11" customFormat="false" ht="12" hidden="false" customHeight="false" outlineLevel="0" collapsed="false">
      <c r="A11" s="249" t="str">
        <f aca="false">+'Power Desk Daily Price'!A14</f>
        <v>Palo Verde</v>
      </c>
      <c r="B11" s="250" t="n">
        <f aca="false">+'Power Desk Daily Price'!B14</f>
        <v>28.65</v>
      </c>
      <c r="C11" s="251" t="n">
        <f aca="false">+'Power Desk Daily Price'!C14</f>
        <v>27</v>
      </c>
      <c r="D11" s="251" t="n">
        <f aca="false">+'Power Desk Daily Price'!D14</f>
        <v>27</v>
      </c>
      <c r="E11" s="251" t="n">
        <f aca="false">+'Power Desk Daily Price'!E14</f>
        <v>27</v>
      </c>
      <c r="F11" s="251" t="n">
        <f aca="false">+'Power Desk Daily Price'!F14</f>
        <v>27</v>
      </c>
      <c r="G11" s="251" t="n">
        <f aca="false">+'Power Desk Daily Price'!G14</f>
        <v>27</v>
      </c>
      <c r="H11" s="251" t="n">
        <f aca="false">+'Power Desk Daily Price'!H14</f>
        <v>27</v>
      </c>
      <c r="I11" s="251" t="n">
        <f aca="false">+'Power Desk Daily Price'!I14</f>
        <v>27</v>
      </c>
      <c r="J11" s="251" t="n">
        <f aca="false">+'Power Desk Daily Price'!J14</f>
        <v>27</v>
      </c>
      <c r="K11" s="251" t="n">
        <f aca="false">+'Power Desk Daily Price'!K14</f>
        <v>27</v>
      </c>
      <c r="L11" s="251" t="n">
        <f aca="false">+'Power Desk Daily Price'!L14</f>
        <v>27</v>
      </c>
      <c r="M11" s="251" t="n">
        <f aca="false">+'Power Desk Daily Price'!M14</f>
        <v>27</v>
      </c>
      <c r="N11" s="251" t="n">
        <f aca="false">+'Power Desk Daily Price'!N14</f>
        <v>27</v>
      </c>
      <c r="O11" s="251" t="n">
        <f aca="false">+'Power Desk Daily Price'!O14</f>
        <v>27</v>
      </c>
      <c r="P11" s="251" t="n">
        <f aca="false">+'Power Desk Daily Price'!P14</f>
        <v>27</v>
      </c>
      <c r="Q11" s="251" t="n">
        <f aca="false">+'Power Desk Daily Price'!Q14</f>
        <v>27</v>
      </c>
      <c r="R11" s="251" t="n">
        <f aca="false">+'Power Desk Daily Price'!R14</f>
        <v>27</v>
      </c>
      <c r="S11" s="251" t="n">
        <f aca="false">+'Power Desk Daily Price'!S14</f>
        <v>27</v>
      </c>
      <c r="T11" s="251" t="n">
        <f aca="false">+'Power Desk Daily Price'!T14</f>
        <v>27</v>
      </c>
      <c r="U11" s="251" t="n">
        <f aca="false">+'Power Desk Daily Price'!U14</f>
        <v>27</v>
      </c>
      <c r="V11" s="251" t="n">
        <f aca="false">+'Power Desk Daily Price'!V14</f>
        <v>27</v>
      </c>
      <c r="W11" s="251" t="n">
        <f aca="false">+'Power Desk Daily Price'!W14</f>
        <v>27</v>
      </c>
      <c r="X11" s="251" t="n">
        <f aca="false">+'Power Desk Daily Price'!X14</f>
        <v>27</v>
      </c>
      <c r="Y11" s="251" t="n">
        <f aca="false">+'Power Desk Daily Price'!Y14</f>
        <v>27</v>
      </c>
      <c r="Z11" s="251" t="n">
        <f aca="false">+'Power Desk Daily Price'!Z14</f>
        <v>27</v>
      </c>
      <c r="AA11" s="251" t="n">
        <f aca="false">+'Power Desk Daily Price'!AA14</f>
        <v>27</v>
      </c>
      <c r="AB11" s="251" t="n">
        <f aca="false">+'Power Desk Daily Price'!AB14</f>
        <v>27</v>
      </c>
      <c r="AC11" s="252" t="n">
        <f aca="false">+'Power Desk Daily Price'!AC14</f>
        <v>27.066</v>
      </c>
      <c r="AD11" s="223"/>
      <c r="AE11" s="223"/>
      <c r="AF11" s="223"/>
      <c r="AH11" s="223"/>
      <c r="AI11" s="223"/>
      <c r="AJ11" s="223"/>
      <c r="AK11" s="223"/>
      <c r="AL11" s="223"/>
    </row>
    <row r="12" customFormat="false" ht="12.75" hidden="false" customHeight="false" outlineLevel="0" collapsed="false">
      <c r="A12" s="253" t="str">
        <f aca="false">+'Power Desk Daily Price'!A15</f>
        <v>Mead</v>
      </c>
      <c r="B12" s="254" t="n">
        <f aca="false">+'Power Desk Daily Price'!B15</f>
        <v>29.65</v>
      </c>
      <c r="C12" s="255" t="n">
        <f aca="false">+'Power Desk Daily Price'!C15</f>
        <v>28</v>
      </c>
      <c r="D12" s="255" t="n">
        <f aca="false">+'Power Desk Daily Price'!D15</f>
        <v>28</v>
      </c>
      <c r="E12" s="255" t="n">
        <f aca="false">+'Power Desk Daily Price'!E15</f>
        <v>28</v>
      </c>
      <c r="F12" s="255" t="n">
        <f aca="false">+'Power Desk Daily Price'!F15</f>
        <v>28</v>
      </c>
      <c r="G12" s="255" t="n">
        <f aca="false">+'Power Desk Daily Price'!G15</f>
        <v>28</v>
      </c>
      <c r="H12" s="255" t="n">
        <f aca="false">+'Power Desk Daily Price'!H15</f>
        <v>28</v>
      </c>
      <c r="I12" s="255" t="n">
        <f aca="false">+'Power Desk Daily Price'!I15</f>
        <v>28</v>
      </c>
      <c r="J12" s="255" t="n">
        <f aca="false">+'Power Desk Daily Price'!J15</f>
        <v>28</v>
      </c>
      <c r="K12" s="255" t="n">
        <f aca="false">+'Power Desk Daily Price'!K15</f>
        <v>28</v>
      </c>
      <c r="L12" s="255" t="n">
        <f aca="false">+'Power Desk Daily Price'!L15</f>
        <v>28</v>
      </c>
      <c r="M12" s="255" t="n">
        <f aca="false">+'Power Desk Daily Price'!M15</f>
        <v>28</v>
      </c>
      <c r="N12" s="255" t="n">
        <f aca="false">+'Power Desk Daily Price'!N15</f>
        <v>28</v>
      </c>
      <c r="O12" s="255" t="n">
        <f aca="false">+'Power Desk Daily Price'!O15</f>
        <v>28</v>
      </c>
      <c r="P12" s="255" t="n">
        <f aca="false">+'Power Desk Daily Price'!P15</f>
        <v>28</v>
      </c>
      <c r="Q12" s="255" t="n">
        <f aca="false">+'Power Desk Daily Price'!Q15</f>
        <v>28</v>
      </c>
      <c r="R12" s="255" t="n">
        <f aca="false">+'Power Desk Daily Price'!R15</f>
        <v>28</v>
      </c>
      <c r="S12" s="255" t="n">
        <f aca="false">+'Power Desk Daily Price'!S15</f>
        <v>28</v>
      </c>
      <c r="T12" s="255" t="n">
        <f aca="false">+'Power Desk Daily Price'!T15</f>
        <v>28</v>
      </c>
      <c r="U12" s="255" t="n">
        <f aca="false">+'Power Desk Daily Price'!U15</f>
        <v>28</v>
      </c>
      <c r="V12" s="255" t="n">
        <f aca="false">+'Power Desk Daily Price'!V15</f>
        <v>28</v>
      </c>
      <c r="W12" s="255" t="n">
        <f aca="false">+'Power Desk Daily Price'!W15</f>
        <v>28</v>
      </c>
      <c r="X12" s="255" t="n">
        <f aca="false">+'Power Desk Daily Price'!X15</f>
        <v>28</v>
      </c>
      <c r="Y12" s="255" t="n">
        <f aca="false">+'Power Desk Daily Price'!Y15</f>
        <v>28</v>
      </c>
      <c r="Z12" s="255" t="n">
        <f aca="false">+'Power Desk Daily Price'!Z15</f>
        <v>28</v>
      </c>
      <c r="AA12" s="255" t="n">
        <f aca="false">+'Power Desk Daily Price'!AA15</f>
        <v>28</v>
      </c>
      <c r="AB12" s="255" t="n">
        <f aca="false">+'Power Desk Daily Price'!AB15</f>
        <v>28</v>
      </c>
      <c r="AC12" s="256" t="n">
        <f aca="false">+'Power Desk Daily Price'!AC15</f>
        <v>28.066</v>
      </c>
      <c r="AD12" s="223"/>
      <c r="AE12" s="223"/>
      <c r="AF12" s="223"/>
      <c r="AH12" s="223"/>
      <c r="AI12" s="223"/>
      <c r="AJ12" s="223"/>
      <c r="AK12" s="223"/>
      <c r="AL12" s="223"/>
    </row>
    <row r="13" customFormat="false" ht="11.25" hidden="false" customHeight="false" outlineLevel="0" collapsed="false"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</row>
    <row r="14" customFormat="false" ht="11.25" hidden="false" customHeight="false" outlineLevel="0" collapsed="false"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</row>
    <row r="15" customFormat="false" ht="15.75" hidden="false" customHeight="false" outlineLevel="0" collapsed="false">
      <c r="A15" s="257" t="str">
        <f aca="false">+'Power Desk Daily Price'!A17</f>
        <v>Alberta Daily Peak Prices</v>
      </c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</row>
    <row r="16" customFormat="false" ht="12.75" hidden="false" customHeight="false" outlineLevel="0" collapsed="false">
      <c r="A16" s="258" t="str">
        <f aca="false">+'Power Desk Daily Price'!A18</f>
        <v>ALBERTA</v>
      </c>
      <c r="B16" s="259" t="n">
        <f aca="false">+'Power Desk Daily Price'!B18</f>
        <v>32.75</v>
      </c>
      <c r="C16" s="260" t="n">
        <f aca="false">+'Power Desk Daily Price'!C18</f>
        <v>32.75</v>
      </c>
      <c r="D16" s="260" t="n">
        <f aca="false">+'Power Desk Daily Price'!D18</f>
        <v>32.75</v>
      </c>
      <c r="E16" s="260" t="n">
        <f aca="false">+'Power Desk Daily Price'!E18</f>
        <v>32.75</v>
      </c>
      <c r="F16" s="260" t="n">
        <f aca="false">+'Power Desk Daily Price'!F18</f>
        <v>32.75</v>
      </c>
      <c r="G16" s="260" t="n">
        <f aca="false">+'Power Desk Daily Price'!G18</f>
        <v>0</v>
      </c>
      <c r="H16" s="260" t="n">
        <f aca="false">+'Power Desk Daily Price'!H18</f>
        <v>28.7499993896484</v>
      </c>
      <c r="I16" s="260" t="n">
        <f aca="false">+'Power Desk Daily Price'!I18</f>
        <v>32.75</v>
      </c>
      <c r="J16" s="260" t="n">
        <f aca="false">+'Power Desk Daily Price'!J18</f>
        <v>32.75</v>
      </c>
      <c r="K16" s="260" t="n">
        <f aca="false">+'Power Desk Daily Price'!K18</f>
        <v>32.75</v>
      </c>
      <c r="L16" s="260" t="n">
        <f aca="false">+'Power Desk Daily Price'!L18</f>
        <v>32.75</v>
      </c>
      <c r="M16" s="260" t="n">
        <f aca="false">+'Power Desk Daily Price'!M18</f>
        <v>0</v>
      </c>
      <c r="N16" s="260" t="n">
        <f aca="false">+'Power Desk Daily Price'!N18</f>
        <v>32.75</v>
      </c>
      <c r="O16" s="260" t="n">
        <f aca="false">+'Power Desk Daily Price'!O18</f>
        <v>32.75</v>
      </c>
      <c r="P16" s="260" t="n">
        <f aca="false">+'Power Desk Daily Price'!P18</f>
        <v>32.75</v>
      </c>
      <c r="Q16" s="260" t="n">
        <f aca="false">+'Power Desk Daily Price'!Q18</f>
        <v>32.75</v>
      </c>
      <c r="R16" s="260" t="n">
        <f aca="false">+'Power Desk Daily Price'!R18</f>
        <v>32.75</v>
      </c>
      <c r="S16" s="260" t="n">
        <f aca="false">+'Power Desk Daily Price'!S18</f>
        <v>0</v>
      </c>
      <c r="T16" s="260" t="n">
        <f aca="false">+'Power Desk Daily Price'!T18</f>
        <v>32.75</v>
      </c>
      <c r="U16" s="260" t="n">
        <f aca="false">+'Power Desk Daily Price'!U18</f>
        <v>32.75</v>
      </c>
      <c r="V16" s="260" t="n">
        <f aca="false">+'Power Desk Daily Price'!V18</f>
        <v>32.75</v>
      </c>
      <c r="W16" s="260" t="n">
        <f aca="false">+'Power Desk Daily Price'!W18</f>
        <v>32.75</v>
      </c>
      <c r="X16" s="260" t="n">
        <f aca="false">+'Power Desk Daily Price'!X18</f>
        <v>32.75</v>
      </c>
      <c r="Y16" s="260" t="n">
        <f aca="false">+'Power Desk Daily Price'!Y18</f>
        <v>0</v>
      </c>
      <c r="Z16" s="260" t="n">
        <f aca="false">+'Power Desk Daily Price'!Z18</f>
        <v>32.7499993896484</v>
      </c>
      <c r="AA16" s="260" t="n">
        <f aca="false">+'Power Desk Daily Price'!AA18</f>
        <v>0</v>
      </c>
      <c r="AB16" s="260" t="n">
        <f aca="false">+'Power Desk Daily Price'!AB18</f>
        <v>32.75</v>
      </c>
      <c r="AC16" s="260" t="n">
        <f aca="false">+'Power Desk Daily Price'!AC18</f>
        <v>27.3499999511719</v>
      </c>
      <c r="AD16" s="260" t="n">
        <f aca="false">+'Power Desk Daily Price'!AD18</f>
        <v>0</v>
      </c>
      <c r="AE16" s="260" t="n">
        <f aca="false">+'Power Desk Daily Price'!AE18</f>
        <v>0</v>
      </c>
      <c r="AF16" s="260" t="n">
        <f aca="false">+'Power Desk Daily Price'!AF18</f>
        <v>0</v>
      </c>
      <c r="AG16" s="261" t="n">
        <f aca="false">+'Power Desk Daily Price'!AC18</f>
        <v>27.3499999511719</v>
      </c>
      <c r="AH16" s="223"/>
      <c r="AI16" s="223"/>
      <c r="AJ16" s="223"/>
      <c r="AK16" s="223"/>
      <c r="AL16" s="223"/>
    </row>
    <row r="17" customFormat="false" ht="11.25" hidden="false" customHeight="false" outlineLevel="0" collapsed="false">
      <c r="B17" s="223"/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</row>
    <row r="18" customFormat="false" ht="11.25" hidden="false" customHeight="false" outlineLevel="0" collapsed="false">
      <c r="B18" s="223"/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</row>
    <row r="19" customFormat="false" ht="11.25" hidden="false" customHeight="false" outlineLevel="0" collapsed="false">
      <c r="B19" s="223"/>
      <c r="C19" s="223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</row>
    <row r="20" customFormat="false" ht="15.75" hidden="false" customHeight="false" outlineLevel="0" collapsed="false">
      <c r="A20" s="242" t="str">
        <f aca="false">+'OP.Power Desk Daily Price'!A8</f>
        <v>West Off Peak Prices</v>
      </c>
      <c r="B20" s="243" t="n">
        <f aca="false">+'OP.Power Desk Daily Price'!B8</f>
        <v>37165</v>
      </c>
      <c r="C20" s="243" t="n">
        <f aca="false">+'OP.Power Desk Daily Price'!C8</f>
        <v>37166</v>
      </c>
      <c r="D20" s="243" t="n">
        <f aca="false">+'OP.Power Desk Daily Price'!D8</f>
        <v>37167</v>
      </c>
      <c r="E20" s="243" t="n">
        <f aca="false">+'OP.Power Desk Daily Price'!E8</f>
        <v>37168</v>
      </c>
      <c r="F20" s="243" t="n">
        <f aca="false">+'OP.Power Desk Daily Price'!F8</f>
        <v>37169</v>
      </c>
      <c r="G20" s="243" t="n">
        <f aca="false">+'OP.Power Desk Daily Price'!G8</f>
        <v>37170</v>
      </c>
      <c r="H20" s="243" t="n">
        <f aca="false">+'OP.Power Desk Daily Price'!H8</f>
        <v>37171</v>
      </c>
      <c r="I20" s="243" t="n">
        <f aca="false">+'OP.Power Desk Daily Price'!I8</f>
        <v>37172</v>
      </c>
      <c r="J20" s="243" t="n">
        <f aca="false">+'OP.Power Desk Daily Price'!J8</f>
        <v>37173</v>
      </c>
      <c r="K20" s="243" t="n">
        <f aca="false">+'OP.Power Desk Daily Price'!K8</f>
        <v>37174</v>
      </c>
      <c r="L20" s="243" t="n">
        <f aca="false">+'OP.Power Desk Daily Price'!L8</f>
        <v>37175</v>
      </c>
      <c r="M20" s="243" t="n">
        <f aca="false">+'OP.Power Desk Daily Price'!M8</f>
        <v>37176</v>
      </c>
      <c r="N20" s="243" t="n">
        <f aca="false">+'OP.Power Desk Daily Price'!N8</f>
        <v>37177</v>
      </c>
      <c r="O20" s="243" t="n">
        <f aca="false">+'OP.Power Desk Daily Price'!O8</f>
        <v>37178</v>
      </c>
      <c r="P20" s="243" t="n">
        <f aca="false">+'OP.Power Desk Daily Price'!P8</f>
        <v>37179</v>
      </c>
      <c r="Q20" s="243" t="n">
        <f aca="false">+'OP.Power Desk Daily Price'!Q8</f>
        <v>37180</v>
      </c>
      <c r="R20" s="243" t="n">
        <f aca="false">+'OP.Power Desk Daily Price'!R8</f>
        <v>37181</v>
      </c>
      <c r="S20" s="243" t="n">
        <f aca="false">+'OP.Power Desk Daily Price'!S8</f>
        <v>37182</v>
      </c>
      <c r="T20" s="243" t="n">
        <f aca="false">+'OP.Power Desk Daily Price'!T8</f>
        <v>37183</v>
      </c>
      <c r="U20" s="243" t="n">
        <f aca="false">+'OP.Power Desk Daily Price'!U8</f>
        <v>37184</v>
      </c>
      <c r="V20" s="243" t="n">
        <f aca="false">+'OP.Power Desk Daily Price'!V8</f>
        <v>37185</v>
      </c>
      <c r="W20" s="243" t="n">
        <f aca="false">+'OP.Power Desk Daily Price'!W8</f>
        <v>37186</v>
      </c>
      <c r="X20" s="243" t="n">
        <f aca="false">+'OP.Power Desk Daily Price'!X8</f>
        <v>37187</v>
      </c>
      <c r="Y20" s="243" t="n">
        <f aca="false">+'OP.Power Desk Daily Price'!Y8</f>
        <v>37188</v>
      </c>
      <c r="Z20" s="243" t="n">
        <f aca="false">+'OP.Power Desk Daily Price'!Z8</f>
        <v>37189</v>
      </c>
      <c r="AA20" s="243" t="n">
        <f aca="false">+'OP.Power Desk Daily Price'!AA8</f>
        <v>37190</v>
      </c>
      <c r="AB20" s="243" t="n">
        <f aca="false">+'OP.Power Desk Daily Price'!AB8</f>
        <v>37191</v>
      </c>
      <c r="AC20" s="243" t="n">
        <f aca="false">+'OP.Power Desk Daily Price'!AC8</f>
        <v>37192</v>
      </c>
      <c r="AD20" s="243" t="n">
        <f aca="false">+'OP.Power Desk Daily Price'!AD8</f>
        <v>37193</v>
      </c>
      <c r="AE20" s="243" t="n">
        <f aca="false">+'OP.Power Desk Daily Price'!AE8</f>
        <v>37194</v>
      </c>
      <c r="AF20" s="243" t="n">
        <f aca="false">+'OP.Power Desk Daily Price'!AF8</f>
        <v>37195</v>
      </c>
      <c r="AG20" s="243" t="str">
        <f aca="false">+'OP.Power Desk Daily Price'!AG8</f>
        <v>Total Avg Off Peak</v>
      </c>
      <c r="AH20" s="223"/>
      <c r="AI20" s="223"/>
      <c r="AJ20" s="223"/>
      <c r="AK20" s="223"/>
      <c r="AL20" s="223"/>
    </row>
    <row r="21" customFormat="false" ht="12" hidden="false" customHeight="false" outlineLevel="0" collapsed="false">
      <c r="A21" s="245" t="str">
        <f aca="false">+'OP.Power Desk Daily Price'!A9</f>
        <v>MID-COLUMBIA</v>
      </c>
      <c r="B21" s="246" t="n">
        <f aca="false">+'OP.Power Desk Daily Price'!B9</f>
        <v>17.4</v>
      </c>
      <c r="C21" s="247" t="n">
        <f aca="false">+'OP.Power Desk Daily Price'!C9</f>
        <v>18.5</v>
      </c>
      <c r="D21" s="247" t="n">
        <f aca="false">+'OP.Power Desk Daily Price'!D9</f>
        <v>18.5</v>
      </c>
      <c r="E21" s="247" t="n">
        <f aca="false">+'OP.Power Desk Daily Price'!E9</f>
        <v>18.5</v>
      </c>
      <c r="F21" s="247" t="n">
        <f aca="false">+'OP.Power Desk Daily Price'!F9</f>
        <v>18.5</v>
      </c>
      <c r="G21" s="247" t="n">
        <f aca="false">+'OP.Power Desk Daily Price'!G9</f>
        <v>18.5</v>
      </c>
      <c r="H21" s="247" t="n">
        <f aca="false">+'OP.Power Desk Daily Price'!H9</f>
        <v>18.5</v>
      </c>
      <c r="I21" s="247" t="n">
        <f aca="false">+'OP.Power Desk Daily Price'!I9</f>
        <v>18.5</v>
      </c>
      <c r="J21" s="247" t="n">
        <f aca="false">+'OP.Power Desk Daily Price'!J9</f>
        <v>18.5</v>
      </c>
      <c r="K21" s="247" t="n">
        <f aca="false">+'OP.Power Desk Daily Price'!K9</f>
        <v>18.5</v>
      </c>
      <c r="L21" s="247" t="n">
        <f aca="false">+'OP.Power Desk Daily Price'!L9</f>
        <v>18.5</v>
      </c>
      <c r="M21" s="247" t="n">
        <f aca="false">+'OP.Power Desk Daily Price'!M9</f>
        <v>18.5</v>
      </c>
      <c r="N21" s="247" t="n">
        <f aca="false">+'OP.Power Desk Daily Price'!N9</f>
        <v>18.5</v>
      </c>
      <c r="O21" s="247" t="n">
        <f aca="false">+'OP.Power Desk Daily Price'!O9</f>
        <v>18.5</v>
      </c>
      <c r="P21" s="247" t="n">
        <f aca="false">+'OP.Power Desk Daily Price'!P9</f>
        <v>18.5</v>
      </c>
      <c r="Q21" s="247" t="n">
        <f aca="false">+'OP.Power Desk Daily Price'!Q9</f>
        <v>18.5</v>
      </c>
      <c r="R21" s="247" t="n">
        <f aca="false">+'OP.Power Desk Daily Price'!R9</f>
        <v>18.5</v>
      </c>
      <c r="S21" s="247" t="n">
        <f aca="false">+'OP.Power Desk Daily Price'!S9</f>
        <v>18.5</v>
      </c>
      <c r="T21" s="247" t="n">
        <f aca="false">+'OP.Power Desk Daily Price'!T9</f>
        <v>18.5</v>
      </c>
      <c r="U21" s="247" t="n">
        <f aca="false">+'OP.Power Desk Daily Price'!U9</f>
        <v>18.5</v>
      </c>
      <c r="V21" s="247" t="n">
        <f aca="false">+'OP.Power Desk Daily Price'!V9</f>
        <v>18.5</v>
      </c>
      <c r="W21" s="247" t="n">
        <f aca="false">+'OP.Power Desk Daily Price'!W9</f>
        <v>18.5</v>
      </c>
      <c r="X21" s="247" t="n">
        <f aca="false">+'OP.Power Desk Daily Price'!X9</f>
        <v>18.5</v>
      </c>
      <c r="Y21" s="247" t="n">
        <f aca="false">+'OP.Power Desk Daily Price'!Y9</f>
        <v>18.5</v>
      </c>
      <c r="Z21" s="247" t="n">
        <f aca="false">+'OP.Power Desk Daily Price'!Z9</f>
        <v>18.5</v>
      </c>
      <c r="AA21" s="247" t="n">
        <f aca="false">+'OP.Power Desk Daily Price'!AA9</f>
        <v>18.5</v>
      </c>
      <c r="AB21" s="247" t="n">
        <f aca="false">+'OP.Power Desk Daily Price'!AB9</f>
        <v>18.5</v>
      </c>
      <c r="AC21" s="247" t="n">
        <f aca="false">+'OP.Power Desk Daily Price'!AC9</f>
        <v>18.5</v>
      </c>
      <c r="AD21" s="247" t="n">
        <f aca="false">+'OP.Power Desk Daily Price'!AD9</f>
        <v>18.5</v>
      </c>
      <c r="AE21" s="247" t="n">
        <f aca="false">+'OP.Power Desk Daily Price'!AE9</f>
        <v>18.5</v>
      </c>
      <c r="AF21" s="247" t="n">
        <f aca="false">+'OP.Power Desk Daily Price'!AF9</f>
        <v>17.177</v>
      </c>
      <c r="AG21" s="248" t="n">
        <f aca="false">+'OP.Power Desk Daily Price'!AG9</f>
        <v>18.4702702702703</v>
      </c>
      <c r="AH21" s="223"/>
      <c r="AI21" s="223"/>
      <c r="AJ21" s="223"/>
      <c r="AK21" s="223"/>
      <c r="AL21" s="223"/>
    </row>
    <row r="22" customFormat="false" ht="12" hidden="false" customHeight="false" outlineLevel="0" collapsed="false">
      <c r="A22" s="249" t="str">
        <f aca="false">+'OP.Power Desk Daily Price'!A10</f>
        <v>COB</v>
      </c>
      <c r="B22" s="250" t="n">
        <f aca="false">+'OP.Power Desk Daily Price'!B10</f>
        <v>20.4</v>
      </c>
      <c r="C22" s="251" t="n">
        <f aca="false">+'OP.Power Desk Daily Price'!C10</f>
        <v>19</v>
      </c>
      <c r="D22" s="251" t="n">
        <f aca="false">+'OP.Power Desk Daily Price'!D10</f>
        <v>19</v>
      </c>
      <c r="E22" s="251" t="n">
        <f aca="false">+'OP.Power Desk Daily Price'!E10</f>
        <v>19</v>
      </c>
      <c r="F22" s="251" t="n">
        <f aca="false">+'OP.Power Desk Daily Price'!F10</f>
        <v>19</v>
      </c>
      <c r="G22" s="251" t="n">
        <f aca="false">+'OP.Power Desk Daily Price'!G10</f>
        <v>19</v>
      </c>
      <c r="H22" s="251" t="n">
        <f aca="false">+'OP.Power Desk Daily Price'!H10</f>
        <v>19</v>
      </c>
      <c r="I22" s="251" t="n">
        <f aca="false">+'OP.Power Desk Daily Price'!I10</f>
        <v>19</v>
      </c>
      <c r="J22" s="251" t="n">
        <f aca="false">+'OP.Power Desk Daily Price'!J10</f>
        <v>19</v>
      </c>
      <c r="K22" s="251" t="n">
        <f aca="false">+'OP.Power Desk Daily Price'!K10</f>
        <v>19</v>
      </c>
      <c r="L22" s="251" t="n">
        <f aca="false">+'OP.Power Desk Daily Price'!L10</f>
        <v>19</v>
      </c>
      <c r="M22" s="251" t="n">
        <f aca="false">+'OP.Power Desk Daily Price'!M10</f>
        <v>19</v>
      </c>
      <c r="N22" s="251" t="n">
        <f aca="false">+'OP.Power Desk Daily Price'!N10</f>
        <v>19</v>
      </c>
      <c r="O22" s="251" t="n">
        <f aca="false">+'OP.Power Desk Daily Price'!O10</f>
        <v>19</v>
      </c>
      <c r="P22" s="251" t="n">
        <f aca="false">+'OP.Power Desk Daily Price'!P10</f>
        <v>19</v>
      </c>
      <c r="Q22" s="251" t="n">
        <f aca="false">+'OP.Power Desk Daily Price'!Q10</f>
        <v>19</v>
      </c>
      <c r="R22" s="251" t="n">
        <f aca="false">+'OP.Power Desk Daily Price'!R10</f>
        <v>19</v>
      </c>
      <c r="S22" s="251" t="n">
        <f aca="false">+'OP.Power Desk Daily Price'!S10</f>
        <v>19</v>
      </c>
      <c r="T22" s="251" t="n">
        <f aca="false">+'OP.Power Desk Daily Price'!T10</f>
        <v>19</v>
      </c>
      <c r="U22" s="251" t="n">
        <f aca="false">+'OP.Power Desk Daily Price'!U10</f>
        <v>19</v>
      </c>
      <c r="V22" s="251" t="n">
        <f aca="false">+'OP.Power Desk Daily Price'!V10</f>
        <v>19</v>
      </c>
      <c r="W22" s="251" t="n">
        <f aca="false">+'OP.Power Desk Daily Price'!W10</f>
        <v>19</v>
      </c>
      <c r="X22" s="251" t="n">
        <f aca="false">+'OP.Power Desk Daily Price'!X10</f>
        <v>19</v>
      </c>
      <c r="Y22" s="251" t="n">
        <f aca="false">+'OP.Power Desk Daily Price'!Y10</f>
        <v>19</v>
      </c>
      <c r="Z22" s="251" t="n">
        <f aca="false">+'OP.Power Desk Daily Price'!Z10</f>
        <v>19</v>
      </c>
      <c r="AA22" s="251" t="n">
        <f aca="false">+'OP.Power Desk Daily Price'!AA10</f>
        <v>19</v>
      </c>
      <c r="AB22" s="251" t="n">
        <f aca="false">+'OP.Power Desk Daily Price'!AB10</f>
        <v>19</v>
      </c>
      <c r="AC22" s="251" t="n">
        <f aca="false">+'OP.Power Desk Daily Price'!AC10</f>
        <v>19</v>
      </c>
      <c r="AD22" s="251" t="n">
        <f aca="false">+'OP.Power Desk Daily Price'!AD10</f>
        <v>19</v>
      </c>
      <c r="AE22" s="251" t="n">
        <f aca="false">+'OP.Power Desk Daily Price'!AE10</f>
        <v>19</v>
      </c>
      <c r="AF22" s="251" t="n">
        <f aca="false">+'OP.Power Desk Daily Price'!AF10</f>
        <v>17.806</v>
      </c>
      <c r="AG22" s="252" t="n">
        <f aca="false">+'OP.Power Desk Daily Price'!AG10</f>
        <v>19.0378378378378</v>
      </c>
      <c r="AH22" s="223"/>
      <c r="AI22" s="223"/>
      <c r="AJ22" s="223"/>
      <c r="AK22" s="223"/>
      <c r="AL22" s="223"/>
    </row>
    <row r="23" customFormat="false" ht="12" hidden="false" customHeight="false" outlineLevel="0" collapsed="false">
      <c r="A23" s="249" t="str">
        <f aca="false">+'OP.Power Desk Daily Price'!A11</f>
        <v>NP15</v>
      </c>
      <c r="B23" s="250" t="n">
        <f aca="false">+'OP.Power Desk Daily Price'!B11</f>
        <v>19.5</v>
      </c>
      <c r="C23" s="251" t="n">
        <f aca="false">+'OP.Power Desk Daily Price'!C11</f>
        <v>19.5</v>
      </c>
      <c r="D23" s="251" t="n">
        <f aca="false">+'OP.Power Desk Daily Price'!D11</f>
        <v>20.5</v>
      </c>
      <c r="E23" s="251" t="n">
        <f aca="false">+'OP.Power Desk Daily Price'!E11</f>
        <v>20.5</v>
      </c>
      <c r="F23" s="251" t="n">
        <f aca="false">+'OP.Power Desk Daily Price'!F11</f>
        <v>20.5</v>
      </c>
      <c r="G23" s="251" t="n">
        <f aca="false">+'OP.Power Desk Daily Price'!G11</f>
        <v>20.5</v>
      </c>
      <c r="H23" s="251" t="n">
        <f aca="false">+'OP.Power Desk Daily Price'!H11</f>
        <v>20.5</v>
      </c>
      <c r="I23" s="251" t="n">
        <f aca="false">+'OP.Power Desk Daily Price'!I11</f>
        <v>20.5</v>
      </c>
      <c r="J23" s="251" t="n">
        <f aca="false">+'OP.Power Desk Daily Price'!J11</f>
        <v>20.5</v>
      </c>
      <c r="K23" s="251" t="n">
        <f aca="false">+'OP.Power Desk Daily Price'!K11</f>
        <v>20.5</v>
      </c>
      <c r="L23" s="251" t="n">
        <f aca="false">+'OP.Power Desk Daily Price'!L11</f>
        <v>20.5</v>
      </c>
      <c r="M23" s="251" t="n">
        <f aca="false">+'OP.Power Desk Daily Price'!M11</f>
        <v>20.5</v>
      </c>
      <c r="N23" s="251" t="n">
        <f aca="false">+'OP.Power Desk Daily Price'!N11</f>
        <v>20.5</v>
      </c>
      <c r="O23" s="251" t="n">
        <f aca="false">+'OP.Power Desk Daily Price'!O11</f>
        <v>20.5</v>
      </c>
      <c r="P23" s="251" t="n">
        <f aca="false">+'OP.Power Desk Daily Price'!P11</f>
        <v>20.5</v>
      </c>
      <c r="Q23" s="251" t="n">
        <f aca="false">+'OP.Power Desk Daily Price'!Q11</f>
        <v>20.5</v>
      </c>
      <c r="R23" s="251" t="n">
        <f aca="false">+'OP.Power Desk Daily Price'!R11</f>
        <v>20.5</v>
      </c>
      <c r="S23" s="251" t="n">
        <f aca="false">+'OP.Power Desk Daily Price'!S11</f>
        <v>20.5</v>
      </c>
      <c r="T23" s="251" t="n">
        <f aca="false">+'OP.Power Desk Daily Price'!T11</f>
        <v>20.5</v>
      </c>
      <c r="U23" s="251" t="n">
        <f aca="false">+'OP.Power Desk Daily Price'!U11</f>
        <v>20.5</v>
      </c>
      <c r="V23" s="251" t="n">
        <f aca="false">+'OP.Power Desk Daily Price'!V11</f>
        <v>20.5</v>
      </c>
      <c r="W23" s="251" t="n">
        <f aca="false">+'OP.Power Desk Daily Price'!W11</f>
        <v>20.5</v>
      </c>
      <c r="X23" s="251" t="n">
        <f aca="false">+'OP.Power Desk Daily Price'!X11</f>
        <v>20.5</v>
      </c>
      <c r="Y23" s="251" t="n">
        <f aca="false">+'OP.Power Desk Daily Price'!Y11</f>
        <v>20.5</v>
      </c>
      <c r="Z23" s="251" t="n">
        <f aca="false">+'OP.Power Desk Daily Price'!Z11</f>
        <v>20.5</v>
      </c>
      <c r="AA23" s="251" t="n">
        <f aca="false">+'OP.Power Desk Daily Price'!AA11</f>
        <v>20.5</v>
      </c>
      <c r="AB23" s="251" t="n">
        <f aca="false">+'OP.Power Desk Daily Price'!AB11</f>
        <v>20.5</v>
      </c>
      <c r="AC23" s="251" t="n">
        <f aca="false">+'OP.Power Desk Daily Price'!AC11</f>
        <v>20.5</v>
      </c>
      <c r="AD23" s="251" t="n">
        <f aca="false">+'OP.Power Desk Daily Price'!AD11</f>
        <v>20.5</v>
      </c>
      <c r="AE23" s="251" t="n">
        <f aca="false">+'OP.Power Desk Daily Price'!AE11</f>
        <v>20.5</v>
      </c>
      <c r="AF23" s="251" t="n">
        <f aca="false">+'OP.Power Desk Daily Price'!AF11</f>
        <v>20.758</v>
      </c>
      <c r="AG23" s="252" t="n">
        <f aca="false">+'OP.Power Desk Daily Price'!AG11</f>
        <v>20.8248648648649</v>
      </c>
      <c r="AH23" s="223"/>
      <c r="AI23" s="223"/>
      <c r="AJ23" s="223"/>
      <c r="AK23" s="223"/>
      <c r="AL23" s="223"/>
    </row>
    <row r="24" customFormat="false" ht="12" hidden="false" customHeight="false" outlineLevel="0" collapsed="false">
      <c r="A24" s="249" t="str">
        <f aca="false">+'OP.Power Desk Daily Price'!A12</f>
        <v>ZP26</v>
      </c>
      <c r="B24" s="250" t="n">
        <f aca="false">+'OP.Power Desk Daily Price'!B12</f>
        <v>21.5</v>
      </c>
      <c r="C24" s="251" t="n">
        <f aca="false">+'OP.Power Desk Daily Price'!C12</f>
        <v>31.7299995422363</v>
      </c>
      <c r="D24" s="251" t="n">
        <f aca="false">+'OP.Power Desk Daily Price'!D12</f>
        <v>21.29</v>
      </c>
      <c r="E24" s="251" t="n">
        <f aca="false">+'OP.Power Desk Daily Price'!E12</f>
        <v>21.29</v>
      </c>
      <c r="F24" s="251" t="n">
        <f aca="false">+'OP.Power Desk Daily Price'!F12</f>
        <v>21.29</v>
      </c>
      <c r="G24" s="251" t="n">
        <f aca="false">+'OP.Power Desk Daily Price'!G12</f>
        <v>21.29</v>
      </c>
      <c r="H24" s="251" t="n">
        <f aca="false">+'OP.Power Desk Daily Price'!H12</f>
        <v>21.29</v>
      </c>
      <c r="I24" s="251" t="n">
        <f aca="false">+'OP.Power Desk Daily Price'!I12</f>
        <v>31.6000003814697</v>
      </c>
      <c r="J24" s="251" t="n">
        <f aca="false">+'OP.Power Desk Daily Price'!J12</f>
        <v>27.1875</v>
      </c>
      <c r="K24" s="251" t="n">
        <f aca="false">+'OP.Power Desk Daily Price'!K12</f>
        <v>27.1875</v>
      </c>
      <c r="L24" s="251" t="n">
        <f aca="false">+'OP.Power Desk Daily Price'!L12</f>
        <v>27.1875</v>
      </c>
      <c r="M24" s="251" t="n">
        <f aca="false">+'OP.Power Desk Daily Price'!M12</f>
        <v>27.1875</v>
      </c>
      <c r="N24" s="251" t="n">
        <f aca="false">+'OP.Power Desk Daily Price'!N12</f>
        <v>27.1875</v>
      </c>
      <c r="O24" s="251" t="n">
        <f aca="false">+'OP.Power Desk Daily Price'!O12</f>
        <v>27.1875</v>
      </c>
      <c r="P24" s="251" t="n">
        <f aca="false">+'OP.Power Desk Daily Price'!P12</f>
        <v>31.4500007629395</v>
      </c>
      <c r="Q24" s="251" t="n">
        <f aca="false">+'OP.Power Desk Daily Price'!Q12</f>
        <v>27.1875</v>
      </c>
      <c r="R24" s="251" t="n">
        <f aca="false">+'OP.Power Desk Daily Price'!R12</f>
        <v>27.1875</v>
      </c>
      <c r="S24" s="251" t="n">
        <f aca="false">+'OP.Power Desk Daily Price'!S12</f>
        <v>27.1875</v>
      </c>
      <c r="T24" s="251" t="n">
        <f aca="false">+'OP.Power Desk Daily Price'!T12</f>
        <v>27.1875</v>
      </c>
      <c r="U24" s="251" t="n">
        <f aca="false">+'OP.Power Desk Daily Price'!U12</f>
        <v>27.1875</v>
      </c>
      <c r="V24" s="251" t="n">
        <f aca="false">+'OP.Power Desk Daily Price'!V12</f>
        <v>27.1875</v>
      </c>
      <c r="W24" s="251" t="n">
        <f aca="false">+'OP.Power Desk Daily Price'!W12</f>
        <v>30.25</v>
      </c>
      <c r="X24" s="251" t="n">
        <f aca="false">+'OP.Power Desk Daily Price'!X12</f>
        <v>27.1875</v>
      </c>
      <c r="Y24" s="251" t="n">
        <f aca="false">+'OP.Power Desk Daily Price'!Y12</f>
        <v>27.1875</v>
      </c>
      <c r="Z24" s="251" t="n">
        <f aca="false">+'OP.Power Desk Daily Price'!Z12</f>
        <v>27.1875</v>
      </c>
      <c r="AA24" s="251" t="n">
        <f aca="false">+'OP.Power Desk Daily Price'!AA12</f>
        <v>27.1875</v>
      </c>
      <c r="AB24" s="251" t="n">
        <f aca="false">+'OP.Power Desk Daily Price'!AB12</f>
        <v>27.1875</v>
      </c>
      <c r="AC24" s="251" t="n">
        <f aca="false">+'OP.Power Desk Daily Price'!AC12</f>
        <v>27.1875</v>
      </c>
      <c r="AD24" s="251" t="n">
        <f aca="false">+'OP.Power Desk Daily Price'!AD12</f>
        <v>25.5</v>
      </c>
      <c r="AE24" s="251" t="n">
        <f aca="false">+'OP.Power Desk Daily Price'!AE12</f>
        <v>25.5</v>
      </c>
      <c r="AF24" s="251" t="n">
        <f aca="false">+'OP.Power Desk Daily Price'!AF12</f>
        <v>15.629</v>
      </c>
      <c r="AG24" s="252" t="n">
        <f aca="false">+'OP.Power Desk Daily Price'!AG12</f>
        <v>26.6278378687678</v>
      </c>
      <c r="AH24" s="223"/>
      <c r="AI24" s="223"/>
      <c r="AJ24" s="223"/>
      <c r="AK24" s="223"/>
      <c r="AL24" s="223"/>
    </row>
    <row r="25" customFormat="false" ht="12" hidden="false" customHeight="false" outlineLevel="0" collapsed="false">
      <c r="A25" s="249" t="str">
        <f aca="false">+'OP.Power Desk Daily Price'!A13</f>
        <v>SP15</v>
      </c>
      <c r="B25" s="250" t="n">
        <f aca="false">+'OP.Power Desk Daily Price'!B13</f>
        <v>19</v>
      </c>
      <c r="C25" s="251" t="n">
        <f aca="false">+'OP.Power Desk Daily Price'!C13</f>
        <v>19</v>
      </c>
      <c r="D25" s="251" t="n">
        <f aca="false">+'OP.Power Desk Daily Price'!D13</f>
        <v>18</v>
      </c>
      <c r="E25" s="251" t="n">
        <f aca="false">+'OP.Power Desk Daily Price'!E13</f>
        <v>18</v>
      </c>
      <c r="F25" s="251" t="n">
        <f aca="false">+'OP.Power Desk Daily Price'!F13</f>
        <v>18</v>
      </c>
      <c r="G25" s="251" t="n">
        <f aca="false">+'OP.Power Desk Daily Price'!G13</f>
        <v>18</v>
      </c>
      <c r="H25" s="251" t="n">
        <f aca="false">+'OP.Power Desk Daily Price'!H13</f>
        <v>18</v>
      </c>
      <c r="I25" s="251" t="n">
        <f aca="false">+'OP.Power Desk Daily Price'!I13</f>
        <v>18</v>
      </c>
      <c r="J25" s="251" t="n">
        <f aca="false">+'OP.Power Desk Daily Price'!J13</f>
        <v>18</v>
      </c>
      <c r="K25" s="251" t="n">
        <f aca="false">+'OP.Power Desk Daily Price'!K13</f>
        <v>18</v>
      </c>
      <c r="L25" s="251" t="n">
        <f aca="false">+'OP.Power Desk Daily Price'!L13</f>
        <v>18</v>
      </c>
      <c r="M25" s="251" t="n">
        <f aca="false">+'OP.Power Desk Daily Price'!M13</f>
        <v>18</v>
      </c>
      <c r="N25" s="251" t="n">
        <f aca="false">+'OP.Power Desk Daily Price'!N13</f>
        <v>18</v>
      </c>
      <c r="O25" s="251" t="n">
        <f aca="false">+'OP.Power Desk Daily Price'!O13</f>
        <v>18</v>
      </c>
      <c r="P25" s="251" t="n">
        <f aca="false">+'OP.Power Desk Daily Price'!P13</f>
        <v>18</v>
      </c>
      <c r="Q25" s="251" t="n">
        <f aca="false">+'OP.Power Desk Daily Price'!Q13</f>
        <v>18</v>
      </c>
      <c r="R25" s="251" t="n">
        <f aca="false">+'OP.Power Desk Daily Price'!R13</f>
        <v>18</v>
      </c>
      <c r="S25" s="251" t="n">
        <f aca="false">+'OP.Power Desk Daily Price'!S13</f>
        <v>18</v>
      </c>
      <c r="T25" s="251" t="n">
        <f aca="false">+'OP.Power Desk Daily Price'!T13</f>
        <v>18</v>
      </c>
      <c r="U25" s="251" t="n">
        <f aca="false">+'OP.Power Desk Daily Price'!U13</f>
        <v>18</v>
      </c>
      <c r="V25" s="251" t="n">
        <f aca="false">+'OP.Power Desk Daily Price'!V13</f>
        <v>18</v>
      </c>
      <c r="W25" s="251" t="n">
        <f aca="false">+'OP.Power Desk Daily Price'!W13</f>
        <v>18</v>
      </c>
      <c r="X25" s="251" t="n">
        <f aca="false">+'OP.Power Desk Daily Price'!X13</f>
        <v>18</v>
      </c>
      <c r="Y25" s="251" t="n">
        <f aca="false">+'OP.Power Desk Daily Price'!Y13</f>
        <v>18</v>
      </c>
      <c r="Z25" s="251" t="n">
        <f aca="false">+'OP.Power Desk Daily Price'!Z13</f>
        <v>18</v>
      </c>
      <c r="AA25" s="251" t="n">
        <f aca="false">+'OP.Power Desk Daily Price'!AA13</f>
        <v>18</v>
      </c>
      <c r="AB25" s="251" t="n">
        <f aca="false">+'OP.Power Desk Daily Price'!AB13</f>
        <v>18</v>
      </c>
      <c r="AC25" s="251" t="n">
        <f aca="false">+'OP.Power Desk Daily Price'!AC13</f>
        <v>18</v>
      </c>
      <c r="AD25" s="251" t="n">
        <f aca="false">+'OP.Power Desk Daily Price'!AD13</f>
        <v>18</v>
      </c>
      <c r="AE25" s="251" t="n">
        <f aca="false">+'OP.Power Desk Daily Price'!AE13</f>
        <v>18</v>
      </c>
      <c r="AF25" s="251" t="n">
        <f aca="false">+'OP.Power Desk Daily Price'!AF13</f>
        <v>17.708</v>
      </c>
      <c r="AG25" s="252" t="n">
        <f aca="false">+'OP.Power Desk Daily Price'!AG13</f>
        <v>18.5410810810811</v>
      </c>
      <c r="AH25" s="223"/>
      <c r="AI25" s="223"/>
      <c r="AJ25" s="223"/>
      <c r="AK25" s="223"/>
      <c r="AL25" s="223"/>
    </row>
    <row r="26" customFormat="false" ht="12" hidden="false" customHeight="false" outlineLevel="0" collapsed="false">
      <c r="A26" s="249" t="str">
        <f aca="false">+'OP.Power Desk Daily Price'!A14</f>
        <v>Palo Verde</v>
      </c>
      <c r="B26" s="250" t="n">
        <f aca="false">+'OP.Power Desk Daily Price'!B14</f>
        <v>16.7</v>
      </c>
      <c r="C26" s="251" t="n">
        <f aca="false">+'OP.Power Desk Daily Price'!C14</f>
        <v>17.25</v>
      </c>
      <c r="D26" s="251" t="n">
        <f aca="false">+'OP.Power Desk Daily Price'!D14</f>
        <v>17.25</v>
      </c>
      <c r="E26" s="251" t="n">
        <f aca="false">+'OP.Power Desk Daily Price'!E14</f>
        <v>17.25</v>
      </c>
      <c r="F26" s="251" t="n">
        <f aca="false">+'OP.Power Desk Daily Price'!F14</f>
        <v>17.25</v>
      </c>
      <c r="G26" s="251" t="n">
        <f aca="false">+'OP.Power Desk Daily Price'!G14</f>
        <v>17.25</v>
      </c>
      <c r="H26" s="251" t="n">
        <f aca="false">+'OP.Power Desk Daily Price'!H14</f>
        <v>17.25</v>
      </c>
      <c r="I26" s="251" t="n">
        <f aca="false">+'OP.Power Desk Daily Price'!I14</f>
        <v>17.25</v>
      </c>
      <c r="J26" s="251" t="n">
        <f aca="false">+'OP.Power Desk Daily Price'!J14</f>
        <v>17.25</v>
      </c>
      <c r="K26" s="251" t="n">
        <f aca="false">+'OP.Power Desk Daily Price'!K14</f>
        <v>17.25</v>
      </c>
      <c r="L26" s="251" t="n">
        <f aca="false">+'OP.Power Desk Daily Price'!L14</f>
        <v>17.25</v>
      </c>
      <c r="M26" s="251" t="n">
        <f aca="false">+'OP.Power Desk Daily Price'!M14</f>
        <v>17.25</v>
      </c>
      <c r="N26" s="251" t="n">
        <f aca="false">+'OP.Power Desk Daily Price'!N14</f>
        <v>17.25</v>
      </c>
      <c r="O26" s="251" t="n">
        <f aca="false">+'OP.Power Desk Daily Price'!O14</f>
        <v>17.25</v>
      </c>
      <c r="P26" s="251" t="n">
        <f aca="false">+'OP.Power Desk Daily Price'!P14</f>
        <v>17.25</v>
      </c>
      <c r="Q26" s="251" t="n">
        <f aca="false">+'OP.Power Desk Daily Price'!Q14</f>
        <v>17.25</v>
      </c>
      <c r="R26" s="251" t="n">
        <f aca="false">+'OP.Power Desk Daily Price'!R14</f>
        <v>17.25</v>
      </c>
      <c r="S26" s="251" t="n">
        <f aca="false">+'OP.Power Desk Daily Price'!S14</f>
        <v>17.25</v>
      </c>
      <c r="T26" s="251" t="n">
        <f aca="false">+'OP.Power Desk Daily Price'!T14</f>
        <v>17.25</v>
      </c>
      <c r="U26" s="251" t="n">
        <f aca="false">+'OP.Power Desk Daily Price'!U14</f>
        <v>17.25</v>
      </c>
      <c r="V26" s="251" t="n">
        <f aca="false">+'OP.Power Desk Daily Price'!V14</f>
        <v>17.25</v>
      </c>
      <c r="W26" s="251" t="n">
        <f aca="false">+'OP.Power Desk Daily Price'!W14</f>
        <v>17.25</v>
      </c>
      <c r="X26" s="251" t="n">
        <f aca="false">+'OP.Power Desk Daily Price'!X14</f>
        <v>17.25</v>
      </c>
      <c r="Y26" s="251" t="n">
        <f aca="false">+'OP.Power Desk Daily Price'!Y14</f>
        <v>17.25</v>
      </c>
      <c r="Z26" s="251" t="n">
        <f aca="false">+'OP.Power Desk Daily Price'!Z14</f>
        <v>17.25</v>
      </c>
      <c r="AA26" s="251" t="n">
        <f aca="false">+'OP.Power Desk Daily Price'!AA14</f>
        <v>17.25</v>
      </c>
      <c r="AB26" s="251" t="n">
        <f aca="false">+'OP.Power Desk Daily Price'!AB14</f>
        <v>17.25</v>
      </c>
      <c r="AC26" s="251" t="n">
        <f aca="false">+'OP.Power Desk Daily Price'!AC14</f>
        <v>17.25</v>
      </c>
      <c r="AD26" s="251" t="n">
        <f aca="false">+'OP.Power Desk Daily Price'!AD14</f>
        <v>17.25</v>
      </c>
      <c r="AE26" s="251" t="n">
        <f aca="false">+'OP.Power Desk Daily Price'!AE14</f>
        <v>17.25</v>
      </c>
      <c r="AF26" s="251" t="n">
        <f aca="false">+'OP.Power Desk Daily Price'!AF14</f>
        <v>16.669</v>
      </c>
      <c r="AG26" s="252" t="n">
        <f aca="false">+'OP.Power Desk Daily Price'!AG14</f>
        <v>17.2351351351351</v>
      </c>
      <c r="AH26" s="223"/>
      <c r="AI26" s="223"/>
      <c r="AJ26" s="223"/>
      <c r="AK26" s="223"/>
      <c r="AL26" s="223"/>
    </row>
    <row r="27" customFormat="false" ht="12.75" hidden="false" customHeight="false" outlineLevel="0" collapsed="false">
      <c r="A27" s="253" t="str">
        <f aca="false">+'OP.Power Desk Daily Price'!A15</f>
        <v>Mead</v>
      </c>
      <c r="B27" s="254" t="n">
        <f aca="false">+'OP.Power Desk Daily Price'!B15</f>
        <v>21.85</v>
      </c>
      <c r="C27" s="255" t="n">
        <f aca="false">+'OP.Power Desk Daily Price'!C15</f>
        <v>21.85</v>
      </c>
      <c r="D27" s="255" t="n">
        <f aca="false">+'OP.Power Desk Daily Price'!D15</f>
        <v>17.75</v>
      </c>
      <c r="E27" s="255" t="n">
        <f aca="false">+'OP.Power Desk Daily Price'!E15</f>
        <v>17.75</v>
      </c>
      <c r="F27" s="255" t="n">
        <f aca="false">+'OP.Power Desk Daily Price'!F15</f>
        <v>17.75</v>
      </c>
      <c r="G27" s="255" t="n">
        <f aca="false">+'OP.Power Desk Daily Price'!G15</f>
        <v>17.75</v>
      </c>
      <c r="H27" s="255" t="n">
        <f aca="false">+'OP.Power Desk Daily Price'!H15</f>
        <v>17.75</v>
      </c>
      <c r="I27" s="255" t="n">
        <f aca="false">+'OP.Power Desk Daily Price'!I15</f>
        <v>17.75</v>
      </c>
      <c r="J27" s="255" t="n">
        <f aca="false">+'OP.Power Desk Daily Price'!J15</f>
        <v>17.75</v>
      </c>
      <c r="K27" s="255" t="n">
        <f aca="false">+'OP.Power Desk Daily Price'!K15</f>
        <v>17.75</v>
      </c>
      <c r="L27" s="255" t="n">
        <f aca="false">+'OP.Power Desk Daily Price'!L15</f>
        <v>17.75</v>
      </c>
      <c r="M27" s="255" t="n">
        <f aca="false">+'OP.Power Desk Daily Price'!M15</f>
        <v>17.75</v>
      </c>
      <c r="N27" s="255" t="n">
        <f aca="false">+'OP.Power Desk Daily Price'!N15</f>
        <v>17.75</v>
      </c>
      <c r="O27" s="255" t="n">
        <f aca="false">+'OP.Power Desk Daily Price'!O15</f>
        <v>17.75</v>
      </c>
      <c r="P27" s="255" t="n">
        <f aca="false">+'OP.Power Desk Daily Price'!P15</f>
        <v>17.75</v>
      </c>
      <c r="Q27" s="255" t="n">
        <f aca="false">+'OP.Power Desk Daily Price'!Q15</f>
        <v>17.75</v>
      </c>
      <c r="R27" s="255" t="n">
        <f aca="false">+'OP.Power Desk Daily Price'!R15</f>
        <v>17.75</v>
      </c>
      <c r="S27" s="255" t="n">
        <f aca="false">+'OP.Power Desk Daily Price'!S15</f>
        <v>17.75</v>
      </c>
      <c r="T27" s="255" t="n">
        <f aca="false">+'OP.Power Desk Daily Price'!T15</f>
        <v>17.75</v>
      </c>
      <c r="U27" s="255" t="n">
        <f aca="false">+'OP.Power Desk Daily Price'!U15</f>
        <v>17.75</v>
      </c>
      <c r="V27" s="255" t="n">
        <f aca="false">+'OP.Power Desk Daily Price'!V15</f>
        <v>17.75</v>
      </c>
      <c r="W27" s="255" t="n">
        <f aca="false">+'OP.Power Desk Daily Price'!W15</f>
        <v>17.75</v>
      </c>
      <c r="X27" s="255" t="n">
        <f aca="false">+'OP.Power Desk Daily Price'!X15</f>
        <v>1</v>
      </c>
      <c r="Y27" s="255" t="n">
        <f aca="false">+'OP.Power Desk Daily Price'!Y15</f>
        <v>17.75</v>
      </c>
      <c r="Z27" s="255" t="n">
        <f aca="false">+'OP.Power Desk Daily Price'!Z15</f>
        <v>17.75</v>
      </c>
      <c r="AA27" s="255" t="n">
        <f aca="false">+'OP.Power Desk Daily Price'!AA15</f>
        <v>17.75</v>
      </c>
      <c r="AB27" s="255" t="n">
        <f aca="false">+'OP.Power Desk Daily Price'!AB15</f>
        <v>17.75</v>
      </c>
      <c r="AC27" s="255" t="n">
        <f aca="false">+'OP.Power Desk Daily Price'!AC15</f>
        <v>17.75</v>
      </c>
      <c r="AD27" s="255" t="n">
        <f aca="false">+'OP.Power Desk Daily Price'!AD15</f>
        <v>17.75</v>
      </c>
      <c r="AE27" s="255" t="n">
        <f aca="false">+'OP.Power Desk Daily Price'!AE15</f>
        <v>17.75</v>
      </c>
      <c r="AF27" s="255" t="n">
        <f aca="false">+'OP.Power Desk Daily Price'!AF15</f>
        <v>17.169</v>
      </c>
      <c r="AG27" s="256" t="n">
        <f aca="false">+'OP.Power Desk Daily Price'!AG15</f>
        <v>17.2824324324324</v>
      </c>
      <c r="AH27" s="223"/>
      <c r="AI27" s="223"/>
      <c r="AJ27" s="223"/>
      <c r="AK27" s="223"/>
      <c r="AL27" s="223"/>
    </row>
    <row r="28" customFormat="false" ht="11.25" hidden="false" customHeight="false" outlineLevel="0" collapsed="false"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</row>
    <row r="29" customFormat="false" ht="15.75" hidden="false" customHeight="false" outlineLevel="0" collapsed="false">
      <c r="A29" s="257" t="str">
        <f aca="false">+'OP.Power Desk Daily Price'!A17</f>
        <v>Alberta Off Peak Prices</v>
      </c>
      <c r="B29" s="223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</row>
    <row r="30" customFormat="false" ht="12.75" hidden="false" customHeight="false" outlineLevel="0" collapsed="false">
      <c r="A30" s="258" t="str">
        <f aca="false">+'OP.Power Desk Daily Price'!A18</f>
        <v>ALBERTA</v>
      </c>
      <c r="B30" s="259" t="n">
        <f aca="false">+'OP.Power Desk Daily Price'!B18</f>
        <v>26.9999618530273</v>
      </c>
      <c r="C30" s="260" t="n">
        <f aca="false">+'OP.Power Desk Daily Price'!C18</f>
        <v>26.9956569671631</v>
      </c>
      <c r="D30" s="260" t="n">
        <f aca="false">+'OP.Power Desk Daily Price'!D18</f>
        <v>22.0746031188965</v>
      </c>
      <c r="E30" s="260" t="n">
        <f aca="false">+'OP.Power Desk Daily Price'!E18</f>
        <v>22.0667486572266</v>
      </c>
      <c r="F30" s="260" t="n">
        <f aca="false">+'OP.Power Desk Daily Price'!F18</f>
        <v>22.0667486572266</v>
      </c>
      <c r="G30" s="260" t="n">
        <f aca="false">+'OP.Power Desk Daily Price'!G18</f>
        <v>22.0667486572266</v>
      </c>
      <c r="H30" s="260" t="n">
        <f aca="false">+'OP.Power Desk Daily Price'!H18</f>
        <v>22.0667486572266</v>
      </c>
      <c r="I30" s="260" t="n">
        <f aca="false">+'OP.Power Desk Daily Price'!I18</f>
        <v>22.0699987792969</v>
      </c>
      <c r="J30" s="260" t="n">
        <f aca="false">+'OP.Power Desk Daily Price'!J18</f>
        <v>22.0749996185303</v>
      </c>
      <c r="K30" s="260" t="n">
        <f aca="false">+'OP.Power Desk Daily Price'!K18</f>
        <v>22.0699987792969</v>
      </c>
      <c r="L30" s="260" t="n">
        <f aca="false">+'OP.Power Desk Daily Price'!L18</f>
        <v>22.0724993133545</v>
      </c>
      <c r="M30" s="260" t="n">
        <f aca="false">+'OP.Power Desk Daily Price'!M18</f>
        <v>22.0724993133545</v>
      </c>
      <c r="N30" s="260" t="n">
        <f aca="false">+'OP.Power Desk Daily Price'!N18</f>
        <v>22.0724993133545</v>
      </c>
      <c r="O30" s="260" t="n">
        <f aca="false">+'OP.Power Desk Daily Price'!O18</f>
        <v>22.0675001525879</v>
      </c>
      <c r="P30" s="260" t="n">
        <f aca="false">+'OP.Power Desk Daily Price'!P18</f>
        <v>22.0675001525879</v>
      </c>
      <c r="Q30" s="260" t="n">
        <f aca="false">+'OP.Power Desk Daily Price'!Q18</f>
        <v>22.0749996185303</v>
      </c>
      <c r="R30" s="260" t="n">
        <f aca="false">+'OP.Power Desk Daily Price'!R18</f>
        <v>22.0700006866455</v>
      </c>
      <c r="S30" s="260" t="n">
        <f aca="false">+'OP.Power Desk Daily Price'!S18</f>
        <v>22.0749979400635</v>
      </c>
      <c r="T30" s="260" t="n">
        <f aca="false">+'OP.Power Desk Daily Price'!T18</f>
        <v>22.0749979400635</v>
      </c>
      <c r="U30" s="260" t="n">
        <f aca="false">+'OP.Power Desk Daily Price'!U18</f>
        <v>22.0749979400635</v>
      </c>
      <c r="V30" s="260" t="n">
        <f aca="false">+'OP.Power Desk Daily Price'!V18</f>
        <v>22.0699987792969</v>
      </c>
      <c r="W30" s="260" t="n">
        <f aca="false">+'OP.Power Desk Daily Price'!W18</f>
        <v>22.0699987792969</v>
      </c>
      <c r="X30" s="260" t="n">
        <f aca="false">+'OP.Power Desk Daily Price'!X18</f>
        <v>22.0749979400635</v>
      </c>
      <c r="Y30" s="260" t="n">
        <f aca="false">+'OP.Power Desk Daily Price'!Y18</f>
        <v>22.0699987792969</v>
      </c>
      <c r="Z30" s="260" t="n">
        <f aca="false">+'OP.Power Desk Daily Price'!Z18</f>
        <v>22.0699987792969</v>
      </c>
      <c r="AA30" s="260" t="n">
        <f aca="false">+'OP.Power Desk Daily Price'!AA18</f>
        <v>22.0699987792969</v>
      </c>
      <c r="AB30" s="260" t="n">
        <f aca="false">+'OP.Power Desk Daily Price'!AB18</f>
        <v>22.0699987792969</v>
      </c>
      <c r="AC30" s="260" t="n">
        <f aca="false">+'OP.Power Desk Daily Price'!AC18</f>
        <v>22.0749996185303</v>
      </c>
      <c r="AD30" s="260" t="n">
        <f aca="false">+'OP.Power Desk Daily Price'!AD18</f>
        <v>22.0675001525879</v>
      </c>
      <c r="AE30" s="260" t="n">
        <f aca="false">+'OP.Power Desk Daily Price'!AE18</f>
        <v>0</v>
      </c>
      <c r="AF30" s="260" t="n">
        <f aca="false">+'OP.Power Desk Daily Price'!AF18</f>
        <v>22.0725</v>
      </c>
      <c r="AG30" s="261" t="n">
        <f aca="false">+'OP.Power Desk Daily Price'!AG18</f>
        <v>22.5012022399902</v>
      </c>
      <c r="AH30" s="223"/>
      <c r="AI30" s="223"/>
      <c r="AJ30" s="223"/>
      <c r="AK30" s="223"/>
      <c r="AL30" s="22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43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Roman,Bold"&amp;11WEST POWER DAILY PRICES
PEAK AND OFF PEAK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FChang</cp:lastModifiedBy>
  <cp:lastPrinted>2001-09-28T21:12:31Z</cp:lastPrinted>
  <dcterms:modified xsi:type="dcterms:W3CDTF">2001-09-28T21:41:27Z</dcterms:modified>
  <cp:revision>0</cp:revision>
  <dc:subject/>
  <dc:title/>
</cp:coreProperties>
</file>