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png" ContentType="image/p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ashVarRates" sheetId="1" state="visible" r:id="rId3"/>
    <sheet name="EOLID's" sheetId="2" state="visible" r:id="rId4"/>
    <sheet name="EOL" sheetId="3" state="visible" r:id="rId5"/>
    <sheet name="Variable Rates" sheetId="4" state="visible" r:id="rId6"/>
  </sheets>
  <externalReferences>
    <externalReference r:id="rId7"/>
  </externalReferences>
  <definedNames>
    <definedName function="false" hidden="false" localSheetId="3" name="_xlnm.Print_Area" vbProcedure="false">'Variable Rates'!$A$1:$E$43</definedName>
    <definedName function="false" hidden="false" name="aDiscount_factor" vbProcedure="false">#REF!</definedName>
    <definedName function="false" hidden="false" name="apCurve" vbProcedure="false">#REF!</definedName>
    <definedName function="false" hidden="false" name="apDate" vbProcedure="false">#REF!</definedName>
    <definedName function="false" hidden="false" name="apRisk" vbProcedure="false">#REF!</definedName>
    <definedName function="false" hidden="false" name="Basis_Adjustment" vbProcedure="false">#REF!</definedName>
    <definedName function="false" hidden="false" name="Bid" vbProcedure="false">#REF!</definedName>
    <definedName function="false" hidden="false" name="Bid_Volume" vbProcedure="false">#REF!</definedName>
    <definedName function="false" hidden="false" name="cmCurve" vbProcedure="false">#REF!</definedName>
    <definedName function="false" hidden="false" name="Curve_Code" vbProcedure="false">#REF!</definedName>
    <definedName function="false" hidden="false" name="dCurveCode" vbProcedure="false">#REF!</definedName>
    <definedName function="false" hidden="false" name="dDate" vbProcedure="false">#REF!</definedName>
    <definedName function="false" hidden="false" name="Derived" vbProcedure="false">#REF!</definedName>
    <definedName function="false" hidden="false" name="Desc" vbProcedure="false">#REF!</definedName>
    <definedName function="false" hidden="false" name="Discount_Factor" vbProcedure="false">#REF!</definedName>
    <definedName function="false" hidden="false" name="dRiskType" vbProcedure="false">#REF!</definedName>
    <definedName function="false" hidden="false" name="Effective_Date" vbProcedure="false">#REF!</definedName>
    <definedName function="false" hidden="false" name="Environment" vbProcedure="false">#REF!</definedName>
    <definedName function="false" hidden="false" name="Gas_Basis" vbProcedure="false">#REF!</definedName>
    <definedName function="false" hidden="false" name="Gas_Daily" vbProcedure="false">#REF!</definedName>
    <definedName function="false" hidden="false" name="Gas_Swap" vbProcedure="false">#REF!</definedName>
    <definedName function="false" hidden="false" name="HPLClear" vbProcedure="false">#REF!</definedName>
    <definedName function="false" hidden="false" name="HPLSHPDynaRange" vbProcedure="false">OFFSET(#REF!,0,0,COUNTA(#REF!),1)</definedName>
    <definedName function="false" hidden="false" name="HPL_PASTE" vbProcedure="false">#REF!</definedName>
    <definedName function="false" hidden="false" name="Index_Adjustment" vbProcedure="false">#REF!</definedName>
    <definedName function="false" hidden="false" name="Interest_Rate" vbProcedure="false">#REF!</definedName>
    <definedName function="false" hidden="false" name="Last_Modified" vbProcedure="false">#REF!</definedName>
    <definedName function="false" hidden="false" name="Loc" vbProcedure="false">#REF!</definedName>
    <definedName function="false" hidden="false" name="Names" vbProcedure="false">[1]BASIS!$B$3:$C$30</definedName>
    <definedName function="false" hidden="false" name="network" vbProcedure="false">#REF!</definedName>
    <definedName function="false" hidden="false" name="Next_Day_Physical" vbProcedure="false">#REF!</definedName>
    <definedName function="false" hidden="false" name="Offer" vbProcedure="false">#REF!</definedName>
    <definedName function="false" hidden="false" name="Offer_Volume" vbProcedure="false">#REF!</definedName>
    <definedName function="false" hidden="false" name="Password" vbProcedure="false">#REF!</definedName>
    <definedName function="false" hidden="false" name="Period" vbProcedure="false">#REF!</definedName>
    <definedName function="false" hidden="false" name="proc_id" vbProcedure="false">#REF!</definedName>
    <definedName function="false" hidden="false" name="prod_desc" vbProcedure="false">#REF!</definedName>
    <definedName function="false" hidden="false" name="rAmount" vbProcedure="false">#REF!</definedName>
    <definedName function="false" hidden="false" name="rBookType" vbProcedure="false">#REF!</definedName>
    <definedName function="false" hidden="false" name="rCurveCode" vbProcedure="false">#REF!</definedName>
    <definedName function="false" hidden="false" name="rCurveDefID" vbProcedure="false">#REF!</definedName>
    <definedName function="false" hidden="false" name="rCurveDefIdStatus" vbProcedure="false">#REF!</definedName>
    <definedName function="false" hidden="false" name="rCurvePointStatus" vbProcedure="false">#REF!</definedName>
    <definedName function="false" hidden="false" name="rCurveType" vbProcedure="false">#REF!</definedName>
    <definedName function="false" hidden="false" name="Reference_Date" vbProcedure="false">#REF!</definedName>
    <definedName function="false" hidden="false" name="rEffDate" vbProcedure="false">#REF!</definedName>
    <definedName function="false" hidden="false" name="Risk" vbProcedure="false">#REF!</definedName>
    <definedName function="false" hidden="false" name="rngBlue" vbProcedure="false">#REF!</definedName>
    <definedName function="false" hidden="false" name="rngPurple" vbProcedure="false">#REF!</definedName>
    <definedName function="false" hidden="false" name="rRefDate" vbProcedure="false">#REF!</definedName>
    <definedName function="false" hidden="false" name="rTimeStamp" vbProcedure="false">#REF!</definedName>
    <definedName function="false" hidden="false" name="rUpdateMsg" vbProcedure="false">#REF!</definedName>
    <definedName function="false" hidden="false" name="service" vbProcedure="false">#REF!</definedName>
    <definedName function="false" hidden="false" name="Telerate_Instrument" vbProcedure="false">#REF!</definedName>
    <definedName function="false" hidden="false" name="Telerate_Producer" vbProcedure="false">#REF!</definedName>
    <definedName function="false" hidden="false" name="Term" vbProcedure="false">#REF!</definedName>
    <definedName function="false" hidden="false" name="Test" vbProcedure="false">#REF!</definedName>
    <definedName function="false" hidden="false" name="User_ID" vbProcedure="false">#REF!</definedName>
    <definedName function="false" hidden="false" name="US_Gas_Daily_1" vbProcedure="false">#REF!</definedName>
    <definedName function="false" hidden="false" name="US_Gas_Daily_2" vbProcedure="false">#REF!</definedName>
    <definedName function="false" hidden="false" name="US_Gas_Swap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<sst xmlns="http://schemas.openxmlformats.org/spreadsheetml/2006/main" count="181" uniqueCount="111">
  <si>
    <t xml:space="preserve">Firm</t>
  </si>
  <si>
    <t xml:space="preserve">Flow</t>
  </si>
  <si>
    <t xml:space="preserve">Mids</t>
  </si>
  <si>
    <t xml:space="preserve">Spread</t>
  </si>
  <si>
    <t xml:space="preserve">Fuel %</t>
  </si>
  <si>
    <t xml:space="preserve">Comm $</t>
  </si>
  <si>
    <t xml:space="preserve">Variable</t>
  </si>
  <si>
    <t xml:space="preserve">Economics</t>
  </si>
  <si>
    <t xml:space="preserve">SoCal Ehren</t>
  </si>
  <si>
    <t xml:space="preserve">Waha</t>
  </si>
  <si>
    <t xml:space="preserve">EP Blanco Avg</t>
  </si>
  <si>
    <t xml:space="preserve">EPNG Keystone</t>
  </si>
  <si>
    <t xml:space="preserve">SoCal Topk EPNG</t>
  </si>
  <si>
    <t xml:space="preserve">Opal</t>
  </si>
  <si>
    <t xml:space="preserve">TransCol CIG </t>
  </si>
  <si>
    <t xml:space="preserve">SoCal TW Needles</t>
  </si>
  <si>
    <t xml:space="preserve">PGT Stanfield</t>
  </si>
  <si>
    <t xml:space="preserve">TW Blanco</t>
  </si>
  <si>
    <t xml:space="preserve">Sumas</t>
  </si>
  <si>
    <t xml:space="preserve">TW Permian</t>
  </si>
  <si>
    <t xml:space="preserve">SoCal Wheeler Ridge</t>
  </si>
  <si>
    <t xml:space="preserve">Aeco</t>
  </si>
  <si>
    <t xml:space="preserve">Kern Opal</t>
  </si>
  <si>
    <t xml:space="preserve">SoCal PG&amp;E KRS</t>
  </si>
  <si>
    <t xml:space="preserve">CIG Mainline</t>
  </si>
  <si>
    <t xml:space="preserve">PGT Malin</t>
  </si>
  <si>
    <t xml:space="preserve">Cheyenne Hub</t>
  </si>
  <si>
    <t xml:space="preserve">PG&amp;E Baja Pool</t>
  </si>
  <si>
    <t xml:space="preserve">PEPL</t>
  </si>
  <si>
    <t xml:space="preserve">PG&amp;E CtyGte</t>
  </si>
  <si>
    <t xml:space="preserve">Note: table must be sorted in Ascending Order</t>
  </si>
  <si>
    <t xml:space="preserve">formula</t>
  </si>
  <si>
    <t xml:space="preserve">Cash Product</t>
  </si>
  <si>
    <t xml:space="preserve">EOL ID</t>
  </si>
  <si>
    <t xml:space="preserve">Bid</t>
  </si>
  <si>
    <t xml:space="preserve">Offer</t>
  </si>
  <si>
    <t xml:space="preserve">Mid</t>
  </si>
  <si>
    <t xml:space="preserve">NWPL RkyMtn Pool</t>
  </si>
  <si>
    <t xml:space="preserve">NWPL SanJuan Pool</t>
  </si>
  <si>
    <t xml:space="preserve">NWPL Wyoming Pool</t>
  </si>
  <si>
    <t xml:space="preserve">SoCal Firm Storage</t>
  </si>
  <si>
    <t xml:space="preserve">SoCal In-State Prod</t>
  </si>
  <si>
    <t xml:space="preserve">WIC</t>
  </si>
  <si>
    <t xml:space="preserve">Last Message: 2:01:30 PM</t>
  </si>
  <si>
    <t xml:space="preserve">Product</t>
  </si>
  <si>
    <t xml:space="preserve">ID</t>
  </si>
  <si>
    <t xml:space="preserve">Bid Vol</t>
  </si>
  <si>
    <t xml:space="preserve">Offer Vol</t>
  </si>
  <si>
    <t xml:space="preserve">US Gas Phy       EPNG Keystone           10Oct01         USD/MM</t>
  </si>
  <si>
    <t xml:space="preserve">US Gas Phy       PG&amp;E Baja Pool          10Oct01         USD/MM</t>
  </si>
  <si>
    <t xml:space="preserve">US Gas Phy       SoCal Wheeler Ridge     10Oct01         USD/MM</t>
  </si>
  <si>
    <t xml:space="preserve">US Gas Phy       SoCal PG&amp;E KRS          10Oct01         USD/MM</t>
  </si>
  <si>
    <t xml:space="preserve">US Gas Phy       SoCal In-State Prod     10Oct01         USD/MM</t>
  </si>
  <si>
    <t xml:space="preserve">US Gas Phy       SoCal Firm Storage      10Oct01         USD/MM</t>
  </si>
  <si>
    <t xml:space="preserve">US Gas Phy       SoCal TW Needles        10Oct01         USD/MM</t>
  </si>
  <si>
    <t xml:space="preserve">US Gas Phy       PGT Stanfield           10Oct01         USD/MM</t>
  </si>
  <si>
    <t xml:space="preserve">US Gas Phy       NWPL Wyoming Pool       10Oct01         USD/MM</t>
  </si>
  <si>
    <t xml:space="preserve">US Gas Phy       NWPL SanJuan Pool       10Oct01         USD/MM</t>
  </si>
  <si>
    <t xml:space="preserve">US Gas Phy       NWPL RkyMtn Pool        10Oct01         USD/MM</t>
  </si>
  <si>
    <t xml:space="preserve">US Gas Phy       Cheyenne Hub            10Oct01         USD/MM</t>
  </si>
  <si>
    <t xml:space="preserve">US Gas Phy       WIC                     10Oct01         USD/MM</t>
  </si>
  <si>
    <t xml:space="preserve">US Gas Phy       CIG Mainline            10Oct01         USD/MM</t>
  </si>
  <si>
    <t xml:space="preserve">US Gas Phy       EP Blanco Avg           10Oct01         USD/MM</t>
  </si>
  <si>
    <t xml:space="preserve">US Gas Phy       PGT Malin               10Oct01         USD/MM</t>
  </si>
  <si>
    <t xml:space="preserve">US Gas Phy       Opal                    10Oct01         USD/MM</t>
  </si>
  <si>
    <t xml:space="preserve">US Gas Phy       PG&amp;E CtyGte             10Oct01         USD/MM</t>
  </si>
  <si>
    <t xml:space="preserve">US Gas Phy       SoCal EHR               10Oct01         USD/MM</t>
  </si>
  <si>
    <t xml:space="preserve">US Gas Phy       SoCal Topk EPNG         10Oct01         USD/MM</t>
  </si>
  <si>
    <t xml:space="preserve">US Gas Phy       Waha                    10Oct01         USD/MM</t>
  </si>
  <si>
    <t xml:space="preserve">CAN Gas Phy      Sumas                   10Oct01         USD/MM</t>
  </si>
  <si>
    <t xml:space="preserve">CAN Gas Phy      NIT                     10Oct01         CAD/GJ</t>
  </si>
  <si>
    <t xml:space="preserve">US Gas Phy       PEPL Pool               10Oct01         USD/MM</t>
  </si>
  <si>
    <t xml:space="preserve">ENA Comm</t>
  </si>
  <si>
    <t xml:space="preserve">Variable Rates</t>
  </si>
  <si>
    <t xml:space="preserve">EPNG</t>
  </si>
  <si>
    <t xml:space="preserve">SJ to SCAL</t>
  </si>
  <si>
    <t xml:space="preserve">Perm to Scal</t>
  </si>
  <si>
    <t xml:space="preserve">SJ to Waha</t>
  </si>
  <si>
    <t xml:space="preserve">Perm to Waha</t>
  </si>
  <si>
    <t xml:space="preserve">SJ to AZ</t>
  </si>
  <si>
    <t xml:space="preserve">Perm to AZ</t>
  </si>
  <si>
    <t xml:space="preserve">SJ to NV</t>
  </si>
  <si>
    <t xml:space="preserve">Perm to NV</t>
  </si>
  <si>
    <t xml:space="preserve">SJ to PG&amp;E Topock</t>
  </si>
  <si>
    <t xml:space="preserve">La Plata to EOT</t>
  </si>
  <si>
    <t xml:space="preserve">SJ to EOT</t>
  </si>
  <si>
    <t xml:space="preserve">WTX to EOT</t>
  </si>
  <si>
    <t xml:space="preserve">IB to SJ Pool</t>
  </si>
  <si>
    <t xml:space="preserve">IB to EPNG</t>
  </si>
  <si>
    <t xml:space="preserve">PG&amp;E on-system</t>
  </si>
  <si>
    <t xml:space="preserve">PG&amp;E off-system</t>
  </si>
  <si>
    <t xml:space="preserve">PGT</t>
  </si>
  <si>
    <t xml:space="preserve">Aeco to King</t>
  </si>
  <si>
    <t xml:space="preserve">Aeco to Stan</t>
  </si>
  <si>
    <t xml:space="preserve">Aeco to Malin</t>
  </si>
  <si>
    <t xml:space="preserve">King to Stan</t>
  </si>
  <si>
    <t xml:space="preserve">King to Malin</t>
  </si>
  <si>
    <t xml:space="preserve">Stan to Malin</t>
  </si>
  <si>
    <t xml:space="preserve">CIG</t>
  </si>
  <si>
    <t xml:space="preserve">CIG backhaul</t>
  </si>
  <si>
    <t xml:space="preserve">CIG fronthaul</t>
  </si>
  <si>
    <t xml:space="preserve">Questar</t>
  </si>
  <si>
    <t xml:space="preserve">Haul</t>
  </si>
  <si>
    <t xml:space="preserve">Transcolorado</t>
  </si>
  <si>
    <t xml:space="preserve">Old Kern</t>
  </si>
  <si>
    <t xml:space="preserve">NMuddy to Socal</t>
  </si>
  <si>
    <t xml:space="preserve">New Kern</t>
  </si>
  <si>
    <t xml:space="preserve">7/1/01 - 04/30/02</t>
  </si>
  <si>
    <t xml:space="preserve">5/1/02 - 04/30/03</t>
  </si>
  <si>
    <t xml:space="preserve">Fronthaul</t>
  </si>
  <si>
    <t xml:space="preserve">Backhaul</t>
  </si>
</sst>
</file>

<file path=xl/styles.xml><?xml version="1.0" encoding="utf-8"?>
<styleSheet xmlns="http://schemas.openxmlformats.org/spreadsheetml/2006/main">
  <numFmts count="20">
    <numFmt numFmtId="164" formatCode="General"/>
    <numFmt numFmtId="165" formatCode="\$#,##0_);[RED]&quot;($&quot;#,##0\)"/>
    <numFmt numFmtId="166" formatCode="_ \\* #,##0.00_ ;_ \\* &quot;\\\\\-&quot;#,##0.00_ ;_ \\* \-??_ ;_ @_ "/>
    <numFmt numFmtId="167" formatCode="yy&quot;\\\-&quot;mm&quot;\\\-&quot;dd&quot;\\\\ &quot;h:mm"/>
    <numFmt numFmtId="168" formatCode="#&quot;\\\\ &quot;??/??"/>
    <numFmt numFmtId="169" formatCode="[$-409]#,##0_);\(#,##0\)"/>
    <numFmt numFmtId="170" formatCode="#,##0"/>
    <numFmt numFmtId="171" formatCode="_(* #,##0.00_);_(* \(#,##0.00\);_(* \-??_);_(@_)"/>
    <numFmt numFmtId="172" formatCode="_(* #,##0.000_);_(* \(#,##0.000\);_(* \-??_);_(@_)"/>
    <numFmt numFmtId="173" formatCode="0.000"/>
    <numFmt numFmtId="174" formatCode="_(* #,##0.0000_);_(* \(#,##0.0000\);_(* \-??_);_(@_)"/>
    <numFmt numFmtId="175" formatCode="0.0000"/>
    <numFmt numFmtId="176" formatCode="0.0000_);[RED]\(0.0000\)"/>
    <numFmt numFmtId="177" formatCode="0%"/>
    <numFmt numFmtId="178" formatCode="0.0000%"/>
    <numFmt numFmtId="179" formatCode="#,##0.000"/>
    <numFmt numFmtId="180" formatCode="#,##0.0000"/>
    <numFmt numFmtId="181" formatCode="[$-409]h:mm:ss\ AM/PM"/>
    <numFmt numFmtId="182" formatCode="#,##0.0000_);[RED]\(#,##0.0000\)"/>
    <numFmt numFmtId="183" formatCode="[$-409]m/d/yyyy"/>
  </numFmts>
  <fonts count="1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??"/>
      <family val="3"/>
      <charset val="129"/>
    </font>
    <font>
      <b val="true"/>
      <u val="single"/>
      <sz val="11"/>
      <color rgb="FF800000"/>
      <name val="Arial"/>
      <family val="2"/>
    </font>
    <font>
      <sz val="10"/>
      <color rgb="FF0000FF"/>
      <name val="Arial"/>
      <family val="2"/>
    </font>
    <font>
      <sz val="8"/>
      <name val="Arial"/>
      <family val="2"/>
    </font>
    <font>
      <sz val="8"/>
      <name val="Arial"/>
      <family val="0"/>
    </font>
    <font>
      <sz val="8"/>
      <color rgb="FF0000FF"/>
      <name val="Arial"/>
      <family val="2"/>
    </font>
    <font>
      <sz val="8"/>
      <name val="Arial Black"/>
      <family val="2"/>
    </font>
    <font>
      <b val="true"/>
      <sz val="8"/>
      <name val="Arial Black"/>
      <family val="2"/>
    </font>
    <font>
      <sz val="8"/>
      <color rgb="FFFF0000"/>
      <name val="Arial"/>
      <family val="2"/>
    </font>
    <font>
      <b val="true"/>
      <sz val="8"/>
      <name val="Arial"/>
      <family val="2"/>
    </font>
    <font>
      <sz val="9"/>
      <name val="Arial"/>
      <family val="0"/>
    </font>
    <font>
      <b val="true"/>
      <sz val="9"/>
      <color rgb="FFFF0000"/>
      <name val="Arial"/>
      <family val="2"/>
    </font>
    <font>
      <b val="true"/>
      <sz val="9"/>
      <name val="Arial"/>
      <family val="2"/>
    </font>
    <font>
      <b val="true"/>
      <i val="true"/>
      <sz val="9"/>
      <name val="Arial"/>
      <family val="2"/>
    </font>
    <font>
      <b val="true"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7F"/>
        <bgColor rgb="FFFFFF99"/>
      </patternFill>
    </fill>
    <fill>
      <patternFill patternType="solid">
        <fgColor rgb="FFFFFF99"/>
        <bgColor rgb="FFFFFF7F"/>
      </patternFill>
    </fill>
    <fill>
      <patternFill patternType="solid">
        <fgColor rgb="FFFFFF00"/>
        <bgColor rgb="FFFFFF00"/>
      </patternFill>
    </fill>
    <fill>
      <patternFill patternType="solid">
        <fgColor rgb="FFC0C0C0"/>
        <bgColor rgb="FFCCCCFF"/>
      </patternFill>
    </fill>
    <fill>
      <patternFill patternType="solid">
        <fgColor rgb="FF00FF00"/>
        <bgColor rgb="FF33CCCC"/>
      </patternFill>
    </fill>
    <fill>
      <patternFill patternType="solid">
        <fgColor rgb="FFFF0000"/>
        <bgColor rgb="FF993300"/>
      </patternFill>
    </fill>
  </fills>
  <borders count="15">
    <border diagonalUp="false" diagonalDown="false">
      <left/>
      <right/>
      <top/>
      <bottom/>
      <diagonal/>
    </border>
    <border diagonalUp="false" diagonalDown="false">
      <left style="double"/>
      <right style="double"/>
      <top style="double"/>
      <bottom style="double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3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77" fontId="0" fillId="0" borderId="0" applyFont="true" applyBorder="false" applyAlignment="false" applyProtection="false"/>
    <xf numFmtId="165" fontId="4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4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5" fillId="0" borderId="0" applyFont="true" applyBorder="false" applyAlignment="false" applyProtection="false"/>
    <xf numFmtId="167" fontId="4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4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6" fillId="0" borderId="1" applyFont="true" applyBorder="true" applyAlignment="false" applyProtection="false"/>
    <xf numFmtId="164" fontId="0" fillId="2" borderId="0" applyFont="true" applyBorder="true" applyAlignment="false" applyProtection="false"/>
    <xf numFmtId="168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2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7" fillId="3" borderId="0" applyFont="true" applyBorder="false" applyAlignment="false" applyProtection="false"/>
    <xf numFmtId="169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9" fillId="0" borderId="1" applyFont="true" applyBorder="true" applyAlignment="true" applyProtection="false">
      <alignment horizontal="general" vertical="bottom" textRotation="0" wrapText="false" indent="0" shrinkToFit="false"/>
    </xf>
  </cellStyleXfs>
  <cellXfs count="7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2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4" fontId="10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5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11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11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1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4" fontId="11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5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4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8" fontId="11" fillId="0" borderId="0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3" fontId="10" fillId="5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8" fontId="10" fillId="0" borderId="0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1" fillId="4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7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1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6" fillId="4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6" fillId="4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16" fillId="4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16" fillId="4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16" fillId="4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16" fillId="4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14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1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1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14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14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14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14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2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3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1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Date" xfId="20"/>
    <cellStyle name="Fixed" xfId="21"/>
    <cellStyle name="HEADER" xfId="22"/>
    <cellStyle name="Heading 1" xfId="23"/>
    <cellStyle name="Heading2" xfId="24"/>
    <cellStyle name="HIGHLIGHT" xfId="25"/>
    <cellStyle name="NewFill" xfId="26"/>
    <cellStyle name="Normal - Style1" xfId="27"/>
    <cellStyle name="Total" xfId="28"/>
    <cellStyle name="Unprot" xfId="29"/>
    <cellStyle name="Unprot$" xfId="30"/>
    <cellStyle name="Unprotect" xfId="31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7F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externalLink" Target="externalLinks/externalLink1.xml"/><Relationship Id="rId8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</xdr:col>
      <xdr:colOff>0</xdr:colOff>
      <xdr:row>0</xdr:row>
      <xdr:rowOff>0</xdr:rowOff>
    </xdr:from>
    <xdr:to>
      <xdr:col>1</xdr:col>
      <xdr:colOff>281880</xdr:colOff>
      <xdr:row>1</xdr:row>
      <xdr:rowOff>114480</xdr:rowOff>
    </xdr:to>
    <xdr:pic>
      <xdr:nvPicPr>
        <xdr:cNvPr id="0" name="Rvx1" descr=""/>
        <xdr:cNvPicPr/>
      </xdr:nvPicPr>
      <xdr:blipFill>
        <a:blip r:embed="rId1"/>
        <a:stretch/>
      </xdr:blipFill>
      <xdr:spPr>
        <a:xfrm>
          <a:off x="644040" y="0"/>
          <a:ext cx="281880" cy="266760"/>
        </a:xfrm>
        <a:prstGeom prst="rect">
          <a:avLst/>
        </a:prstGeom>
        <a:solidFill>
          <a:srgbClr val="ffffff"/>
        </a:solidFill>
        <a:ln w="0">
          <a:solidFill>
            <a:srgbClr val="000000"/>
          </a:solidFill>
        </a:ln>
      </xdr:spPr>
    </xdr:pic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Fundy_Ops/Netbacks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BASIS"/>
      <sheetName val="NETBACKS"/>
      <sheetName val="SUMMARY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3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1.99"/>
    <col collapsed="false" customWidth="true" hidden="false" outlineLevel="0" max="2" min="2" style="2" width="6.99"/>
    <col collapsed="false" customWidth="true" hidden="false" outlineLevel="0" max="3" min="3" style="3" width="7.7"/>
    <col collapsed="false" customWidth="false" hidden="true" outlineLevel="0" max="4" min="4" style="4" width="9.14"/>
    <col collapsed="false" customWidth="true" hidden="true" outlineLevel="0" max="5" min="5" style="4" width="10.28"/>
    <col collapsed="false" customWidth="true" hidden="false" outlineLevel="0" max="6" min="6" style="5" width="9.28"/>
    <col collapsed="false" customWidth="true" hidden="false" outlineLevel="0" max="7" min="7" style="6" width="11.56"/>
    <col collapsed="false" customWidth="false" hidden="false" outlineLevel="0" max="8" min="8" style="7" width="9.14"/>
    <col collapsed="false" customWidth="true" hidden="false" outlineLevel="0" max="9" min="9" style="7" width="16.42"/>
    <col collapsed="false" customWidth="true" hidden="false" outlineLevel="0" max="10" min="10" style="7" width="6.99"/>
    <col collapsed="false" customWidth="true" hidden="false" outlineLevel="0" max="11" min="11" style="3" width="7.7"/>
    <col collapsed="false" customWidth="false" hidden="true" outlineLevel="0" max="13" min="12" style="7" width="9.14"/>
    <col collapsed="false" customWidth="true" hidden="false" outlineLevel="0" max="14" min="14" style="7" width="9.28"/>
    <col collapsed="false" customWidth="true" hidden="false" outlineLevel="0" max="15" min="15" style="7" width="11.56"/>
    <col collapsed="false" customWidth="false" hidden="false" outlineLevel="0" max="257" min="16" style="7" width="9.14"/>
  </cols>
  <sheetData>
    <row r="1" customFormat="false" ht="12.75" hidden="false" customHeight="false" outlineLevel="0" collapsed="false">
      <c r="D1" s="8" t="s">
        <v>0</v>
      </c>
      <c r="E1" s="8" t="s">
        <v>0</v>
      </c>
      <c r="F1" s="8" t="s">
        <v>0</v>
      </c>
      <c r="G1" s="9" t="s">
        <v>1</v>
      </c>
      <c r="J1" s="2"/>
      <c r="L1" s="8" t="s">
        <v>0</v>
      </c>
      <c r="M1" s="8" t="s">
        <v>0</v>
      </c>
      <c r="N1" s="8" t="s">
        <v>0</v>
      </c>
      <c r="O1" s="9" t="s">
        <v>1</v>
      </c>
    </row>
    <row r="2" customFormat="false" ht="12.75" hidden="false" customHeight="false" outlineLevel="0" collapsed="false">
      <c r="A2" s="10"/>
      <c r="B2" s="11" t="s">
        <v>2</v>
      </c>
      <c r="C2" s="12" t="s">
        <v>3</v>
      </c>
      <c r="D2" s="13" t="s">
        <v>4</v>
      </c>
      <c r="E2" s="13" t="s">
        <v>5</v>
      </c>
      <c r="F2" s="14" t="s">
        <v>6</v>
      </c>
      <c r="G2" s="9" t="s">
        <v>7</v>
      </c>
      <c r="H2" s="10"/>
      <c r="I2" s="10"/>
      <c r="J2" s="11" t="s">
        <v>2</v>
      </c>
      <c r="K2" s="12" t="s">
        <v>3</v>
      </c>
      <c r="L2" s="13" t="s">
        <v>4</v>
      </c>
      <c r="M2" s="13" t="s">
        <v>5</v>
      </c>
      <c r="N2" s="14" t="s">
        <v>6</v>
      </c>
      <c r="O2" s="9" t="s">
        <v>7</v>
      </c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  <c r="CA2" s="10"/>
      <c r="CB2" s="10"/>
      <c r="CC2" s="10"/>
      <c r="CD2" s="10"/>
      <c r="CE2" s="10"/>
      <c r="CF2" s="10"/>
      <c r="CG2" s="10"/>
      <c r="CH2" s="10"/>
      <c r="CI2" s="10"/>
      <c r="CJ2" s="10"/>
      <c r="CK2" s="10"/>
      <c r="CL2" s="10"/>
      <c r="CM2" s="10"/>
      <c r="CN2" s="10"/>
      <c r="CO2" s="10"/>
      <c r="CP2" s="10"/>
      <c r="CQ2" s="10"/>
      <c r="CR2" s="10"/>
      <c r="CS2" s="10"/>
      <c r="CT2" s="10"/>
      <c r="CU2" s="10"/>
      <c r="CV2" s="10"/>
      <c r="CW2" s="10"/>
      <c r="CX2" s="10"/>
      <c r="CY2" s="10"/>
      <c r="CZ2" s="10"/>
      <c r="DA2" s="10"/>
      <c r="DB2" s="10"/>
      <c r="DC2" s="10"/>
      <c r="DD2" s="10"/>
      <c r="DE2" s="10"/>
      <c r="DF2" s="10"/>
      <c r="DG2" s="10"/>
      <c r="DH2" s="10"/>
      <c r="DI2" s="10"/>
      <c r="DJ2" s="10"/>
      <c r="DK2" s="10"/>
      <c r="DL2" s="10"/>
      <c r="DM2" s="10"/>
      <c r="DN2" s="10"/>
      <c r="DO2" s="10"/>
      <c r="DP2" s="10"/>
      <c r="DQ2" s="10"/>
      <c r="DR2" s="10"/>
      <c r="DS2" s="10"/>
      <c r="DT2" s="10"/>
      <c r="DU2" s="10"/>
      <c r="DV2" s="10"/>
      <c r="DW2" s="10"/>
      <c r="DX2" s="10"/>
      <c r="DY2" s="10"/>
      <c r="DZ2" s="10"/>
      <c r="EA2" s="10"/>
      <c r="EB2" s="10"/>
      <c r="EC2" s="10"/>
      <c r="ED2" s="10"/>
      <c r="EE2" s="10"/>
      <c r="EF2" s="10"/>
      <c r="EG2" s="10"/>
      <c r="EH2" s="10"/>
      <c r="EI2" s="10"/>
      <c r="EJ2" s="10"/>
      <c r="EK2" s="10"/>
      <c r="EL2" s="10"/>
      <c r="EM2" s="10"/>
      <c r="EN2" s="10"/>
      <c r="EO2" s="10"/>
      <c r="EP2" s="10"/>
      <c r="EQ2" s="10"/>
      <c r="ER2" s="10"/>
      <c r="ES2" s="10"/>
      <c r="ET2" s="10"/>
      <c r="EU2" s="10"/>
      <c r="EV2" s="10"/>
      <c r="EW2" s="10"/>
      <c r="EX2" s="10"/>
      <c r="EY2" s="10"/>
      <c r="EZ2" s="10"/>
      <c r="FA2" s="10"/>
      <c r="FB2" s="10"/>
      <c r="FC2" s="10"/>
      <c r="FD2" s="10"/>
      <c r="FE2" s="10"/>
      <c r="FF2" s="10"/>
      <c r="FG2" s="10"/>
      <c r="FH2" s="10"/>
      <c r="FI2" s="10"/>
      <c r="FJ2" s="10"/>
      <c r="FK2" s="10"/>
      <c r="FL2" s="10"/>
      <c r="FM2" s="10"/>
      <c r="FN2" s="10"/>
      <c r="FO2" s="10"/>
      <c r="FP2" s="10"/>
      <c r="FQ2" s="10"/>
      <c r="FR2" s="10"/>
      <c r="FS2" s="10"/>
      <c r="FT2" s="10"/>
      <c r="FU2" s="10"/>
      <c r="FV2" s="10"/>
      <c r="FW2" s="10"/>
      <c r="FX2" s="10"/>
      <c r="FY2" s="10"/>
      <c r="FZ2" s="10"/>
      <c r="GA2" s="10"/>
      <c r="GB2" s="10"/>
      <c r="GC2" s="10"/>
      <c r="GD2" s="10"/>
      <c r="GE2" s="10"/>
      <c r="GF2" s="10"/>
      <c r="GG2" s="10"/>
      <c r="GH2" s="10"/>
      <c r="GI2" s="10"/>
      <c r="GJ2" s="10"/>
      <c r="GK2" s="10"/>
      <c r="GL2" s="10"/>
      <c r="GM2" s="10"/>
      <c r="GN2" s="10"/>
      <c r="GO2" s="10"/>
      <c r="GP2" s="10"/>
      <c r="GQ2" s="10"/>
      <c r="GR2" s="10"/>
      <c r="GS2" s="10"/>
      <c r="GT2" s="10"/>
      <c r="GU2" s="10"/>
      <c r="GV2" s="10"/>
      <c r="GW2" s="10"/>
      <c r="GX2" s="10"/>
      <c r="GY2" s="10"/>
      <c r="GZ2" s="10"/>
      <c r="HA2" s="10"/>
      <c r="HB2" s="10"/>
      <c r="HC2" s="10"/>
      <c r="HD2" s="10"/>
      <c r="HE2" s="10"/>
      <c r="HF2" s="10"/>
      <c r="HG2" s="10"/>
      <c r="HH2" s="10"/>
      <c r="HI2" s="10"/>
      <c r="HJ2" s="10"/>
      <c r="HK2" s="10"/>
      <c r="HL2" s="10"/>
      <c r="HM2" s="10"/>
      <c r="HN2" s="10"/>
      <c r="HO2" s="10"/>
      <c r="HP2" s="10"/>
      <c r="HQ2" s="10"/>
      <c r="HR2" s="10"/>
      <c r="HS2" s="10"/>
      <c r="HT2" s="10"/>
      <c r="HU2" s="10"/>
      <c r="HV2" s="10"/>
      <c r="HW2" s="10"/>
      <c r="HX2" s="10"/>
      <c r="HY2" s="10"/>
      <c r="HZ2" s="10"/>
      <c r="IA2" s="10"/>
      <c r="IB2" s="10"/>
      <c r="IC2" s="10"/>
      <c r="ID2" s="10"/>
      <c r="IE2" s="10"/>
      <c r="IF2" s="10"/>
      <c r="IG2" s="10"/>
      <c r="IH2" s="10"/>
      <c r="II2" s="10"/>
      <c r="IJ2" s="10"/>
      <c r="IK2" s="10"/>
      <c r="IL2" s="10"/>
      <c r="IM2" s="10"/>
      <c r="IN2" s="10"/>
      <c r="IO2" s="10"/>
      <c r="IP2" s="10"/>
      <c r="IQ2" s="10"/>
      <c r="IR2" s="10"/>
      <c r="IS2" s="10"/>
      <c r="IT2" s="10"/>
      <c r="IU2" s="10"/>
      <c r="IV2" s="10"/>
      <c r="IW2" s="10"/>
    </row>
    <row r="3" customFormat="false" ht="12.75" hidden="false" customHeight="false" outlineLevel="0" collapsed="false">
      <c r="A3" s="15" t="s">
        <v>8</v>
      </c>
      <c r="B3" s="2" t="n">
        <f aca="false">VLOOKUP(A3,'EOLID''s'!$A$3:$E$54,5,0)</f>
        <v>1.915</v>
      </c>
      <c r="I3" s="15" t="s">
        <v>9</v>
      </c>
      <c r="J3" s="2" t="n">
        <f aca="false">VLOOKUP(I3,'EOLID''s'!$A$3:$E$54,5,0)</f>
        <v>1.875</v>
      </c>
      <c r="K3" s="12"/>
      <c r="L3" s="16"/>
      <c r="M3" s="13"/>
      <c r="N3" s="5"/>
      <c r="O3" s="6"/>
    </row>
    <row r="4" customFormat="false" ht="12.75" hidden="false" customHeight="false" outlineLevel="0" collapsed="false">
      <c r="A4" s="17" t="s">
        <v>10</v>
      </c>
      <c r="B4" s="2" t="n">
        <f aca="false">VLOOKUP(A4,'EOLID''s'!$A$3:$E$54,5,0)</f>
        <v>1.81</v>
      </c>
      <c r="C4" s="18" t="n">
        <f aca="false">+$B$3-B4</f>
        <v>0.105</v>
      </c>
      <c r="D4" s="19" t="n">
        <f aca="false">1-3.47%</f>
        <v>0.9653</v>
      </c>
      <c r="E4" s="4" t="n">
        <v>0.026</v>
      </c>
      <c r="F4" s="5" t="n">
        <f aca="false">B4/D4-B4+E4</f>
        <v>0.0910647467108669</v>
      </c>
      <c r="G4" s="6" t="n">
        <f aca="false">C4-F4</f>
        <v>0.0139352532891331</v>
      </c>
      <c r="I4" s="17" t="s">
        <v>10</v>
      </c>
      <c r="J4" s="2" t="n">
        <f aca="false">VLOOKUP(I4,'EOLID''s'!$A$3:$E$54,5,0)</f>
        <v>1.81</v>
      </c>
      <c r="K4" s="18" t="n">
        <f aca="false">+$J$3-J4</f>
        <v>0.065</v>
      </c>
      <c r="L4" s="19" t="n">
        <f aca="false">1-3.47%</f>
        <v>0.9653</v>
      </c>
      <c r="M4" s="4" t="n">
        <v>0.0123</v>
      </c>
      <c r="N4" s="5" t="n">
        <f aca="false">J4/L4-J4+M4</f>
        <v>0.0773647467108669</v>
      </c>
      <c r="O4" s="6" t="n">
        <f aca="false">K4-N4</f>
        <v>-0.012364746710867</v>
      </c>
    </row>
    <row r="5" customFormat="false" ht="12.75" hidden="false" customHeight="false" outlineLevel="0" collapsed="false">
      <c r="A5" s="17" t="s">
        <v>11</v>
      </c>
      <c r="B5" s="2" t="n">
        <f aca="false">VLOOKUP(A5,'EOLID''s'!$A$3:$E$54,5,0)</f>
        <v>1.83</v>
      </c>
      <c r="C5" s="18" t="n">
        <f aca="false">+$B$3-B5</f>
        <v>0.085</v>
      </c>
      <c r="D5" s="19" t="n">
        <f aca="false">1-3.47%</f>
        <v>0.9653</v>
      </c>
      <c r="E5" s="4" t="n">
        <v>0.0436</v>
      </c>
      <c r="F5" s="5" t="n">
        <f aca="false">B5/D5-B5+E5</f>
        <v>0.109383694188335</v>
      </c>
      <c r="G5" s="6" t="n">
        <f aca="false">C5-F5</f>
        <v>-0.0243836941883352</v>
      </c>
      <c r="I5" s="17" t="s">
        <v>11</v>
      </c>
      <c r="J5" s="2" t="n">
        <f aca="false">VLOOKUP(I5,'EOLID''s'!$A$3:$E$54,5,0)</f>
        <v>1.83</v>
      </c>
      <c r="K5" s="18" t="n">
        <f aca="false">+$J$3-J5</f>
        <v>0.0449999999999999</v>
      </c>
      <c r="L5" s="19" t="n">
        <v>0.0096</v>
      </c>
      <c r="M5" s="4" t="n">
        <v>0.0151</v>
      </c>
      <c r="N5" s="5" t="n">
        <f aca="false">(J5*L5)+M5</f>
        <v>0.032668</v>
      </c>
      <c r="O5" s="6" t="n">
        <f aca="false">K5-N5</f>
        <v>0.0123319999999999</v>
      </c>
    </row>
    <row r="6" customFormat="false" ht="12.75" hidden="false" customHeight="false" outlineLevel="0" collapsed="false">
      <c r="A6" s="17" t="s">
        <v>9</v>
      </c>
      <c r="B6" s="2" t="n">
        <f aca="false">VLOOKUP(A6,'EOLID''s'!$A$3:$E$54,5,0)</f>
        <v>1.875</v>
      </c>
      <c r="C6" s="18" t="n">
        <f aca="false">+$B$3-B6</f>
        <v>0.04</v>
      </c>
      <c r="D6" s="19" t="n">
        <f aca="false">1-3.47%</f>
        <v>0.9653</v>
      </c>
      <c r="E6" s="4" t="n">
        <v>0.0436</v>
      </c>
      <c r="F6" s="5" t="n">
        <f aca="false">B6/D6-B6+E6</f>
        <v>0.111001326012638</v>
      </c>
      <c r="G6" s="6" t="n">
        <f aca="false">C6-F6</f>
        <v>-0.0710013260126385</v>
      </c>
      <c r="I6" s="15" t="s">
        <v>11</v>
      </c>
      <c r="J6" s="2" t="n">
        <f aca="false">VLOOKUP(I6,'EOLID''s'!$A$3:$E$54,5,0)</f>
        <v>1.83</v>
      </c>
      <c r="K6" s="12"/>
      <c r="L6" s="16"/>
      <c r="M6" s="13"/>
      <c r="N6" s="5"/>
      <c r="O6" s="6"/>
    </row>
    <row r="7" customFormat="false" ht="12.75" hidden="false" customHeight="false" outlineLevel="0" collapsed="false">
      <c r="A7" s="15" t="s">
        <v>12</v>
      </c>
      <c r="B7" s="2" t="n">
        <f aca="false">VLOOKUP(A7,'EOLID''s'!$A$3:$E$54,5,0)</f>
        <v>1.925</v>
      </c>
      <c r="D7" s="19"/>
      <c r="I7" s="17" t="s">
        <v>10</v>
      </c>
      <c r="J7" s="2" t="n">
        <f aca="false">VLOOKUP(I7,'EOLID''s'!$A$3:$E$54,5,0)</f>
        <v>1.81</v>
      </c>
      <c r="K7" s="18" t="n">
        <f aca="false">+$J$6-J7</f>
        <v>0.02</v>
      </c>
      <c r="L7" s="19" t="n">
        <f aca="false">1-3.47%</f>
        <v>0.9653</v>
      </c>
      <c r="M7" s="4" t="n">
        <v>0.0123</v>
      </c>
      <c r="N7" s="5" t="n">
        <f aca="false">J7/L7-J7+M7</f>
        <v>0.0773647467108669</v>
      </c>
      <c r="O7" s="6" t="n">
        <f aca="false">K7-N7</f>
        <v>-0.0573647467108669</v>
      </c>
    </row>
    <row r="8" customFormat="false" ht="12.75" hidden="false" customHeight="false" outlineLevel="0" collapsed="false">
      <c r="A8" s="17" t="s">
        <v>10</v>
      </c>
      <c r="B8" s="2" t="n">
        <f aca="false">VLOOKUP(A8,'EOLID''s'!$A$3:$E$54,5,0)</f>
        <v>1.81</v>
      </c>
      <c r="C8" s="18" t="n">
        <f aca="false">+$B$7-B8</f>
        <v>0.115</v>
      </c>
      <c r="D8" s="19" t="n">
        <f aca="false">1-3.47%</f>
        <v>0.9653</v>
      </c>
      <c r="E8" s="4" t="n">
        <v>0.026</v>
      </c>
      <c r="F8" s="5" t="n">
        <f aca="false">B8/D8-B8+E8</f>
        <v>0.0910647467108669</v>
      </c>
      <c r="G8" s="6" t="n">
        <f aca="false">C8-F8</f>
        <v>0.0239352532891328</v>
      </c>
      <c r="I8" s="15" t="s">
        <v>10</v>
      </c>
      <c r="J8" s="2" t="n">
        <f aca="false">VLOOKUP(I8,'EOLID''s'!$A$3:$E$54,5,0)</f>
        <v>1.81</v>
      </c>
      <c r="K8" s="12"/>
      <c r="L8" s="16"/>
      <c r="M8" s="13"/>
      <c r="N8" s="5"/>
      <c r="O8" s="6"/>
    </row>
    <row r="9" customFormat="false" ht="12.75" hidden="false" customHeight="false" outlineLevel="0" collapsed="false">
      <c r="A9" s="17" t="s">
        <v>11</v>
      </c>
      <c r="B9" s="2" t="n">
        <f aca="false">VLOOKUP(A9,'EOLID''s'!$A$3:$E$54,5,0)</f>
        <v>1.83</v>
      </c>
      <c r="C9" s="18" t="n">
        <f aca="false">+$B$7-B9</f>
        <v>0.0949999999999998</v>
      </c>
      <c r="D9" s="19" t="n">
        <f aca="false">1-3.47%</f>
        <v>0.9653</v>
      </c>
      <c r="E9" s="4" t="n">
        <v>0.0436</v>
      </c>
      <c r="F9" s="5" t="n">
        <f aca="false">B9/D9-B9+E9</f>
        <v>0.109383694188335</v>
      </c>
      <c r="G9" s="6" t="n">
        <f aca="false">C9-F9</f>
        <v>-0.0143836941883354</v>
      </c>
      <c r="I9" s="17" t="s">
        <v>13</v>
      </c>
      <c r="J9" s="2" t="n">
        <f aca="false">VLOOKUP(I9,'EOLID''s'!$A$3:$E$54,5,0)</f>
        <v>1.73</v>
      </c>
      <c r="K9" s="18" t="n">
        <f aca="false">+$J$8-J9</f>
        <v>0.0800000000000001</v>
      </c>
      <c r="L9" s="19" t="n">
        <v>0.015</v>
      </c>
      <c r="M9" s="4" t="n">
        <v>0.03</v>
      </c>
      <c r="N9" s="5" t="n">
        <f aca="false">(J9*L9)+M9</f>
        <v>0.05595</v>
      </c>
      <c r="O9" s="6" t="n">
        <f aca="false">K9-N9</f>
        <v>0.0240500000000001</v>
      </c>
    </row>
    <row r="10" customFormat="false" ht="12.75" hidden="false" customHeight="false" outlineLevel="0" collapsed="false">
      <c r="A10" s="17" t="s">
        <v>9</v>
      </c>
      <c r="B10" s="2" t="n">
        <f aca="false">VLOOKUP(A10,'EOLID''s'!$A$3:$E$54,5,0)</f>
        <v>1.875</v>
      </c>
      <c r="C10" s="18" t="n">
        <f aca="false">+$B$7-B10</f>
        <v>0.0499999999999998</v>
      </c>
      <c r="D10" s="19" t="n">
        <f aca="false">1-3.47%</f>
        <v>0.9653</v>
      </c>
      <c r="E10" s="4" t="n">
        <v>0.0436</v>
      </c>
      <c r="F10" s="5" t="n">
        <f aca="false">B10/D10-B10+E10</f>
        <v>0.111001326012638</v>
      </c>
      <c r="G10" s="6" t="n">
        <f aca="false">C10-F10</f>
        <v>-0.0610013260126387</v>
      </c>
      <c r="I10" s="17" t="s">
        <v>14</v>
      </c>
      <c r="J10" s="2" t="n">
        <f aca="false">VLOOKUP(I10,'EOLID''s'!$A$3:$E$54,5,0)</f>
        <v>1.71</v>
      </c>
      <c r="K10" s="18" t="n">
        <f aca="false">+$J$8-J10</f>
        <v>0.1</v>
      </c>
      <c r="L10" s="19" t="n">
        <v>0.013</v>
      </c>
      <c r="M10" s="4" t="n">
        <v>0.0043</v>
      </c>
      <c r="N10" s="5" t="n">
        <f aca="false">(J10*L10)+M10</f>
        <v>0.02653</v>
      </c>
      <c r="O10" s="6" t="n">
        <f aca="false">K10-N10</f>
        <v>0.0734700000000001</v>
      </c>
    </row>
    <row r="11" customFormat="false" ht="12.75" hidden="false" customHeight="false" outlineLevel="0" collapsed="false">
      <c r="A11" s="20" t="s">
        <v>15</v>
      </c>
      <c r="B11" s="2" t="n">
        <f aca="false">VLOOKUP(A11,'EOLID''s'!$A$3:$E$54,5,0)</f>
        <v>1.925</v>
      </c>
      <c r="D11" s="19"/>
      <c r="I11" s="17" t="s">
        <v>16</v>
      </c>
      <c r="J11" s="2" t="n">
        <f aca="false">VLOOKUP(I11,'EOLID''s'!$A$3:$E$54,5,0)</f>
        <v>1.7</v>
      </c>
      <c r="K11" s="18" t="n">
        <f aca="false">+$J$8-J11</f>
        <v>0.11</v>
      </c>
      <c r="L11" s="19" t="n">
        <v>0.015</v>
      </c>
      <c r="M11" s="4" t="n">
        <v>0.03</v>
      </c>
      <c r="N11" s="5" t="n">
        <f aca="false">(J11*L11)+M11</f>
        <v>0.0555</v>
      </c>
      <c r="O11" s="6" t="n">
        <f aca="false">K11-N11</f>
        <v>0.0544999999999999</v>
      </c>
    </row>
    <row r="12" customFormat="false" ht="12.75" hidden="false" customHeight="false" outlineLevel="0" collapsed="false">
      <c r="A12" s="17" t="s">
        <v>17</v>
      </c>
      <c r="B12" s="2" t="n">
        <f aca="false">VLOOKUP(A12,'EOLID''s'!$A$3:$E$54,5,0)</f>
        <v>1.81</v>
      </c>
      <c r="C12" s="18" t="n">
        <f aca="false">+$B$11-B12</f>
        <v>0.115</v>
      </c>
      <c r="D12" s="19" t="n">
        <v>0.0475</v>
      </c>
      <c r="E12" s="4" t="n">
        <v>0.0164</v>
      </c>
      <c r="F12" s="5" t="n">
        <f aca="false">(B12*D12)+E12</f>
        <v>0.102375</v>
      </c>
      <c r="G12" s="6" t="n">
        <f aca="false">C12-F12</f>
        <v>0.012625</v>
      </c>
      <c r="I12" s="17" t="s">
        <v>18</v>
      </c>
      <c r="J12" s="2" t="n">
        <f aca="false">VLOOKUP(I12,'EOLID''s'!$A$3:$E$54,5,0)</f>
        <v>1.73</v>
      </c>
      <c r="K12" s="18" t="n">
        <f aca="false">+$J$8-J12</f>
        <v>0.0800000000000001</v>
      </c>
      <c r="L12" s="19" t="n">
        <v>0.015</v>
      </c>
      <c r="M12" s="4" t="n">
        <v>0.03</v>
      </c>
      <c r="N12" s="5" t="n">
        <f aca="false">(J12*L12)+M12</f>
        <v>0.05595</v>
      </c>
      <c r="O12" s="6" t="n">
        <f aca="false">K12-N12</f>
        <v>0.0240500000000001</v>
      </c>
    </row>
    <row r="13" customFormat="false" ht="12.75" hidden="false" customHeight="false" outlineLevel="0" collapsed="false">
      <c r="A13" s="17" t="s">
        <v>19</v>
      </c>
      <c r="B13" s="2" t="n">
        <f aca="false">VLOOKUP(A13,'EOLID''s'!$A$3:$E$54,5,0)</f>
        <v>1.83</v>
      </c>
      <c r="C13" s="18" t="n">
        <f aca="false">+$B$11-B13</f>
        <v>0.095</v>
      </c>
      <c r="D13" s="19" t="n">
        <v>0.05</v>
      </c>
      <c r="E13" s="4" t="n">
        <v>0.0224</v>
      </c>
      <c r="F13" s="5" t="n">
        <f aca="false">(B13*D13)+E13</f>
        <v>0.1139</v>
      </c>
      <c r="G13" s="6" t="n">
        <f aca="false">C13-F13</f>
        <v>-0.0189</v>
      </c>
      <c r="I13" s="15" t="s">
        <v>13</v>
      </c>
      <c r="J13" s="2" t="n">
        <f aca="false">VLOOKUP(I13,'EOLID''s'!$A$3:$E$54,5,0)</f>
        <v>1.73</v>
      </c>
      <c r="L13" s="19"/>
      <c r="M13" s="4"/>
      <c r="N13" s="5"/>
      <c r="O13" s="6"/>
    </row>
    <row r="14" customFormat="false" ht="12.75" hidden="false" customHeight="false" outlineLevel="0" collapsed="false">
      <c r="A14" s="20" t="s">
        <v>20</v>
      </c>
      <c r="B14" s="2" t="n">
        <f aca="false">VLOOKUP(A14,'EOLID''s'!$A$3:$E$54,5,0)</f>
        <v>1.92</v>
      </c>
      <c r="D14" s="19"/>
      <c r="I14" s="17" t="s">
        <v>21</v>
      </c>
      <c r="J14" s="2" t="n">
        <f aca="false">VLOOKUP(I14,'EOLID''s'!$A$3:$E$54,5,0)</f>
        <v>2.445</v>
      </c>
      <c r="K14" s="18" t="n">
        <f aca="false">+$J$13-J14</f>
        <v>-0.715</v>
      </c>
      <c r="L14" s="19" t="n">
        <v>0.03865</v>
      </c>
      <c r="M14" s="4" t="n">
        <f aca="false">0.012865+0.03</f>
        <v>0.042865</v>
      </c>
      <c r="N14" s="5" t="n">
        <f aca="false">(J14*L14)+M14</f>
        <v>0.13736425</v>
      </c>
      <c r="O14" s="6" t="n">
        <f aca="false">K14-N14</f>
        <v>-0.85236425</v>
      </c>
    </row>
    <row r="15" customFormat="false" ht="12.75" hidden="false" customHeight="false" outlineLevel="0" collapsed="false">
      <c r="A15" s="17" t="s">
        <v>22</v>
      </c>
      <c r="B15" s="2" t="n">
        <f aca="false">VLOOKUP(A15,'EOLID''s'!$A$3:$E$54,5,0)</f>
        <v>1.73</v>
      </c>
      <c r="C15" s="18" t="n">
        <f aca="false">+$B$14-B15</f>
        <v>0.19</v>
      </c>
      <c r="D15" s="19" t="n">
        <v>0.042</v>
      </c>
      <c r="E15" s="4" t="n">
        <v>0.06</v>
      </c>
      <c r="F15" s="5" t="n">
        <f aca="false">(B15*D15)+E15</f>
        <v>0.13266</v>
      </c>
      <c r="G15" s="6" t="n">
        <f aca="false">C15-F15</f>
        <v>0.05734</v>
      </c>
      <c r="I15" s="17" t="s">
        <v>18</v>
      </c>
      <c r="J15" s="2" t="n">
        <f aca="false">VLOOKUP(I15,'EOLID''s'!$A$3:$E$54,5,0)</f>
        <v>1.73</v>
      </c>
      <c r="K15" s="18" t="n">
        <f aca="false">+$J$13-J15</f>
        <v>0</v>
      </c>
      <c r="L15" s="19" t="n">
        <v>0.015</v>
      </c>
      <c r="M15" s="4" t="n">
        <v>0.03</v>
      </c>
      <c r="N15" s="5" t="n">
        <f aca="false">(J15*L15)+M15</f>
        <v>0.05595</v>
      </c>
      <c r="O15" s="6" t="n">
        <f aca="false">K15-N15</f>
        <v>-0.05595</v>
      </c>
    </row>
    <row r="16" customFormat="false" ht="12.75" hidden="false" customHeight="false" outlineLevel="0" collapsed="false">
      <c r="A16" s="20" t="s">
        <v>23</v>
      </c>
      <c r="B16" s="2" t="n">
        <f aca="false">VLOOKUP(A16,'EOLID''s'!$A$3:$E$54,5,0)</f>
        <v>1.92</v>
      </c>
      <c r="D16" s="19"/>
      <c r="I16" s="17" t="s">
        <v>24</v>
      </c>
      <c r="J16" s="2" t="n">
        <f aca="false">VLOOKUP(I16,'EOLID''s'!$A$3:$E$54,5,0)</f>
        <v>1.71</v>
      </c>
      <c r="K16" s="18" t="n">
        <f aca="false">+$J$13-J16</f>
        <v>0.02</v>
      </c>
      <c r="L16" s="19" t="n">
        <v>0.03</v>
      </c>
      <c r="M16" s="4" t="n">
        <v>0</v>
      </c>
      <c r="N16" s="5" t="n">
        <f aca="false">(J16*L16)+M16</f>
        <v>0.0513</v>
      </c>
      <c r="O16" s="6" t="n">
        <f aca="false">K16-N16</f>
        <v>-0.0313</v>
      </c>
    </row>
    <row r="17" customFormat="false" ht="12.75" hidden="false" customHeight="false" outlineLevel="0" collapsed="false">
      <c r="A17" s="17" t="s">
        <v>25</v>
      </c>
      <c r="B17" s="2" t="n">
        <f aca="false">VLOOKUP(A17,'EOLID''s'!$A$3:$E$54,5,0)</f>
        <v>1.725</v>
      </c>
      <c r="C17" s="18" t="n">
        <f aca="false">+$B$16-B17</f>
        <v>0.195</v>
      </c>
      <c r="D17" s="19" t="n">
        <v>0.011</v>
      </c>
      <c r="E17" s="4" t="n">
        <v>0</v>
      </c>
      <c r="F17" s="5" t="n">
        <f aca="false">(B17*D17)+E17</f>
        <v>0.018975</v>
      </c>
      <c r="G17" s="6" t="n">
        <f aca="false">C17-F17</f>
        <v>0.176025</v>
      </c>
      <c r="I17" s="17" t="s">
        <v>26</v>
      </c>
      <c r="J17" s="2" t="n">
        <f aca="false">VLOOKUP(I17,'EOLID''s'!$A$3:$E$54,5,0)</f>
        <v>1.75</v>
      </c>
      <c r="K17" s="18" t="n">
        <f aca="false">+$J$13-J17</f>
        <v>-0.02</v>
      </c>
      <c r="L17" s="19" t="n">
        <v>0.03</v>
      </c>
      <c r="M17" s="4" t="n">
        <v>0</v>
      </c>
      <c r="N17" s="5" t="n">
        <f aca="false">(J17*L17)+M17</f>
        <v>0.0525</v>
      </c>
      <c r="O17" s="6" t="n">
        <f aca="false">K17-N17</f>
        <v>-0.0725</v>
      </c>
    </row>
    <row r="18" customFormat="false" ht="12.75" hidden="false" customHeight="false" outlineLevel="0" collapsed="false">
      <c r="A18" s="15" t="s">
        <v>27</v>
      </c>
      <c r="B18" s="2" t="n">
        <f aca="false">VLOOKUP(A18,'EOLID''s'!$A$3:$E$54,5,0)</f>
        <v>1.8</v>
      </c>
      <c r="C18" s="12"/>
      <c r="D18" s="16"/>
      <c r="E18" s="13"/>
      <c r="H18" s="21"/>
      <c r="I18" s="17" t="s">
        <v>10</v>
      </c>
      <c r="J18" s="2" t="n">
        <f aca="false">VLOOKUP(I18,'EOLID''s'!$A$3:$E$54,5,0)</f>
        <v>1.81</v>
      </c>
      <c r="K18" s="18" t="n">
        <f aca="false">+$J$13-J18</f>
        <v>-0.0800000000000001</v>
      </c>
      <c r="L18" s="19" t="n">
        <v>0.015</v>
      </c>
      <c r="M18" s="4" t="n">
        <v>0.03</v>
      </c>
      <c r="N18" s="5" t="n">
        <f aca="false">(J18*L18)+M18</f>
        <v>0.05715</v>
      </c>
      <c r="O18" s="6" t="n">
        <f aca="false">K18-N18</f>
        <v>-0.13715</v>
      </c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  <c r="BT18" s="21"/>
      <c r="BU18" s="21"/>
      <c r="BV18" s="21"/>
      <c r="BW18" s="21"/>
      <c r="BX18" s="21"/>
      <c r="BY18" s="21"/>
      <c r="BZ18" s="21"/>
      <c r="CA18" s="21"/>
      <c r="CB18" s="21"/>
      <c r="CC18" s="21"/>
      <c r="CD18" s="21"/>
      <c r="CE18" s="21"/>
      <c r="CF18" s="21"/>
      <c r="CG18" s="21"/>
      <c r="CH18" s="21"/>
      <c r="CI18" s="21"/>
      <c r="CJ18" s="21"/>
      <c r="CK18" s="21"/>
      <c r="CL18" s="21"/>
      <c r="CM18" s="21"/>
      <c r="CN18" s="21"/>
      <c r="CO18" s="21"/>
      <c r="CP18" s="21"/>
      <c r="CQ18" s="21"/>
      <c r="CR18" s="21"/>
      <c r="CS18" s="21"/>
      <c r="CT18" s="21"/>
      <c r="CU18" s="21"/>
      <c r="CV18" s="21"/>
      <c r="CW18" s="21"/>
      <c r="CX18" s="21"/>
      <c r="CY18" s="21"/>
      <c r="CZ18" s="21"/>
      <c r="DA18" s="21"/>
      <c r="DB18" s="21"/>
      <c r="DC18" s="21"/>
      <c r="DD18" s="21"/>
      <c r="DE18" s="21"/>
      <c r="DF18" s="21"/>
      <c r="DG18" s="21"/>
      <c r="DH18" s="21"/>
      <c r="DI18" s="21"/>
      <c r="DJ18" s="21"/>
      <c r="DK18" s="21"/>
      <c r="DL18" s="21"/>
      <c r="DM18" s="21"/>
      <c r="DN18" s="21"/>
      <c r="DO18" s="21"/>
      <c r="DP18" s="21"/>
      <c r="DQ18" s="21"/>
      <c r="DR18" s="21"/>
      <c r="DS18" s="21"/>
      <c r="DT18" s="21"/>
      <c r="DU18" s="21"/>
      <c r="DV18" s="21"/>
      <c r="DW18" s="21"/>
      <c r="DX18" s="21"/>
      <c r="DY18" s="21"/>
      <c r="DZ18" s="21"/>
      <c r="EA18" s="21"/>
      <c r="EB18" s="21"/>
      <c r="EC18" s="21"/>
      <c r="ED18" s="21"/>
      <c r="EE18" s="21"/>
      <c r="EF18" s="21"/>
      <c r="EG18" s="21"/>
      <c r="EH18" s="21"/>
      <c r="EI18" s="21"/>
      <c r="EJ18" s="21"/>
      <c r="EK18" s="21"/>
      <c r="EL18" s="21"/>
      <c r="EM18" s="21"/>
      <c r="EN18" s="21"/>
      <c r="EO18" s="21"/>
      <c r="EP18" s="21"/>
      <c r="EQ18" s="21"/>
      <c r="ER18" s="21"/>
      <c r="ES18" s="21"/>
      <c r="ET18" s="21"/>
      <c r="EU18" s="21"/>
      <c r="EV18" s="21"/>
      <c r="EW18" s="21"/>
      <c r="EX18" s="21"/>
      <c r="EY18" s="21"/>
      <c r="EZ18" s="21"/>
      <c r="FA18" s="21"/>
      <c r="FB18" s="21"/>
      <c r="FC18" s="21"/>
      <c r="FD18" s="21"/>
      <c r="FE18" s="21"/>
      <c r="FF18" s="21"/>
      <c r="FG18" s="21"/>
      <c r="FH18" s="21"/>
      <c r="FI18" s="21"/>
      <c r="FJ18" s="21"/>
      <c r="FK18" s="21"/>
      <c r="FL18" s="21"/>
      <c r="FM18" s="21"/>
      <c r="FN18" s="21"/>
      <c r="FO18" s="21"/>
      <c r="FP18" s="21"/>
      <c r="FQ18" s="21"/>
      <c r="FR18" s="21"/>
      <c r="FS18" s="21"/>
      <c r="FT18" s="21"/>
      <c r="FU18" s="21"/>
      <c r="FV18" s="21"/>
      <c r="FW18" s="21"/>
      <c r="FX18" s="21"/>
      <c r="FY18" s="21"/>
      <c r="FZ18" s="21"/>
      <c r="GA18" s="21"/>
      <c r="GB18" s="21"/>
      <c r="GC18" s="21"/>
      <c r="GD18" s="21"/>
      <c r="GE18" s="21"/>
      <c r="GF18" s="21"/>
      <c r="GG18" s="21"/>
      <c r="GH18" s="21"/>
      <c r="GI18" s="21"/>
      <c r="GJ18" s="21"/>
      <c r="GK18" s="21"/>
      <c r="GL18" s="21"/>
      <c r="GM18" s="21"/>
      <c r="GN18" s="21"/>
      <c r="GO18" s="21"/>
      <c r="GP18" s="21"/>
      <c r="GQ18" s="21"/>
      <c r="GR18" s="21"/>
      <c r="GS18" s="21"/>
      <c r="GT18" s="21"/>
      <c r="GU18" s="21"/>
      <c r="GV18" s="21"/>
      <c r="GW18" s="21"/>
      <c r="GX18" s="21"/>
      <c r="GY18" s="21"/>
      <c r="GZ18" s="21"/>
      <c r="HA18" s="21"/>
      <c r="HB18" s="21"/>
      <c r="HC18" s="21"/>
      <c r="HD18" s="21"/>
      <c r="HE18" s="21"/>
      <c r="HF18" s="21"/>
      <c r="HG18" s="21"/>
      <c r="HH18" s="21"/>
      <c r="HI18" s="21"/>
      <c r="HJ18" s="21"/>
      <c r="HK18" s="21"/>
      <c r="HL18" s="21"/>
      <c r="HM18" s="21"/>
      <c r="HN18" s="21"/>
      <c r="HO18" s="21"/>
      <c r="HP18" s="21"/>
      <c r="HQ18" s="21"/>
      <c r="HR18" s="21"/>
      <c r="HS18" s="21"/>
      <c r="HT18" s="21"/>
      <c r="HU18" s="21"/>
      <c r="HV18" s="21"/>
      <c r="HW18" s="21"/>
      <c r="HX18" s="21"/>
      <c r="HY18" s="21"/>
      <c r="HZ18" s="21"/>
      <c r="IA18" s="21"/>
      <c r="IB18" s="21"/>
      <c r="IC18" s="21"/>
      <c r="ID18" s="21"/>
      <c r="IE18" s="21"/>
      <c r="IF18" s="21"/>
      <c r="IG18" s="21"/>
      <c r="IH18" s="21"/>
      <c r="II18" s="21"/>
      <c r="IJ18" s="21"/>
      <c r="IK18" s="21"/>
      <c r="IL18" s="21"/>
      <c r="IM18" s="21"/>
      <c r="IN18" s="21"/>
      <c r="IO18" s="21"/>
      <c r="IP18" s="21"/>
      <c r="IQ18" s="21"/>
      <c r="IR18" s="21"/>
      <c r="IS18" s="21"/>
      <c r="IT18" s="21"/>
      <c r="IU18" s="21"/>
      <c r="IV18" s="21"/>
      <c r="IW18" s="21"/>
    </row>
    <row r="19" customFormat="false" ht="12.75" hidden="false" customHeight="false" outlineLevel="0" collapsed="false">
      <c r="A19" s="17" t="s">
        <v>10</v>
      </c>
      <c r="B19" s="2" t="n">
        <f aca="false">VLOOKUP(A19,'EOLID''s'!$A$3:$E$54,5,0)</f>
        <v>1.81</v>
      </c>
      <c r="C19" s="18" t="n">
        <f aca="false">+$B$18-B19</f>
        <v>-0.01</v>
      </c>
      <c r="D19" s="19" t="n">
        <f aca="false">1-3.47%</f>
        <v>0.9653</v>
      </c>
      <c r="E19" s="4" t="n">
        <v>0.026</v>
      </c>
      <c r="F19" s="5" t="n">
        <f aca="false">B19/D19-B19+E19</f>
        <v>0.0910647467108669</v>
      </c>
      <c r="G19" s="6" t="n">
        <f aca="false">C19-F19</f>
        <v>-0.101064746710867</v>
      </c>
      <c r="I19" s="15" t="s">
        <v>24</v>
      </c>
      <c r="J19" s="2" t="n">
        <f aca="false">VLOOKUP(I19,'EOLID''s'!$A$3:$E$54,5,0)</f>
        <v>1.71</v>
      </c>
      <c r="L19" s="19"/>
      <c r="M19" s="4"/>
      <c r="N19" s="5"/>
      <c r="O19" s="6"/>
    </row>
    <row r="20" customFormat="false" ht="12.75" hidden="false" customHeight="false" outlineLevel="0" collapsed="false">
      <c r="A20" s="17" t="s">
        <v>11</v>
      </c>
      <c r="B20" s="2" t="n">
        <f aca="false">VLOOKUP(A20,'EOLID''s'!$A$3:$E$54,5,0)</f>
        <v>1.83</v>
      </c>
      <c r="C20" s="18" t="n">
        <f aca="false">+$B$18-B20</f>
        <v>-0.03</v>
      </c>
      <c r="D20" s="19" t="n">
        <f aca="false">1-3.47%</f>
        <v>0.9653</v>
      </c>
      <c r="E20" s="4" t="n">
        <v>0.0436</v>
      </c>
      <c r="F20" s="5" t="n">
        <f aca="false">B20/D20-B20+E20</f>
        <v>0.109383694188335</v>
      </c>
      <c r="G20" s="6" t="n">
        <f aca="false">C20-F20</f>
        <v>-0.139383694188335</v>
      </c>
      <c r="I20" s="17" t="s">
        <v>13</v>
      </c>
      <c r="J20" s="2" t="n">
        <f aca="false">VLOOKUP(I20,'EOLID''s'!$A$3:$E$54,5,0)</f>
        <v>1.73</v>
      </c>
      <c r="K20" s="18" t="n">
        <f aca="false">+$J$19-J20</f>
        <v>-0.02</v>
      </c>
      <c r="L20" s="19" t="n">
        <v>0.03</v>
      </c>
      <c r="M20" s="4" t="n">
        <v>0</v>
      </c>
      <c r="N20" s="5" t="n">
        <f aca="false">(J20*L20)+M20</f>
        <v>0.0519</v>
      </c>
      <c r="O20" s="6" t="n">
        <f aca="false">K20-N20</f>
        <v>-0.0719</v>
      </c>
    </row>
    <row r="21" customFormat="false" ht="12.75" hidden="false" customHeight="false" outlineLevel="0" collapsed="false">
      <c r="A21" s="17" t="s">
        <v>17</v>
      </c>
      <c r="B21" s="2" t="n">
        <f aca="false">VLOOKUP(A21,'EOLID''s'!$A$3:$E$54,5,0)</f>
        <v>1.81</v>
      </c>
      <c r="C21" s="18" t="n">
        <f aca="false">+$B$18-B21</f>
        <v>-0.01</v>
      </c>
      <c r="D21" s="19" t="n">
        <v>0.0475</v>
      </c>
      <c r="E21" s="4" t="n">
        <v>0.0164</v>
      </c>
      <c r="F21" s="5" t="n">
        <f aca="false">(B21*D21)+E21</f>
        <v>0.102375</v>
      </c>
      <c r="G21" s="6" t="n">
        <f aca="false">C21-F21</f>
        <v>-0.112375</v>
      </c>
      <c r="I21" s="15" t="s">
        <v>28</v>
      </c>
      <c r="J21" s="2" t="n">
        <f aca="false">VLOOKUP(I21,'EOLID''s'!$A$3:$E$54,5,0)</f>
        <v>0.9625</v>
      </c>
      <c r="L21" s="19"/>
      <c r="M21" s="4"/>
      <c r="N21" s="5"/>
      <c r="O21" s="6"/>
    </row>
    <row r="22" customFormat="false" ht="12.75" hidden="false" customHeight="false" outlineLevel="0" collapsed="false">
      <c r="A22" s="17" t="s">
        <v>19</v>
      </c>
      <c r="B22" s="2" t="n">
        <f aca="false">VLOOKUP(A22,'EOLID''s'!$A$3:$E$54,5,0)</f>
        <v>1.83</v>
      </c>
      <c r="C22" s="18" t="n">
        <f aca="false">+$B$18-B22</f>
        <v>-0.03</v>
      </c>
      <c r="D22" s="19" t="n">
        <v>0.05</v>
      </c>
      <c r="E22" s="4" t="n">
        <v>0.0224</v>
      </c>
      <c r="F22" s="5" t="n">
        <f aca="false">(B22*D22)+E22</f>
        <v>0.1139</v>
      </c>
      <c r="G22" s="6" t="n">
        <f aca="false">C22-F22</f>
        <v>-0.1439</v>
      </c>
      <c r="I22" s="17" t="s">
        <v>24</v>
      </c>
      <c r="J22" s="2" t="n">
        <f aca="false">VLOOKUP(I22,'EOLID''s'!$A$3:$E$54,5,0)</f>
        <v>1.71</v>
      </c>
      <c r="K22" s="18" t="n">
        <f aca="false">+$J$21-J22</f>
        <v>-0.7475</v>
      </c>
      <c r="L22" s="19" t="n">
        <v>0.03</v>
      </c>
      <c r="M22" s="4" t="n">
        <v>0</v>
      </c>
      <c r="N22" s="5" t="n">
        <f aca="false">(J22*L22)+M22</f>
        <v>0.0513</v>
      </c>
      <c r="O22" s="6" t="n">
        <f aca="false">K22-N22</f>
        <v>-0.7988</v>
      </c>
    </row>
    <row r="23" customFormat="false" ht="12.75" hidden="false" customHeight="false" outlineLevel="0" collapsed="false">
      <c r="A23" s="17" t="s">
        <v>22</v>
      </c>
      <c r="B23" s="2" t="n">
        <f aca="false">VLOOKUP(A23,'EOLID''s'!$A$3:$E$54,5,0)</f>
        <v>1.73</v>
      </c>
      <c r="C23" s="18" t="n">
        <f aca="false">+$B$18-B23</f>
        <v>0.0700000000000001</v>
      </c>
      <c r="D23" s="19" t="n">
        <v>0.042</v>
      </c>
      <c r="E23" s="4" t="n">
        <v>0.06</v>
      </c>
      <c r="F23" s="5" t="n">
        <f aca="false">(B23*D23)+E23</f>
        <v>0.13266</v>
      </c>
      <c r="G23" s="6" t="n">
        <f aca="false">C23-F23</f>
        <v>-0.0626599999999999</v>
      </c>
      <c r="I23" s="17" t="s">
        <v>26</v>
      </c>
      <c r="J23" s="2" t="n">
        <f aca="false">VLOOKUP(I23,'EOLID''s'!$A$3:$E$54,5,0)</f>
        <v>1.75</v>
      </c>
      <c r="K23" s="18" t="n">
        <f aca="false">+$J$21-J23</f>
        <v>-0.7875</v>
      </c>
      <c r="L23" s="19" t="n">
        <v>0.03</v>
      </c>
      <c r="M23" s="4" t="n">
        <v>0</v>
      </c>
      <c r="N23" s="5" t="n">
        <f aca="false">(J23*L23)+M23</f>
        <v>0.0525</v>
      </c>
      <c r="O23" s="6" t="n">
        <f aca="false">K23-N23</f>
        <v>-0.84</v>
      </c>
    </row>
    <row r="24" customFormat="false" ht="12.75" hidden="false" customHeight="false" outlineLevel="0" collapsed="false">
      <c r="A24" s="17" t="s">
        <v>9</v>
      </c>
      <c r="B24" s="2" t="n">
        <f aca="false">VLOOKUP(A24,'EOLID''s'!$A$3:$E$54,5,0)</f>
        <v>1.875</v>
      </c>
      <c r="C24" s="18" t="n">
        <f aca="false">+$B$18-B24</f>
        <v>-0.075</v>
      </c>
      <c r="D24" s="19" t="n">
        <f aca="false">1-3.47%</f>
        <v>0.9653</v>
      </c>
      <c r="E24" s="4" t="n">
        <v>0.0436</v>
      </c>
      <c r="F24" s="5" t="n">
        <f aca="false">B24/D24-B24+E24</f>
        <v>0.111001326012638</v>
      </c>
      <c r="G24" s="6" t="n">
        <f aca="false">C24-F24</f>
        <v>-0.186001326012638</v>
      </c>
    </row>
    <row r="25" customFormat="false" ht="12.75" hidden="false" customHeight="false" outlineLevel="0" collapsed="false">
      <c r="A25" s="15" t="s">
        <v>29</v>
      </c>
      <c r="B25" s="2" t="n">
        <f aca="false">VLOOKUP(A25,'EOLID''s'!$A$3:$E$54,5,0)</f>
        <v>2.005</v>
      </c>
      <c r="C25" s="12"/>
      <c r="D25" s="16"/>
      <c r="E25" s="13"/>
      <c r="H25" s="21"/>
      <c r="I25" s="21"/>
      <c r="J25" s="21"/>
      <c r="K25" s="12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1"/>
      <c r="BH25" s="21"/>
      <c r="BI25" s="21"/>
      <c r="BJ25" s="21"/>
      <c r="BK25" s="21"/>
      <c r="BL25" s="21"/>
      <c r="BM25" s="21"/>
      <c r="BN25" s="21"/>
      <c r="BO25" s="21"/>
      <c r="BP25" s="21"/>
      <c r="BQ25" s="21"/>
      <c r="BR25" s="21"/>
      <c r="BS25" s="21"/>
      <c r="BT25" s="21"/>
      <c r="BU25" s="21"/>
      <c r="BV25" s="21"/>
      <c r="BW25" s="21"/>
      <c r="BX25" s="21"/>
      <c r="BY25" s="21"/>
      <c r="BZ25" s="21"/>
      <c r="CA25" s="21"/>
      <c r="CB25" s="21"/>
      <c r="CC25" s="21"/>
      <c r="CD25" s="21"/>
      <c r="CE25" s="21"/>
      <c r="CF25" s="21"/>
      <c r="CG25" s="21"/>
      <c r="CH25" s="21"/>
      <c r="CI25" s="21"/>
      <c r="CJ25" s="21"/>
      <c r="CK25" s="21"/>
      <c r="CL25" s="21"/>
      <c r="CM25" s="21"/>
      <c r="CN25" s="21"/>
      <c r="CO25" s="21"/>
      <c r="CP25" s="21"/>
      <c r="CQ25" s="21"/>
      <c r="CR25" s="21"/>
      <c r="CS25" s="21"/>
      <c r="CT25" s="21"/>
      <c r="CU25" s="21"/>
      <c r="CV25" s="21"/>
      <c r="CW25" s="21"/>
      <c r="CX25" s="21"/>
      <c r="CY25" s="21"/>
      <c r="CZ25" s="21"/>
      <c r="DA25" s="21"/>
      <c r="DB25" s="21"/>
      <c r="DC25" s="21"/>
      <c r="DD25" s="21"/>
      <c r="DE25" s="21"/>
      <c r="DF25" s="21"/>
      <c r="DG25" s="21"/>
      <c r="DH25" s="21"/>
      <c r="DI25" s="21"/>
      <c r="DJ25" s="21"/>
      <c r="DK25" s="21"/>
      <c r="DL25" s="21"/>
      <c r="DM25" s="21"/>
      <c r="DN25" s="21"/>
      <c r="DO25" s="21"/>
      <c r="DP25" s="21"/>
      <c r="DQ25" s="21"/>
      <c r="DR25" s="21"/>
      <c r="DS25" s="21"/>
      <c r="DT25" s="21"/>
      <c r="DU25" s="21"/>
      <c r="DV25" s="21"/>
      <c r="DW25" s="21"/>
      <c r="DX25" s="21"/>
      <c r="DY25" s="21"/>
      <c r="DZ25" s="21"/>
      <c r="EA25" s="21"/>
      <c r="EB25" s="21"/>
      <c r="EC25" s="21"/>
      <c r="ED25" s="21"/>
      <c r="EE25" s="21"/>
      <c r="EF25" s="21"/>
      <c r="EG25" s="21"/>
      <c r="EH25" s="21"/>
      <c r="EI25" s="21"/>
      <c r="EJ25" s="21"/>
      <c r="EK25" s="21"/>
      <c r="EL25" s="21"/>
      <c r="EM25" s="21"/>
      <c r="EN25" s="21"/>
      <c r="EO25" s="21"/>
      <c r="EP25" s="21"/>
      <c r="EQ25" s="21"/>
      <c r="ER25" s="21"/>
      <c r="ES25" s="21"/>
      <c r="ET25" s="21"/>
      <c r="EU25" s="21"/>
      <c r="EV25" s="21"/>
      <c r="EW25" s="21"/>
      <c r="EX25" s="21"/>
      <c r="EY25" s="21"/>
      <c r="EZ25" s="21"/>
      <c r="FA25" s="21"/>
      <c r="FB25" s="21"/>
      <c r="FC25" s="21"/>
      <c r="FD25" s="21"/>
      <c r="FE25" s="21"/>
      <c r="FF25" s="21"/>
      <c r="FG25" s="21"/>
      <c r="FH25" s="21"/>
      <c r="FI25" s="21"/>
      <c r="FJ25" s="21"/>
      <c r="FK25" s="21"/>
      <c r="FL25" s="21"/>
      <c r="FM25" s="21"/>
      <c r="FN25" s="21"/>
      <c r="FO25" s="21"/>
      <c r="FP25" s="21"/>
      <c r="FQ25" s="21"/>
      <c r="FR25" s="21"/>
      <c r="FS25" s="21"/>
      <c r="FT25" s="21"/>
      <c r="FU25" s="21"/>
      <c r="FV25" s="21"/>
      <c r="FW25" s="21"/>
      <c r="FX25" s="21"/>
      <c r="FY25" s="21"/>
      <c r="FZ25" s="21"/>
      <c r="GA25" s="21"/>
      <c r="GB25" s="21"/>
      <c r="GC25" s="21"/>
      <c r="GD25" s="21"/>
      <c r="GE25" s="21"/>
      <c r="GF25" s="21"/>
      <c r="GG25" s="21"/>
      <c r="GH25" s="21"/>
      <c r="GI25" s="21"/>
      <c r="GJ25" s="21"/>
      <c r="GK25" s="21"/>
      <c r="GL25" s="21"/>
      <c r="GM25" s="21"/>
      <c r="GN25" s="21"/>
      <c r="GO25" s="21"/>
      <c r="GP25" s="21"/>
      <c r="GQ25" s="21"/>
      <c r="GR25" s="21"/>
      <c r="GS25" s="21"/>
      <c r="GT25" s="21"/>
      <c r="GU25" s="21"/>
      <c r="GV25" s="21"/>
      <c r="GW25" s="21"/>
      <c r="GX25" s="21"/>
      <c r="GY25" s="21"/>
      <c r="GZ25" s="21"/>
      <c r="HA25" s="21"/>
      <c r="HB25" s="21"/>
      <c r="HC25" s="21"/>
      <c r="HD25" s="21"/>
      <c r="HE25" s="21"/>
      <c r="HF25" s="21"/>
      <c r="HG25" s="21"/>
      <c r="HH25" s="21"/>
      <c r="HI25" s="21"/>
      <c r="HJ25" s="21"/>
      <c r="HK25" s="21"/>
      <c r="HL25" s="21"/>
      <c r="HM25" s="21"/>
      <c r="HN25" s="21"/>
      <c r="HO25" s="21"/>
      <c r="HP25" s="21"/>
      <c r="HQ25" s="21"/>
      <c r="HR25" s="21"/>
      <c r="HS25" s="21"/>
      <c r="HT25" s="21"/>
      <c r="HU25" s="21"/>
      <c r="HV25" s="21"/>
      <c r="HW25" s="21"/>
      <c r="HX25" s="21"/>
      <c r="HY25" s="21"/>
      <c r="HZ25" s="21"/>
      <c r="IA25" s="21"/>
      <c r="IB25" s="21"/>
      <c r="IC25" s="21"/>
      <c r="ID25" s="21"/>
      <c r="IE25" s="21"/>
      <c r="IF25" s="21"/>
      <c r="IG25" s="21"/>
      <c r="IH25" s="21"/>
      <c r="II25" s="21"/>
      <c r="IJ25" s="21"/>
      <c r="IK25" s="21"/>
      <c r="IL25" s="21"/>
      <c r="IM25" s="21"/>
      <c r="IN25" s="21"/>
      <c r="IO25" s="21"/>
      <c r="IP25" s="21"/>
      <c r="IQ25" s="21"/>
      <c r="IR25" s="21"/>
      <c r="IS25" s="21"/>
      <c r="IT25" s="21"/>
      <c r="IU25" s="21"/>
      <c r="IV25" s="21"/>
      <c r="IW25" s="21"/>
    </row>
    <row r="26" customFormat="false" ht="12.75" hidden="false" customHeight="false" outlineLevel="0" collapsed="false">
      <c r="A26" s="17" t="s">
        <v>25</v>
      </c>
      <c r="B26" s="2" t="n">
        <f aca="false">VLOOKUP(A26,'EOLID''s'!$A$3:$E$54,5,0)</f>
        <v>1.725</v>
      </c>
      <c r="C26" s="18" t="n">
        <f aca="false">+$B$25-B26</f>
        <v>0.28</v>
      </c>
      <c r="D26" s="19" t="n">
        <v>0.0137</v>
      </c>
      <c r="E26" s="4" t="n">
        <v>0</v>
      </c>
      <c r="F26" s="5" t="n">
        <f aca="false">(B26*D26)+E26</f>
        <v>0.0236325</v>
      </c>
      <c r="G26" s="6" t="n">
        <f aca="false">C26-F26</f>
        <v>0.2563675</v>
      </c>
    </row>
    <row r="27" customFormat="false" ht="12.75" hidden="false" customHeight="false" outlineLevel="0" collapsed="false">
      <c r="A27" s="17" t="s">
        <v>27</v>
      </c>
      <c r="B27" s="2" t="n">
        <f aca="false">VLOOKUP(A27,'EOLID''s'!$A$3:$E$54,5,0)</f>
        <v>1.8</v>
      </c>
      <c r="C27" s="18" t="n">
        <f aca="false">+$B$25-B27</f>
        <v>0.205</v>
      </c>
      <c r="D27" s="19" t="n">
        <v>0.0137</v>
      </c>
      <c r="E27" s="4" t="n">
        <v>0</v>
      </c>
      <c r="F27" s="5" t="n">
        <f aca="false">(B27*D27)+E27</f>
        <v>0.02466</v>
      </c>
      <c r="G27" s="6" t="n">
        <f aca="false">C27-F27</f>
        <v>0.18034</v>
      </c>
    </row>
    <row r="28" customFormat="false" ht="12.75" hidden="false" customHeight="false" outlineLevel="0" collapsed="false">
      <c r="A28" s="15" t="s">
        <v>25</v>
      </c>
      <c r="B28" s="2" t="n">
        <f aca="false">VLOOKUP(A28,'EOLID''s'!$A$3:$E$54,5,0)</f>
        <v>1.725</v>
      </c>
      <c r="C28" s="12"/>
      <c r="D28" s="16"/>
      <c r="E28" s="13"/>
      <c r="H28" s="21"/>
      <c r="I28" s="21"/>
      <c r="J28" s="21"/>
      <c r="K28" s="12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  <c r="BF28" s="21"/>
      <c r="BG28" s="21"/>
      <c r="BH28" s="21"/>
      <c r="BI28" s="21"/>
      <c r="BJ28" s="21"/>
      <c r="BK28" s="21"/>
      <c r="BL28" s="21"/>
      <c r="BM28" s="21"/>
      <c r="BN28" s="21"/>
      <c r="BO28" s="21"/>
      <c r="BP28" s="21"/>
      <c r="BQ28" s="21"/>
      <c r="BR28" s="21"/>
      <c r="BS28" s="21"/>
      <c r="BT28" s="21"/>
      <c r="BU28" s="21"/>
      <c r="BV28" s="21"/>
      <c r="BW28" s="21"/>
      <c r="BX28" s="21"/>
      <c r="BY28" s="21"/>
      <c r="BZ28" s="21"/>
      <c r="CA28" s="21"/>
      <c r="CB28" s="21"/>
      <c r="CC28" s="21"/>
      <c r="CD28" s="21"/>
      <c r="CE28" s="21"/>
      <c r="CF28" s="21"/>
      <c r="CG28" s="21"/>
      <c r="CH28" s="21"/>
      <c r="CI28" s="21"/>
      <c r="CJ28" s="21"/>
      <c r="CK28" s="21"/>
      <c r="CL28" s="21"/>
      <c r="CM28" s="21"/>
      <c r="CN28" s="21"/>
      <c r="CO28" s="21"/>
      <c r="CP28" s="21"/>
      <c r="CQ28" s="21"/>
      <c r="CR28" s="21"/>
      <c r="CS28" s="21"/>
      <c r="CT28" s="21"/>
      <c r="CU28" s="21"/>
      <c r="CV28" s="21"/>
      <c r="CW28" s="21"/>
      <c r="CX28" s="21"/>
      <c r="CY28" s="21"/>
      <c r="CZ28" s="21"/>
      <c r="DA28" s="21"/>
      <c r="DB28" s="21"/>
      <c r="DC28" s="21"/>
      <c r="DD28" s="21"/>
      <c r="DE28" s="21"/>
      <c r="DF28" s="21"/>
      <c r="DG28" s="21"/>
      <c r="DH28" s="21"/>
      <c r="DI28" s="21"/>
      <c r="DJ28" s="21"/>
      <c r="DK28" s="21"/>
      <c r="DL28" s="21"/>
      <c r="DM28" s="21"/>
      <c r="DN28" s="21"/>
      <c r="DO28" s="21"/>
      <c r="DP28" s="21"/>
      <c r="DQ28" s="21"/>
      <c r="DR28" s="21"/>
      <c r="DS28" s="21"/>
      <c r="DT28" s="21"/>
      <c r="DU28" s="21"/>
      <c r="DV28" s="21"/>
      <c r="DW28" s="21"/>
      <c r="DX28" s="21"/>
      <c r="DY28" s="21"/>
      <c r="DZ28" s="21"/>
      <c r="EA28" s="21"/>
      <c r="EB28" s="21"/>
      <c r="EC28" s="21"/>
      <c r="ED28" s="21"/>
      <c r="EE28" s="21"/>
      <c r="EF28" s="21"/>
      <c r="EG28" s="21"/>
      <c r="EH28" s="21"/>
      <c r="EI28" s="21"/>
      <c r="EJ28" s="21"/>
      <c r="EK28" s="21"/>
      <c r="EL28" s="21"/>
      <c r="EM28" s="21"/>
      <c r="EN28" s="21"/>
      <c r="EO28" s="21"/>
      <c r="EP28" s="21"/>
      <c r="EQ28" s="21"/>
      <c r="ER28" s="21"/>
      <c r="ES28" s="21"/>
      <c r="ET28" s="21"/>
      <c r="EU28" s="21"/>
      <c r="EV28" s="21"/>
      <c r="EW28" s="21"/>
      <c r="EX28" s="21"/>
      <c r="EY28" s="21"/>
      <c r="EZ28" s="21"/>
      <c r="FA28" s="21"/>
      <c r="FB28" s="21"/>
      <c r="FC28" s="21"/>
      <c r="FD28" s="21"/>
      <c r="FE28" s="21"/>
      <c r="FF28" s="21"/>
      <c r="FG28" s="21"/>
      <c r="FH28" s="21"/>
      <c r="FI28" s="21"/>
      <c r="FJ28" s="21"/>
      <c r="FK28" s="21"/>
      <c r="FL28" s="21"/>
      <c r="FM28" s="21"/>
      <c r="FN28" s="21"/>
      <c r="FO28" s="21"/>
      <c r="FP28" s="21"/>
      <c r="FQ28" s="21"/>
      <c r="FR28" s="21"/>
      <c r="FS28" s="21"/>
      <c r="FT28" s="21"/>
      <c r="FU28" s="21"/>
      <c r="FV28" s="21"/>
      <c r="FW28" s="21"/>
      <c r="FX28" s="21"/>
      <c r="FY28" s="21"/>
      <c r="FZ28" s="21"/>
      <c r="GA28" s="21"/>
      <c r="GB28" s="21"/>
      <c r="GC28" s="21"/>
      <c r="GD28" s="21"/>
      <c r="GE28" s="21"/>
      <c r="GF28" s="21"/>
      <c r="GG28" s="21"/>
      <c r="GH28" s="21"/>
      <c r="GI28" s="21"/>
      <c r="GJ28" s="21"/>
      <c r="GK28" s="21"/>
      <c r="GL28" s="21"/>
      <c r="GM28" s="21"/>
      <c r="GN28" s="21"/>
      <c r="GO28" s="21"/>
      <c r="GP28" s="21"/>
      <c r="GQ28" s="21"/>
      <c r="GR28" s="21"/>
      <c r="GS28" s="21"/>
      <c r="GT28" s="21"/>
      <c r="GU28" s="21"/>
      <c r="GV28" s="21"/>
      <c r="GW28" s="21"/>
      <c r="GX28" s="21"/>
      <c r="GY28" s="21"/>
      <c r="GZ28" s="21"/>
      <c r="HA28" s="21"/>
      <c r="HB28" s="21"/>
      <c r="HC28" s="21"/>
      <c r="HD28" s="21"/>
      <c r="HE28" s="21"/>
      <c r="HF28" s="21"/>
      <c r="HG28" s="21"/>
      <c r="HH28" s="21"/>
      <c r="HI28" s="21"/>
      <c r="HJ28" s="21"/>
      <c r="HK28" s="21"/>
      <c r="HL28" s="21"/>
      <c r="HM28" s="21"/>
      <c r="HN28" s="21"/>
      <c r="HO28" s="21"/>
      <c r="HP28" s="21"/>
      <c r="HQ28" s="21"/>
      <c r="HR28" s="21"/>
      <c r="HS28" s="21"/>
      <c r="HT28" s="21"/>
      <c r="HU28" s="21"/>
      <c r="HV28" s="21"/>
      <c r="HW28" s="21"/>
      <c r="HX28" s="21"/>
      <c r="HY28" s="21"/>
      <c r="HZ28" s="21"/>
      <c r="IA28" s="21"/>
      <c r="IB28" s="21"/>
      <c r="IC28" s="21"/>
      <c r="ID28" s="21"/>
      <c r="IE28" s="21"/>
      <c r="IF28" s="21"/>
      <c r="IG28" s="21"/>
      <c r="IH28" s="21"/>
      <c r="II28" s="21"/>
      <c r="IJ28" s="21"/>
      <c r="IK28" s="21"/>
      <c r="IL28" s="21"/>
      <c r="IM28" s="21"/>
      <c r="IN28" s="21"/>
      <c r="IO28" s="21"/>
      <c r="IP28" s="21"/>
      <c r="IQ28" s="21"/>
      <c r="IR28" s="21"/>
      <c r="IS28" s="21"/>
      <c r="IT28" s="21"/>
      <c r="IU28" s="21"/>
      <c r="IV28" s="21"/>
      <c r="IW28" s="21"/>
    </row>
    <row r="29" customFormat="false" ht="12.75" hidden="false" customHeight="false" outlineLevel="0" collapsed="false">
      <c r="A29" s="17" t="s">
        <v>18</v>
      </c>
      <c r="B29" s="2" t="n">
        <f aca="false">VLOOKUP(A29,'EOLID''s'!$A$3:$E$54,5,0)</f>
        <v>1.73</v>
      </c>
      <c r="C29" s="18" t="n">
        <f aca="false">+$B$28-B29</f>
        <v>-0.00499999999999989</v>
      </c>
      <c r="D29" s="19" t="n">
        <v>0.029074</v>
      </c>
      <c r="E29" s="4" t="n">
        <f aca="false">0.013556+0.03</f>
        <v>0.043556</v>
      </c>
      <c r="F29" s="5" t="n">
        <f aca="false">(B29*D29)+E29</f>
        <v>0.09385402</v>
      </c>
      <c r="G29" s="6" t="n">
        <f aca="false">C29-F29</f>
        <v>-0.0988540199999999</v>
      </c>
    </row>
    <row r="30" customFormat="false" ht="12.75" hidden="false" customHeight="false" outlineLevel="0" collapsed="false">
      <c r="A30" s="17" t="s">
        <v>21</v>
      </c>
      <c r="B30" s="2" t="n">
        <f aca="false">VLOOKUP(A30,'EOLID''s'!$A$3:$E$54,5,0)</f>
        <v>2.445</v>
      </c>
      <c r="C30" s="18" t="n">
        <f aca="false">+$B$28-B30</f>
        <v>-0.72</v>
      </c>
      <c r="D30" s="19" t="n">
        <v>0.03771</v>
      </c>
      <c r="E30" s="4" t="n">
        <v>0.01742</v>
      </c>
      <c r="F30" s="5" t="n">
        <f aca="false">(B30*D30)+E30</f>
        <v>0.10962095</v>
      </c>
      <c r="G30" s="6" t="n">
        <f aca="false">C30-F30</f>
        <v>-0.82962095</v>
      </c>
    </row>
    <row r="31" customFormat="false" ht="12.75" hidden="false" customHeight="false" outlineLevel="0" collapsed="false">
      <c r="A31" s="17" t="s">
        <v>13</v>
      </c>
      <c r="B31" s="2" t="n">
        <f aca="false">VLOOKUP(A31,'EOLID''s'!$A$3:$E$54,5,0)</f>
        <v>1.73</v>
      </c>
      <c r="C31" s="18" t="n">
        <f aca="false">+$B$28-B31</f>
        <v>-0.00499999999999989</v>
      </c>
      <c r="D31" s="19" t="n">
        <v>0.029074</v>
      </c>
      <c r="E31" s="4" t="n">
        <f aca="false">E29</f>
        <v>0.043556</v>
      </c>
      <c r="F31" s="5" t="n">
        <f aca="false">(B31*D31)+E31</f>
        <v>0.09385402</v>
      </c>
      <c r="G31" s="6" t="n">
        <f aca="false">C31-F31</f>
        <v>-0.0988540199999999</v>
      </c>
    </row>
    <row r="32" customFormat="false" ht="12.75" hidden="false" customHeight="false" outlineLevel="0" collapsed="false">
      <c r="A32" s="21"/>
      <c r="B32" s="21"/>
      <c r="C32" s="12"/>
      <c r="D32" s="21"/>
      <c r="E32" s="21"/>
      <c r="F32" s="21"/>
      <c r="G32" s="21"/>
      <c r="H32" s="21"/>
      <c r="I32" s="21"/>
      <c r="J32" s="21"/>
      <c r="K32" s="12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1"/>
      <c r="BO32" s="21"/>
      <c r="BP32" s="21"/>
      <c r="BQ32" s="21"/>
      <c r="BR32" s="21"/>
      <c r="BS32" s="21"/>
      <c r="BT32" s="21"/>
      <c r="BU32" s="21"/>
      <c r="BV32" s="21"/>
      <c r="BW32" s="21"/>
      <c r="BX32" s="21"/>
      <c r="BY32" s="21"/>
      <c r="BZ32" s="21"/>
      <c r="CA32" s="21"/>
      <c r="CB32" s="21"/>
      <c r="CC32" s="21"/>
      <c r="CD32" s="21"/>
      <c r="CE32" s="21"/>
      <c r="CF32" s="21"/>
      <c r="CG32" s="21"/>
      <c r="CH32" s="21"/>
      <c r="CI32" s="21"/>
      <c r="CJ32" s="21"/>
      <c r="CK32" s="21"/>
      <c r="CL32" s="21"/>
      <c r="CM32" s="21"/>
      <c r="CN32" s="21"/>
      <c r="CO32" s="21"/>
      <c r="CP32" s="21"/>
      <c r="CQ32" s="21"/>
      <c r="CR32" s="21"/>
      <c r="CS32" s="21"/>
      <c r="CT32" s="21"/>
      <c r="CU32" s="21"/>
      <c r="CV32" s="21"/>
      <c r="CW32" s="21"/>
      <c r="CX32" s="21"/>
      <c r="CY32" s="21"/>
      <c r="CZ32" s="21"/>
      <c r="DA32" s="21"/>
      <c r="DB32" s="21"/>
      <c r="DC32" s="21"/>
      <c r="DD32" s="21"/>
      <c r="DE32" s="21"/>
      <c r="DF32" s="21"/>
      <c r="DG32" s="21"/>
      <c r="DH32" s="21"/>
      <c r="DI32" s="21"/>
      <c r="DJ32" s="21"/>
      <c r="DK32" s="21"/>
      <c r="DL32" s="21"/>
      <c r="DM32" s="21"/>
      <c r="DN32" s="21"/>
      <c r="DO32" s="21"/>
      <c r="DP32" s="21"/>
      <c r="DQ32" s="21"/>
      <c r="DR32" s="21"/>
      <c r="DS32" s="21"/>
      <c r="DT32" s="21"/>
      <c r="DU32" s="21"/>
      <c r="DV32" s="21"/>
      <c r="DW32" s="21"/>
      <c r="DX32" s="21"/>
      <c r="DY32" s="21"/>
      <c r="DZ32" s="21"/>
      <c r="EA32" s="21"/>
      <c r="EB32" s="21"/>
      <c r="EC32" s="21"/>
      <c r="ED32" s="21"/>
      <c r="EE32" s="21"/>
      <c r="EF32" s="21"/>
      <c r="EG32" s="21"/>
      <c r="EH32" s="21"/>
      <c r="EI32" s="21"/>
      <c r="EJ32" s="21"/>
      <c r="EK32" s="21"/>
      <c r="EL32" s="21"/>
      <c r="EM32" s="21"/>
      <c r="EN32" s="21"/>
      <c r="EO32" s="21"/>
      <c r="EP32" s="21"/>
      <c r="EQ32" s="21"/>
      <c r="ER32" s="21"/>
      <c r="ES32" s="21"/>
      <c r="ET32" s="21"/>
      <c r="EU32" s="21"/>
      <c r="EV32" s="21"/>
      <c r="EW32" s="21"/>
      <c r="EX32" s="21"/>
      <c r="EY32" s="21"/>
      <c r="EZ32" s="21"/>
      <c r="FA32" s="21"/>
      <c r="FB32" s="21"/>
      <c r="FC32" s="21"/>
      <c r="FD32" s="21"/>
      <c r="FE32" s="21"/>
      <c r="FF32" s="21"/>
      <c r="FG32" s="21"/>
      <c r="FH32" s="21"/>
      <c r="FI32" s="21"/>
      <c r="FJ32" s="21"/>
      <c r="FK32" s="21"/>
      <c r="FL32" s="21"/>
      <c r="FM32" s="21"/>
      <c r="FN32" s="21"/>
      <c r="FO32" s="21"/>
      <c r="FP32" s="21"/>
      <c r="FQ32" s="21"/>
      <c r="FR32" s="21"/>
      <c r="FS32" s="21"/>
      <c r="FT32" s="21"/>
      <c r="FU32" s="21"/>
      <c r="FV32" s="21"/>
      <c r="FW32" s="21"/>
      <c r="FX32" s="21"/>
      <c r="FY32" s="21"/>
      <c r="FZ32" s="21"/>
      <c r="GA32" s="21"/>
      <c r="GB32" s="21"/>
      <c r="GC32" s="21"/>
      <c r="GD32" s="21"/>
      <c r="GE32" s="21"/>
      <c r="GF32" s="21"/>
      <c r="GG32" s="21"/>
      <c r="GH32" s="21"/>
      <c r="GI32" s="21"/>
      <c r="GJ32" s="21"/>
      <c r="GK32" s="21"/>
      <c r="GL32" s="21"/>
      <c r="GM32" s="21"/>
      <c r="GN32" s="21"/>
      <c r="GO32" s="21"/>
      <c r="GP32" s="21"/>
      <c r="GQ32" s="21"/>
      <c r="GR32" s="21"/>
      <c r="GS32" s="21"/>
      <c r="GT32" s="21"/>
      <c r="GU32" s="21"/>
      <c r="GV32" s="21"/>
      <c r="GW32" s="21"/>
      <c r="GX32" s="21"/>
      <c r="GY32" s="21"/>
      <c r="GZ32" s="21"/>
      <c r="HA32" s="21"/>
      <c r="HB32" s="21"/>
      <c r="HC32" s="21"/>
      <c r="HD32" s="21"/>
      <c r="HE32" s="21"/>
      <c r="HF32" s="21"/>
      <c r="HG32" s="21"/>
      <c r="HH32" s="21"/>
      <c r="HI32" s="21"/>
      <c r="HJ32" s="21"/>
      <c r="HK32" s="21"/>
      <c r="HL32" s="21"/>
      <c r="HM32" s="21"/>
      <c r="HN32" s="21"/>
      <c r="HO32" s="21"/>
      <c r="HP32" s="21"/>
      <c r="HQ32" s="21"/>
      <c r="HR32" s="21"/>
      <c r="HS32" s="21"/>
      <c r="HT32" s="21"/>
      <c r="HU32" s="21"/>
      <c r="HV32" s="21"/>
      <c r="HW32" s="21"/>
      <c r="HX32" s="21"/>
      <c r="HY32" s="21"/>
      <c r="HZ32" s="21"/>
      <c r="IA32" s="21"/>
      <c r="IB32" s="21"/>
      <c r="IC32" s="21"/>
      <c r="ID32" s="21"/>
      <c r="IE32" s="21"/>
      <c r="IF32" s="21"/>
      <c r="IG32" s="21"/>
      <c r="IH32" s="21"/>
      <c r="II32" s="21"/>
      <c r="IJ32" s="21"/>
      <c r="IK32" s="21"/>
      <c r="IL32" s="21"/>
      <c r="IM32" s="21"/>
      <c r="IN32" s="21"/>
      <c r="IO32" s="21"/>
      <c r="IP32" s="21"/>
      <c r="IQ32" s="21"/>
      <c r="IR32" s="21"/>
      <c r="IS32" s="21"/>
      <c r="IT32" s="21"/>
      <c r="IU32" s="21"/>
      <c r="IV32" s="21"/>
      <c r="IW32" s="21"/>
    </row>
    <row r="35" customFormat="false" ht="12.75" hidden="false" customHeight="false" outlineLevel="0" collapsed="false">
      <c r="A35" s="21"/>
      <c r="B35" s="21"/>
      <c r="C35" s="12"/>
      <c r="D35" s="21"/>
      <c r="E35" s="21"/>
      <c r="F35" s="21"/>
      <c r="G35" s="21"/>
      <c r="H35" s="21"/>
      <c r="I35" s="21"/>
      <c r="J35" s="21"/>
      <c r="K35" s="12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1"/>
      <c r="BO35" s="21"/>
      <c r="BP35" s="21"/>
      <c r="BQ35" s="21"/>
      <c r="BR35" s="21"/>
      <c r="BS35" s="21"/>
      <c r="BT35" s="21"/>
      <c r="BU35" s="21"/>
      <c r="BV35" s="21"/>
      <c r="BW35" s="21"/>
      <c r="BX35" s="21"/>
      <c r="BY35" s="21"/>
      <c r="BZ35" s="21"/>
      <c r="CA35" s="21"/>
      <c r="CB35" s="21"/>
      <c r="CC35" s="21"/>
      <c r="CD35" s="21"/>
      <c r="CE35" s="21"/>
      <c r="CF35" s="21"/>
      <c r="CG35" s="21"/>
      <c r="CH35" s="21"/>
      <c r="CI35" s="21"/>
      <c r="CJ35" s="21"/>
      <c r="CK35" s="21"/>
      <c r="CL35" s="21"/>
      <c r="CM35" s="21"/>
      <c r="CN35" s="21"/>
      <c r="CO35" s="21"/>
      <c r="CP35" s="21"/>
      <c r="CQ35" s="21"/>
      <c r="CR35" s="21"/>
      <c r="CS35" s="21"/>
      <c r="CT35" s="21"/>
      <c r="CU35" s="21"/>
      <c r="CV35" s="21"/>
      <c r="CW35" s="21"/>
      <c r="CX35" s="21"/>
      <c r="CY35" s="21"/>
      <c r="CZ35" s="21"/>
      <c r="DA35" s="21"/>
      <c r="DB35" s="21"/>
      <c r="DC35" s="21"/>
      <c r="DD35" s="21"/>
      <c r="DE35" s="21"/>
      <c r="DF35" s="21"/>
      <c r="DG35" s="21"/>
      <c r="DH35" s="21"/>
      <c r="DI35" s="21"/>
      <c r="DJ35" s="21"/>
      <c r="DK35" s="21"/>
      <c r="DL35" s="21"/>
      <c r="DM35" s="21"/>
      <c r="DN35" s="21"/>
      <c r="DO35" s="21"/>
      <c r="DP35" s="21"/>
      <c r="DQ35" s="21"/>
      <c r="DR35" s="21"/>
      <c r="DS35" s="21"/>
      <c r="DT35" s="21"/>
      <c r="DU35" s="21"/>
      <c r="DV35" s="21"/>
      <c r="DW35" s="21"/>
      <c r="DX35" s="21"/>
      <c r="DY35" s="21"/>
      <c r="DZ35" s="21"/>
      <c r="EA35" s="21"/>
      <c r="EB35" s="21"/>
      <c r="EC35" s="21"/>
      <c r="ED35" s="21"/>
      <c r="EE35" s="21"/>
      <c r="EF35" s="21"/>
      <c r="EG35" s="21"/>
      <c r="EH35" s="21"/>
      <c r="EI35" s="21"/>
      <c r="EJ35" s="21"/>
      <c r="EK35" s="21"/>
      <c r="EL35" s="21"/>
      <c r="EM35" s="21"/>
      <c r="EN35" s="21"/>
      <c r="EO35" s="21"/>
      <c r="EP35" s="21"/>
      <c r="EQ35" s="21"/>
      <c r="ER35" s="21"/>
      <c r="ES35" s="21"/>
      <c r="ET35" s="21"/>
      <c r="EU35" s="21"/>
      <c r="EV35" s="21"/>
      <c r="EW35" s="21"/>
      <c r="EX35" s="21"/>
      <c r="EY35" s="21"/>
      <c r="EZ35" s="21"/>
      <c r="FA35" s="21"/>
      <c r="FB35" s="21"/>
      <c r="FC35" s="21"/>
      <c r="FD35" s="21"/>
      <c r="FE35" s="21"/>
      <c r="FF35" s="21"/>
      <c r="FG35" s="21"/>
      <c r="FH35" s="21"/>
      <c r="FI35" s="21"/>
      <c r="FJ35" s="21"/>
      <c r="FK35" s="21"/>
      <c r="FL35" s="21"/>
      <c r="FM35" s="21"/>
      <c r="FN35" s="21"/>
      <c r="FO35" s="21"/>
      <c r="FP35" s="21"/>
      <c r="FQ35" s="21"/>
      <c r="FR35" s="21"/>
      <c r="FS35" s="21"/>
      <c r="FT35" s="21"/>
      <c r="FU35" s="21"/>
      <c r="FV35" s="21"/>
      <c r="FW35" s="21"/>
      <c r="FX35" s="21"/>
      <c r="FY35" s="21"/>
      <c r="FZ35" s="21"/>
      <c r="GA35" s="21"/>
      <c r="GB35" s="21"/>
      <c r="GC35" s="21"/>
      <c r="GD35" s="21"/>
      <c r="GE35" s="21"/>
      <c r="GF35" s="21"/>
      <c r="GG35" s="21"/>
      <c r="GH35" s="21"/>
      <c r="GI35" s="21"/>
      <c r="GJ35" s="21"/>
      <c r="GK35" s="21"/>
      <c r="GL35" s="21"/>
      <c r="GM35" s="21"/>
      <c r="GN35" s="21"/>
      <c r="GO35" s="21"/>
      <c r="GP35" s="21"/>
      <c r="GQ35" s="21"/>
      <c r="GR35" s="21"/>
      <c r="GS35" s="21"/>
      <c r="GT35" s="21"/>
      <c r="GU35" s="21"/>
      <c r="GV35" s="21"/>
      <c r="GW35" s="21"/>
      <c r="GX35" s="21"/>
      <c r="GY35" s="21"/>
      <c r="GZ35" s="21"/>
      <c r="HA35" s="21"/>
      <c r="HB35" s="21"/>
      <c r="HC35" s="21"/>
      <c r="HD35" s="21"/>
      <c r="HE35" s="21"/>
      <c r="HF35" s="21"/>
      <c r="HG35" s="21"/>
      <c r="HH35" s="21"/>
      <c r="HI35" s="21"/>
      <c r="HJ35" s="21"/>
      <c r="HK35" s="21"/>
      <c r="HL35" s="21"/>
      <c r="HM35" s="21"/>
      <c r="HN35" s="21"/>
      <c r="HO35" s="21"/>
      <c r="HP35" s="21"/>
      <c r="HQ35" s="21"/>
      <c r="HR35" s="21"/>
      <c r="HS35" s="21"/>
      <c r="HT35" s="21"/>
      <c r="HU35" s="21"/>
      <c r="HV35" s="21"/>
      <c r="HW35" s="21"/>
      <c r="HX35" s="21"/>
      <c r="HY35" s="21"/>
      <c r="HZ35" s="21"/>
      <c r="IA35" s="21"/>
      <c r="IB35" s="21"/>
      <c r="IC35" s="21"/>
      <c r="ID35" s="21"/>
      <c r="IE35" s="21"/>
      <c r="IF35" s="21"/>
      <c r="IG35" s="21"/>
      <c r="IH35" s="21"/>
      <c r="II35" s="21"/>
      <c r="IJ35" s="21"/>
      <c r="IK35" s="21"/>
      <c r="IL35" s="21"/>
      <c r="IM35" s="21"/>
      <c r="IN35" s="21"/>
      <c r="IO35" s="21"/>
      <c r="IP35" s="21"/>
      <c r="IQ35" s="21"/>
      <c r="IR35" s="21"/>
      <c r="IS35" s="21"/>
      <c r="IT35" s="21"/>
      <c r="IU35" s="21"/>
      <c r="IV35" s="21"/>
      <c r="IW35" s="21"/>
    </row>
    <row r="37" customFormat="false" ht="12.75" hidden="false" customHeight="false" outlineLevel="0" collapsed="false">
      <c r="A37" s="21"/>
      <c r="B37" s="21"/>
      <c r="C37" s="12"/>
      <c r="D37" s="21"/>
      <c r="E37" s="21"/>
      <c r="F37" s="21"/>
      <c r="G37" s="21"/>
      <c r="H37" s="21"/>
      <c r="I37" s="21"/>
      <c r="J37" s="21"/>
      <c r="K37" s="12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  <c r="AO37" s="21"/>
      <c r="AP37" s="21"/>
      <c r="AQ37" s="21"/>
      <c r="AR37" s="21"/>
      <c r="AS37" s="21"/>
      <c r="AT37" s="21"/>
      <c r="AU37" s="21"/>
      <c r="AV37" s="21"/>
      <c r="AW37" s="21"/>
      <c r="AX37" s="21"/>
      <c r="AY37" s="21"/>
      <c r="AZ37" s="21"/>
      <c r="BA37" s="21"/>
      <c r="BB37" s="21"/>
      <c r="BC37" s="21"/>
      <c r="BD37" s="21"/>
      <c r="BE37" s="21"/>
      <c r="BF37" s="21"/>
      <c r="BG37" s="21"/>
      <c r="BH37" s="21"/>
      <c r="BI37" s="21"/>
      <c r="BJ37" s="21"/>
      <c r="BK37" s="21"/>
      <c r="BL37" s="21"/>
      <c r="BM37" s="21"/>
      <c r="BN37" s="21"/>
      <c r="BO37" s="21"/>
      <c r="BP37" s="21"/>
      <c r="BQ37" s="21"/>
      <c r="BR37" s="21"/>
      <c r="BS37" s="21"/>
      <c r="BT37" s="21"/>
      <c r="BU37" s="21"/>
      <c r="BV37" s="21"/>
      <c r="BW37" s="21"/>
      <c r="BX37" s="21"/>
      <c r="BY37" s="21"/>
      <c r="BZ37" s="21"/>
      <c r="CA37" s="21"/>
      <c r="CB37" s="21"/>
      <c r="CC37" s="21"/>
      <c r="CD37" s="21"/>
      <c r="CE37" s="21"/>
      <c r="CF37" s="21"/>
      <c r="CG37" s="21"/>
      <c r="CH37" s="21"/>
      <c r="CI37" s="21"/>
      <c r="CJ37" s="21"/>
      <c r="CK37" s="21"/>
      <c r="CL37" s="21"/>
      <c r="CM37" s="21"/>
      <c r="CN37" s="21"/>
      <c r="CO37" s="21"/>
      <c r="CP37" s="21"/>
      <c r="CQ37" s="21"/>
      <c r="CR37" s="21"/>
      <c r="CS37" s="21"/>
      <c r="CT37" s="21"/>
      <c r="CU37" s="21"/>
      <c r="CV37" s="21"/>
      <c r="CW37" s="21"/>
      <c r="CX37" s="21"/>
      <c r="CY37" s="21"/>
      <c r="CZ37" s="21"/>
      <c r="DA37" s="21"/>
      <c r="DB37" s="21"/>
      <c r="DC37" s="21"/>
      <c r="DD37" s="21"/>
      <c r="DE37" s="21"/>
      <c r="DF37" s="21"/>
      <c r="DG37" s="21"/>
      <c r="DH37" s="21"/>
      <c r="DI37" s="21"/>
      <c r="DJ37" s="21"/>
      <c r="DK37" s="21"/>
      <c r="DL37" s="21"/>
      <c r="DM37" s="21"/>
      <c r="DN37" s="21"/>
      <c r="DO37" s="21"/>
      <c r="DP37" s="21"/>
      <c r="DQ37" s="21"/>
      <c r="DR37" s="21"/>
      <c r="DS37" s="21"/>
      <c r="DT37" s="21"/>
      <c r="DU37" s="21"/>
      <c r="DV37" s="21"/>
      <c r="DW37" s="21"/>
      <c r="DX37" s="21"/>
      <c r="DY37" s="21"/>
      <c r="DZ37" s="21"/>
      <c r="EA37" s="21"/>
      <c r="EB37" s="21"/>
      <c r="EC37" s="21"/>
      <c r="ED37" s="21"/>
      <c r="EE37" s="21"/>
      <c r="EF37" s="21"/>
      <c r="EG37" s="21"/>
      <c r="EH37" s="21"/>
      <c r="EI37" s="21"/>
      <c r="EJ37" s="21"/>
      <c r="EK37" s="21"/>
      <c r="EL37" s="21"/>
      <c r="EM37" s="21"/>
      <c r="EN37" s="21"/>
      <c r="EO37" s="21"/>
      <c r="EP37" s="21"/>
      <c r="EQ37" s="21"/>
      <c r="ER37" s="21"/>
      <c r="ES37" s="21"/>
      <c r="ET37" s="21"/>
      <c r="EU37" s="21"/>
      <c r="EV37" s="21"/>
      <c r="EW37" s="21"/>
      <c r="EX37" s="21"/>
      <c r="EY37" s="21"/>
      <c r="EZ37" s="21"/>
      <c r="FA37" s="21"/>
      <c r="FB37" s="21"/>
      <c r="FC37" s="21"/>
      <c r="FD37" s="21"/>
      <c r="FE37" s="21"/>
      <c r="FF37" s="21"/>
      <c r="FG37" s="21"/>
      <c r="FH37" s="21"/>
      <c r="FI37" s="21"/>
      <c r="FJ37" s="21"/>
      <c r="FK37" s="21"/>
      <c r="FL37" s="21"/>
      <c r="FM37" s="21"/>
      <c r="FN37" s="21"/>
      <c r="FO37" s="21"/>
      <c r="FP37" s="21"/>
      <c r="FQ37" s="21"/>
      <c r="FR37" s="21"/>
      <c r="FS37" s="21"/>
      <c r="FT37" s="21"/>
      <c r="FU37" s="21"/>
      <c r="FV37" s="21"/>
      <c r="FW37" s="21"/>
      <c r="FX37" s="21"/>
      <c r="FY37" s="21"/>
      <c r="FZ37" s="21"/>
      <c r="GA37" s="21"/>
      <c r="GB37" s="21"/>
      <c r="GC37" s="21"/>
      <c r="GD37" s="21"/>
      <c r="GE37" s="21"/>
      <c r="GF37" s="21"/>
      <c r="GG37" s="21"/>
      <c r="GH37" s="21"/>
      <c r="GI37" s="21"/>
      <c r="GJ37" s="21"/>
      <c r="GK37" s="21"/>
      <c r="GL37" s="21"/>
      <c r="GM37" s="21"/>
      <c r="GN37" s="21"/>
      <c r="GO37" s="21"/>
      <c r="GP37" s="21"/>
      <c r="GQ37" s="21"/>
      <c r="GR37" s="21"/>
      <c r="GS37" s="21"/>
      <c r="GT37" s="21"/>
      <c r="GU37" s="21"/>
      <c r="GV37" s="21"/>
      <c r="GW37" s="21"/>
      <c r="GX37" s="21"/>
      <c r="GY37" s="21"/>
      <c r="GZ37" s="21"/>
      <c r="HA37" s="21"/>
      <c r="HB37" s="21"/>
      <c r="HC37" s="21"/>
      <c r="HD37" s="21"/>
      <c r="HE37" s="21"/>
      <c r="HF37" s="21"/>
      <c r="HG37" s="21"/>
      <c r="HH37" s="21"/>
      <c r="HI37" s="21"/>
      <c r="HJ37" s="21"/>
      <c r="HK37" s="21"/>
      <c r="HL37" s="21"/>
      <c r="HM37" s="21"/>
      <c r="HN37" s="21"/>
      <c r="HO37" s="21"/>
      <c r="HP37" s="21"/>
      <c r="HQ37" s="21"/>
      <c r="HR37" s="21"/>
      <c r="HS37" s="21"/>
      <c r="HT37" s="21"/>
      <c r="HU37" s="21"/>
      <c r="HV37" s="21"/>
      <c r="HW37" s="21"/>
      <c r="HX37" s="21"/>
      <c r="HY37" s="21"/>
      <c r="HZ37" s="21"/>
      <c r="IA37" s="21"/>
      <c r="IB37" s="21"/>
      <c r="IC37" s="21"/>
      <c r="ID37" s="21"/>
      <c r="IE37" s="21"/>
      <c r="IF37" s="21"/>
      <c r="IG37" s="21"/>
      <c r="IH37" s="21"/>
      <c r="II37" s="21"/>
      <c r="IJ37" s="21"/>
      <c r="IK37" s="21"/>
      <c r="IL37" s="21"/>
      <c r="IM37" s="21"/>
      <c r="IN37" s="21"/>
      <c r="IO37" s="21"/>
      <c r="IP37" s="21"/>
      <c r="IQ37" s="21"/>
      <c r="IR37" s="21"/>
      <c r="IS37" s="21"/>
      <c r="IT37" s="21"/>
      <c r="IU37" s="21"/>
      <c r="IV37" s="21"/>
      <c r="IW37" s="2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3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25" activeCellId="0" sqref="F25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22" width="16.13"/>
    <col collapsed="false" customWidth="true" hidden="false" outlineLevel="0" max="2" min="2" style="23" width="5.85"/>
    <col collapsed="false" customWidth="true" hidden="false" outlineLevel="0" max="4" min="3" style="22" width="6.13"/>
    <col collapsed="false" customWidth="true" hidden="false" outlineLevel="0" max="5" min="5" style="24" width="5.99"/>
    <col collapsed="false" customWidth="true" hidden="false" outlineLevel="0" max="6" min="6" style="24" width="5.28"/>
    <col collapsed="false" customWidth="true" hidden="false" outlineLevel="0" max="7" min="7" style="24" width="5.71"/>
    <col collapsed="false" customWidth="true" hidden="false" outlineLevel="0" max="9" min="8" style="24" width="5.28"/>
    <col collapsed="false" customWidth="true" hidden="false" outlineLevel="0" max="10" min="10" style="24" width="7.28"/>
    <col collapsed="false" customWidth="true" hidden="false" outlineLevel="0" max="11" min="11" style="24" width="6.56"/>
    <col collapsed="false" customWidth="true" hidden="false" outlineLevel="0" max="13" min="12" style="24" width="7.14"/>
    <col collapsed="false" customWidth="true" hidden="false" outlineLevel="0" max="16" min="14" style="24" width="6.13"/>
    <col collapsed="false" customWidth="true" hidden="false" outlineLevel="0" max="17" min="17" style="24" width="7.28"/>
    <col collapsed="false" customWidth="true" hidden="false" outlineLevel="0" max="18" min="18" style="24" width="6.7"/>
    <col collapsed="false" customWidth="true" hidden="false" outlineLevel="0" max="19" min="19" style="24" width="5.99"/>
    <col collapsed="false" customWidth="true" hidden="false" outlineLevel="0" max="25" min="20" style="24" width="5.28"/>
    <col collapsed="false" customWidth="true" hidden="false" outlineLevel="0" max="26" min="26" style="22" width="6.28"/>
    <col collapsed="false" customWidth="false" hidden="false" outlineLevel="0" max="257" min="27" style="22" width="9.14"/>
  </cols>
  <sheetData>
    <row r="1" customFormat="false" ht="11.25" hidden="false" customHeight="false" outlineLevel="0" collapsed="false">
      <c r="A1" s="25" t="s">
        <v>30</v>
      </c>
      <c r="I1" s="26" t="s">
        <v>31</v>
      </c>
    </row>
    <row r="2" customFormat="false" ht="11.25" hidden="false" customHeight="false" outlineLevel="0" collapsed="false">
      <c r="A2" s="27" t="s">
        <v>32</v>
      </c>
      <c r="B2" s="28" t="s">
        <v>33</v>
      </c>
      <c r="C2" s="27" t="s">
        <v>34</v>
      </c>
      <c r="D2" s="27" t="s">
        <v>35</v>
      </c>
      <c r="E2" s="29" t="s">
        <v>36</v>
      </c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7"/>
      <c r="AA2" s="27"/>
      <c r="AB2" s="27"/>
      <c r="AC2" s="27"/>
      <c r="AD2" s="27"/>
      <c r="AE2" s="27"/>
      <c r="AF2" s="27"/>
      <c r="AG2" s="27"/>
      <c r="AH2" s="27"/>
      <c r="AI2" s="27"/>
      <c r="AJ2" s="27"/>
      <c r="AK2" s="27"/>
      <c r="AL2" s="27"/>
      <c r="AM2" s="27"/>
      <c r="AN2" s="27"/>
      <c r="AO2" s="27"/>
      <c r="AP2" s="27"/>
      <c r="AQ2" s="27"/>
      <c r="AR2" s="27"/>
      <c r="AS2" s="27"/>
      <c r="AT2" s="27"/>
      <c r="AU2" s="27"/>
      <c r="AV2" s="27"/>
      <c r="AW2" s="27"/>
      <c r="AX2" s="27"/>
      <c r="AY2" s="27"/>
      <c r="AZ2" s="27"/>
      <c r="BA2" s="27"/>
      <c r="BB2" s="27"/>
      <c r="BC2" s="27"/>
      <c r="BD2" s="27"/>
      <c r="BE2" s="27"/>
      <c r="BF2" s="27"/>
      <c r="BG2" s="27"/>
      <c r="BH2" s="27"/>
      <c r="BI2" s="27"/>
      <c r="BJ2" s="27"/>
      <c r="BK2" s="27"/>
      <c r="BL2" s="27"/>
      <c r="BM2" s="27"/>
      <c r="BN2" s="27"/>
      <c r="BO2" s="27"/>
      <c r="BP2" s="27"/>
      <c r="BQ2" s="27"/>
      <c r="BR2" s="27"/>
      <c r="BS2" s="27"/>
      <c r="BT2" s="27"/>
      <c r="BU2" s="27"/>
      <c r="BV2" s="27"/>
      <c r="BW2" s="27"/>
      <c r="BX2" s="27"/>
      <c r="BY2" s="27"/>
      <c r="BZ2" s="27"/>
      <c r="CA2" s="27"/>
      <c r="CB2" s="27"/>
      <c r="CC2" s="27"/>
      <c r="CD2" s="27"/>
      <c r="CE2" s="27"/>
      <c r="CF2" s="27"/>
      <c r="CG2" s="27"/>
      <c r="CH2" s="27"/>
      <c r="CI2" s="27"/>
      <c r="CJ2" s="27"/>
      <c r="CK2" s="27"/>
      <c r="CL2" s="27"/>
      <c r="CM2" s="27"/>
      <c r="CN2" s="27"/>
      <c r="CO2" s="27"/>
      <c r="CP2" s="27"/>
      <c r="CQ2" s="27"/>
      <c r="CR2" s="27"/>
      <c r="CS2" s="27"/>
      <c r="CT2" s="27"/>
      <c r="CU2" s="27"/>
      <c r="CV2" s="27"/>
      <c r="CW2" s="27"/>
      <c r="CX2" s="27"/>
      <c r="CY2" s="27"/>
      <c r="CZ2" s="27"/>
      <c r="DA2" s="27"/>
      <c r="DB2" s="27"/>
      <c r="DC2" s="27"/>
      <c r="DD2" s="27"/>
      <c r="DE2" s="27"/>
      <c r="DF2" s="27"/>
      <c r="DG2" s="27"/>
      <c r="DH2" s="27"/>
      <c r="DI2" s="27"/>
      <c r="DJ2" s="27"/>
      <c r="DK2" s="27"/>
      <c r="DL2" s="27"/>
      <c r="DM2" s="27"/>
      <c r="DN2" s="27"/>
      <c r="DO2" s="27"/>
      <c r="DP2" s="27"/>
      <c r="DQ2" s="27"/>
      <c r="DR2" s="27"/>
      <c r="DS2" s="27"/>
      <c r="DT2" s="27"/>
      <c r="DU2" s="27"/>
      <c r="DV2" s="27"/>
      <c r="DW2" s="27"/>
      <c r="DX2" s="27"/>
      <c r="DY2" s="27"/>
      <c r="DZ2" s="27"/>
      <c r="EA2" s="27"/>
      <c r="EB2" s="27"/>
      <c r="EC2" s="27"/>
      <c r="ED2" s="27"/>
      <c r="EE2" s="27"/>
      <c r="EF2" s="27"/>
      <c r="EG2" s="27"/>
      <c r="EH2" s="27"/>
      <c r="EI2" s="27"/>
      <c r="EJ2" s="27"/>
      <c r="EK2" s="27"/>
      <c r="EL2" s="27"/>
      <c r="EM2" s="27"/>
      <c r="EN2" s="27"/>
      <c r="EO2" s="27"/>
      <c r="EP2" s="27"/>
      <c r="EQ2" s="27"/>
      <c r="ER2" s="27"/>
      <c r="ES2" s="27"/>
      <c r="ET2" s="27"/>
      <c r="EU2" s="27"/>
      <c r="EV2" s="27"/>
      <c r="EW2" s="27"/>
      <c r="EX2" s="27"/>
      <c r="EY2" s="27"/>
      <c r="EZ2" s="27"/>
      <c r="FA2" s="27"/>
      <c r="FB2" s="27"/>
      <c r="FC2" s="27"/>
      <c r="FD2" s="27"/>
      <c r="FE2" s="27"/>
      <c r="FF2" s="27"/>
      <c r="FG2" s="27"/>
      <c r="FH2" s="27"/>
      <c r="FI2" s="27"/>
      <c r="FJ2" s="27"/>
      <c r="FK2" s="27"/>
      <c r="FL2" s="27"/>
      <c r="FM2" s="27"/>
      <c r="FN2" s="27"/>
      <c r="FO2" s="27"/>
      <c r="FP2" s="27"/>
      <c r="FQ2" s="27"/>
      <c r="FR2" s="27"/>
      <c r="FS2" s="27"/>
      <c r="FT2" s="27"/>
      <c r="FU2" s="27"/>
      <c r="FV2" s="27"/>
      <c r="FW2" s="27"/>
      <c r="FX2" s="27"/>
      <c r="FY2" s="27"/>
      <c r="FZ2" s="27"/>
      <c r="GA2" s="27"/>
      <c r="GB2" s="27"/>
      <c r="GC2" s="27"/>
      <c r="GD2" s="27"/>
      <c r="GE2" s="27"/>
      <c r="GF2" s="27"/>
      <c r="GG2" s="27"/>
      <c r="GH2" s="27"/>
      <c r="GI2" s="27"/>
      <c r="GJ2" s="27"/>
      <c r="GK2" s="27"/>
      <c r="GL2" s="27"/>
      <c r="GM2" s="27"/>
      <c r="GN2" s="27"/>
      <c r="GO2" s="27"/>
      <c r="GP2" s="27"/>
      <c r="GQ2" s="27"/>
      <c r="GR2" s="27"/>
      <c r="GS2" s="27"/>
      <c r="GT2" s="27"/>
      <c r="GU2" s="27"/>
      <c r="GV2" s="27"/>
      <c r="GW2" s="27"/>
      <c r="GX2" s="27"/>
      <c r="GY2" s="27"/>
      <c r="GZ2" s="27"/>
      <c r="HA2" s="27"/>
      <c r="HB2" s="27"/>
      <c r="HC2" s="27"/>
      <c r="HD2" s="27"/>
      <c r="HE2" s="27"/>
      <c r="HF2" s="27"/>
      <c r="HG2" s="27"/>
      <c r="HH2" s="27"/>
      <c r="HI2" s="27"/>
      <c r="HJ2" s="27"/>
      <c r="HK2" s="27"/>
      <c r="HL2" s="27"/>
      <c r="HM2" s="27"/>
      <c r="HN2" s="27"/>
      <c r="HO2" s="27"/>
      <c r="HP2" s="27"/>
      <c r="HQ2" s="27"/>
      <c r="HR2" s="27"/>
      <c r="HS2" s="27"/>
      <c r="HT2" s="27"/>
      <c r="HU2" s="27"/>
      <c r="HV2" s="27"/>
      <c r="HW2" s="27"/>
      <c r="HX2" s="27"/>
      <c r="HY2" s="27"/>
      <c r="HZ2" s="27"/>
      <c r="IA2" s="27"/>
      <c r="IB2" s="27"/>
      <c r="IC2" s="27"/>
      <c r="ID2" s="27"/>
      <c r="IE2" s="27"/>
      <c r="IF2" s="27"/>
      <c r="IG2" s="27"/>
      <c r="IH2" s="27"/>
      <c r="II2" s="27"/>
      <c r="IJ2" s="27"/>
      <c r="IK2" s="27"/>
      <c r="IL2" s="27"/>
      <c r="IM2" s="27"/>
      <c r="IN2" s="27"/>
      <c r="IO2" s="27"/>
      <c r="IP2" s="27"/>
      <c r="IQ2" s="27"/>
      <c r="IR2" s="27"/>
      <c r="IS2" s="27"/>
      <c r="IT2" s="27"/>
      <c r="IU2" s="27"/>
      <c r="IV2" s="27"/>
      <c r="IW2" s="27"/>
    </row>
    <row r="3" customFormat="false" ht="11.25" hidden="false" customHeight="false" outlineLevel="0" collapsed="false">
      <c r="A3" s="22" t="s">
        <v>21</v>
      </c>
      <c r="B3" s="23" t="n">
        <v>30858</v>
      </c>
      <c r="C3" s="26" t="n">
        <f aca="false">VLOOKUP(B3,EOL!$D$3:$H$100,4,0)</f>
        <v>2.43</v>
      </c>
      <c r="D3" s="26" t="n">
        <f aca="false">VLOOKUP(B3,EOL!$D$3:$H$100,5,0)</f>
        <v>2.46</v>
      </c>
      <c r="E3" s="30" t="n">
        <f aca="false">+(+C3+D3)/2</f>
        <v>2.445</v>
      </c>
    </row>
    <row r="4" customFormat="false" ht="11.25" hidden="false" customHeight="false" outlineLevel="0" collapsed="false">
      <c r="A4" s="22" t="s">
        <v>26</v>
      </c>
      <c r="B4" s="31" t="n">
        <v>34860</v>
      </c>
      <c r="C4" s="26" t="n">
        <f aca="false">VLOOKUP(B4,EOL!$D$3:$H$100,4,0)</f>
        <v>1.73</v>
      </c>
      <c r="D4" s="26" t="n">
        <f aca="false">VLOOKUP(B4,EOL!$D$3:$H$100,5,0)</f>
        <v>1.77</v>
      </c>
      <c r="E4" s="30" t="n">
        <f aca="false">+(+C4+D4)/2</f>
        <v>1.75</v>
      </c>
    </row>
    <row r="5" customFormat="false" ht="11.25" hidden="false" customHeight="false" outlineLevel="0" collapsed="false">
      <c r="A5" s="22" t="s">
        <v>24</v>
      </c>
      <c r="B5" s="31" t="n">
        <v>33884</v>
      </c>
      <c r="C5" s="26" t="n">
        <f aca="false">VLOOKUP(B5,EOL!$D$3:$H$100,4,0)</f>
        <v>1.7</v>
      </c>
      <c r="D5" s="26" t="n">
        <f aca="false">VLOOKUP(B5,EOL!$D$3:$H$100,5,0)</f>
        <v>1.72</v>
      </c>
      <c r="E5" s="30" t="n">
        <f aca="false">+(+C5+D5)/2</f>
        <v>1.71</v>
      </c>
    </row>
    <row r="6" customFormat="false" ht="11.25" hidden="false" customHeight="false" outlineLevel="0" collapsed="false">
      <c r="A6" s="22" t="s">
        <v>10</v>
      </c>
      <c r="B6" s="31" t="n">
        <v>30016</v>
      </c>
      <c r="C6" s="26" t="n">
        <f aca="false">VLOOKUP(B6,EOL!$D$3:$H$100,4,0)</f>
        <v>1.8</v>
      </c>
      <c r="D6" s="26" t="n">
        <f aca="false">VLOOKUP(B6,EOL!$D$3:$H$100,5,0)</f>
        <v>1.82</v>
      </c>
      <c r="E6" s="30" t="n">
        <f aca="false">+(+C6+D6)/2</f>
        <v>1.81</v>
      </c>
    </row>
    <row r="7" customFormat="false" ht="11.25" hidden="false" customHeight="false" outlineLevel="0" collapsed="false">
      <c r="A7" s="22" t="s">
        <v>11</v>
      </c>
      <c r="B7" s="31" t="n">
        <v>27761</v>
      </c>
      <c r="C7" s="26" t="n">
        <f aca="false">VLOOKUP(B7,EOL!$D$3:$H$100,4,0)</f>
        <v>1.82</v>
      </c>
      <c r="D7" s="26" t="n">
        <f aca="false">VLOOKUP(B7,EOL!$D$3:$H$100,5,0)</f>
        <v>1.84</v>
      </c>
      <c r="E7" s="30" t="n">
        <f aca="false">+(+C7+D7)/2</f>
        <v>1.83</v>
      </c>
    </row>
    <row r="8" customFormat="false" ht="11.25" hidden="false" customHeight="false" outlineLevel="0" collapsed="false">
      <c r="A8" s="22" t="s">
        <v>22</v>
      </c>
      <c r="B8" s="31" t="n">
        <v>27825</v>
      </c>
      <c r="C8" s="26" t="n">
        <f aca="false">VLOOKUP(B8,EOL!$D$3:$H$100,4,0)</f>
        <v>1.72</v>
      </c>
      <c r="D8" s="26" t="n">
        <f aca="false">VLOOKUP(B8,EOL!$D$3:$H$100,5,0)</f>
        <v>1.74</v>
      </c>
      <c r="E8" s="30" t="n">
        <f aca="false">+(+C8+D8)/2</f>
        <v>1.73</v>
      </c>
    </row>
    <row r="9" customFormat="false" ht="11.25" hidden="false" customHeight="false" outlineLevel="0" collapsed="false">
      <c r="A9" s="22" t="s">
        <v>37</v>
      </c>
      <c r="B9" s="31" t="n">
        <v>43798</v>
      </c>
      <c r="C9" s="26" t="n">
        <f aca="false">VLOOKUP(B9,EOL!$D$3:$H$100,4,0)</f>
        <v>3.96</v>
      </c>
      <c r="D9" s="26" t="n">
        <f aca="false">VLOOKUP(B9,EOL!$D$3:$H$100,5,0)</f>
        <v>4</v>
      </c>
      <c r="E9" s="30" t="n">
        <f aca="false">+(+C9+D9)/2</f>
        <v>3.98</v>
      </c>
    </row>
    <row r="10" customFormat="false" ht="11.25" hidden="false" customHeight="false" outlineLevel="0" collapsed="false">
      <c r="A10" s="22" t="s">
        <v>38</v>
      </c>
      <c r="B10" s="31" t="n">
        <v>43808</v>
      </c>
      <c r="C10" s="26" t="n">
        <f aca="false">VLOOKUP(B10,EOL!$D$3:$H$100,4,0)</f>
        <v>0</v>
      </c>
      <c r="D10" s="26" t="n">
        <f aca="false">VLOOKUP(B10,EOL!$D$3:$H$100,5,0)</f>
        <v>0</v>
      </c>
      <c r="E10" s="30" t="n">
        <f aca="false">+(+C10+D10)/2</f>
        <v>0</v>
      </c>
    </row>
    <row r="11" customFormat="false" ht="11.25" hidden="false" customHeight="false" outlineLevel="0" collapsed="false">
      <c r="A11" s="22" t="s">
        <v>39</v>
      </c>
      <c r="B11" s="31" t="n">
        <v>43818</v>
      </c>
      <c r="C11" s="26" t="n">
        <f aca="false">VLOOKUP(B11,EOL!$D$3:$H$100,4,0)</f>
        <v>1.73</v>
      </c>
      <c r="D11" s="26" t="n">
        <f aca="false">VLOOKUP(B11,EOL!$D$3:$H$100,5,0)</f>
        <v>1.75</v>
      </c>
      <c r="E11" s="30" t="n">
        <f aca="false">+(+C11+D11)/2</f>
        <v>1.74</v>
      </c>
    </row>
    <row r="12" customFormat="false" ht="11.25" hidden="false" customHeight="false" outlineLevel="0" collapsed="false">
      <c r="A12" s="22" t="s">
        <v>13</v>
      </c>
      <c r="B12" s="31" t="n">
        <v>27825</v>
      </c>
      <c r="C12" s="26" t="n">
        <f aca="false">VLOOKUP(B12,EOL!$D$3:$H$100,4,0)</f>
        <v>1.72</v>
      </c>
      <c r="D12" s="26" t="n">
        <f aca="false">VLOOKUP(B12,EOL!$D$3:$H$100,5,0)</f>
        <v>1.74</v>
      </c>
      <c r="E12" s="30" t="n">
        <f aca="false">+(+C12+D12)/2</f>
        <v>1.73</v>
      </c>
    </row>
    <row r="13" customFormat="false" ht="11.25" hidden="false" customHeight="false" outlineLevel="0" collapsed="false">
      <c r="A13" s="22" t="s">
        <v>28</v>
      </c>
      <c r="B13" s="23" t="n">
        <v>27826</v>
      </c>
      <c r="C13" s="26" t="n">
        <f aca="false">VLOOKUP(B13,EOL!$D$3:$H$100,4,0)</f>
        <v>1.925</v>
      </c>
      <c r="D13" s="26" t="n">
        <f aca="false">VLOOKUP(B13,EOL!$D$3:$H$100,5,0)</f>
        <v>0</v>
      </c>
      <c r="E13" s="30" t="n">
        <f aca="false">+(+C13+D13)/2</f>
        <v>0.9625</v>
      </c>
    </row>
    <row r="14" customFormat="false" ht="11.25" hidden="false" customHeight="false" outlineLevel="0" collapsed="false">
      <c r="A14" s="22" t="s">
        <v>27</v>
      </c>
      <c r="B14" s="31" t="n">
        <v>60157</v>
      </c>
      <c r="C14" s="26" t="n">
        <f aca="false">VLOOKUP(B14,EOL!$D$3:$H$100,4,0)</f>
        <v>1.78</v>
      </c>
      <c r="D14" s="26" t="n">
        <f aca="false">VLOOKUP(B14,EOL!$D$3:$H$100,5,0)</f>
        <v>1.82</v>
      </c>
      <c r="E14" s="30" t="n">
        <f aca="false">+(+C14+D14)/2</f>
        <v>1.8</v>
      </c>
    </row>
    <row r="15" customFormat="false" ht="11.25" hidden="false" customHeight="false" outlineLevel="0" collapsed="false">
      <c r="A15" s="22" t="s">
        <v>29</v>
      </c>
      <c r="B15" s="31" t="n">
        <v>27765</v>
      </c>
      <c r="C15" s="26" t="n">
        <f aca="false">VLOOKUP(B15,EOL!$D$3:$H$100,4,0)</f>
        <v>1.99</v>
      </c>
      <c r="D15" s="26" t="n">
        <f aca="false">VLOOKUP(B15,EOL!$D$3:$H$100,5,0)</f>
        <v>2.02</v>
      </c>
      <c r="E15" s="30" t="n">
        <f aca="false">+(+C15+D15)/2</f>
        <v>2.005</v>
      </c>
    </row>
    <row r="16" customFormat="false" ht="11.25" hidden="false" customHeight="false" outlineLevel="0" collapsed="false">
      <c r="A16" s="22" t="s">
        <v>25</v>
      </c>
      <c r="B16" s="31" t="n">
        <v>27827</v>
      </c>
      <c r="C16" s="26" t="n">
        <f aca="false">VLOOKUP(B16,EOL!$D$3:$H$100,4,0)</f>
        <v>1.71</v>
      </c>
      <c r="D16" s="26" t="n">
        <f aca="false">VLOOKUP(B16,EOL!$D$3:$H$100,5,0)</f>
        <v>1.74</v>
      </c>
      <c r="E16" s="30" t="n">
        <f aca="false">+(+C16+D16)/2</f>
        <v>1.725</v>
      </c>
    </row>
    <row r="17" customFormat="false" ht="11.25" hidden="false" customHeight="false" outlineLevel="0" collapsed="false">
      <c r="A17" s="22" t="s">
        <v>16</v>
      </c>
      <c r="B17" s="31" t="n">
        <v>57246</v>
      </c>
      <c r="C17" s="26" t="n">
        <f aca="false">VLOOKUP(B17,EOL!$D$3:$H$100,4,0)</f>
        <v>1.665</v>
      </c>
      <c r="D17" s="26" t="n">
        <f aca="false">VLOOKUP(B17,EOL!$D$3:$H$100,5,0)</f>
        <v>1.735</v>
      </c>
      <c r="E17" s="30" t="n">
        <f aca="false">+(+C17+D17)/2</f>
        <v>1.7</v>
      </c>
    </row>
    <row r="18" customFormat="false" ht="11.25" hidden="false" customHeight="false" outlineLevel="0" collapsed="false">
      <c r="A18" s="22" t="s">
        <v>8</v>
      </c>
      <c r="B18" s="31" t="n">
        <v>43788</v>
      </c>
      <c r="C18" s="26" t="n">
        <f aca="false">VLOOKUP(B18,EOL!$D$3:$H$100,4,0)</f>
        <v>1.9</v>
      </c>
      <c r="D18" s="26" t="n">
        <f aca="false">VLOOKUP(B18,EOL!$D$3:$H$100,5,0)</f>
        <v>1.93</v>
      </c>
      <c r="E18" s="30" t="n">
        <f aca="false">+(+C18+D18)/2</f>
        <v>1.915</v>
      </c>
    </row>
    <row r="19" customFormat="false" ht="11.25" hidden="false" customHeight="false" outlineLevel="0" collapsed="false">
      <c r="A19" s="22" t="s">
        <v>40</v>
      </c>
      <c r="B19" s="31" t="n">
        <v>58038</v>
      </c>
      <c r="C19" s="26" t="n">
        <f aca="false">VLOOKUP(B19,EOL!$D$3:$H$100,4,0)</f>
        <v>0</v>
      </c>
      <c r="D19" s="26" t="n">
        <f aca="false">VLOOKUP(B19,EOL!$D$3:$H$100,5,0)</f>
        <v>0</v>
      </c>
      <c r="E19" s="30" t="n">
        <f aca="false">+(+C19+D19)/2</f>
        <v>0</v>
      </c>
    </row>
    <row r="20" customFormat="false" ht="11.25" hidden="false" customHeight="false" outlineLevel="0" collapsed="false">
      <c r="A20" s="22" t="s">
        <v>41</v>
      </c>
      <c r="B20" s="31" t="n">
        <v>58042</v>
      </c>
      <c r="C20" s="26" t="n">
        <f aca="false">VLOOKUP(B20,EOL!$D$3:$H$100,4,0)</f>
        <v>0</v>
      </c>
      <c r="D20" s="26" t="n">
        <f aca="false">VLOOKUP(B20,EOL!$D$3:$H$100,5,0)</f>
        <v>0</v>
      </c>
      <c r="E20" s="30" t="n">
        <f aca="false">+(+C20+D20)/2</f>
        <v>0</v>
      </c>
    </row>
    <row r="21" customFormat="false" ht="11.25" hidden="false" customHeight="false" outlineLevel="0" collapsed="false">
      <c r="A21" s="22" t="s">
        <v>23</v>
      </c>
      <c r="B21" s="31" t="n">
        <v>58600</v>
      </c>
      <c r="C21" s="26" t="n">
        <f aca="false">VLOOKUP(B21,EOL!$D$3:$H$100,4,0)</f>
        <v>1.9</v>
      </c>
      <c r="D21" s="26" t="n">
        <f aca="false">VLOOKUP(B21,EOL!$D$3:$H$100,5,0)</f>
        <v>1.94</v>
      </c>
      <c r="E21" s="30" t="n">
        <f aca="false">+(+C21+D21)/2</f>
        <v>1.92</v>
      </c>
    </row>
    <row r="22" customFormat="false" ht="11.25" hidden="false" customHeight="false" outlineLevel="0" collapsed="false">
      <c r="A22" s="22" t="s">
        <v>12</v>
      </c>
      <c r="B22" s="31" t="n">
        <v>27762</v>
      </c>
      <c r="C22" s="26" t="n">
        <f aca="false">VLOOKUP(B22,EOL!$D$3:$H$100,4,0)</f>
        <v>1.91</v>
      </c>
      <c r="D22" s="26" t="n">
        <f aca="false">VLOOKUP(B22,EOL!$D$3:$H$100,5,0)</f>
        <v>1.94</v>
      </c>
      <c r="E22" s="30" t="n">
        <f aca="false">+(+C22+D22)/2</f>
        <v>1.925</v>
      </c>
    </row>
    <row r="23" customFormat="false" ht="11.25" hidden="false" customHeight="false" outlineLevel="0" collapsed="false">
      <c r="A23" s="22" t="s">
        <v>15</v>
      </c>
      <c r="B23" s="31" t="n">
        <v>58034</v>
      </c>
      <c r="C23" s="26" t="n">
        <f aca="false">VLOOKUP(B23,EOL!$D$3:$H$100,4,0)</f>
        <v>1.905</v>
      </c>
      <c r="D23" s="26" t="n">
        <f aca="false">VLOOKUP(B23,EOL!$D$3:$H$100,5,0)</f>
        <v>1.945</v>
      </c>
      <c r="E23" s="30" t="n">
        <f aca="false">+(+C23+D23)/2</f>
        <v>1.925</v>
      </c>
    </row>
    <row r="24" customFormat="false" ht="11.25" hidden="false" customHeight="false" outlineLevel="0" collapsed="false">
      <c r="A24" s="22" t="s">
        <v>20</v>
      </c>
      <c r="B24" s="31" t="n">
        <v>58604</v>
      </c>
      <c r="C24" s="26" t="n">
        <f aca="false">VLOOKUP(B24,EOL!$D$3:$H$100,4,0)</f>
        <v>1.9</v>
      </c>
      <c r="D24" s="26" t="n">
        <f aca="false">VLOOKUP(B24,EOL!$D$3:$H$100,5,0)</f>
        <v>1.94</v>
      </c>
      <c r="E24" s="30" t="n">
        <f aca="false">+(+C24+D24)/2</f>
        <v>1.92</v>
      </c>
    </row>
    <row r="25" customFormat="false" ht="11.25" hidden="false" customHeight="false" outlineLevel="0" collapsed="false">
      <c r="A25" s="22" t="s">
        <v>18</v>
      </c>
      <c r="B25" s="23" t="n">
        <v>31101</v>
      </c>
      <c r="C25" s="26" t="n">
        <f aca="false">VLOOKUP(B25,EOL!$D$3:$H$100,4,0)</f>
        <v>1.71</v>
      </c>
      <c r="D25" s="26" t="n">
        <f aca="false">VLOOKUP(B25,EOL!$D$3:$H$100,5,0)</f>
        <v>1.75</v>
      </c>
      <c r="E25" s="30" t="n">
        <f aca="false">+(+C25+D25)/2</f>
        <v>1.73</v>
      </c>
    </row>
    <row r="26" customFormat="false" ht="11.25" hidden="false" customHeight="false" outlineLevel="0" collapsed="false">
      <c r="A26" s="22" t="s">
        <v>14</v>
      </c>
      <c r="B26" s="31" t="n">
        <v>33884</v>
      </c>
      <c r="C26" s="26" t="n">
        <f aca="false">VLOOKUP(B26,EOL!$D$3:$H$100,4,0)</f>
        <v>1.7</v>
      </c>
      <c r="D26" s="26" t="n">
        <f aca="false">VLOOKUP(B26,EOL!$D$3:$H$100,5,0)</f>
        <v>1.72</v>
      </c>
      <c r="E26" s="30" t="n">
        <f aca="false">+(+C26+D26)/2</f>
        <v>1.71</v>
      </c>
    </row>
    <row r="27" customFormat="false" ht="11.25" hidden="false" customHeight="false" outlineLevel="0" collapsed="false">
      <c r="A27" s="22" t="s">
        <v>17</v>
      </c>
      <c r="B27" s="31" t="n">
        <v>30016</v>
      </c>
      <c r="C27" s="26" t="n">
        <f aca="false">VLOOKUP(B27,EOL!$D$3:$H$100,4,0)</f>
        <v>1.8</v>
      </c>
      <c r="D27" s="26" t="n">
        <f aca="false">VLOOKUP(B27,EOL!$D$3:$H$100,5,0)</f>
        <v>1.82</v>
      </c>
      <c r="E27" s="30" t="n">
        <f aca="false">+(+C27+D27)/2</f>
        <v>1.81</v>
      </c>
    </row>
    <row r="28" customFormat="false" ht="11.25" hidden="false" customHeight="false" outlineLevel="0" collapsed="false">
      <c r="A28" s="22" t="s">
        <v>19</v>
      </c>
      <c r="B28" s="31" t="n">
        <v>27761</v>
      </c>
      <c r="C28" s="26" t="n">
        <f aca="false">VLOOKUP(B28,EOL!$D$3:$H$100,4,0)</f>
        <v>1.82</v>
      </c>
      <c r="D28" s="26" t="n">
        <f aca="false">VLOOKUP(B28,EOL!$D$3:$H$100,5,0)</f>
        <v>1.84</v>
      </c>
      <c r="E28" s="30" t="n">
        <f aca="false">+(+C28+D28)/2</f>
        <v>1.83</v>
      </c>
    </row>
    <row r="29" customFormat="false" ht="11.25" hidden="false" customHeight="false" outlineLevel="0" collapsed="false">
      <c r="A29" s="32" t="s">
        <v>9</v>
      </c>
      <c r="B29" s="23" t="n">
        <v>52231</v>
      </c>
      <c r="C29" s="26" t="n">
        <f aca="false">VLOOKUP(B29,EOL!$D$3:$H$100,4,0)</f>
        <v>1.85</v>
      </c>
      <c r="D29" s="26" t="n">
        <f aca="false">VLOOKUP(B29,EOL!$D$3:$H$100,5,0)</f>
        <v>1.9</v>
      </c>
      <c r="E29" s="30" t="n">
        <f aca="false">+(+C29+D29)/2</f>
        <v>1.875</v>
      </c>
    </row>
    <row r="30" customFormat="false" ht="11.25" hidden="false" customHeight="false" outlineLevel="0" collapsed="false">
      <c r="A30" s="22" t="s">
        <v>42</v>
      </c>
      <c r="B30" s="31" t="n">
        <v>33885</v>
      </c>
      <c r="C30" s="26" t="n">
        <f aca="false">VLOOKUP(B30,EOL!$D$3:$H$100,4,0)</f>
        <v>1.7</v>
      </c>
      <c r="D30" s="26" t="n">
        <f aca="false">VLOOKUP(B30,EOL!$D$3:$H$100,5,0)</f>
        <v>1.74</v>
      </c>
      <c r="E30" s="30" t="n">
        <f aca="false">+(+C30+D30)/2</f>
        <v>1.72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X24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2" topLeftCell="C3" activePane="bottomRight" state="frozen"/>
      <selection pane="topLeft" activeCell="A1" activeCellId="0" sqref="A1"/>
      <selection pane="topRight" activeCell="C1" activeCellId="0" sqref="C1"/>
      <selection pane="bottomLeft" activeCell="A3" activeCellId="0" sqref="A3"/>
      <selection pane="bottomRight" activeCell="H17" activeCellId="0" sqref="H17"/>
    </sheetView>
  </sheetViews>
  <sheetFormatPr defaultColWidth="9.13671875" defaultRowHeight="12" customHeight="true" zeroHeight="false" outlineLevelRow="0" outlineLevelCol="0"/>
  <cols>
    <col collapsed="false" customWidth="false" hidden="false" outlineLevel="0" max="1" min="1" style="33" width="9.14"/>
    <col collapsed="false" customWidth="true" hidden="false" outlineLevel="0" max="2" min="2" style="33" width="11.85"/>
    <col collapsed="false" customWidth="true" hidden="false" outlineLevel="0" max="3" min="3" style="33" width="54.56"/>
    <col collapsed="false" customWidth="true" hidden="false" outlineLevel="0" max="4" min="4" style="34" width="9.85"/>
    <col collapsed="false" customWidth="true" hidden="true" outlineLevel="0" max="5" min="5" style="34" width="8.85"/>
    <col collapsed="false" customWidth="true" hidden="true" outlineLevel="0" max="6" min="6" style="33" width="6.99"/>
    <col collapsed="false" customWidth="true" hidden="false" outlineLevel="0" max="8" min="7" style="35" width="8.85"/>
    <col collapsed="false" customWidth="false" hidden="false" outlineLevel="0" max="257" min="9" style="33" width="9.14"/>
  </cols>
  <sheetData>
    <row r="1" customFormat="false" ht="12" hidden="false" customHeight="false" outlineLevel="0" collapsed="false">
      <c r="C1" s="36" t="s">
        <v>43</v>
      </c>
    </row>
    <row r="2" customFormat="false" ht="12" hidden="false" customHeight="false" outlineLevel="0" collapsed="false">
      <c r="C2" s="37" t="s">
        <v>44</v>
      </c>
      <c r="D2" s="38" t="s">
        <v>45</v>
      </c>
      <c r="G2" s="39" t="s">
        <v>34</v>
      </c>
      <c r="H2" s="40" t="s">
        <v>35</v>
      </c>
      <c r="I2" s="41" t="s">
        <v>46</v>
      </c>
      <c r="J2" s="42" t="s">
        <v>47</v>
      </c>
    </row>
    <row r="3" customFormat="false" ht="12" hidden="false" customHeight="false" outlineLevel="0" collapsed="false">
      <c r="C3" s="43" t="s">
        <v>48</v>
      </c>
      <c r="D3" s="44" t="n">
        <v>27761</v>
      </c>
      <c r="E3" s="45"/>
      <c r="F3" s="46"/>
      <c r="G3" s="47" t="n">
        <v>1.82</v>
      </c>
      <c r="H3" s="47" t="n">
        <v>1.84</v>
      </c>
      <c r="I3" s="46"/>
      <c r="J3" s="46"/>
    </row>
    <row r="4" customFormat="false" ht="12" hidden="false" customHeight="false" outlineLevel="0" collapsed="false">
      <c r="C4" s="43" t="s">
        <v>49</v>
      </c>
      <c r="D4" s="44" t="n">
        <v>60157</v>
      </c>
      <c r="E4" s="45"/>
      <c r="F4" s="46"/>
      <c r="G4" s="47" t="n">
        <v>1.78</v>
      </c>
      <c r="H4" s="47" t="n">
        <v>1.82</v>
      </c>
      <c r="I4" s="46" t="n">
        <v>10000</v>
      </c>
      <c r="J4" s="46" t="n">
        <v>10000</v>
      </c>
    </row>
    <row r="5" customFormat="false" ht="12" hidden="false" customHeight="false" outlineLevel="0" collapsed="false">
      <c r="C5" s="43" t="s">
        <v>50</v>
      </c>
      <c r="D5" s="44" t="n">
        <v>58604</v>
      </c>
      <c r="E5" s="45"/>
      <c r="F5" s="46"/>
      <c r="G5" s="47" t="n">
        <v>1.9</v>
      </c>
      <c r="H5" s="47" t="n">
        <v>1.94</v>
      </c>
      <c r="I5" s="46" t="n">
        <v>5000</v>
      </c>
      <c r="J5" s="46" t="n">
        <v>5000</v>
      </c>
    </row>
    <row r="6" customFormat="false" ht="12" hidden="false" customHeight="false" outlineLevel="0" collapsed="false">
      <c r="C6" s="43" t="s">
        <v>51</v>
      </c>
      <c r="D6" s="44" t="n">
        <v>58600</v>
      </c>
      <c r="E6" s="45"/>
      <c r="F6" s="46"/>
      <c r="G6" s="47" t="n">
        <v>1.9</v>
      </c>
      <c r="H6" s="47" t="n">
        <v>1.94</v>
      </c>
      <c r="I6" s="46" t="n">
        <v>5000</v>
      </c>
      <c r="J6" s="46" t="n">
        <v>5000</v>
      </c>
    </row>
    <row r="7" customFormat="false" ht="12" hidden="false" customHeight="false" outlineLevel="0" collapsed="false">
      <c r="C7" s="43" t="s">
        <v>52</v>
      </c>
      <c r="D7" s="44" t="n">
        <v>58042</v>
      </c>
      <c r="E7" s="45"/>
      <c r="F7" s="46"/>
      <c r="G7" s="47"/>
      <c r="H7" s="47"/>
      <c r="I7" s="46"/>
      <c r="J7" s="46"/>
    </row>
    <row r="8" customFormat="false" ht="12" hidden="false" customHeight="false" outlineLevel="0" collapsed="false">
      <c r="C8" s="43" t="s">
        <v>53</v>
      </c>
      <c r="D8" s="44" t="n">
        <v>58038</v>
      </c>
      <c r="E8" s="45"/>
      <c r="F8" s="46"/>
      <c r="G8" s="47"/>
      <c r="H8" s="47"/>
      <c r="I8" s="46"/>
      <c r="J8" s="46"/>
    </row>
    <row r="9" customFormat="false" ht="12" hidden="false" customHeight="false" outlineLevel="0" collapsed="false">
      <c r="C9" s="43" t="s">
        <v>54</v>
      </c>
      <c r="D9" s="44" t="n">
        <v>58034</v>
      </c>
      <c r="E9" s="45"/>
      <c r="F9" s="46"/>
      <c r="G9" s="47" t="n">
        <v>1.905</v>
      </c>
      <c r="H9" s="47" t="n">
        <v>1.945</v>
      </c>
      <c r="I9" s="46" t="n">
        <v>5000</v>
      </c>
      <c r="J9" s="46" t="n">
        <v>5000</v>
      </c>
    </row>
    <row r="10" customFormat="false" ht="12" hidden="false" customHeight="false" outlineLevel="0" collapsed="false">
      <c r="C10" s="43" t="s">
        <v>55</v>
      </c>
      <c r="D10" s="44" t="n">
        <v>57246</v>
      </c>
      <c r="E10" s="45"/>
      <c r="F10" s="46"/>
      <c r="G10" s="47" t="n">
        <v>1.665</v>
      </c>
      <c r="H10" s="47" t="n">
        <v>1.735</v>
      </c>
      <c r="I10" s="46" t="n">
        <v>5000</v>
      </c>
      <c r="J10" s="46" t="n">
        <v>5000</v>
      </c>
    </row>
    <row r="11" customFormat="false" ht="12" hidden="false" customHeight="false" outlineLevel="0" collapsed="false">
      <c r="C11" s="43" t="s">
        <v>56</v>
      </c>
      <c r="D11" s="44" t="n">
        <v>43818</v>
      </c>
      <c r="E11" s="45"/>
      <c r="F11" s="46"/>
      <c r="G11" s="47" t="n">
        <v>1.73</v>
      </c>
      <c r="H11" s="47" t="n">
        <v>1.75</v>
      </c>
      <c r="I11" s="46" t="n">
        <v>3855</v>
      </c>
      <c r="J11" s="46" t="n">
        <v>5000</v>
      </c>
    </row>
    <row r="12" customFormat="false" ht="12" hidden="false" customHeight="false" outlineLevel="0" collapsed="false">
      <c r="C12" s="43" t="s">
        <v>57</v>
      </c>
      <c r="D12" s="44" t="n">
        <v>43808</v>
      </c>
      <c r="E12" s="45"/>
      <c r="F12" s="46"/>
      <c r="G12" s="47"/>
      <c r="H12" s="47"/>
      <c r="I12" s="46"/>
      <c r="J12" s="46"/>
    </row>
    <row r="13" customFormat="false" ht="12" hidden="false" customHeight="false" outlineLevel="0" collapsed="false">
      <c r="C13" s="43" t="s">
        <v>58</v>
      </c>
      <c r="D13" s="44" t="n">
        <v>43798</v>
      </c>
      <c r="E13" s="48"/>
      <c r="F13" s="49"/>
      <c r="G13" s="47" t="n">
        <v>3.96</v>
      </c>
      <c r="H13" s="47" t="n">
        <v>4</v>
      </c>
      <c r="I13" s="46" t="n">
        <v>5000</v>
      </c>
      <c r="J13" s="46" t="n">
        <v>5000</v>
      </c>
    </row>
    <row r="14" customFormat="false" ht="12" hidden="false" customHeight="false" outlineLevel="0" collapsed="false">
      <c r="C14" s="43" t="s">
        <v>59</v>
      </c>
      <c r="D14" s="44" t="n">
        <v>34860</v>
      </c>
      <c r="E14" s="45"/>
      <c r="F14" s="46"/>
      <c r="G14" s="47" t="n">
        <v>1.73</v>
      </c>
      <c r="H14" s="47" t="n">
        <v>1.77</v>
      </c>
      <c r="I14" s="46" t="n">
        <v>5000</v>
      </c>
      <c r="J14" s="46" t="n">
        <v>5000</v>
      </c>
    </row>
    <row r="15" customFormat="false" ht="12" hidden="false" customHeight="false" outlineLevel="0" collapsed="false">
      <c r="C15" s="43" t="s">
        <v>60</v>
      </c>
      <c r="D15" s="44" t="n">
        <v>33885</v>
      </c>
      <c r="E15" s="45"/>
      <c r="F15" s="46"/>
      <c r="G15" s="47" t="n">
        <v>1.7</v>
      </c>
      <c r="H15" s="47" t="n">
        <v>1.74</v>
      </c>
      <c r="I15" s="46" t="n">
        <v>5000</v>
      </c>
      <c r="J15" s="46" t="n">
        <v>1500</v>
      </c>
    </row>
    <row r="16" customFormat="false" ht="12" hidden="false" customHeight="false" outlineLevel="0" collapsed="false">
      <c r="C16" s="43" t="s">
        <v>61</v>
      </c>
      <c r="D16" s="44" t="n">
        <v>33884</v>
      </c>
      <c r="E16" s="45"/>
      <c r="F16" s="46"/>
      <c r="G16" s="47" t="n">
        <v>1.7</v>
      </c>
      <c r="H16" s="47" t="n">
        <v>1.72</v>
      </c>
      <c r="I16" s="46" t="n">
        <v>10000</v>
      </c>
      <c r="J16" s="46"/>
    </row>
    <row r="17" customFormat="false" ht="12" hidden="false" customHeight="false" outlineLevel="0" collapsed="false">
      <c r="C17" s="43" t="s">
        <v>62</v>
      </c>
      <c r="D17" s="44" t="n">
        <v>30016</v>
      </c>
      <c r="E17" s="45"/>
      <c r="F17" s="46"/>
      <c r="G17" s="47" t="n">
        <v>1.8</v>
      </c>
      <c r="H17" s="47" t="n">
        <v>1.82</v>
      </c>
      <c r="I17" s="46" t="n">
        <v>10000</v>
      </c>
      <c r="J17" s="46" t="n">
        <v>10000</v>
      </c>
    </row>
    <row r="18" customFormat="false" ht="12" hidden="false" customHeight="false" outlineLevel="0" collapsed="false">
      <c r="C18" s="43" t="s">
        <v>63</v>
      </c>
      <c r="D18" s="44" t="n">
        <v>27827</v>
      </c>
      <c r="E18" s="45"/>
      <c r="F18" s="46"/>
      <c r="G18" s="47" t="n">
        <v>1.71</v>
      </c>
      <c r="H18" s="47" t="n">
        <v>1.74</v>
      </c>
      <c r="I18" s="46" t="n">
        <v>10000</v>
      </c>
      <c r="J18" s="46" t="n">
        <v>10000</v>
      </c>
    </row>
    <row r="19" customFormat="false" ht="12" hidden="false" customHeight="false" outlineLevel="0" collapsed="false">
      <c r="C19" s="43" t="s">
        <v>64</v>
      </c>
      <c r="D19" s="44" t="n">
        <v>27825</v>
      </c>
      <c r="E19" s="45"/>
      <c r="F19" s="46"/>
      <c r="G19" s="47" t="n">
        <v>1.72</v>
      </c>
      <c r="H19" s="47" t="n">
        <v>1.74</v>
      </c>
      <c r="I19" s="46" t="n">
        <v>10000</v>
      </c>
      <c r="J19" s="46" t="n">
        <v>5000</v>
      </c>
    </row>
    <row r="20" customFormat="false" ht="12" hidden="false" customHeight="false" outlineLevel="0" collapsed="false">
      <c r="C20" s="43" t="s">
        <v>65</v>
      </c>
      <c r="D20" s="44" t="n">
        <v>27765</v>
      </c>
      <c r="E20" s="45"/>
      <c r="F20" s="46"/>
      <c r="G20" s="47" t="n">
        <v>1.99</v>
      </c>
      <c r="H20" s="47" t="n">
        <v>2.02</v>
      </c>
      <c r="I20" s="46" t="n">
        <v>10000</v>
      </c>
      <c r="J20" s="46" t="n">
        <v>10000</v>
      </c>
    </row>
    <row r="21" customFormat="false" ht="12" hidden="false" customHeight="false" outlineLevel="0" collapsed="false">
      <c r="C21" s="43" t="s">
        <v>66</v>
      </c>
      <c r="D21" s="44" t="n">
        <v>43788</v>
      </c>
      <c r="E21" s="45"/>
      <c r="F21" s="46"/>
      <c r="G21" s="47" t="n">
        <v>1.9</v>
      </c>
      <c r="H21" s="47" t="n">
        <v>1.93</v>
      </c>
      <c r="I21" s="46" t="n">
        <v>10000</v>
      </c>
      <c r="J21" s="46" t="n">
        <v>10000</v>
      </c>
    </row>
    <row r="22" customFormat="false" ht="12" hidden="false" customHeight="false" outlineLevel="0" collapsed="false">
      <c r="C22" s="43" t="s">
        <v>67</v>
      </c>
      <c r="D22" s="44" t="n">
        <v>27762</v>
      </c>
      <c r="E22" s="45"/>
      <c r="F22" s="46"/>
      <c r="G22" s="47" t="n">
        <v>1.91</v>
      </c>
      <c r="H22" s="47" t="n">
        <v>1.94</v>
      </c>
      <c r="I22" s="46" t="n">
        <v>10000</v>
      </c>
      <c r="J22" s="46" t="n">
        <v>10000</v>
      </c>
    </row>
    <row r="23" customFormat="false" ht="12" hidden="false" customHeight="false" outlineLevel="0" collapsed="false">
      <c r="C23" s="43" t="s">
        <v>68</v>
      </c>
      <c r="D23" s="44" t="n">
        <v>52231</v>
      </c>
      <c r="E23" s="45"/>
      <c r="F23" s="46"/>
      <c r="G23" s="47" t="n">
        <v>1.85</v>
      </c>
      <c r="H23" s="47" t="n">
        <v>1.9</v>
      </c>
      <c r="I23" s="46" t="n">
        <v>5000</v>
      </c>
      <c r="J23" s="46" t="n">
        <v>5000</v>
      </c>
    </row>
    <row r="24" customFormat="false" ht="12" hidden="false" customHeight="false" outlineLevel="0" collapsed="false">
      <c r="C24" s="43" t="s">
        <v>69</v>
      </c>
      <c r="D24" s="44" t="n">
        <v>31101</v>
      </c>
      <c r="E24" s="45"/>
      <c r="F24" s="46"/>
      <c r="G24" s="47" t="n">
        <v>1.71</v>
      </c>
      <c r="H24" s="47" t="n">
        <v>1.75</v>
      </c>
      <c r="I24" s="46" t="n">
        <v>5000</v>
      </c>
      <c r="J24" s="46" t="n">
        <v>5000</v>
      </c>
    </row>
    <row r="25" customFormat="false" ht="12" hidden="false" customHeight="false" outlineLevel="0" collapsed="false">
      <c r="C25" s="43" t="s">
        <v>70</v>
      </c>
      <c r="D25" s="44" t="n">
        <v>30858</v>
      </c>
      <c r="E25" s="45"/>
      <c r="F25" s="46"/>
      <c r="G25" s="50" t="n">
        <v>2.43</v>
      </c>
      <c r="H25" s="50" t="n">
        <v>2.46</v>
      </c>
      <c r="I25" s="51" t="n">
        <v>5000</v>
      </c>
      <c r="J25" s="46" t="n">
        <v>5000</v>
      </c>
    </row>
    <row r="26" customFormat="false" ht="12" hidden="false" customHeight="false" outlineLevel="0" collapsed="false">
      <c r="C26" s="43" t="s">
        <v>71</v>
      </c>
      <c r="D26" s="44" t="n">
        <v>27826</v>
      </c>
      <c r="E26" s="45"/>
      <c r="F26" s="46"/>
      <c r="G26" s="47" t="n">
        <v>1.925</v>
      </c>
      <c r="H26" s="47"/>
      <c r="I26" s="46" t="n">
        <v>1</v>
      </c>
      <c r="J26" s="46"/>
    </row>
    <row r="27" customFormat="false" ht="12" hidden="false" customHeight="false" outlineLevel="0" collapsed="false">
      <c r="C27" s="43"/>
      <c r="D27" s="44"/>
      <c r="E27" s="45"/>
      <c r="F27" s="46"/>
      <c r="G27" s="47"/>
      <c r="H27" s="47"/>
      <c r="I27" s="46"/>
      <c r="J27" s="46"/>
    </row>
    <row r="28" customFormat="false" ht="12" hidden="false" customHeight="false" outlineLevel="0" collapsed="false">
      <c r="C28" s="43"/>
      <c r="D28" s="44"/>
      <c r="E28" s="45"/>
      <c r="F28" s="46"/>
      <c r="G28" s="47"/>
      <c r="H28" s="47"/>
      <c r="I28" s="46"/>
      <c r="J28" s="46"/>
    </row>
    <row r="29" customFormat="false" ht="12" hidden="false" customHeight="false" outlineLevel="0" collapsed="false">
      <c r="C29" s="43"/>
      <c r="D29" s="44"/>
      <c r="E29" s="45"/>
      <c r="F29" s="46"/>
      <c r="G29" s="47"/>
      <c r="H29" s="47"/>
      <c r="I29" s="46"/>
      <c r="J29" s="46"/>
    </row>
    <row r="30" customFormat="false" ht="12" hidden="false" customHeight="false" outlineLevel="0" collapsed="false">
      <c r="C30" s="43"/>
      <c r="D30" s="44"/>
      <c r="E30" s="45"/>
      <c r="F30" s="46"/>
      <c r="G30" s="47"/>
      <c r="H30" s="47"/>
      <c r="I30" s="46"/>
      <c r="J30" s="46"/>
    </row>
    <row r="31" customFormat="false" ht="12" hidden="false" customHeight="false" outlineLevel="0" collapsed="false">
      <c r="C31" s="43"/>
      <c r="D31" s="44"/>
      <c r="E31" s="48"/>
      <c r="F31" s="49"/>
      <c r="G31" s="47"/>
      <c r="H31" s="47"/>
      <c r="I31" s="46"/>
      <c r="J31" s="46"/>
    </row>
    <row r="32" customFormat="false" ht="12" hidden="false" customHeight="false" outlineLevel="0" collapsed="false">
      <c r="C32" s="43"/>
      <c r="D32" s="44"/>
      <c r="E32" s="45"/>
      <c r="F32" s="46"/>
      <c r="G32" s="47"/>
      <c r="H32" s="47"/>
      <c r="I32" s="46"/>
      <c r="J32" s="46"/>
    </row>
    <row r="33" customFormat="false" ht="12" hidden="false" customHeight="false" outlineLevel="0" collapsed="false">
      <c r="C33" s="43"/>
      <c r="D33" s="44"/>
      <c r="E33" s="45"/>
      <c r="F33" s="46"/>
      <c r="G33" s="47"/>
      <c r="H33" s="47"/>
      <c r="I33" s="46"/>
      <c r="J33" s="46"/>
    </row>
    <row r="34" customFormat="false" ht="12" hidden="false" customHeight="false" outlineLevel="0" collapsed="false">
      <c r="C34" s="43"/>
      <c r="D34" s="44"/>
      <c r="E34" s="45"/>
      <c r="F34" s="46"/>
      <c r="G34" s="47"/>
      <c r="H34" s="47"/>
      <c r="I34" s="46"/>
      <c r="J34" s="46"/>
    </row>
    <row r="35" customFormat="false" ht="12" hidden="false" customHeight="false" outlineLevel="0" collapsed="false">
      <c r="C35" s="43"/>
      <c r="D35" s="44"/>
      <c r="E35" s="48"/>
      <c r="F35" s="49"/>
      <c r="G35" s="47"/>
      <c r="H35" s="47"/>
      <c r="I35" s="46"/>
      <c r="J35" s="46"/>
    </row>
    <row r="36" customFormat="false" ht="12" hidden="false" customHeight="false" outlineLevel="0" collapsed="false">
      <c r="C36" s="43"/>
      <c r="D36" s="44"/>
      <c r="E36" s="45"/>
      <c r="F36" s="46"/>
      <c r="G36" s="47"/>
      <c r="H36" s="47"/>
      <c r="I36" s="46"/>
      <c r="J36" s="46"/>
    </row>
    <row r="37" customFormat="false" ht="12" hidden="false" customHeight="false" outlineLevel="0" collapsed="false">
      <c r="C37" s="43"/>
      <c r="D37" s="44"/>
      <c r="E37" s="48"/>
      <c r="F37" s="49"/>
      <c r="G37" s="47"/>
      <c r="H37" s="47"/>
      <c r="I37" s="46"/>
      <c r="J37" s="46"/>
    </row>
    <row r="38" customFormat="false" ht="12" hidden="false" customHeight="false" outlineLevel="0" collapsed="false">
      <c r="C38" s="43"/>
      <c r="D38" s="44"/>
      <c r="E38" s="45"/>
      <c r="F38" s="46"/>
      <c r="G38" s="47"/>
      <c r="H38" s="47"/>
      <c r="I38" s="46"/>
      <c r="J38" s="46"/>
    </row>
    <row r="39" customFormat="false" ht="12" hidden="false" customHeight="false" outlineLevel="0" collapsed="false">
      <c r="C39" s="43"/>
      <c r="D39" s="44"/>
      <c r="E39" s="45"/>
      <c r="F39" s="46"/>
      <c r="G39" s="47"/>
      <c r="H39" s="47"/>
      <c r="I39" s="46"/>
      <c r="J39" s="46"/>
    </row>
    <row r="40" customFormat="false" ht="12" hidden="false" customHeight="false" outlineLevel="0" collapsed="false">
      <c r="C40" s="43"/>
      <c r="D40" s="44"/>
      <c r="E40" s="45"/>
      <c r="F40" s="46"/>
      <c r="G40" s="47"/>
      <c r="H40" s="47"/>
      <c r="I40" s="46"/>
      <c r="J40" s="46"/>
    </row>
    <row r="41" customFormat="false" ht="12" hidden="false" customHeight="false" outlineLevel="0" collapsed="false">
      <c r="C41" s="43"/>
      <c r="D41" s="44"/>
      <c r="E41" s="45"/>
      <c r="F41" s="46"/>
      <c r="G41" s="47"/>
      <c r="H41" s="47"/>
      <c r="I41" s="46"/>
      <c r="J41" s="46"/>
    </row>
    <row r="42" customFormat="false" ht="12" hidden="false" customHeight="false" outlineLevel="0" collapsed="false">
      <c r="C42" s="43"/>
      <c r="D42" s="44"/>
      <c r="E42" s="45"/>
      <c r="F42" s="46"/>
      <c r="G42" s="47"/>
      <c r="H42" s="47"/>
      <c r="I42" s="46"/>
      <c r="J42" s="46"/>
    </row>
    <row r="43" customFormat="false" ht="12" hidden="false" customHeight="false" outlineLevel="0" collapsed="false">
      <c r="C43" s="43"/>
      <c r="D43" s="44"/>
      <c r="E43" s="45"/>
      <c r="F43" s="46"/>
      <c r="G43" s="47"/>
      <c r="H43" s="47"/>
      <c r="I43" s="46"/>
      <c r="J43" s="46"/>
    </row>
    <row r="44" customFormat="false" ht="12" hidden="false" customHeight="false" outlineLevel="0" collapsed="false">
      <c r="C44" s="43"/>
      <c r="D44" s="44"/>
      <c r="E44" s="45"/>
      <c r="F44" s="46"/>
      <c r="G44" s="47"/>
      <c r="H44" s="47"/>
      <c r="I44" s="46"/>
      <c r="J44" s="46"/>
    </row>
    <row r="45" customFormat="false" ht="12" hidden="false" customHeight="false" outlineLevel="0" collapsed="false">
      <c r="C45" s="43"/>
      <c r="D45" s="44"/>
      <c r="E45" s="45"/>
      <c r="F45" s="46"/>
      <c r="G45" s="47"/>
      <c r="H45" s="47"/>
      <c r="I45" s="46"/>
      <c r="J45" s="46"/>
    </row>
    <row r="46" customFormat="false" ht="12" hidden="false" customHeight="false" outlineLevel="0" collapsed="false">
      <c r="C46" s="43"/>
      <c r="D46" s="44"/>
      <c r="E46" s="45"/>
      <c r="F46" s="46"/>
      <c r="G46" s="47"/>
      <c r="H46" s="47"/>
      <c r="I46" s="46"/>
      <c r="J46" s="46"/>
    </row>
    <row r="47" customFormat="false" ht="12" hidden="false" customHeight="false" outlineLevel="0" collapsed="false">
      <c r="C47" s="43"/>
      <c r="D47" s="44"/>
      <c r="E47" s="45"/>
      <c r="F47" s="46"/>
      <c r="G47" s="47"/>
      <c r="H47" s="47"/>
      <c r="I47" s="46"/>
      <c r="J47" s="46"/>
    </row>
    <row r="48" customFormat="false" ht="12" hidden="false" customHeight="false" outlineLevel="0" collapsed="false">
      <c r="C48" s="43"/>
      <c r="D48" s="44"/>
      <c r="E48" s="45"/>
      <c r="F48" s="46"/>
      <c r="G48" s="47"/>
      <c r="H48" s="47"/>
      <c r="I48" s="46"/>
      <c r="J48" s="46"/>
    </row>
    <row r="49" customFormat="false" ht="12" hidden="false" customHeight="false" outlineLevel="0" collapsed="false">
      <c r="C49" s="43"/>
      <c r="D49" s="44"/>
      <c r="E49" s="45"/>
      <c r="F49" s="46"/>
      <c r="G49" s="47"/>
      <c r="H49" s="47"/>
      <c r="I49" s="46"/>
      <c r="J49" s="46"/>
    </row>
    <row r="50" customFormat="false" ht="12" hidden="false" customHeight="false" outlineLevel="0" collapsed="false">
      <c r="C50" s="43"/>
      <c r="D50" s="44"/>
      <c r="E50" s="45"/>
      <c r="F50" s="46"/>
      <c r="G50" s="47"/>
      <c r="H50" s="47"/>
      <c r="I50" s="46"/>
      <c r="J50" s="46"/>
    </row>
    <row r="51" customFormat="false" ht="12" hidden="false" customHeight="false" outlineLevel="0" collapsed="false">
      <c r="C51" s="43"/>
      <c r="D51" s="44"/>
      <c r="E51" s="45"/>
      <c r="F51" s="46"/>
      <c r="G51" s="47"/>
      <c r="H51" s="47"/>
      <c r="I51" s="24"/>
      <c r="J51" s="24"/>
    </row>
    <row r="52" customFormat="false" ht="12" hidden="false" customHeight="false" outlineLevel="0" collapsed="false">
      <c r="C52" s="43"/>
      <c r="D52" s="44"/>
      <c r="E52" s="45"/>
      <c r="F52" s="46"/>
      <c r="G52" s="47"/>
      <c r="H52" s="47"/>
      <c r="I52" s="46"/>
      <c r="J52" s="46"/>
    </row>
    <row r="53" customFormat="false" ht="12" hidden="false" customHeight="false" outlineLevel="0" collapsed="false">
      <c r="C53" s="43"/>
      <c r="D53" s="44"/>
      <c r="E53" s="45"/>
      <c r="F53" s="46"/>
      <c r="G53" s="47"/>
      <c r="H53" s="47"/>
      <c r="I53" s="46"/>
      <c r="J53" s="46"/>
    </row>
    <row r="54" customFormat="false" ht="12" hidden="false" customHeight="false" outlineLevel="0" collapsed="false">
      <c r="C54" s="52"/>
      <c r="D54" s="44"/>
      <c r="E54" s="48"/>
      <c r="F54" s="49"/>
      <c r="G54" s="47"/>
      <c r="H54" s="47"/>
      <c r="I54" s="46"/>
      <c r="J54" s="46"/>
    </row>
    <row r="55" customFormat="false" ht="12" hidden="false" customHeight="false" outlineLevel="0" collapsed="false">
      <c r="C55" s="43"/>
      <c r="D55" s="44"/>
      <c r="E55" s="45"/>
      <c r="F55" s="46"/>
      <c r="G55" s="47"/>
      <c r="H55" s="47"/>
      <c r="I55" s="46"/>
      <c r="J55" s="46"/>
    </row>
    <row r="56" customFormat="false" ht="12" hidden="false" customHeight="false" outlineLevel="0" collapsed="false">
      <c r="C56" s="43"/>
      <c r="D56" s="44"/>
      <c r="E56" s="45"/>
      <c r="F56" s="46"/>
      <c r="G56" s="47"/>
      <c r="H56" s="47"/>
      <c r="I56" s="46"/>
      <c r="J56" s="46"/>
    </row>
    <row r="57" customFormat="false" ht="12.75" hidden="false" customHeight="false" outlineLevel="0" collapsed="false">
      <c r="C57" s="43"/>
      <c r="D57" s="44"/>
      <c r="E57" s="45"/>
      <c r="F57" s="46"/>
      <c r="G57" s="47"/>
      <c r="H57" s="47"/>
      <c r="I57" s="46"/>
      <c r="J57" s="46"/>
    </row>
    <row r="58" customFormat="false" ht="12" hidden="false" customHeight="false" outlineLevel="0" collapsed="false">
      <c r="B58" s="53"/>
      <c r="C58" s="43"/>
      <c r="D58" s="44"/>
      <c r="E58" s="54"/>
      <c r="F58" s="55"/>
      <c r="G58" s="56"/>
      <c r="H58" s="47"/>
      <c r="I58" s="46"/>
      <c r="J58" s="46"/>
    </row>
    <row r="59" customFormat="false" ht="12" hidden="false" customHeight="false" outlineLevel="0" collapsed="false">
      <c r="B59" s="57"/>
      <c r="C59" s="43"/>
      <c r="D59" s="44"/>
      <c r="E59" s="45"/>
      <c r="F59" s="46"/>
      <c r="G59" s="58"/>
      <c r="H59" s="47"/>
      <c r="I59" s="46"/>
      <c r="J59" s="46"/>
    </row>
    <row r="60" customFormat="false" ht="12" hidden="false" customHeight="false" outlineLevel="0" collapsed="false">
      <c r="B60" s="57"/>
      <c r="C60" s="43"/>
      <c r="D60" s="44"/>
      <c r="E60" s="45"/>
      <c r="F60" s="46"/>
      <c r="G60" s="58"/>
      <c r="H60" s="47"/>
      <c r="I60" s="46"/>
      <c r="J60" s="46"/>
    </row>
    <row r="61" customFormat="false" ht="12" hidden="false" customHeight="false" outlineLevel="0" collapsed="false">
      <c r="B61" s="57"/>
      <c r="C61" s="43"/>
      <c r="D61" s="44"/>
      <c r="E61" s="45"/>
      <c r="F61" s="46"/>
      <c r="G61" s="58"/>
      <c r="H61" s="47"/>
      <c r="I61" s="46"/>
      <c r="J61" s="46"/>
    </row>
    <row r="62" customFormat="false" ht="12" hidden="false" customHeight="false" outlineLevel="0" collapsed="false">
      <c r="B62" s="57"/>
      <c r="C62" s="43"/>
      <c r="D62" s="44"/>
      <c r="E62" s="45"/>
      <c r="F62" s="46"/>
      <c r="G62" s="58"/>
      <c r="H62" s="47"/>
      <c r="I62" s="46"/>
      <c r="J62" s="46"/>
    </row>
    <row r="63" customFormat="false" ht="12" hidden="false" customHeight="false" outlineLevel="0" collapsed="false">
      <c r="B63" s="57"/>
      <c r="C63" s="43"/>
      <c r="D63" s="44"/>
      <c r="E63" s="45"/>
      <c r="F63" s="46"/>
      <c r="G63" s="58"/>
      <c r="H63" s="47"/>
      <c r="I63" s="46"/>
      <c r="J63" s="46"/>
    </row>
    <row r="64" customFormat="false" ht="12" hidden="false" customHeight="false" outlineLevel="0" collapsed="false">
      <c r="B64" s="57"/>
      <c r="C64" s="43"/>
      <c r="D64" s="44"/>
      <c r="E64" s="45"/>
      <c r="F64" s="46"/>
      <c r="G64" s="58"/>
      <c r="H64" s="47"/>
      <c r="I64" s="46"/>
      <c r="J64" s="46"/>
    </row>
    <row r="65" customFormat="false" ht="12" hidden="false" customHeight="false" outlineLevel="0" collapsed="false">
      <c r="B65" s="57"/>
      <c r="C65" s="43"/>
      <c r="D65" s="44"/>
      <c r="E65" s="45"/>
      <c r="F65" s="46"/>
      <c r="G65" s="58"/>
      <c r="H65" s="47"/>
      <c r="I65" s="46"/>
      <c r="J65" s="46"/>
    </row>
    <row r="66" customFormat="false" ht="12" hidden="false" customHeight="false" outlineLevel="0" collapsed="false">
      <c r="B66" s="57"/>
      <c r="C66" s="43"/>
      <c r="D66" s="44"/>
      <c r="E66" s="45"/>
      <c r="F66" s="46"/>
      <c r="G66" s="58"/>
      <c r="H66" s="47"/>
      <c r="I66" s="46"/>
      <c r="J66" s="46"/>
    </row>
    <row r="67" customFormat="false" ht="12" hidden="false" customHeight="false" outlineLevel="0" collapsed="false">
      <c r="B67" s="57"/>
      <c r="C67" s="43"/>
      <c r="D67" s="44"/>
      <c r="E67" s="45"/>
      <c r="F67" s="46"/>
      <c r="G67" s="58"/>
      <c r="H67" s="47"/>
      <c r="I67" s="46"/>
      <c r="J67" s="46"/>
    </row>
    <row r="68" customFormat="false" ht="12.75" hidden="false" customHeight="false" outlineLevel="0" collapsed="false">
      <c r="B68" s="59"/>
      <c r="C68" s="43"/>
      <c r="D68" s="44"/>
      <c r="E68" s="60"/>
      <c r="F68" s="61"/>
      <c r="G68" s="62"/>
      <c r="H68" s="47"/>
      <c r="I68" s="46"/>
      <c r="J68" s="46"/>
    </row>
    <row r="69" customFormat="false" ht="12" hidden="false" customHeight="false" outlineLevel="0" collapsed="false">
      <c r="C69" s="43"/>
      <c r="D69" s="44"/>
      <c r="E69" s="45"/>
      <c r="F69" s="46"/>
      <c r="G69" s="47"/>
      <c r="H69" s="47"/>
      <c r="I69" s="46"/>
      <c r="J69" s="46"/>
    </row>
    <row r="70" customFormat="false" ht="12" hidden="false" customHeight="false" outlineLevel="0" collapsed="false">
      <c r="C70" s="43"/>
      <c r="D70" s="44"/>
      <c r="E70" s="45"/>
      <c r="F70" s="46"/>
      <c r="G70" s="47"/>
      <c r="H70" s="47"/>
      <c r="I70" s="46"/>
      <c r="J70" s="46"/>
    </row>
    <row r="71" customFormat="false" ht="12" hidden="false" customHeight="false" outlineLevel="0" collapsed="false">
      <c r="C71" s="43"/>
      <c r="D71" s="44"/>
      <c r="E71" s="45"/>
      <c r="F71" s="46"/>
      <c r="G71" s="47"/>
      <c r="H71" s="47"/>
      <c r="I71" s="46"/>
      <c r="J71" s="46"/>
    </row>
    <row r="72" customFormat="false" ht="12" hidden="false" customHeight="false" outlineLevel="0" collapsed="false">
      <c r="C72" s="43"/>
      <c r="D72" s="44"/>
      <c r="E72" s="45"/>
      <c r="F72" s="46"/>
      <c r="G72" s="47"/>
      <c r="H72" s="47"/>
      <c r="I72" s="46"/>
      <c r="J72" s="46"/>
    </row>
    <row r="73" customFormat="false" ht="12" hidden="false" customHeight="false" outlineLevel="0" collapsed="false">
      <c r="C73" s="43"/>
      <c r="D73" s="44"/>
      <c r="E73" s="45"/>
      <c r="F73" s="46"/>
      <c r="G73" s="47"/>
      <c r="H73" s="47"/>
      <c r="I73" s="46"/>
      <c r="J73" s="46"/>
    </row>
    <row r="74" customFormat="false" ht="12" hidden="false" customHeight="false" outlineLevel="0" collapsed="false">
      <c r="C74" s="43"/>
      <c r="D74" s="44"/>
      <c r="E74" s="45"/>
      <c r="F74" s="46"/>
      <c r="G74" s="47"/>
      <c r="H74" s="47"/>
      <c r="I74" s="46"/>
      <c r="J74" s="46"/>
    </row>
    <row r="75" customFormat="false" ht="12" hidden="false" customHeight="false" outlineLevel="0" collapsed="false">
      <c r="C75" s="43"/>
      <c r="D75" s="44"/>
      <c r="E75" s="45"/>
      <c r="F75" s="46"/>
      <c r="G75" s="47"/>
      <c r="H75" s="47"/>
      <c r="I75" s="46"/>
      <c r="J75" s="46"/>
    </row>
    <row r="76" customFormat="false" ht="12" hidden="false" customHeight="false" outlineLevel="0" collapsed="false">
      <c r="C76" s="43"/>
      <c r="D76" s="44"/>
      <c r="E76" s="45"/>
      <c r="F76" s="46"/>
      <c r="G76" s="47"/>
      <c r="H76" s="47"/>
      <c r="I76" s="46"/>
      <c r="J76" s="46"/>
    </row>
    <row r="77" customFormat="false" ht="12" hidden="false" customHeight="false" outlineLevel="0" collapsed="false">
      <c r="C77" s="43"/>
      <c r="D77" s="44"/>
      <c r="E77" s="45"/>
      <c r="F77" s="46"/>
      <c r="G77" s="47"/>
      <c r="H77" s="47"/>
      <c r="I77" s="46"/>
      <c r="J77" s="46"/>
    </row>
    <row r="78" customFormat="false" ht="12" hidden="false" customHeight="false" outlineLevel="0" collapsed="false">
      <c r="C78" s="43"/>
      <c r="D78" s="63"/>
      <c r="E78" s="24"/>
      <c r="F78" s="24"/>
      <c r="G78" s="47"/>
      <c r="H78" s="47"/>
      <c r="I78" s="46"/>
      <c r="J78" s="46"/>
      <c r="N78" s="26"/>
      <c r="Q78" s="26"/>
      <c r="R78" s="26"/>
      <c r="S78" s="24" t="n">
        <v>28254</v>
      </c>
      <c r="T78" s="24" t="n">
        <v>28266</v>
      </c>
      <c r="U78" s="26"/>
      <c r="V78" s="24" t="n">
        <v>28252</v>
      </c>
      <c r="W78" s="24" t="n">
        <v>44738</v>
      </c>
      <c r="X78" s="24" t="n">
        <v>44750</v>
      </c>
    </row>
    <row r="79" customFormat="false" ht="12" hidden="false" customHeight="false" outlineLevel="0" collapsed="false">
      <c r="C79" s="43"/>
      <c r="D79" s="63"/>
      <c r="E79" s="24"/>
      <c r="F79" s="24"/>
      <c r="G79" s="47"/>
      <c r="H79" s="47"/>
      <c r="I79" s="46"/>
      <c r="J79" s="46"/>
      <c r="N79" s="26"/>
      <c r="Q79" s="26"/>
      <c r="R79" s="26"/>
      <c r="S79" s="24" t="n">
        <v>28314</v>
      </c>
      <c r="T79" s="24" t="n">
        <v>28317</v>
      </c>
      <c r="U79" s="26"/>
      <c r="V79" s="24" t="n">
        <v>28313</v>
      </c>
      <c r="W79" s="24" t="n">
        <v>44746</v>
      </c>
      <c r="X79" s="24" t="n">
        <v>44752</v>
      </c>
    </row>
    <row r="80" customFormat="false" ht="12" hidden="false" customHeight="false" outlineLevel="0" collapsed="false">
      <c r="C80" s="43"/>
      <c r="D80" s="44"/>
      <c r="E80" s="45"/>
      <c r="F80" s="46"/>
      <c r="G80" s="47"/>
      <c r="H80" s="47"/>
      <c r="I80" s="46"/>
      <c r="J80" s="46"/>
    </row>
    <row r="81" customFormat="false" ht="12" hidden="false" customHeight="false" outlineLevel="0" collapsed="false">
      <c r="C81" s="43"/>
      <c r="D81" s="44"/>
      <c r="E81" s="45"/>
      <c r="F81" s="46"/>
      <c r="G81" s="47"/>
      <c r="H81" s="47"/>
      <c r="I81" s="46"/>
      <c r="J81" s="46"/>
    </row>
    <row r="82" customFormat="false" ht="12" hidden="false" customHeight="false" outlineLevel="0" collapsed="false">
      <c r="C82" s="43"/>
      <c r="D82" s="44"/>
      <c r="E82" s="45"/>
      <c r="F82" s="46"/>
      <c r="G82" s="47"/>
      <c r="H82" s="47"/>
      <c r="I82" s="46"/>
      <c r="J82" s="46"/>
    </row>
    <row r="83" customFormat="false" ht="12" hidden="false" customHeight="false" outlineLevel="0" collapsed="false">
      <c r="C83" s="43"/>
      <c r="D83" s="44"/>
      <c r="E83" s="45"/>
      <c r="F83" s="46"/>
      <c r="G83" s="47"/>
      <c r="H83" s="47"/>
      <c r="I83" s="46"/>
      <c r="J83" s="46"/>
    </row>
    <row r="84" customFormat="false" ht="12" hidden="false" customHeight="false" outlineLevel="0" collapsed="false">
      <c r="C84" s="43"/>
      <c r="D84" s="44"/>
      <c r="E84" s="48"/>
      <c r="F84" s="49"/>
      <c r="G84" s="47"/>
      <c r="H84" s="47"/>
      <c r="I84" s="46"/>
      <c r="J84" s="46"/>
    </row>
    <row r="85" customFormat="false" ht="12" hidden="false" customHeight="false" outlineLevel="0" collapsed="false">
      <c r="C85" s="43"/>
      <c r="D85" s="44"/>
      <c r="E85" s="48"/>
      <c r="F85" s="49"/>
      <c r="G85" s="47"/>
      <c r="H85" s="47"/>
      <c r="I85" s="46"/>
      <c r="J85" s="46"/>
    </row>
    <row r="86" customFormat="false" ht="12" hidden="false" customHeight="false" outlineLevel="0" collapsed="false">
      <c r="C86" s="43"/>
      <c r="D86" s="44"/>
      <c r="E86" s="64"/>
      <c r="F86" s="65"/>
      <c r="G86" s="47"/>
      <c r="H86" s="47"/>
      <c r="I86" s="46"/>
      <c r="J86" s="46"/>
    </row>
    <row r="87" customFormat="false" ht="12" hidden="false" customHeight="false" outlineLevel="0" collapsed="false">
      <c r="C87" s="43"/>
      <c r="D87" s="44"/>
      <c r="E87" s="45"/>
      <c r="F87" s="46"/>
      <c r="G87" s="47"/>
      <c r="H87" s="47"/>
      <c r="I87" s="46"/>
      <c r="J87" s="46"/>
    </row>
    <row r="88" customFormat="false" ht="12" hidden="false" customHeight="false" outlineLevel="0" collapsed="false">
      <c r="C88" s="43"/>
      <c r="D88" s="44"/>
      <c r="E88" s="48"/>
      <c r="F88" s="49"/>
      <c r="G88" s="47"/>
      <c r="H88" s="47"/>
      <c r="I88" s="46"/>
      <c r="J88" s="46"/>
    </row>
    <row r="89" customFormat="false" ht="12" hidden="false" customHeight="false" outlineLevel="0" collapsed="false">
      <c r="C89" s="43"/>
      <c r="D89" s="44"/>
      <c r="E89" s="45"/>
      <c r="F89" s="46"/>
      <c r="G89" s="47"/>
      <c r="H89" s="47"/>
      <c r="I89" s="46"/>
      <c r="J89" s="46"/>
    </row>
    <row r="90" customFormat="false" ht="12" hidden="false" customHeight="false" outlineLevel="0" collapsed="false">
      <c r="C90" s="43"/>
      <c r="D90" s="44"/>
      <c r="E90" s="45"/>
      <c r="F90" s="46"/>
      <c r="G90" s="47"/>
      <c r="H90" s="47"/>
      <c r="I90" s="46"/>
      <c r="J90" s="46"/>
    </row>
    <row r="91" customFormat="false" ht="12" hidden="false" customHeight="false" outlineLevel="0" collapsed="false">
      <c r="C91" s="43"/>
      <c r="D91" s="44"/>
      <c r="E91" s="45"/>
      <c r="F91" s="46"/>
      <c r="G91" s="47"/>
      <c r="H91" s="47"/>
      <c r="I91" s="46"/>
      <c r="J91" s="46"/>
    </row>
    <row r="92" customFormat="false" ht="12" hidden="false" customHeight="false" outlineLevel="0" collapsed="false">
      <c r="C92" s="43"/>
      <c r="D92" s="44"/>
      <c r="E92" s="45"/>
      <c r="F92" s="46"/>
      <c r="G92" s="47"/>
      <c r="H92" s="47"/>
      <c r="I92" s="46"/>
      <c r="J92" s="46"/>
    </row>
    <row r="93" customFormat="false" ht="12" hidden="false" customHeight="false" outlineLevel="0" collapsed="false">
      <c r="C93" s="43"/>
      <c r="D93" s="44"/>
      <c r="E93" s="45"/>
      <c r="F93" s="46"/>
      <c r="G93" s="47"/>
      <c r="H93" s="47"/>
      <c r="I93" s="46"/>
      <c r="J93" s="46"/>
    </row>
    <row r="94" customFormat="false" ht="12" hidden="false" customHeight="false" outlineLevel="0" collapsed="false">
      <c r="C94" s="43"/>
      <c r="D94" s="44"/>
      <c r="E94" s="45"/>
      <c r="F94" s="46"/>
      <c r="G94" s="47"/>
      <c r="H94" s="47"/>
      <c r="I94" s="46"/>
      <c r="J94" s="46"/>
    </row>
    <row r="95" customFormat="false" ht="12" hidden="false" customHeight="false" outlineLevel="0" collapsed="false">
      <c r="C95" s="43"/>
      <c r="D95" s="44"/>
      <c r="E95" s="45"/>
      <c r="F95" s="46"/>
      <c r="G95" s="47"/>
      <c r="H95" s="47"/>
      <c r="I95" s="46"/>
      <c r="J95" s="46"/>
    </row>
    <row r="96" customFormat="false" ht="12" hidden="false" customHeight="false" outlineLevel="0" collapsed="false">
      <c r="C96" s="43"/>
      <c r="D96" s="44"/>
      <c r="E96" s="45"/>
      <c r="F96" s="46"/>
      <c r="G96" s="47"/>
      <c r="H96" s="47"/>
      <c r="I96" s="46"/>
      <c r="J96" s="46"/>
    </row>
    <row r="97" customFormat="false" ht="12" hidden="false" customHeight="false" outlineLevel="0" collapsed="false">
      <c r="C97" s="43"/>
      <c r="D97" s="44"/>
      <c r="E97" s="45"/>
      <c r="F97" s="46"/>
      <c r="G97" s="47"/>
      <c r="H97" s="47"/>
      <c r="I97" s="46"/>
      <c r="J97" s="46"/>
    </row>
    <row r="98" customFormat="false" ht="12" hidden="false" customHeight="false" outlineLevel="0" collapsed="false">
      <c r="C98" s="43"/>
      <c r="D98" s="44"/>
      <c r="E98" s="45"/>
      <c r="F98" s="46"/>
      <c r="G98" s="47"/>
      <c r="H98" s="47"/>
      <c r="I98" s="46"/>
      <c r="J98" s="46"/>
    </row>
    <row r="99" customFormat="false" ht="12" hidden="false" customHeight="false" outlineLevel="0" collapsed="false">
      <c r="C99" s="43"/>
      <c r="D99" s="44"/>
      <c r="E99" s="45"/>
      <c r="F99" s="46"/>
      <c r="G99" s="47"/>
      <c r="H99" s="47"/>
      <c r="I99" s="46"/>
      <c r="J99" s="46"/>
    </row>
    <row r="100" customFormat="false" ht="12" hidden="false" customHeight="false" outlineLevel="0" collapsed="false">
      <c r="C100" s="43"/>
      <c r="D100" s="44"/>
      <c r="E100" s="45"/>
      <c r="F100" s="46"/>
      <c r="G100" s="47"/>
      <c r="H100" s="47"/>
      <c r="I100" s="46"/>
      <c r="J100" s="46"/>
    </row>
    <row r="101" customFormat="false" ht="12" hidden="false" customHeight="false" outlineLevel="0" collapsed="false">
      <c r="C101" s="43"/>
      <c r="D101" s="44"/>
      <c r="E101" s="45"/>
      <c r="F101" s="46"/>
      <c r="G101" s="47"/>
      <c r="H101" s="47"/>
      <c r="I101" s="46"/>
      <c r="J101" s="46"/>
    </row>
    <row r="102" customFormat="false" ht="12" hidden="false" customHeight="false" outlineLevel="0" collapsed="false">
      <c r="C102" s="43"/>
      <c r="D102" s="44"/>
      <c r="E102" s="45"/>
      <c r="F102" s="46"/>
      <c r="G102" s="47"/>
      <c r="H102" s="47"/>
      <c r="I102" s="46"/>
      <c r="J102" s="46"/>
    </row>
    <row r="103" customFormat="false" ht="12" hidden="false" customHeight="false" outlineLevel="0" collapsed="false">
      <c r="C103" s="43"/>
      <c r="D103" s="44"/>
      <c r="E103" s="45"/>
      <c r="F103" s="46"/>
      <c r="G103" s="47"/>
      <c r="H103" s="47"/>
      <c r="I103" s="46"/>
      <c r="J103" s="46"/>
    </row>
    <row r="104" customFormat="false" ht="12" hidden="false" customHeight="false" outlineLevel="0" collapsed="false">
      <c r="C104" s="43"/>
      <c r="D104" s="44"/>
      <c r="E104" s="45"/>
      <c r="F104" s="46"/>
      <c r="G104" s="47"/>
      <c r="H104" s="47"/>
      <c r="I104" s="46"/>
      <c r="J104" s="46"/>
    </row>
    <row r="105" customFormat="false" ht="12" hidden="false" customHeight="false" outlineLevel="0" collapsed="false">
      <c r="C105" s="43"/>
      <c r="D105" s="44"/>
      <c r="E105" s="45"/>
      <c r="F105" s="46"/>
      <c r="G105" s="47"/>
      <c r="H105" s="47"/>
      <c r="I105" s="46"/>
      <c r="J105" s="46"/>
    </row>
    <row r="106" customFormat="false" ht="12" hidden="false" customHeight="false" outlineLevel="0" collapsed="false">
      <c r="C106" s="43"/>
      <c r="D106" s="44"/>
      <c r="E106" s="45"/>
      <c r="F106" s="46"/>
      <c r="G106" s="47"/>
      <c r="H106" s="47"/>
      <c r="I106" s="46"/>
      <c r="J106" s="46"/>
    </row>
    <row r="107" customFormat="false" ht="12" hidden="false" customHeight="false" outlineLevel="0" collapsed="false">
      <c r="C107" s="43"/>
      <c r="D107" s="44"/>
      <c r="E107" s="45"/>
      <c r="F107" s="46"/>
      <c r="G107" s="47"/>
      <c r="H107" s="47"/>
      <c r="I107" s="46"/>
      <c r="J107" s="46"/>
    </row>
    <row r="108" customFormat="false" ht="12" hidden="false" customHeight="false" outlineLevel="0" collapsed="false">
      <c r="C108" s="43"/>
      <c r="D108" s="44"/>
      <c r="E108" s="45"/>
      <c r="F108" s="46"/>
      <c r="G108" s="47"/>
      <c r="H108" s="47"/>
      <c r="I108" s="46"/>
      <c r="J108" s="46"/>
    </row>
    <row r="109" customFormat="false" ht="12" hidden="false" customHeight="false" outlineLevel="0" collapsed="false">
      <c r="C109" s="43"/>
      <c r="D109" s="44"/>
      <c r="E109" s="45"/>
      <c r="F109" s="46"/>
      <c r="G109" s="47"/>
      <c r="H109" s="47"/>
      <c r="I109" s="46"/>
      <c r="J109" s="46"/>
    </row>
    <row r="110" customFormat="false" ht="12" hidden="false" customHeight="false" outlineLevel="0" collapsed="false">
      <c r="C110" s="43"/>
      <c r="D110" s="44"/>
      <c r="E110" s="45"/>
      <c r="F110" s="46"/>
      <c r="G110" s="47"/>
      <c r="H110" s="47"/>
      <c r="I110" s="46"/>
      <c r="J110" s="46"/>
    </row>
    <row r="111" customFormat="false" ht="12" hidden="false" customHeight="false" outlineLevel="0" collapsed="false">
      <c r="C111" s="43"/>
      <c r="D111" s="44"/>
      <c r="E111" s="45"/>
      <c r="F111" s="46"/>
      <c r="G111" s="47"/>
      <c r="H111" s="47"/>
      <c r="I111" s="46"/>
      <c r="J111" s="46"/>
    </row>
    <row r="112" customFormat="false" ht="12" hidden="false" customHeight="false" outlineLevel="0" collapsed="false">
      <c r="C112" s="43"/>
      <c r="D112" s="44"/>
      <c r="G112" s="47"/>
      <c r="H112" s="47"/>
      <c r="I112" s="46"/>
      <c r="J112" s="46"/>
    </row>
    <row r="113" customFormat="false" ht="12" hidden="false" customHeight="false" outlineLevel="0" collapsed="false">
      <c r="C113" s="43"/>
      <c r="D113" s="44"/>
      <c r="G113" s="47"/>
      <c r="H113" s="47"/>
      <c r="I113" s="46"/>
      <c r="J113" s="46"/>
    </row>
    <row r="114" customFormat="false" ht="12" hidden="false" customHeight="false" outlineLevel="0" collapsed="false">
      <c r="C114" s="43"/>
      <c r="D114" s="44"/>
      <c r="G114" s="47"/>
      <c r="H114" s="47"/>
      <c r="I114" s="46"/>
      <c r="J114" s="46"/>
    </row>
    <row r="115" customFormat="false" ht="12" hidden="false" customHeight="false" outlineLevel="0" collapsed="false">
      <c r="C115" s="43"/>
      <c r="D115" s="44"/>
      <c r="G115" s="47"/>
      <c r="H115" s="47"/>
      <c r="I115" s="46"/>
      <c r="J115" s="46"/>
    </row>
    <row r="116" customFormat="false" ht="12" hidden="false" customHeight="false" outlineLevel="0" collapsed="false">
      <c r="C116" s="43"/>
      <c r="D116" s="44"/>
      <c r="G116" s="47"/>
      <c r="H116" s="47"/>
      <c r="I116" s="46"/>
      <c r="J116" s="46"/>
    </row>
    <row r="117" customFormat="false" ht="12" hidden="false" customHeight="false" outlineLevel="0" collapsed="false">
      <c r="C117" s="43"/>
      <c r="D117" s="44"/>
      <c r="G117" s="47"/>
      <c r="H117" s="47"/>
      <c r="I117" s="46"/>
      <c r="J117" s="46"/>
    </row>
    <row r="118" customFormat="false" ht="12" hidden="false" customHeight="false" outlineLevel="0" collapsed="false">
      <c r="C118" s="43"/>
      <c r="D118" s="44"/>
      <c r="G118" s="47"/>
      <c r="H118" s="47"/>
      <c r="I118" s="46"/>
      <c r="J118" s="46"/>
    </row>
    <row r="119" customFormat="false" ht="12" hidden="false" customHeight="false" outlineLevel="0" collapsed="false">
      <c r="C119" s="43"/>
      <c r="D119" s="44"/>
      <c r="G119" s="47"/>
      <c r="H119" s="47"/>
      <c r="I119" s="46"/>
      <c r="J119" s="46"/>
    </row>
    <row r="120" customFormat="false" ht="12" hidden="false" customHeight="false" outlineLevel="0" collapsed="false">
      <c r="C120" s="43"/>
      <c r="D120" s="44"/>
      <c r="G120" s="47"/>
      <c r="H120" s="47"/>
      <c r="I120" s="46"/>
      <c r="J120" s="46"/>
    </row>
    <row r="121" customFormat="false" ht="12" hidden="false" customHeight="false" outlineLevel="0" collapsed="false">
      <c r="C121" s="43"/>
      <c r="D121" s="44"/>
      <c r="G121" s="47"/>
      <c r="H121" s="47"/>
      <c r="I121" s="46"/>
      <c r="J121" s="46"/>
    </row>
    <row r="122" customFormat="false" ht="12" hidden="false" customHeight="false" outlineLevel="0" collapsed="false">
      <c r="C122" s="43"/>
      <c r="D122" s="44"/>
      <c r="G122" s="47"/>
      <c r="H122" s="47"/>
      <c r="I122" s="46"/>
      <c r="J122" s="46"/>
    </row>
    <row r="123" customFormat="false" ht="12" hidden="false" customHeight="false" outlineLevel="0" collapsed="false">
      <c r="C123" s="43"/>
      <c r="D123" s="44"/>
      <c r="G123" s="47"/>
      <c r="H123" s="47"/>
      <c r="I123" s="46"/>
      <c r="J123" s="46"/>
    </row>
    <row r="124" customFormat="false" ht="12" hidden="false" customHeight="false" outlineLevel="0" collapsed="false">
      <c r="C124" s="43"/>
      <c r="D124" s="44"/>
      <c r="G124" s="47"/>
      <c r="H124" s="47"/>
      <c r="I124" s="46"/>
      <c r="J124" s="46"/>
    </row>
    <row r="125" customFormat="false" ht="12" hidden="false" customHeight="false" outlineLevel="0" collapsed="false">
      <c r="C125" s="43"/>
      <c r="D125" s="44"/>
      <c r="G125" s="47"/>
      <c r="H125" s="47"/>
      <c r="I125" s="46"/>
      <c r="J125" s="46"/>
    </row>
    <row r="126" customFormat="false" ht="12" hidden="false" customHeight="false" outlineLevel="0" collapsed="false">
      <c r="C126" s="43"/>
      <c r="D126" s="44"/>
      <c r="G126" s="47"/>
      <c r="H126" s="47"/>
      <c r="I126" s="46"/>
      <c r="J126" s="46"/>
    </row>
    <row r="127" customFormat="false" ht="12" hidden="false" customHeight="false" outlineLevel="0" collapsed="false">
      <c r="C127" s="43"/>
      <c r="D127" s="44"/>
      <c r="G127" s="47"/>
      <c r="H127" s="47"/>
      <c r="I127" s="46"/>
      <c r="J127" s="46"/>
    </row>
    <row r="128" customFormat="false" ht="12" hidden="false" customHeight="false" outlineLevel="0" collapsed="false">
      <c r="C128" s="43"/>
      <c r="D128" s="44"/>
      <c r="G128" s="47"/>
      <c r="H128" s="47"/>
      <c r="I128" s="46"/>
      <c r="J128" s="46"/>
    </row>
    <row r="129" customFormat="false" ht="12" hidden="false" customHeight="false" outlineLevel="0" collapsed="false">
      <c r="C129" s="43"/>
      <c r="D129" s="44"/>
      <c r="G129" s="47"/>
      <c r="H129" s="47"/>
      <c r="I129" s="46"/>
      <c r="J129" s="46"/>
    </row>
    <row r="130" customFormat="false" ht="12" hidden="false" customHeight="false" outlineLevel="0" collapsed="false">
      <c r="C130" s="49"/>
      <c r="D130" s="44"/>
      <c r="E130" s="45"/>
      <c r="F130" s="46"/>
      <c r="G130" s="47"/>
      <c r="H130" s="47"/>
      <c r="I130" s="46"/>
      <c r="J130" s="46"/>
    </row>
    <row r="131" customFormat="false" ht="12" hidden="false" customHeight="false" outlineLevel="0" collapsed="false">
      <c r="C131" s="49"/>
      <c r="D131" s="44"/>
      <c r="E131" s="45"/>
      <c r="F131" s="46"/>
      <c r="G131" s="47"/>
      <c r="H131" s="47"/>
      <c r="I131" s="46"/>
      <c r="J131" s="46"/>
    </row>
    <row r="132" customFormat="false" ht="12" hidden="false" customHeight="false" outlineLevel="0" collapsed="false">
      <c r="C132" s="49"/>
      <c r="D132" s="44"/>
      <c r="E132" s="45"/>
      <c r="F132" s="46"/>
      <c r="G132" s="47"/>
      <c r="H132" s="47"/>
      <c r="I132" s="46"/>
      <c r="J132" s="46"/>
    </row>
    <row r="133" customFormat="false" ht="12" hidden="false" customHeight="false" outlineLevel="0" collapsed="false">
      <c r="C133" s="49"/>
      <c r="D133" s="44"/>
      <c r="E133" s="45"/>
      <c r="F133" s="46"/>
      <c r="G133" s="47"/>
      <c r="H133" s="47"/>
      <c r="I133" s="46"/>
      <c r="J133" s="46"/>
    </row>
    <row r="134" customFormat="false" ht="12" hidden="false" customHeight="false" outlineLevel="0" collapsed="false">
      <c r="C134" s="49"/>
      <c r="D134" s="44"/>
      <c r="E134" s="45"/>
      <c r="F134" s="46"/>
      <c r="G134" s="47"/>
      <c r="H134" s="47"/>
      <c r="I134" s="46"/>
      <c r="J134" s="46"/>
    </row>
    <row r="135" customFormat="false" ht="12" hidden="false" customHeight="false" outlineLevel="0" collapsed="false">
      <c r="C135" s="49"/>
      <c r="D135" s="44"/>
      <c r="E135" s="45"/>
      <c r="F135" s="46"/>
      <c r="G135" s="47"/>
      <c r="H135" s="47"/>
      <c r="I135" s="46"/>
      <c r="J135" s="46"/>
    </row>
    <row r="136" customFormat="false" ht="12" hidden="false" customHeight="false" outlineLevel="0" collapsed="false">
      <c r="C136" s="49"/>
      <c r="D136" s="44"/>
      <c r="E136" s="45"/>
      <c r="F136" s="46"/>
      <c r="G136" s="47"/>
      <c r="H136" s="47"/>
      <c r="I136" s="46"/>
      <c r="J136" s="46"/>
    </row>
    <row r="137" customFormat="false" ht="12" hidden="false" customHeight="false" outlineLevel="0" collapsed="false">
      <c r="C137" s="49"/>
      <c r="D137" s="44"/>
      <c r="E137" s="45"/>
      <c r="F137" s="46"/>
      <c r="G137" s="47"/>
      <c r="H137" s="47"/>
      <c r="I137" s="46"/>
      <c r="J137" s="46"/>
    </row>
    <row r="138" customFormat="false" ht="12" hidden="false" customHeight="false" outlineLevel="0" collapsed="false">
      <c r="C138" s="49"/>
      <c r="D138" s="44"/>
      <c r="E138" s="45"/>
      <c r="F138" s="46"/>
      <c r="G138" s="47"/>
      <c r="H138" s="47"/>
      <c r="I138" s="46"/>
      <c r="J138" s="46"/>
    </row>
    <row r="139" customFormat="false" ht="12" hidden="false" customHeight="false" outlineLevel="0" collapsed="false">
      <c r="C139" s="49"/>
      <c r="D139" s="44"/>
      <c r="E139" s="45"/>
      <c r="F139" s="46"/>
      <c r="G139" s="47"/>
      <c r="H139" s="47"/>
      <c r="I139" s="46"/>
      <c r="J139" s="46"/>
    </row>
    <row r="140" customFormat="false" ht="12" hidden="false" customHeight="false" outlineLevel="0" collapsed="false">
      <c r="C140" s="49"/>
      <c r="D140" s="44"/>
      <c r="E140" s="45"/>
      <c r="F140" s="46"/>
      <c r="G140" s="47"/>
      <c r="H140" s="47"/>
      <c r="I140" s="46"/>
      <c r="J140" s="46"/>
    </row>
    <row r="141" customFormat="false" ht="12" hidden="false" customHeight="false" outlineLevel="0" collapsed="false">
      <c r="C141" s="49"/>
      <c r="D141" s="44"/>
      <c r="E141" s="45"/>
      <c r="F141" s="46"/>
      <c r="G141" s="47"/>
      <c r="H141" s="47"/>
      <c r="I141" s="46"/>
      <c r="J141" s="46"/>
    </row>
    <row r="142" customFormat="false" ht="12" hidden="false" customHeight="false" outlineLevel="0" collapsed="false">
      <c r="C142" s="49"/>
      <c r="D142" s="44"/>
      <c r="E142" s="45"/>
      <c r="F142" s="46"/>
      <c r="G142" s="47"/>
      <c r="H142" s="47"/>
      <c r="I142" s="46"/>
      <c r="J142" s="46"/>
      <c r="K142" s="24"/>
      <c r="L142" s="24"/>
    </row>
    <row r="143" customFormat="false" ht="12" hidden="false" customHeight="false" outlineLevel="0" collapsed="false">
      <c r="C143" s="49"/>
      <c r="D143" s="44"/>
      <c r="E143" s="45"/>
      <c r="F143" s="46"/>
      <c r="G143" s="47"/>
      <c r="H143" s="47"/>
      <c r="I143" s="46"/>
      <c r="J143" s="46"/>
    </row>
    <row r="144" customFormat="false" ht="12" hidden="false" customHeight="false" outlineLevel="0" collapsed="false">
      <c r="C144" s="49"/>
      <c r="D144" s="44"/>
      <c r="E144" s="45"/>
      <c r="F144" s="46"/>
      <c r="G144" s="47"/>
      <c r="H144" s="47"/>
      <c r="I144" s="46"/>
      <c r="J144" s="46"/>
    </row>
    <row r="145" customFormat="false" ht="12" hidden="false" customHeight="false" outlineLevel="0" collapsed="false">
      <c r="C145" s="49"/>
      <c r="D145" s="44"/>
      <c r="E145" s="45"/>
      <c r="F145" s="46"/>
      <c r="G145" s="47"/>
      <c r="H145" s="47"/>
      <c r="I145" s="46"/>
      <c r="J145" s="46"/>
    </row>
    <row r="146" customFormat="false" ht="12" hidden="false" customHeight="false" outlineLevel="0" collapsed="false">
      <c r="C146" s="49"/>
      <c r="D146" s="44"/>
      <c r="E146" s="45"/>
      <c r="F146" s="46"/>
      <c r="G146" s="47"/>
      <c r="H146" s="47"/>
      <c r="I146" s="46"/>
      <c r="J146" s="46"/>
    </row>
    <row r="147" customFormat="false" ht="12" hidden="false" customHeight="false" outlineLevel="0" collapsed="false">
      <c r="C147" s="49"/>
      <c r="D147" s="44"/>
      <c r="E147" s="45"/>
      <c r="F147" s="46"/>
      <c r="G147" s="47"/>
      <c r="H147" s="47"/>
      <c r="I147" s="46"/>
      <c r="J147" s="46"/>
    </row>
    <row r="148" customFormat="false" ht="12" hidden="false" customHeight="false" outlineLevel="0" collapsed="false">
      <c r="C148" s="49"/>
      <c r="D148" s="44"/>
      <c r="E148" s="45"/>
      <c r="F148" s="46"/>
      <c r="G148" s="47"/>
      <c r="H148" s="47"/>
      <c r="I148" s="46"/>
      <c r="J148" s="46"/>
    </row>
    <row r="149" customFormat="false" ht="12" hidden="false" customHeight="false" outlineLevel="0" collapsed="false">
      <c r="C149" s="49"/>
      <c r="D149" s="44"/>
      <c r="E149" s="45"/>
      <c r="F149" s="46"/>
      <c r="G149" s="47"/>
      <c r="H149" s="47"/>
      <c r="I149" s="46"/>
      <c r="J149" s="46"/>
    </row>
    <row r="150" customFormat="false" ht="12" hidden="false" customHeight="false" outlineLevel="0" collapsed="false">
      <c r="C150" s="49"/>
      <c r="D150" s="44"/>
      <c r="E150" s="45"/>
      <c r="F150" s="46"/>
      <c r="G150" s="47"/>
      <c r="H150" s="47"/>
      <c r="I150" s="46"/>
      <c r="J150" s="46"/>
    </row>
    <row r="151" customFormat="false" ht="12" hidden="false" customHeight="false" outlineLevel="0" collapsed="false">
      <c r="C151" s="49"/>
      <c r="D151" s="44"/>
      <c r="E151" s="45"/>
      <c r="F151" s="46"/>
      <c r="G151" s="47"/>
      <c r="H151" s="47"/>
      <c r="I151" s="46"/>
      <c r="J151" s="46"/>
    </row>
    <row r="152" customFormat="false" ht="12" hidden="false" customHeight="false" outlineLevel="0" collapsed="false">
      <c r="C152" s="49"/>
      <c r="D152" s="44"/>
      <c r="E152" s="45"/>
      <c r="F152" s="46"/>
      <c r="G152" s="47"/>
      <c r="H152" s="47"/>
      <c r="I152" s="46"/>
      <c r="J152" s="46"/>
    </row>
    <row r="153" customFormat="false" ht="12" hidden="false" customHeight="false" outlineLevel="0" collapsed="false">
      <c r="C153" s="49"/>
      <c r="D153" s="44"/>
      <c r="E153" s="45"/>
      <c r="F153" s="46"/>
      <c r="G153" s="47"/>
      <c r="H153" s="47"/>
      <c r="I153" s="46"/>
      <c r="J153" s="46"/>
    </row>
    <row r="154" customFormat="false" ht="12" hidden="false" customHeight="false" outlineLevel="0" collapsed="false">
      <c r="C154" s="49"/>
      <c r="D154" s="44"/>
      <c r="E154" s="45"/>
      <c r="F154" s="46"/>
      <c r="G154" s="47"/>
      <c r="H154" s="47"/>
      <c r="I154" s="46"/>
      <c r="J154" s="46"/>
    </row>
    <row r="155" customFormat="false" ht="12" hidden="false" customHeight="false" outlineLevel="0" collapsed="false">
      <c r="C155" s="49"/>
      <c r="D155" s="44"/>
      <c r="E155" s="45"/>
      <c r="F155" s="46"/>
      <c r="G155" s="47"/>
      <c r="H155" s="47"/>
      <c r="I155" s="46"/>
      <c r="J155" s="46"/>
    </row>
    <row r="156" customFormat="false" ht="12" hidden="false" customHeight="false" outlineLevel="0" collapsed="false">
      <c r="C156" s="49"/>
      <c r="D156" s="44"/>
      <c r="E156" s="45"/>
      <c r="F156" s="46"/>
      <c r="G156" s="47"/>
      <c r="H156" s="47"/>
      <c r="I156" s="46"/>
      <c r="J156" s="46"/>
    </row>
    <row r="157" customFormat="false" ht="12" hidden="false" customHeight="false" outlineLevel="0" collapsed="false">
      <c r="C157" s="49"/>
      <c r="D157" s="44"/>
      <c r="E157" s="45"/>
      <c r="F157" s="46"/>
      <c r="G157" s="47"/>
      <c r="H157" s="47"/>
      <c r="I157" s="46"/>
      <c r="J157" s="46"/>
    </row>
    <row r="158" customFormat="false" ht="12" hidden="false" customHeight="false" outlineLevel="0" collapsed="false">
      <c r="C158" s="49"/>
      <c r="D158" s="44"/>
      <c r="E158" s="45"/>
      <c r="F158" s="46"/>
      <c r="G158" s="47"/>
      <c r="H158" s="47"/>
      <c r="I158" s="46"/>
      <c r="J158" s="46"/>
    </row>
    <row r="159" customFormat="false" ht="12" hidden="false" customHeight="false" outlineLevel="0" collapsed="false">
      <c r="C159" s="49"/>
      <c r="D159" s="44"/>
      <c r="E159" s="45"/>
      <c r="F159" s="46"/>
      <c r="G159" s="47"/>
      <c r="H159" s="47"/>
      <c r="I159" s="46"/>
      <c r="J159" s="46"/>
    </row>
    <row r="160" customFormat="false" ht="12" hidden="false" customHeight="false" outlineLevel="0" collapsed="false">
      <c r="C160" s="49"/>
      <c r="D160" s="44"/>
      <c r="E160" s="45"/>
      <c r="F160" s="46"/>
      <c r="G160" s="47"/>
      <c r="H160" s="47"/>
      <c r="I160" s="46"/>
      <c r="J160" s="46"/>
    </row>
    <row r="161" customFormat="false" ht="12" hidden="false" customHeight="false" outlineLevel="0" collapsed="false">
      <c r="C161" s="49"/>
      <c r="D161" s="44"/>
      <c r="E161" s="45"/>
      <c r="F161" s="46"/>
      <c r="G161" s="47"/>
      <c r="H161" s="47"/>
      <c r="I161" s="46"/>
      <c r="J161" s="46"/>
    </row>
    <row r="162" customFormat="false" ht="12" hidden="false" customHeight="false" outlineLevel="0" collapsed="false">
      <c r="C162" s="49"/>
      <c r="D162" s="44"/>
      <c r="E162" s="45"/>
      <c r="F162" s="46"/>
      <c r="G162" s="47"/>
      <c r="H162" s="47"/>
      <c r="I162" s="46"/>
      <c r="J162" s="46"/>
    </row>
    <row r="163" customFormat="false" ht="12" hidden="false" customHeight="false" outlineLevel="0" collapsed="false">
      <c r="C163" s="49"/>
      <c r="D163" s="44"/>
      <c r="E163" s="45"/>
      <c r="F163" s="46"/>
      <c r="G163" s="47"/>
      <c r="H163" s="47"/>
      <c r="I163" s="46"/>
      <c r="J163" s="46"/>
    </row>
    <row r="164" customFormat="false" ht="12" hidden="false" customHeight="false" outlineLevel="0" collapsed="false">
      <c r="C164" s="49"/>
      <c r="D164" s="44"/>
      <c r="E164" s="45"/>
      <c r="F164" s="46"/>
      <c r="G164" s="47"/>
      <c r="H164" s="47"/>
      <c r="I164" s="46"/>
      <c r="J164" s="46"/>
    </row>
    <row r="165" customFormat="false" ht="12" hidden="false" customHeight="false" outlineLevel="0" collapsed="false">
      <c r="C165" s="46"/>
      <c r="D165" s="24"/>
      <c r="E165" s="45"/>
      <c r="F165" s="46"/>
      <c r="G165" s="47"/>
      <c r="H165" s="47"/>
      <c r="I165" s="46"/>
      <c r="J165" s="46"/>
    </row>
    <row r="166" customFormat="false" ht="12" hidden="false" customHeight="false" outlineLevel="0" collapsed="false">
      <c r="C166" s="46"/>
      <c r="D166" s="24"/>
      <c r="E166" s="45"/>
      <c r="F166" s="46"/>
      <c r="G166" s="47"/>
      <c r="H166" s="47"/>
      <c r="I166" s="46"/>
      <c r="J166" s="46"/>
    </row>
    <row r="167" customFormat="false" ht="12" hidden="false" customHeight="false" outlineLevel="0" collapsed="false">
      <c r="C167" s="46"/>
      <c r="D167" s="24"/>
      <c r="E167" s="45"/>
      <c r="F167" s="46"/>
      <c r="G167" s="47"/>
      <c r="H167" s="47"/>
      <c r="I167" s="46"/>
      <c r="J167" s="46"/>
    </row>
    <row r="168" customFormat="false" ht="12" hidden="false" customHeight="false" outlineLevel="0" collapsed="false">
      <c r="C168" s="46"/>
      <c r="D168" s="24"/>
      <c r="E168" s="45"/>
      <c r="F168" s="46"/>
      <c r="G168" s="47"/>
      <c r="H168" s="47"/>
      <c r="I168" s="46"/>
      <c r="J168" s="46"/>
    </row>
    <row r="169" customFormat="false" ht="12" hidden="false" customHeight="false" outlineLevel="0" collapsed="false">
      <c r="C169" s="46"/>
      <c r="D169" s="24"/>
      <c r="E169" s="45"/>
      <c r="F169" s="46"/>
      <c r="G169" s="47"/>
      <c r="H169" s="47"/>
      <c r="I169" s="46"/>
      <c r="J169" s="46"/>
    </row>
    <row r="170" customFormat="false" ht="12" hidden="false" customHeight="false" outlineLevel="0" collapsed="false">
      <c r="C170" s="46"/>
      <c r="D170" s="24"/>
      <c r="E170" s="45"/>
      <c r="F170" s="46"/>
      <c r="G170" s="47"/>
      <c r="H170" s="47"/>
      <c r="I170" s="46"/>
      <c r="J170" s="46"/>
    </row>
    <row r="171" customFormat="false" ht="12" hidden="false" customHeight="false" outlineLevel="0" collapsed="false">
      <c r="C171" s="46"/>
      <c r="D171" s="24"/>
      <c r="E171" s="45"/>
      <c r="F171" s="46"/>
      <c r="G171" s="47"/>
      <c r="H171" s="47"/>
      <c r="I171" s="46"/>
      <c r="J171" s="46"/>
    </row>
    <row r="172" customFormat="false" ht="12" hidden="false" customHeight="false" outlineLevel="0" collapsed="false">
      <c r="C172" s="46"/>
      <c r="D172" s="24"/>
      <c r="E172" s="45"/>
      <c r="F172" s="46"/>
      <c r="G172" s="47"/>
      <c r="H172" s="47"/>
      <c r="I172" s="46"/>
      <c r="J172" s="46"/>
    </row>
    <row r="173" customFormat="false" ht="12" hidden="false" customHeight="false" outlineLevel="0" collapsed="false">
      <c r="C173" s="46"/>
      <c r="D173" s="24"/>
      <c r="E173" s="45"/>
      <c r="F173" s="46"/>
      <c r="G173" s="47"/>
      <c r="H173" s="47"/>
      <c r="I173" s="46"/>
      <c r="J173" s="46"/>
    </row>
    <row r="174" customFormat="false" ht="12" hidden="false" customHeight="false" outlineLevel="0" collapsed="false">
      <c r="C174" s="46"/>
      <c r="D174" s="24"/>
      <c r="E174" s="45"/>
      <c r="F174" s="46"/>
      <c r="G174" s="47"/>
      <c r="H174" s="47"/>
      <c r="I174" s="46"/>
      <c r="J174" s="46"/>
    </row>
    <row r="175" customFormat="false" ht="12" hidden="false" customHeight="false" outlineLevel="0" collapsed="false">
      <c r="C175" s="46"/>
      <c r="D175" s="24"/>
      <c r="E175" s="45"/>
      <c r="F175" s="46"/>
      <c r="G175" s="47"/>
      <c r="H175" s="47"/>
      <c r="I175" s="46"/>
      <c r="J175" s="46"/>
    </row>
    <row r="176" customFormat="false" ht="12" hidden="false" customHeight="false" outlineLevel="0" collapsed="false">
      <c r="C176" s="46"/>
      <c r="D176" s="24"/>
      <c r="E176" s="45"/>
      <c r="F176" s="46"/>
      <c r="G176" s="47"/>
      <c r="H176" s="47"/>
      <c r="I176" s="46"/>
      <c r="J176" s="46"/>
    </row>
    <row r="177" customFormat="false" ht="12" hidden="false" customHeight="false" outlineLevel="0" collapsed="false">
      <c r="C177" s="46"/>
      <c r="D177" s="24"/>
      <c r="E177" s="45"/>
      <c r="F177" s="46"/>
      <c r="G177" s="47"/>
      <c r="H177" s="47"/>
      <c r="I177" s="46"/>
      <c r="J177" s="46"/>
    </row>
    <row r="178" customFormat="false" ht="12" hidden="false" customHeight="false" outlineLevel="0" collapsed="false">
      <c r="C178" s="46"/>
      <c r="D178" s="24"/>
      <c r="E178" s="45"/>
      <c r="F178" s="46"/>
      <c r="G178" s="47"/>
      <c r="H178" s="47"/>
      <c r="I178" s="46"/>
      <c r="J178" s="46"/>
    </row>
    <row r="179" customFormat="false" ht="12" hidden="false" customHeight="false" outlineLevel="0" collapsed="false">
      <c r="C179" s="46"/>
      <c r="D179" s="24"/>
      <c r="E179" s="45"/>
      <c r="F179" s="46"/>
      <c r="G179" s="47"/>
      <c r="H179" s="47"/>
      <c r="I179" s="46"/>
      <c r="J179" s="46"/>
    </row>
    <row r="180" customFormat="false" ht="12" hidden="false" customHeight="false" outlineLevel="0" collapsed="false">
      <c r="C180" s="46"/>
      <c r="D180" s="24"/>
      <c r="E180" s="45"/>
      <c r="F180" s="46"/>
      <c r="G180" s="47"/>
      <c r="H180" s="47"/>
      <c r="I180" s="46"/>
      <c r="J180" s="46"/>
    </row>
    <row r="181" customFormat="false" ht="12" hidden="false" customHeight="false" outlineLevel="0" collapsed="false">
      <c r="C181" s="46"/>
      <c r="D181" s="24"/>
      <c r="E181" s="45"/>
      <c r="F181" s="46"/>
      <c r="G181" s="47"/>
      <c r="H181" s="47"/>
      <c r="I181" s="46"/>
      <c r="J181" s="46"/>
    </row>
    <row r="182" customFormat="false" ht="12" hidden="false" customHeight="false" outlineLevel="0" collapsed="false">
      <c r="C182" s="46"/>
      <c r="D182" s="24"/>
      <c r="E182" s="45"/>
      <c r="F182" s="46"/>
      <c r="G182" s="47"/>
      <c r="H182" s="47"/>
      <c r="I182" s="46"/>
      <c r="J182" s="46"/>
    </row>
    <row r="183" customFormat="false" ht="12" hidden="false" customHeight="false" outlineLevel="0" collapsed="false">
      <c r="C183" s="46"/>
      <c r="D183" s="24"/>
      <c r="E183" s="45"/>
      <c r="F183" s="46"/>
      <c r="G183" s="47"/>
      <c r="H183" s="47"/>
      <c r="I183" s="46"/>
      <c r="J183" s="46"/>
    </row>
    <row r="184" customFormat="false" ht="12" hidden="false" customHeight="false" outlineLevel="0" collapsed="false">
      <c r="C184" s="46"/>
      <c r="D184" s="24"/>
      <c r="E184" s="45"/>
      <c r="F184" s="46"/>
      <c r="G184" s="47"/>
      <c r="H184" s="47"/>
      <c r="I184" s="46"/>
      <c r="J184" s="46"/>
    </row>
    <row r="185" customFormat="false" ht="12" hidden="false" customHeight="false" outlineLevel="0" collapsed="false">
      <c r="C185" s="46"/>
      <c r="D185" s="24"/>
      <c r="E185" s="45"/>
      <c r="F185" s="46"/>
      <c r="G185" s="47"/>
      <c r="H185" s="47"/>
      <c r="I185" s="46"/>
      <c r="J185" s="46"/>
    </row>
    <row r="186" customFormat="false" ht="12" hidden="false" customHeight="false" outlineLevel="0" collapsed="false">
      <c r="C186" s="46"/>
      <c r="D186" s="24"/>
      <c r="E186" s="45"/>
      <c r="F186" s="46"/>
      <c r="G186" s="47"/>
      <c r="H186" s="47"/>
      <c r="I186" s="46"/>
      <c r="J186" s="46"/>
    </row>
    <row r="187" customFormat="false" ht="12" hidden="false" customHeight="false" outlineLevel="0" collapsed="false">
      <c r="C187" s="46"/>
      <c r="D187" s="24"/>
      <c r="E187" s="45"/>
      <c r="F187" s="46"/>
      <c r="G187" s="47"/>
      <c r="H187" s="47"/>
      <c r="I187" s="46"/>
      <c r="J187" s="46"/>
    </row>
    <row r="188" customFormat="false" ht="12" hidden="false" customHeight="false" outlineLevel="0" collapsed="false">
      <c r="C188" s="46"/>
      <c r="D188" s="24"/>
      <c r="E188" s="45"/>
      <c r="F188" s="46"/>
      <c r="G188" s="47"/>
      <c r="H188" s="47"/>
      <c r="I188" s="46"/>
      <c r="J188" s="46"/>
    </row>
    <row r="189" customFormat="false" ht="12" hidden="false" customHeight="false" outlineLevel="0" collapsed="false">
      <c r="C189" s="46"/>
      <c r="D189" s="24"/>
      <c r="E189" s="45"/>
      <c r="F189" s="46"/>
      <c r="G189" s="47"/>
      <c r="H189" s="47"/>
      <c r="I189" s="46"/>
      <c r="J189" s="46"/>
    </row>
    <row r="190" customFormat="false" ht="12" hidden="false" customHeight="false" outlineLevel="0" collapsed="false">
      <c r="C190" s="46"/>
      <c r="D190" s="24"/>
      <c r="E190" s="45"/>
      <c r="F190" s="46"/>
      <c r="G190" s="47"/>
      <c r="H190" s="47"/>
      <c r="I190" s="46"/>
      <c r="J190" s="46"/>
    </row>
    <row r="191" customFormat="false" ht="12" hidden="false" customHeight="false" outlineLevel="0" collapsed="false">
      <c r="C191" s="43"/>
      <c r="D191" s="44"/>
      <c r="E191" s="48"/>
      <c r="F191" s="49"/>
      <c r="G191" s="47"/>
      <c r="H191" s="47"/>
      <c r="I191" s="46"/>
      <c r="J191" s="46"/>
    </row>
    <row r="192" customFormat="false" ht="12" hidden="false" customHeight="false" outlineLevel="0" collapsed="false">
      <c r="D192" s="24"/>
      <c r="E192" s="45"/>
      <c r="F192" s="46"/>
      <c r="G192" s="47"/>
      <c r="H192" s="47"/>
      <c r="I192" s="46"/>
      <c r="J192" s="46"/>
    </row>
    <row r="193" customFormat="false" ht="12" hidden="false" customHeight="false" outlineLevel="0" collapsed="false">
      <c r="D193" s="24"/>
      <c r="E193" s="45"/>
      <c r="F193" s="46"/>
      <c r="G193" s="47"/>
      <c r="H193" s="47"/>
      <c r="I193" s="46"/>
      <c r="J193" s="46"/>
    </row>
    <row r="194" customFormat="false" ht="12.75" hidden="false" customHeight="false" outlineLevel="0" collapsed="false">
      <c r="D194" s="0"/>
    </row>
    <row r="195" customFormat="false" ht="12.75" hidden="false" customHeight="false" outlineLevel="0" collapsed="false">
      <c r="D195" s="0"/>
    </row>
    <row r="196" customFormat="false" ht="12.75" hidden="false" customHeight="false" outlineLevel="0" collapsed="false">
      <c r="D196" s="0"/>
    </row>
    <row r="197" customFormat="false" ht="12.75" hidden="false" customHeight="false" outlineLevel="0" collapsed="false">
      <c r="D197" s="0"/>
    </row>
    <row r="198" customFormat="false" ht="12.75" hidden="false" customHeight="false" outlineLevel="0" collapsed="false">
      <c r="D198" s="0"/>
    </row>
    <row r="199" customFormat="false" ht="12.75" hidden="false" customHeight="false" outlineLevel="0" collapsed="false">
      <c r="D199" s="0"/>
    </row>
    <row r="200" customFormat="false" ht="12.75" hidden="false" customHeight="false" outlineLevel="0" collapsed="false">
      <c r="D200" s="0"/>
    </row>
    <row r="201" customFormat="false" ht="12.75" hidden="false" customHeight="false" outlineLevel="0" collapsed="false">
      <c r="D201" s="0"/>
    </row>
    <row r="202" customFormat="false" ht="12.75" hidden="false" customHeight="false" outlineLevel="0" collapsed="false">
      <c r="D202" s="0"/>
    </row>
    <row r="203" customFormat="false" ht="12.75" hidden="false" customHeight="false" outlineLevel="0" collapsed="false">
      <c r="D203" s="0"/>
    </row>
    <row r="204" customFormat="false" ht="12.75" hidden="false" customHeight="false" outlineLevel="0" collapsed="false">
      <c r="D204" s="0"/>
    </row>
    <row r="205" customFormat="false" ht="12.75" hidden="false" customHeight="false" outlineLevel="0" collapsed="false">
      <c r="D205" s="0"/>
    </row>
    <row r="206" customFormat="false" ht="12.75" hidden="false" customHeight="false" outlineLevel="0" collapsed="false">
      <c r="D206" s="0"/>
    </row>
    <row r="207" customFormat="false" ht="12.75" hidden="false" customHeight="false" outlineLevel="0" collapsed="false">
      <c r="D207" s="0"/>
    </row>
    <row r="208" customFormat="false" ht="12.75" hidden="false" customHeight="false" outlineLevel="0" collapsed="false">
      <c r="D208" s="0"/>
    </row>
    <row r="209" customFormat="false" ht="12.75" hidden="false" customHeight="false" outlineLevel="0" collapsed="false">
      <c r="D209" s="0"/>
    </row>
    <row r="210" customFormat="false" ht="12.75" hidden="false" customHeight="false" outlineLevel="0" collapsed="false">
      <c r="D210" s="0"/>
    </row>
    <row r="211" customFormat="false" ht="12.75" hidden="false" customHeight="false" outlineLevel="0" collapsed="false">
      <c r="D211" s="0"/>
    </row>
    <row r="212" customFormat="false" ht="12.75" hidden="false" customHeight="false" outlineLevel="0" collapsed="false">
      <c r="D212" s="0"/>
    </row>
    <row r="213" customFormat="false" ht="12.75" hidden="false" customHeight="false" outlineLevel="0" collapsed="false">
      <c r="D213" s="0"/>
    </row>
    <row r="214" customFormat="false" ht="12.75" hidden="false" customHeight="false" outlineLevel="0" collapsed="false">
      <c r="D214" s="0"/>
    </row>
    <row r="215" customFormat="false" ht="12.75" hidden="false" customHeight="false" outlineLevel="0" collapsed="false">
      <c r="D215" s="0"/>
    </row>
    <row r="216" customFormat="false" ht="12.75" hidden="false" customHeight="false" outlineLevel="0" collapsed="false">
      <c r="D216" s="0"/>
    </row>
    <row r="217" customFormat="false" ht="12.75" hidden="false" customHeight="false" outlineLevel="0" collapsed="false">
      <c r="D217" s="0"/>
    </row>
    <row r="218" customFormat="false" ht="12.75" hidden="false" customHeight="false" outlineLevel="0" collapsed="false">
      <c r="D218" s="0"/>
    </row>
    <row r="219" customFormat="false" ht="12.75" hidden="false" customHeight="false" outlineLevel="0" collapsed="false">
      <c r="D219" s="0"/>
    </row>
    <row r="220" customFormat="false" ht="12.75" hidden="false" customHeight="false" outlineLevel="0" collapsed="false">
      <c r="D220" s="0"/>
    </row>
    <row r="221" customFormat="false" ht="12.75" hidden="false" customHeight="false" outlineLevel="0" collapsed="false">
      <c r="D221" s="0"/>
    </row>
    <row r="222" customFormat="false" ht="12.75" hidden="false" customHeight="false" outlineLevel="0" collapsed="false">
      <c r="D222" s="0"/>
    </row>
    <row r="223" customFormat="false" ht="12.75" hidden="false" customHeight="false" outlineLevel="0" collapsed="false">
      <c r="D223" s="0"/>
    </row>
    <row r="224" customFormat="false" ht="12.75" hidden="false" customHeight="false" outlineLevel="0" collapsed="false">
      <c r="D224" s="0"/>
    </row>
    <row r="225" customFormat="false" ht="12.75" hidden="false" customHeight="false" outlineLevel="0" collapsed="false">
      <c r="D225" s="0"/>
    </row>
    <row r="226" customFormat="false" ht="12.75" hidden="false" customHeight="false" outlineLevel="0" collapsed="false">
      <c r="D226" s="0"/>
    </row>
    <row r="227" customFormat="false" ht="12.75" hidden="false" customHeight="false" outlineLevel="0" collapsed="false">
      <c r="D227" s="0"/>
    </row>
    <row r="228" customFormat="false" ht="12.75" hidden="false" customHeight="false" outlineLevel="0" collapsed="false">
      <c r="D228" s="0"/>
    </row>
    <row r="229" customFormat="false" ht="12.75" hidden="false" customHeight="false" outlineLevel="0" collapsed="false">
      <c r="D229" s="0"/>
    </row>
    <row r="230" customFormat="false" ht="12.75" hidden="false" customHeight="false" outlineLevel="0" collapsed="false">
      <c r="D230" s="0"/>
    </row>
    <row r="231" customFormat="false" ht="12.75" hidden="false" customHeight="false" outlineLevel="0" collapsed="false">
      <c r="D231" s="0"/>
    </row>
    <row r="232" customFormat="false" ht="12.75" hidden="false" customHeight="false" outlineLevel="0" collapsed="false">
      <c r="D232" s="0"/>
    </row>
    <row r="233" customFormat="false" ht="12.75" hidden="false" customHeight="false" outlineLevel="0" collapsed="false">
      <c r="D233" s="0"/>
    </row>
    <row r="234" customFormat="false" ht="12.75" hidden="false" customHeight="false" outlineLevel="0" collapsed="false">
      <c r="D234" s="0"/>
    </row>
    <row r="235" customFormat="false" ht="12.75" hidden="false" customHeight="false" outlineLevel="0" collapsed="false">
      <c r="D235" s="0"/>
    </row>
    <row r="236" customFormat="false" ht="12.75" hidden="false" customHeight="false" outlineLevel="0" collapsed="false">
      <c r="D236" s="0"/>
    </row>
    <row r="237" customFormat="false" ht="12.75" hidden="false" customHeight="false" outlineLevel="0" collapsed="false">
      <c r="D237" s="0"/>
    </row>
    <row r="238" customFormat="false" ht="12.75" hidden="false" customHeight="false" outlineLevel="0" collapsed="false">
      <c r="D238" s="0"/>
    </row>
    <row r="239" customFormat="false" ht="12.75" hidden="false" customHeight="false" outlineLevel="0" collapsed="false">
      <c r="D239" s="0"/>
    </row>
    <row r="240" customFormat="false" ht="12.75" hidden="false" customHeight="false" outlineLevel="0" collapsed="false">
      <c r="D240" s="0"/>
    </row>
    <row r="241" customFormat="false" ht="12.75" hidden="false" customHeight="false" outlineLevel="0" collapsed="false">
      <c r="D241" s="0"/>
    </row>
    <row r="242" customFormat="false" ht="12.75" hidden="false" customHeight="false" outlineLevel="0" collapsed="false">
      <c r="D242" s="0"/>
    </row>
    <row r="243" customFormat="false" ht="12.75" hidden="false" customHeight="false" outlineLevel="0" collapsed="false">
      <c r="D243" s="0"/>
    </row>
    <row r="244" customFormat="false" ht="12.75" hidden="false" customHeight="false" outlineLevel="0" collapsed="false">
      <c r="D244" s="0"/>
    </row>
    <row r="245" customFormat="false" ht="12.75" hidden="false" customHeight="false" outlineLevel="0" collapsed="false">
      <c r="D245" s="0"/>
    </row>
    <row r="246" customFormat="false" ht="12.75" hidden="false" customHeight="false" outlineLevel="0" collapsed="false">
      <c r="D246" s="0"/>
    </row>
    <row r="247" customFormat="false" ht="12.75" hidden="false" customHeight="false" outlineLevel="0" collapsed="false">
      <c r="D247" s="0"/>
    </row>
    <row r="248" customFormat="false" ht="12.75" hidden="false" customHeight="false" outlineLevel="0" collapsed="false">
      <c r="D248" s="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D24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14" activeCellId="0" sqref="C1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5.28"/>
    <col collapsed="false" customWidth="true" hidden="false" outlineLevel="0" max="2" min="2" style="66" width="8.41"/>
    <col collapsed="false" customWidth="true" hidden="false" outlineLevel="0" max="3" min="3" style="66" width="8.28"/>
    <col collapsed="false" customWidth="true" hidden="false" outlineLevel="0" max="4" min="4" style="0" width="11.42"/>
  </cols>
  <sheetData>
    <row r="1" customFormat="false" ht="18.95" hidden="false" customHeight="true" outlineLevel="0" collapsed="false">
      <c r="B1" s="67" t="s">
        <v>4</v>
      </c>
      <c r="C1" s="67" t="s">
        <v>5</v>
      </c>
      <c r="D1" s="68" t="s">
        <v>72</v>
      </c>
    </row>
    <row r="2" customFormat="false" ht="18.95" hidden="false" customHeight="true" outlineLevel="0" collapsed="false">
      <c r="A2" s="0" t="s">
        <v>73</v>
      </c>
    </row>
    <row r="3" customFormat="false" ht="18.95" hidden="false" customHeight="true" outlineLevel="0" collapsed="false">
      <c r="A3" s="68" t="s">
        <v>74</v>
      </c>
      <c r="B3" s="69"/>
      <c r="C3" s="69"/>
    </row>
    <row r="4" customFormat="false" ht="18.95" hidden="false" customHeight="true" outlineLevel="0" collapsed="false">
      <c r="A4" s="70" t="s">
        <v>75</v>
      </c>
      <c r="B4" s="69" t="n">
        <v>3.47</v>
      </c>
      <c r="C4" s="71" t="n">
        <v>0.026</v>
      </c>
    </row>
    <row r="5" customFormat="false" ht="18.95" hidden="false" customHeight="true" outlineLevel="0" collapsed="false">
      <c r="A5" s="70" t="s">
        <v>76</v>
      </c>
      <c r="B5" s="69" t="n">
        <v>3.47</v>
      </c>
      <c r="C5" s="71" t="n">
        <v>0.0436</v>
      </c>
    </row>
    <row r="6" customFormat="false" ht="18.95" hidden="false" customHeight="true" outlineLevel="0" collapsed="false">
      <c r="A6" s="70" t="s">
        <v>77</v>
      </c>
      <c r="B6" s="69" t="n">
        <v>3.47</v>
      </c>
      <c r="C6" s="71" t="n">
        <v>0.0123</v>
      </c>
      <c r="D6" s="0" t="n">
        <v>0.0053</v>
      </c>
    </row>
    <row r="7" customFormat="false" ht="18.95" hidden="false" customHeight="true" outlineLevel="0" collapsed="false">
      <c r="A7" s="70" t="s">
        <v>78</v>
      </c>
      <c r="B7" s="69" t="n">
        <v>0.96</v>
      </c>
      <c r="C7" s="71" t="n">
        <v>0.0151</v>
      </c>
      <c r="D7" s="0" t="n">
        <v>0.0053</v>
      </c>
    </row>
    <row r="8" customFormat="false" ht="18.95" hidden="false" customHeight="true" outlineLevel="0" collapsed="false">
      <c r="A8" s="70" t="s">
        <v>79</v>
      </c>
      <c r="B8" s="69" t="n">
        <v>3.47</v>
      </c>
      <c r="C8" s="71" t="n">
        <v>0.0288</v>
      </c>
    </row>
    <row r="9" customFormat="false" ht="18.95" hidden="false" customHeight="true" outlineLevel="0" collapsed="false">
      <c r="A9" s="70" t="s">
        <v>80</v>
      </c>
      <c r="B9" s="69" t="n">
        <v>3.47</v>
      </c>
      <c r="C9" s="71" t="n">
        <v>0.0315</v>
      </c>
    </row>
    <row r="10" customFormat="false" ht="18.95" hidden="false" customHeight="true" outlineLevel="0" collapsed="false">
      <c r="A10" s="70" t="s">
        <v>81</v>
      </c>
      <c r="B10" s="69" t="n">
        <v>3.47</v>
      </c>
      <c r="C10" s="71" t="n">
        <v>0.0278</v>
      </c>
    </row>
    <row r="11" customFormat="false" ht="18.95" hidden="false" customHeight="true" outlineLevel="0" collapsed="false">
      <c r="A11" s="70" t="s">
        <v>82</v>
      </c>
      <c r="B11" s="69" t="n">
        <v>3.47</v>
      </c>
      <c r="C11" s="71" t="n">
        <v>0.0454</v>
      </c>
    </row>
    <row r="12" customFormat="false" ht="18.95" hidden="false" customHeight="true" outlineLevel="0" collapsed="false">
      <c r="A12" s="70" t="s">
        <v>83</v>
      </c>
      <c r="B12" s="69" t="n">
        <v>3.47</v>
      </c>
      <c r="C12" s="71" t="n">
        <v>0.026</v>
      </c>
    </row>
    <row r="13" customFormat="false" ht="18.95" hidden="false" customHeight="true" outlineLevel="0" collapsed="false">
      <c r="A13" s="70" t="s">
        <v>84</v>
      </c>
      <c r="B13" s="69" t="n">
        <v>1.56</v>
      </c>
      <c r="C13" s="71" t="n">
        <v>0.0176</v>
      </c>
    </row>
    <row r="14" customFormat="false" ht="18.95" hidden="false" customHeight="true" outlineLevel="0" collapsed="false">
      <c r="A14" s="70" t="s">
        <v>85</v>
      </c>
      <c r="B14" s="69" t="n">
        <v>1.31</v>
      </c>
      <c r="C14" s="71" t="n">
        <v>0.0176</v>
      </c>
    </row>
    <row r="15" customFormat="false" ht="18.95" hidden="false" customHeight="true" outlineLevel="0" collapsed="false">
      <c r="A15" s="70" t="s">
        <v>86</v>
      </c>
      <c r="B15" s="69" t="n">
        <v>1.31</v>
      </c>
      <c r="C15" s="71" t="n">
        <v>0</v>
      </c>
    </row>
    <row r="16" customFormat="false" ht="18.95" hidden="false" customHeight="true" outlineLevel="0" collapsed="false">
      <c r="A16" s="70" t="s">
        <v>87</v>
      </c>
      <c r="B16" s="69" t="n">
        <v>0.25</v>
      </c>
      <c r="C16" s="71" t="n">
        <v>0.0011</v>
      </c>
    </row>
    <row r="17" customFormat="false" ht="12.75" hidden="false" customHeight="false" outlineLevel="0" collapsed="false">
      <c r="A17" s="70" t="s">
        <v>88</v>
      </c>
      <c r="B17" s="69" t="n">
        <v>0.25</v>
      </c>
      <c r="C17" s="71" t="n">
        <v>0.0033</v>
      </c>
    </row>
    <row r="18" customFormat="false" ht="12.75" hidden="false" customHeight="false" outlineLevel="0" collapsed="false">
      <c r="A18" s="68" t="s">
        <v>89</v>
      </c>
      <c r="B18" s="69" t="n">
        <v>1.37</v>
      </c>
      <c r="C18" s="71" t="n">
        <v>0</v>
      </c>
    </row>
    <row r="19" customFormat="false" ht="12.75" hidden="false" customHeight="false" outlineLevel="0" collapsed="false">
      <c r="A19" s="68" t="s">
        <v>90</v>
      </c>
      <c r="B19" s="69" t="n">
        <v>1.1</v>
      </c>
      <c r="C19" s="71" t="n">
        <v>0</v>
      </c>
    </row>
    <row r="20" customFormat="false" ht="12.75" hidden="false" customHeight="false" outlineLevel="0" collapsed="false">
      <c r="A20" s="72" t="s">
        <v>91</v>
      </c>
      <c r="B20" s="69"/>
      <c r="C20" s="71"/>
    </row>
    <row r="21" customFormat="false" ht="12.75" hidden="false" customHeight="false" outlineLevel="0" collapsed="false">
      <c r="A21" s="70" t="s">
        <v>92</v>
      </c>
      <c r="B21" s="69" t="n">
        <v>1.2</v>
      </c>
      <c r="C21" s="71" t="n">
        <v>0.006</v>
      </c>
    </row>
    <row r="22" customFormat="false" ht="12.75" hidden="false" customHeight="false" outlineLevel="0" collapsed="false">
      <c r="A22" s="70" t="s">
        <v>93</v>
      </c>
      <c r="B22" s="69" t="n">
        <f aca="false">B21+B24</f>
        <v>2.365</v>
      </c>
      <c r="C22" s="71" t="n">
        <f aca="false">C21+C24</f>
        <v>1.2865</v>
      </c>
    </row>
    <row r="23" customFormat="false" ht="12.75" hidden="false" customHeight="false" outlineLevel="0" collapsed="false">
      <c r="A23" s="70" t="s">
        <v>94</v>
      </c>
      <c r="B23" s="69" t="n">
        <f aca="false">B21+B25</f>
        <v>3.771</v>
      </c>
      <c r="C23" s="71" t="n">
        <f aca="false">C21+C25</f>
        <v>1.742</v>
      </c>
    </row>
    <row r="24" customFormat="false" ht="12.75" hidden="false" customHeight="false" outlineLevel="0" collapsed="false">
      <c r="A24" s="70" t="s">
        <v>95</v>
      </c>
      <c r="B24" s="69" t="n">
        <v>1.165</v>
      </c>
      <c r="C24" s="71" t="n">
        <v>1.2805</v>
      </c>
    </row>
    <row r="25" customFormat="false" ht="12.75" hidden="false" customHeight="false" outlineLevel="0" collapsed="false">
      <c r="A25" s="70" t="s">
        <v>96</v>
      </c>
      <c r="B25" s="69" t="n">
        <v>2.571</v>
      </c>
      <c r="C25" s="71" t="n">
        <v>1.736</v>
      </c>
    </row>
    <row r="26" customFormat="false" ht="12.75" hidden="false" customHeight="false" outlineLevel="0" collapsed="false">
      <c r="A26" s="70" t="s">
        <v>97</v>
      </c>
      <c r="B26" s="69" t="n">
        <v>1.4074</v>
      </c>
      <c r="C26" s="71" t="n">
        <v>1.3556</v>
      </c>
    </row>
    <row r="27" customFormat="false" ht="12.75" hidden="false" customHeight="false" outlineLevel="0" collapsed="false">
      <c r="A27" s="72" t="s">
        <v>98</v>
      </c>
      <c r="B27" s="69"/>
      <c r="C27" s="71"/>
    </row>
    <row r="28" customFormat="false" ht="12.75" hidden="false" customHeight="false" outlineLevel="0" collapsed="false">
      <c r="A28" s="70" t="s">
        <v>99</v>
      </c>
      <c r="B28" s="69" t="n">
        <v>2.4</v>
      </c>
      <c r="C28" s="71" t="n">
        <v>0.025</v>
      </c>
    </row>
    <row r="29" customFormat="false" ht="12.75" hidden="false" customHeight="false" outlineLevel="0" collapsed="false">
      <c r="A29" s="70" t="s">
        <v>100</v>
      </c>
      <c r="B29" s="69" t="n">
        <v>3.7</v>
      </c>
      <c r="C29" s="71" t="n">
        <v>0.025</v>
      </c>
    </row>
    <row r="30" customFormat="false" ht="12.75" hidden="false" customHeight="false" outlineLevel="0" collapsed="false">
      <c r="A30" s="72" t="s">
        <v>101</v>
      </c>
      <c r="B30" s="69"/>
      <c r="C30" s="71"/>
    </row>
    <row r="31" customFormat="false" ht="12.75" hidden="false" customHeight="false" outlineLevel="0" collapsed="false">
      <c r="A31" s="70" t="s">
        <v>102</v>
      </c>
      <c r="B31" s="69" t="n">
        <v>0.8</v>
      </c>
      <c r="C31" s="71" t="n">
        <v>1.2</v>
      </c>
    </row>
    <row r="32" customFormat="false" ht="12.75" hidden="false" customHeight="false" outlineLevel="0" collapsed="false">
      <c r="A32" s="72" t="s">
        <v>103</v>
      </c>
      <c r="B32" s="69"/>
      <c r="C32" s="71"/>
    </row>
    <row r="33" customFormat="false" ht="12.75" hidden="false" customHeight="false" outlineLevel="0" collapsed="false">
      <c r="A33" s="70" t="s">
        <v>102</v>
      </c>
      <c r="B33" s="69" t="n">
        <v>1.3</v>
      </c>
      <c r="C33" s="71"/>
    </row>
    <row r="34" customFormat="false" ht="12.75" hidden="false" customHeight="false" outlineLevel="0" collapsed="false">
      <c r="A34" s="72" t="s">
        <v>104</v>
      </c>
      <c r="B34" s="69"/>
      <c r="C34" s="71"/>
    </row>
    <row r="35" customFormat="false" ht="12.75" hidden="false" customHeight="false" outlineLevel="0" collapsed="false">
      <c r="A35" s="70" t="s">
        <v>105</v>
      </c>
      <c r="B35" s="69" t="n">
        <v>1.25</v>
      </c>
      <c r="C35" s="71" t="n">
        <v>0.0022</v>
      </c>
    </row>
    <row r="36" customFormat="false" ht="12.75" hidden="false" customHeight="false" outlineLevel="0" collapsed="false">
      <c r="A36" s="73" t="s">
        <v>106</v>
      </c>
      <c r="B36" s="69"/>
      <c r="C36" s="71"/>
    </row>
    <row r="37" customFormat="false" ht="12.75" hidden="false" customHeight="false" outlineLevel="0" collapsed="false">
      <c r="A37" s="70" t="s">
        <v>105</v>
      </c>
      <c r="B37" s="69" t="n">
        <v>4.2</v>
      </c>
      <c r="C37" s="71" t="n">
        <v>0.06</v>
      </c>
      <c r="D37" s="74" t="s">
        <v>107</v>
      </c>
    </row>
    <row r="38" customFormat="false" ht="12.75" hidden="false" customHeight="false" outlineLevel="0" collapsed="false">
      <c r="A38" s="70" t="s">
        <v>105</v>
      </c>
      <c r="B38" s="69" t="n">
        <v>6.2</v>
      </c>
      <c r="C38" s="71" t="n">
        <v>0.06</v>
      </c>
      <c r="D38" s="74" t="s">
        <v>108</v>
      </c>
    </row>
    <row r="39" customFormat="false" ht="12.75" hidden="false" customHeight="false" outlineLevel="0" collapsed="false">
      <c r="A39" s="73" t="s">
        <v>42</v>
      </c>
      <c r="B39" s="69"/>
      <c r="C39" s="71"/>
    </row>
    <row r="40" customFormat="false" ht="12.75" hidden="false" customHeight="false" outlineLevel="0" collapsed="false">
      <c r="A40" s="70" t="s">
        <v>109</v>
      </c>
      <c r="B40" s="69" t="n">
        <v>0.63</v>
      </c>
      <c r="C40" s="71" t="n">
        <v>0.005</v>
      </c>
    </row>
    <row r="41" customFormat="false" ht="12.75" hidden="false" customHeight="false" outlineLevel="0" collapsed="false">
      <c r="A41" s="70" t="s">
        <v>110</v>
      </c>
      <c r="B41" s="69" t="n">
        <v>0.63</v>
      </c>
      <c r="C41" s="71" t="n">
        <v>0.005</v>
      </c>
    </row>
    <row r="42" customFormat="false" ht="12.75" hidden="false" customHeight="false" outlineLevel="0" collapsed="false">
      <c r="B42" s="69"/>
      <c r="C42" s="71"/>
    </row>
    <row r="43" customFormat="false" ht="12.75" hidden="false" customHeight="false" outlineLevel="0" collapsed="false">
      <c r="B43" s="69"/>
      <c r="C43" s="71"/>
    </row>
    <row r="44" customFormat="false" ht="12.75" hidden="false" customHeight="false" outlineLevel="0" collapsed="false">
      <c r="B44" s="69"/>
      <c r="C44" s="71"/>
    </row>
    <row r="45" customFormat="false" ht="12.75" hidden="false" customHeight="false" outlineLevel="0" collapsed="false">
      <c r="B45" s="69"/>
      <c r="C45" s="71"/>
    </row>
    <row r="46" customFormat="false" ht="12.75" hidden="false" customHeight="false" outlineLevel="0" collapsed="false">
      <c r="B46" s="69"/>
      <c r="C46" s="71"/>
    </row>
    <row r="47" customFormat="false" ht="12.75" hidden="false" customHeight="false" outlineLevel="0" collapsed="false">
      <c r="B47" s="69"/>
      <c r="C47" s="71"/>
    </row>
    <row r="48" customFormat="false" ht="12.75" hidden="false" customHeight="false" outlineLevel="0" collapsed="false">
      <c r="B48" s="69"/>
      <c r="C48" s="71"/>
    </row>
    <row r="49" customFormat="false" ht="12.75" hidden="false" customHeight="false" outlineLevel="0" collapsed="false">
      <c r="B49" s="69"/>
      <c r="C49" s="71"/>
    </row>
    <row r="50" customFormat="false" ht="12.75" hidden="false" customHeight="false" outlineLevel="0" collapsed="false">
      <c r="B50" s="69"/>
      <c r="C50" s="71"/>
    </row>
    <row r="51" customFormat="false" ht="12.75" hidden="false" customHeight="false" outlineLevel="0" collapsed="false">
      <c r="B51" s="69"/>
      <c r="C51" s="71"/>
    </row>
    <row r="52" customFormat="false" ht="12.75" hidden="false" customHeight="false" outlineLevel="0" collapsed="false">
      <c r="B52" s="69"/>
      <c r="C52" s="71"/>
    </row>
    <row r="53" customFormat="false" ht="12.75" hidden="false" customHeight="false" outlineLevel="0" collapsed="false">
      <c r="B53" s="69"/>
      <c r="C53" s="71"/>
    </row>
    <row r="54" customFormat="false" ht="12.75" hidden="false" customHeight="false" outlineLevel="0" collapsed="false">
      <c r="B54" s="69"/>
      <c r="C54" s="71"/>
    </row>
    <row r="55" customFormat="false" ht="12.75" hidden="false" customHeight="false" outlineLevel="0" collapsed="false">
      <c r="B55" s="69"/>
      <c r="C55" s="71"/>
    </row>
    <row r="56" customFormat="false" ht="12.75" hidden="false" customHeight="false" outlineLevel="0" collapsed="false">
      <c r="B56" s="69"/>
      <c r="C56" s="71"/>
    </row>
    <row r="57" customFormat="false" ht="12.75" hidden="false" customHeight="false" outlineLevel="0" collapsed="false">
      <c r="B57" s="69"/>
      <c r="C57" s="71"/>
    </row>
    <row r="58" customFormat="false" ht="12.75" hidden="false" customHeight="false" outlineLevel="0" collapsed="false">
      <c r="B58" s="69"/>
      <c r="C58" s="71"/>
    </row>
    <row r="59" customFormat="false" ht="12.75" hidden="false" customHeight="false" outlineLevel="0" collapsed="false">
      <c r="B59" s="69"/>
      <c r="C59" s="71"/>
    </row>
    <row r="60" customFormat="false" ht="12.75" hidden="false" customHeight="false" outlineLevel="0" collapsed="false">
      <c r="B60" s="69"/>
      <c r="C60" s="71"/>
    </row>
    <row r="61" customFormat="false" ht="12.75" hidden="false" customHeight="false" outlineLevel="0" collapsed="false">
      <c r="B61" s="69"/>
      <c r="C61" s="71"/>
    </row>
    <row r="62" customFormat="false" ht="12.75" hidden="false" customHeight="false" outlineLevel="0" collapsed="false">
      <c r="B62" s="69"/>
      <c r="C62" s="71"/>
    </row>
    <row r="63" customFormat="false" ht="12.75" hidden="false" customHeight="false" outlineLevel="0" collapsed="false">
      <c r="B63" s="69"/>
      <c r="C63" s="71"/>
    </row>
    <row r="64" customFormat="false" ht="12.75" hidden="false" customHeight="false" outlineLevel="0" collapsed="false">
      <c r="B64" s="69"/>
      <c r="C64" s="71"/>
    </row>
    <row r="65" customFormat="false" ht="12.75" hidden="false" customHeight="false" outlineLevel="0" collapsed="false">
      <c r="B65" s="69"/>
      <c r="C65" s="71"/>
    </row>
    <row r="66" customFormat="false" ht="12.75" hidden="false" customHeight="false" outlineLevel="0" collapsed="false">
      <c r="B66" s="69"/>
      <c r="C66" s="71"/>
    </row>
    <row r="67" customFormat="false" ht="12.75" hidden="false" customHeight="false" outlineLevel="0" collapsed="false">
      <c r="B67" s="69"/>
      <c r="C67" s="71"/>
    </row>
    <row r="68" customFormat="false" ht="12.75" hidden="false" customHeight="false" outlineLevel="0" collapsed="false">
      <c r="B68" s="69"/>
      <c r="C68" s="71"/>
    </row>
    <row r="69" customFormat="false" ht="12.75" hidden="false" customHeight="false" outlineLevel="0" collapsed="false">
      <c r="B69" s="69"/>
      <c r="C69" s="71"/>
    </row>
    <row r="70" customFormat="false" ht="12.75" hidden="false" customHeight="false" outlineLevel="0" collapsed="false">
      <c r="B70" s="69"/>
      <c r="C70" s="71"/>
    </row>
    <row r="71" customFormat="false" ht="12.75" hidden="false" customHeight="false" outlineLevel="0" collapsed="false">
      <c r="B71" s="69"/>
      <c r="C71" s="71"/>
    </row>
    <row r="72" customFormat="false" ht="12.75" hidden="false" customHeight="false" outlineLevel="0" collapsed="false">
      <c r="B72" s="69"/>
      <c r="C72" s="71"/>
    </row>
    <row r="73" customFormat="false" ht="12.75" hidden="false" customHeight="false" outlineLevel="0" collapsed="false">
      <c r="B73" s="69"/>
      <c r="C73" s="71"/>
    </row>
    <row r="74" customFormat="false" ht="12.75" hidden="false" customHeight="false" outlineLevel="0" collapsed="false">
      <c r="B74" s="69"/>
      <c r="C74" s="69"/>
    </row>
    <row r="75" customFormat="false" ht="12.75" hidden="false" customHeight="false" outlineLevel="0" collapsed="false">
      <c r="B75" s="69"/>
      <c r="C75" s="69"/>
    </row>
    <row r="76" customFormat="false" ht="12.75" hidden="false" customHeight="false" outlineLevel="0" collapsed="false">
      <c r="B76" s="69"/>
      <c r="C76" s="69"/>
    </row>
    <row r="77" customFormat="false" ht="12.75" hidden="false" customHeight="false" outlineLevel="0" collapsed="false">
      <c r="B77" s="69"/>
      <c r="C77" s="69"/>
    </row>
    <row r="78" customFormat="false" ht="12.75" hidden="false" customHeight="false" outlineLevel="0" collapsed="false">
      <c r="B78" s="69"/>
      <c r="C78" s="69"/>
    </row>
    <row r="79" customFormat="false" ht="12.75" hidden="false" customHeight="false" outlineLevel="0" collapsed="false">
      <c r="B79" s="69"/>
      <c r="C79" s="69"/>
    </row>
    <row r="80" customFormat="false" ht="12.75" hidden="false" customHeight="false" outlineLevel="0" collapsed="false">
      <c r="B80" s="69"/>
      <c r="C80" s="69"/>
    </row>
    <row r="81" customFormat="false" ht="12.75" hidden="false" customHeight="false" outlineLevel="0" collapsed="false">
      <c r="B81" s="69"/>
      <c r="C81" s="69"/>
    </row>
    <row r="82" customFormat="false" ht="12.75" hidden="false" customHeight="false" outlineLevel="0" collapsed="false">
      <c r="B82" s="69"/>
      <c r="C82" s="69"/>
    </row>
    <row r="83" customFormat="false" ht="12.75" hidden="false" customHeight="false" outlineLevel="0" collapsed="false">
      <c r="B83" s="69"/>
      <c r="C83" s="69"/>
    </row>
    <row r="84" customFormat="false" ht="12.75" hidden="false" customHeight="false" outlineLevel="0" collapsed="false">
      <c r="B84" s="69"/>
      <c r="C84" s="69"/>
    </row>
    <row r="85" customFormat="false" ht="12.75" hidden="false" customHeight="false" outlineLevel="0" collapsed="false">
      <c r="B85" s="69"/>
      <c r="C85" s="69"/>
    </row>
    <row r="86" customFormat="false" ht="12.75" hidden="false" customHeight="false" outlineLevel="0" collapsed="false">
      <c r="B86" s="69"/>
      <c r="C86" s="69"/>
    </row>
    <row r="87" customFormat="false" ht="12.75" hidden="false" customHeight="false" outlineLevel="0" collapsed="false">
      <c r="B87" s="69"/>
      <c r="C87" s="69"/>
    </row>
    <row r="88" customFormat="false" ht="12.75" hidden="false" customHeight="false" outlineLevel="0" collapsed="false">
      <c r="B88" s="69"/>
      <c r="C88" s="69"/>
    </row>
    <row r="89" customFormat="false" ht="12.75" hidden="false" customHeight="false" outlineLevel="0" collapsed="false">
      <c r="B89" s="69"/>
      <c r="C89" s="69"/>
    </row>
    <row r="90" customFormat="false" ht="12.75" hidden="false" customHeight="false" outlineLevel="0" collapsed="false">
      <c r="B90" s="69"/>
      <c r="C90" s="69"/>
    </row>
    <row r="91" customFormat="false" ht="12.75" hidden="false" customHeight="false" outlineLevel="0" collapsed="false">
      <c r="B91" s="69"/>
      <c r="C91" s="69"/>
    </row>
    <row r="92" customFormat="false" ht="12.75" hidden="false" customHeight="false" outlineLevel="0" collapsed="false">
      <c r="B92" s="69"/>
      <c r="C92" s="69"/>
    </row>
    <row r="93" customFormat="false" ht="12.75" hidden="false" customHeight="false" outlineLevel="0" collapsed="false">
      <c r="B93" s="69"/>
      <c r="C93" s="69"/>
    </row>
    <row r="94" customFormat="false" ht="12.75" hidden="false" customHeight="false" outlineLevel="0" collapsed="false">
      <c r="B94" s="69"/>
      <c r="C94" s="69"/>
    </row>
    <row r="95" customFormat="false" ht="12.75" hidden="false" customHeight="false" outlineLevel="0" collapsed="false">
      <c r="B95" s="69"/>
      <c r="C95" s="69"/>
    </row>
    <row r="96" customFormat="false" ht="12.75" hidden="false" customHeight="false" outlineLevel="0" collapsed="false">
      <c r="B96" s="69"/>
      <c r="C96" s="69"/>
    </row>
    <row r="97" customFormat="false" ht="12.75" hidden="false" customHeight="false" outlineLevel="0" collapsed="false">
      <c r="B97" s="69"/>
      <c r="C97" s="69"/>
    </row>
    <row r="98" customFormat="false" ht="12.75" hidden="false" customHeight="false" outlineLevel="0" collapsed="false">
      <c r="B98" s="69"/>
      <c r="C98" s="69"/>
    </row>
    <row r="99" customFormat="false" ht="12.75" hidden="false" customHeight="false" outlineLevel="0" collapsed="false">
      <c r="B99" s="69"/>
      <c r="C99" s="69"/>
    </row>
    <row r="100" customFormat="false" ht="12.75" hidden="false" customHeight="false" outlineLevel="0" collapsed="false">
      <c r="B100" s="69"/>
      <c r="C100" s="69"/>
    </row>
    <row r="101" customFormat="false" ht="12.75" hidden="false" customHeight="false" outlineLevel="0" collapsed="false">
      <c r="B101" s="69"/>
      <c r="C101" s="69"/>
    </row>
    <row r="102" customFormat="false" ht="12.75" hidden="false" customHeight="false" outlineLevel="0" collapsed="false">
      <c r="B102" s="69"/>
      <c r="C102" s="69"/>
    </row>
    <row r="103" customFormat="false" ht="12.75" hidden="false" customHeight="false" outlineLevel="0" collapsed="false">
      <c r="B103" s="69"/>
      <c r="C103" s="69"/>
    </row>
    <row r="104" customFormat="false" ht="12.75" hidden="false" customHeight="false" outlineLevel="0" collapsed="false">
      <c r="B104" s="69"/>
      <c r="C104" s="69"/>
    </row>
    <row r="105" customFormat="false" ht="12.75" hidden="false" customHeight="false" outlineLevel="0" collapsed="false">
      <c r="B105" s="69"/>
      <c r="C105" s="69"/>
    </row>
    <row r="106" customFormat="false" ht="12.75" hidden="false" customHeight="false" outlineLevel="0" collapsed="false">
      <c r="B106" s="69"/>
      <c r="C106" s="69"/>
    </row>
    <row r="107" customFormat="false" ht="12.75" hidden="false" customHeight="false" outlineLevel="0" collapsed="false">
      <c r="B107" s="69"/>
      <c r="C107" s="69"/>
    </row>
    <row r="108" customFormat="false" ht="12.75" hidden="false" customHeight="false" outlineLevel="0" collapsed="false">
      <c r="B108" s="69"/>
      <c r="C108" s="69"/>
    </row>
    <row r="109" customFormat="false" ht="12.75" hidden="false" customHeight="false" outlineLevel="0" collapsed="false">
      <c r="B109" s="69"/>
      <c r="C109" s="69"/>
    </row>
    <row r="110" customFormat="false" ht="12.75" hidden="false" customHeight="false" outlineLevel="0" collapsed="false">
      <c r="B110" s="69"/>
      <c r="C110" s="69"/>
    </row>
    <row r="111" customFormat="false" ht="12.75" hidden="false" customHeight="false" outlineLevel="0" collapsed="false">
      <c r="B111" s="69"/>
      <c r="C111" s="69"/>
    </row>
    <row r="112" customFormat="false" ht="12.75" hidden="false" customHeight="false" outlineLevel="0" collapsed="false">
      <c r="B112" s="69"/>
      <c r="C112" s="69"/>
    </row>
    <row r="113" customFormat="false" ht="12.75" hidden="false" customHeight="false" outlineLevel="0" collapsed="false">
      <c r="B113" s="69"/>
      <c r="C113" s="69"/>
    </row>
    <row r="114" customFormat="false" ht="12.75" hidden="false" customHeight="false" outlineLevel="0" collapsed="false">
      <c r="B114" s="69"/>
      <c r="C114" s="69"/>
    </row>
    <row r="115" customFormat="false" ht="12.75" hidden="false" customHeight="false" outlineLevel="0" collapsed="false">
      <c r="B115" s="69"/>
      <c r="C115" s="69"/>
    </row>
    <row r="116" customFormat="false" ht="12.75" hidden="false" customHeight="false" outlineLevel="0" collapsed="false">
      <c r="B116" s="69"/>
      <c r="C116" s="69"/>
    </row>
    <row r="117" customFormat="false" ht="12.75" hidden="false" customHeight="false" outlineLevel="0" collapsed="false">
      <c r="B117" s="69"/>
      <c r="C117" s="69"/>
    </row>
    <row r="118" customFormat="false" ht="12.75" hidden="false" customHeight="false" outlineLevel="0" collapsed="false">
      <c r="B118" s="69"/>
      <c r="C118" s="69"/>
    </row>
    <row r="119" customFormat="false" ht="12.75" hidden="false" customHeight="false" outlineLevel="0" collapsed="false">
      <c r="B119" s="69"/>
      <c r="C119" s="69"/>
    </row>
    <row r="120" customFormat="false" ht="12.75" hidden="false" customHeight="false" outlineLevel="0" collapsed="false">
      <c r="B120" s="69"/>
      <c r="C120" s="69"/>
    </row>
    <row r="121" customFormat="false" ht="12.75" hidden="false" customHeight="false" outlineLevel="0" collapsed="false">
      <c r="B121" s="69"/>
      <c r="C121" s="69"/>
    </row>
    <row r="122" customFormat="false" ht="12.75" hidden="false" customHeight="false" outlineLevel="0" collapsed="false">
      <c r="B122" s="69"/>
      <c r="C122" s="69"/>
    </row>
    <row r="123" customFormat="false" ht="12.75" hidden="false" customHeight="false" outlineLevel="0" collapsed="false">
      <c r="B123" s="69"/>
      <c r="C123" s="69"/>
    </row>
    <row r="124" customFormat="false" ht="12.75" hidden="false" customHeight="false" outlineLevel="0" collapsed="false">
      <c r="B124" s="69"/>
      <c r="C124" s="69"/>
    </row>
    <row r="125" customFormat="false" ht="12.75" hidden="false" customHeight="false" outlineLevel="0" collapsed="false">
      <c r="B125" s="69"/>
      <c r="C125" s="69"/>
    </row>
    <row r="126" customFormat="false" ht="12.75" hidden="false" customHeight="false" outlineLevel="0" collapsed="false">
      <c r="B126" s="69"/>
      <c r="C126" s="69"/>
    </row>
    <row r="127" customFormat="false" ht="12.75" hidden="false" customHeight="false" outlineLevel="0" collapsed="false">
      <c r="B127" s="69"/>
      <c r="C127" s="69"/>
    </row>
    <row r="128" customFormat="false" ht="12.75" hidden="false" customHeight="false" outlineLevel="0" collapsed="false">
      <c r="B128" s="69"/>
      <c r="C128" s="69"/>
    </row>
    <row r="129" customFormat="false" ht="12.75" hidden="false" customHeight="false" outlineLevel="0" collapsed="false">
      <c r="B129" s="69"/>
      <c r="C129" s="69"/>
    </row>
    <row r="130" customFormat="false" ht="12.75" hidden="false" customHeight="false" outlineLevel="0" collapsed="false">
      <c r="B130" s="69"/>
      <c r="C130" s="69"/>
    </row>
    <row r="131" customFormat="false" ht="12.75" hidden="false" customHeight="false" outlineLevel="0" collapsed="false">
      <c r="B131" s="69"/>
      <c r="C131" s="69"/>
    </row>
    <row r="132" customFormat="false" ht="12.75" hidden="false" customHeight="false" outlineLevel="0" collapsed="false">
      <c r="B132" s="69"/>
      <c r="C132" s="69"/>
    </row>
    <row r="133" customFormat="false" ht="12.75" hidden="false" customHeight="false" outlineLevel="0" collapsed="false">
      <c r="B133" s="69"/>
      <c r="C133" s="69"/>
    </row>
    <row r="134" customFormat="false" ht="12.75" hidden="false" customHeight="false" outlineLevel="0" collapsed="false">
      <c r="B134" s="69"/>
      <c r="C134" s="69"/>
    </row>
    <row r="135" customFormat="false" ht="12.75" hidden="false" customHeight="false" outlineLevel="0" collapsed="false">
      <c r="B135" s="69"/>
      <c r="C135" s="69"/>
    </row>
    <row r="136" customFormat="false" ht="12.75" hidden="false" customHeight="false" outlineLevel="0" collapsed="false">
      <c r="B136" s="69"/>
      <c r="C136" s="69"/>
    </row>
    <row r="137" customFormat="false" ht="12.75" hidden="false" customHeight="false" outlineLevel="0" collapsed="false">
      <c r="B137" s="69"/>
      <c r="C137" s="69"/>
    </row>
    <row r="138" customFormat="false" ht="12.75" hidden="false" customHeight="false" outlineLevel="0" collapsed="false">
      <c r="B138" s="69"/>
      <c r="C138" s="69"/>
    </row>
    <row r="139" customFormat="false" ht="12.75" hidden="false" customHeight="false" outlineLevel="0" collapsed="false">
      <c r="B139" s="69"/>
      <c r="C139" s="69"/>
    </row>
    <row r="140" customFormat="false" ht="12.75" hidden="false" customHeight="false" outlineLevel="0" collapsed="false">
      <c r="B140" s="69"/>
      <c r="C140" s="69"/>
    </row>
    <row r="141" customFormat="false" ht="12.75" hidden="false" customHeight="false" outlineLevel="0" collapsed="false">
      <c r="B141" s="69"/>
      <c r="C141" s="69"/>
    </row>
    <row r="142" customFormat="false" ht="12.75" hidden="false" customHeight="false" outlineLevel="0" collapsed="false">
      <c r="B142" s="69"/>
      <c r="C142" s="69"/>
    </row>
    <row r="143" customFormat="false" ht="12.75" hidden="false" customHeight="false" outlineLevel="0" collapsed="false">
      <c r="B143" s="69"/>
      <c r="C143" s="69"/>
    </row>
    <row r="144" customFormat="false" ht="12.75" hidden="false" customHeight="false" outlineLevel="0" collapsed="false">
      <c r="B144" s="69"/>
      <c r="C144" s="69"/>
    </row>
    <row r="145" customFormat="false" ht="12.75" hidden="false" customHeight="false" outlineLevel="0" collapsed="false">
      <c r="B145" s="69"/>
      <c r="C145" s="69"/>
    </row>
    <row r="146" customFormat="false" ht="12.75" hidden="false" customHeight="false" outlineLevel="0" collapsed="false">
      <c r="B146" s="69"/>
      <c r="C146" s="69"/>
    </row>
    <row r="147" customFormat="false" ht="12.75" hidden="false" customHeight="false" outlineLevel="0" collapsed="false">
      <c r="B147" s="69"/>
      <c r="C147" s="69"/>
    </row>
    <row r="148" customFormat="false" ht="12.75" hidden="false" customHeight="false" outlineLevel="0" collapsed="false">
      <c r="B148" s="69"/>
      <c r="C148" s="69"/>
    </row>
    <row r="149" customFormat="false" ht="12.75" hidden="false" customHeight="false" outlineLevel="0" collapsed="false">
      <c r="B149" s="69"/>
      <c r="C149" s="69"/>
    </row>
    <row r="150" customFormat="false" ht="12.75" hidden="false" customHeight="false" outlineLevel="0" collapsed="false">
      <c r="B150" s="69"/>
      <c r="C150" s="69"/>
    </row>
    <row r="151" customFormat="false" ht="12.75" hidden="false" customHeight="false" outlineLevel="0" collapsed="false">
      <c r="B151" s="69"/>
      <c r="C151" s="69"/>
    </row>
    <row r="152" customFormat="false" ht="12.75" hidden="false" customHeight="false" outlineLevel="0" collapsed="false">
      <c r="B152" s="69"/>
      <c r="C152" s="69"/>
    </row>
    <row r="153" customFormat="false" ht="12.75" hidden="false" customHeight="false" outlineLevel="0" collapsed="false">
      <c r="B153" s="69"/>
      <c r="C153" s="69"/>
    </row>
    <row r="154" customFormat="false" ht="12.75" hidden="false" customHeight="false" outlineLevel="0" collapsed="false">
      <c r="B154" s="69"/>
      <c r="C154" s="69"/>
    </row>
    <row r="155" customFormat="false" ht="12.75" hidden="false" customHeight="false" outlineLevel="0" collapsed="false">
      <c r="B155" s="69"/>
      <c r="C155" s="69"/>
    </row>
    <row r="156" customFormat="false" ht="12.75" hidden="false" customHeight="false" outlineLevel="0" collapsed="false">
      <c r="B156" s="69"/>
      <c r="C156" s="69"/>
    </row>
    <row r="157" customFormat="false" ht="12.75" hidden="false" customHeight="false" outlineLevel="0" collapsed="false">
      <c r="B157" s="69"/>
      <c r="C157" s="69"/>
    </row>
    <row r="158" customFormat="false" ht="12.75" hidden="false" customHeight="false" outlineLevel="0" collapsed="false">
      <c r="B158" s="69"/>
      <c r="C158" s="69"/>
    </row>
    <row r="159" customFormat="false" ht="12.75" hidden="false" customHeight="false" outlineLevel="0" collapsed="false">
      <c r="B159" s="69"/>
      <c r="C159" s="69"/>
    </row>
    <row r="160" customFormat="false" ht="12.75" hidden="false" customHeight="false" outlineLevel="0" collapsed="false">
      <c r="B160" s="69"/>
      <c r="C160" s="69"/>
    </row>
    <row r="161" customFormat="false" ht="12.75" hidden="false" customHeight="false" outlineLevel="0" collapsed="false">
      <c r="B161" s="69"/>
      <c r="C161" s="69"/>
    </row>
    <row r="162" customFormat="false" ht="12.75" hidden="false" customHeight="false" outlineLevel="0" collapsed="false">
      <c r="B162" s="69"/>
      <c r="C162" s="69"/>
    </row>
    <row r="163" customFormat="false" ht="12.75" hidden="false" customHeight="false" outlineLevel="0" collapsed="false">
      <c r="B163" s="69"/>
      <c r="C163" s="69"/>
    </row>
    <row r="164" customFormat="false" ht="12.75" hidden="false" customHeight="false" outlineLevel="0" collapsed="false">
      <c r="B164" s="69"/>
      <c r="C164" s="69"/>
    </row>
    <row r="165" customFormat="false" ht="12.75" hidden="false" customHeight="false" outlineLevel="0" collapsed="false">
      <c r="B165" s="69"/>
      <c r="C165" s="69"/>
    </row>
    <row r="166" customFormat="false" ht="12.75" hidden="false" customHeight="false" outlineLevel="0" collapsed="false">
      <c r="B166" s="69"/>
      <c r="C166" s="69"/>
    </row>
    <row r="167" customFormat="false" ht="12.75" hidden="false" customHeight="false" outlineLevel="0" collapsed="false">
      <c r="B167" s="69"/>
      <c r="C167" s="69"/>
    </row>
    <row r="168" customFormat="false" ht="12.75" hidden="false" customHeight="false" outlineLevel="0" collapsed="false">
      <c r="B168" s="69"/>
      <c r="C168" s="69"/>
    </row>
    <row r="169" customFormat="false" ht="12.75" hidden="false" customHeight="false" outlineLevel="0" collapsed="false">
      <c r="B169" s="69"/>
      <c r="C169" s="69"/>
    </row>
    <row r="170" customFormat="false" ht="12.75" hidden="false" customHeight="false" outlineLevel="0" collapsed="false">
      <c r="B170" s="69"/>
      <c r="C170" s="69"/>
    </row>
    <row r="171" customFormat="false" ht="12.75" hidden="false" customHeight="false" outlineLevel="0" collapsed="false">
      <c r="B171" s="69"/>
      <c r="C171" s="69"/>
    </row>
    <row r="172" customFormat="false" ht="12.75" hidden="false" customHeight="false" outlineLevel="0" collapsed="false">
      <c r="B172" s="69"/>
      <c r="C172" s="69"/>
    </row>
    <row r="173" customFormat="false" ht="12.75" hidden="false" customHeight="false" outlineLevel="0" collapsed="false">
      <c r="B173" s="69"/>
      <c r="C173" s="69"/>
    </row>
    <row r="174" customFormat="false" ht="12.75" hidden="false" customHeight="false" outlineLevel="0" collapsed="false">
      <c r="B174" s="69"/>
      <c r="C174" s="69"/>
    </row>
    <row r="175" customFormat="false" ht="12.75" hidden="false" customHeight="false" outlineLevel="0" collapsed="false">
      <c r="B175" s="69"/>
      <c r="C175" s="69"/>
    </row>
    <row r="176" customFormat="false" ht="12.75" hidden="false" customHeight="false" outlineLevel="0" collapsed="false">
      <c r="B176" s="69"/>
      <c r="C176" s="69"/>
    </row>
    <row r="177" customFormat="false" ht="12.75" hidden="false" customHeight="false" outlineLevel="0" collapsed="false">
      <c r="B177" s="69"/>
      <c r="C177" s="69"/>
    </row>
    <row r="178" customFormat="false" ht="12.75" hidden="false" customHeight="false" outlineLevel="0" collapsed="false">
      <c r="B178" s="69"/>
      <c r="C178" s="69"/>
    </row>
    <row r="179" customFormat="false" ht="12.75" hidden="false" customHeight="false" outlineLevel="0" collapsed="false">
      <c r="B179" s="69"/>
      <c r="C179" s="69"/>
    </row>
    <row r="180" customFormat="false" ht="12.75" hidden="false" customHeight="false" outlineLevel="0" collapsed="false">
      <c r="B180" s="69"/>
      <c r="C180" s="69"/>
    </row>
    <row r="181" customFormat="false" ht="12.75" hidden="false" customHeight="false" outlineLevel="0" collapsed="false">
      <c r="B181" s="69"/>
      <c r="C181" s="69"/>
    </row>
    <row r="182" customFormat="false" ht="12.75" hidden="false" customHeight="false" outlineLevel="0" collapsed="false">
      <c r="B182" s="69"/>
      <c r="C182" s="69"/>
    </row>
    <row r="183" customFormat="false" ht="12.75" hidden="false" customHeight="false" outlineLevel="0" collapsed="false">
      <c r="B183" s="69"/>
      <c r="C183" s="69"/>
    </row>
    <row r="184" customFormat="false" ht="12.75" hidden="false" customHeight="false" outlineLevel="0" collapsed="false">
      <c r="B184" s="69"/>
      <c r="C184" s="69"/>
    </row>
    <row r="185" customFormat="false" ht="12.75" hidden="false" customHeight="false" outlineLevel="0" collapsed="false">
      <c r="B185" s="69"/>
      <c r="C185" s="69"/>
    </row>
    <row r="186" customFormat="false" ht="12.75" hidden="false" customHeight="false" outlineLevel="0" collapsed="false">
      <c r="B186" s="69"/>
      <c r="C186" s="69"/>
    </row>
    <row r="187" customFormat="false" ht="12.75" hidden="false" customHeight="false" outlineLevel="0" collapsed="false">
      <c r="B187" s="69"/>
      <c r="C187" s="69"/>
    </row>
    <row r="188" customFormat="false" ht="12.75" hidden="false" customHeight="false" outlineLevel="0" collapsed="false">
      <c r="B188" s="69"/>
      <c r="C188" s="69"/>
    </row>
    <row r="189" customFormat="false" ht="12.75" hidden="false" customHeight="false" outlineLevel="0" collapsed="false">
      <c r="B189" s="69"/>
      <c r="C189" s="69"/>
    </row>
    <row r="190" customFormat="false" ht="12.75" hidden="false" customHeight="false" outlineLevel="0" collapsed="false">
      <c r="B190" s="69"/>
      <c r="C190" s="69"/>
    </row>
    <row r="191" customFormat="false" ht="12.75" hidden="false" customHeight="false" outlineLevel="0" collapsed="false">
      <c r="B191" s="69"/>
      <c r="C191" s="69"/>
    </row>
    <row r="192" customFormat="false" ht="12.75" hidden="false" customHeight="false" outlineLevel="0" collapsed="false">
      <c r="B192" s="69"/>
      <c r="C192" s="69"/>
    </row>
    <row r="193" customFormat="false" ht="12.75" hidden="false" customHeight="false" outlineLevel="0" collapsed="false">
      <c r="B193" s="69"/>
      <c r="C193" s="69"/>
    </row>
    <row r="194" customFormat="false" ht="12.75" hidden="false" customHeight="false" outlineLevel="0" collapsed="false">
      <c r="B194" s="69"/>
      <c r="C194" s="69"/>
    </row>
    <row r="195" customFormat="false" ht="12.75" hidden="false" customHeight="false" outlineLevel="0" collapsed="false">
      <c r="B195" s="69"/>
      <c r="C195" s="69"/>
    </row>
    <row r="196" customFormat="false" ht="12.75" hidden="false" customHeight="false" outlineLevel="0" collapsed="false">
      <c r="B196" s="69"/>
      <c r="C196" s="69"/>
    </row>
    <row r="197" customFormat="false" ht="12.75" hidden="false" customHeight="false" outlineLevel="0" collapsed="false">
      <c r="B197" s="69"/>
      <c r="C197" s="69"/>
    </row>
    <row r="198" customFormat="false" ht="12.75" hidden="false" customHeight="false" outlineLevel="0" collapsed="false">
      <c r="B198" s="69"/>
      <c r="C198" s="69"/>
    </row>
    <row r="199" customFormat="false" ht="12.75" hidden="false" customHeight="false" outlineLevel="0" collapsed="false">
      <c r="B199" s="69"/>
      <c r="C199" s="69"/>
    </row>
    <row r="200" customFormat="false" ht="12.75" hidden="false" customHeight="false" outlineLevel="0" collapsed="false">
      <c r="B200" s="69"/>
      <c r="C200" s="69"/>
    </row>
    <row r="201" customFormat="false" ht="12.75" hidden="false" customHeight="false" outlineLevel="0" collapsed="false">
      <c r="B201" s="69"/>
      <c r="C201" s="69"/>
    </row>
    <row r="202" customFormat="false" ht="12.75" hidden="false" customHeight="false" outlineLevel="0" collapsed="false">
      <c r="B202" s="69"/>
      <c r="C202" s="69"/>
    </row>
    <row r="203" customFormat="false" ht="12.75" hidden="false" customHeight="false" outlineLevel="0" collapsed="false">
      <c r="B203" s="69"/>
      <c r="C203" s="69"/>
    </row>
    <row r="204" customFormat="false" ht="12.75" hidden="false" customHeight="false" outlineLevel="0" collapsed="false">
      <c r="B204" s="69"/>
      <c r="C204" s="69"/>
    </row>
    <row r="205" customFormat="false" ht="12.75" hidden="false" customHeight="false" outlineLevel="0" collapsed="false">
      <c r="B205" s="69"/>
      <c r="C205" s="69"/>
    </row>
    <row r="206" customFormat="false" ht="12.75" hidden="false" customHeight="false" outlineLevel="0" collapsed="false">
      <c r="B206" s="69"/>
      <c r="C206" s="69"/>
    </row>
    <row r="207" customFormat="false" ht="12.75" hidden="false" customHeight="false" outlineLevel="0" collapsed="false">
      <c r="B207" s="69"/>
      <c r="C207" s="69"/>
    </row>
    <row r="208" customFormat="false" ht="12.75" hidden="false" customHeight="false" outlineLevel="0" collapsed="false">
      <c r="B208" s="69"/>
      <c r="C208" s="69"/>
    </row>
    <row r="209" customFormat="false" ht="12.75" hidden="false" customHeight="false" outlineLevel="0" collapsed="false">
      <c r="B209" s="69"/>
      <c r="C209" s="69"/>
    </row>
    <row r="210" customFormat="false" ht="12.75" hidden="false" customHeight="false" outlineLevel="0" collapsed="false">
      <c r="B210" s="69"/>
      <c r="C210" s="69"/>
    </row>
    <row r="211" customFormat="false" ht="12.75" hidden="false" customHeight="false" outlineLevel="0" collapsed="false">
      <c r="B211" s="69"/>
      <c r="C211" s="69"/>
    </row>
    <row r="212" customFormat="false" ht="12.75" hidden="false" customHeight="false" outlineLevel="0" collapsed="false">
      <c r="B212" s="69"/>
      <c r="C212" s="69"/>
    </row>
    <row r="213" customFormat="false" ht="12.75" hidden="false" customHeight="false" outlineLevel="0" collapsed="false">
      <c r="B213" s="69"/>
      <c r="C213" s="69"/>
    </row>
    <row r="214" customFormat="false" ht="12.75" hidden="false" customHeight="false" outlineLevel="0" collapsed="false">
      <c r="B214" s="69"/>
      <c r="C214" s="69"/>
    </row>
    <row r="215" customFormat="false" ht="12.75" hidden="false" customHeight="false" outlineLevel="0" collapsed="false">
      <c r="B215" s="69"/>
      <c r="C215" s="69"/>
    </row>
    <row r="216" customFormat="false" ht="12.75" hidden="false" customHeight="false" outlineLevel="0" collapsed="false">
      <c r="B216" s="69"/>
      <c r="C216" s="69"/>
    </row>
    <row r="217" customFormat="false" ht="12.75" hidden="false" customHeight="false" outlineLevel="0" collapsed="false">
      <c r="B217" s="69"/>
      <c r="C217" s="69"/>
    </row>
    <row r="218" customFormat="false" ht="12.75" hidden="false" customHeight="false" outlineLevel="0" collapsed="false">
      <c r="B218" s="69"/>
      <c r="C218" s="69"/>
    </row>
    <row r="219" customFormat="false" ht="12.75" hidden="false" customHeight="false" outlineLevel="0" collapsed="false">
      <c r="B219" s="69"/>
      <c r="C219" s="69"/>
    </row>
    <row r="220" customFormat="false" ht="12.75" hidden="false" customHeight="false" outlineLevel="0" collapsed="false">
      <c r="B220" s="69"/>
      <c r="C220" s="69"/>
    </row>
    <row r="221" customFormat="false" ht="12.75" hidden="false" customHeight="false" outlineLevel="0" collapsed="false">
      <c r="B221" s="69"/>
      <c r="C221" s="69"/>
    </row>
    <row r="222" customFormat="false" ht="12.75" hidden="false" customHeight="false" outlineLevel="0" collapsed="false">
      <c r="B222" s="69"/>
      <c r="C222" s="69"/>
    </row>
    <row r="223" customFormat="false" ht="12.75" hidden="false" customHeight="false" outlineLevel="0" collapsed="false">
      <c r="B223" s="69"/>
      <c r="C223" s="69"/>
    </row>
    <row r="224" customFormat="false" ht="12.75" hidden="false" customHeight="false" outlineLevel="0" collapsed="false">
      <c r="B224" s="69"/>
      <c r="C224" s="69"/>
    </row>
    <row r="225" customFormat="false" ht="12.75" hidden="false" customHeight="false" outlineLevel="0" collapsed="false">
      <c r="B225" s="69"/>
      <c r="C225" s="69"/>
    </row>
    <row r="226" customFormat="false" ht="12.75" hidden="false" customHeight="false" outlineLevel="0" collapsed="false">
      <c r="B226" s="69"/>
      <c r="C226" s="69"/>
    </row>
    <row r="227" customFormat="false" ht="12.75" hidden="false" customHeight="false" outlineLevel="0" collapsed="false">
      <c r="B227" s="69"/>
      <c r="C227" s="69"/>
    </row>
    <row r="228" customFormat="false" ht="12.75" hidden="false" customHeight="false" outlineLevel="0" collapsed="false">
      <c r="B228" s="69"/>
      <c r="C228" s="69"/>
    </row>
    <row r="229" customFormat="false" ht="12.75" hidden="false" customHeight="false" outlineLevel="0" collapsed="false">
      <c r="B229" s="69"/>
      <c r="C229" s="69"/>
    </row>
    <row r="230" customFormat="false" ht="12.75" hidden="false" customHeight="false" outlineLevel="0" collapsed="false">
      <c r="B230" s="69"/>
      <c r="C230" s="69"/>
    </row>
    <row r="231" customFormat="false" ht="12.75" hidden="false" customHeight="false" outlineLevel="0" collapsed="false">
      <c r="B231" s="69"/>
      <c r="C231" s="69"/>
    </row>
    <row r="232" customFormat="false" ht="12.75" hidden="false" customHeight="false" outlineLevel="0" collapsed="false">
      <c r="B232" s="69"/>
      <c r="C232" s="69"/>
    </row>
    <row r="233" customFormat="false" ht="12.75" hidden="false" customHeight="false" outlineLevel="0" collapsed="false">
      <c r="B233" s="69"/>
      <c r="C233" s="69"/>
    </row>
    <row r="234" customFormat="false" ht="12.75" hidden="false" customHeight="false" outlineLevel="0" collapsed="false">
      <c r="B234" s="69"/>
      <c r="C234" s="69"/>
    </row>
    <row r="235" customFormat="false" ht="12.75" hidden="false" customHeight="false" outlineLevel="0" collapsed="false">
      <c r="B235" s="69"/>
      <c r="C235" s="69"/>
    </row>
    <row r="236" customFormat="false" ht="12.75" hidden="false" customHeight="false" outlineLevel="0" collapsed="false">
      <c r="B236" s="69"/>
      <c r="C236" s="69"/>
    </row>
    <row r="237" customFormat="false" ht="12.75" hidden="false" customHeight="false" outlineLevel="0" collapsed="false">
      <c r="B237" s="69"/>
      <c r="C237" s="69"/>
    </row>
    <row r="238" customFormat="false" ht="12.75" hidden="false" customHeight="false" outlineLevel="0" collapsed="false">
      <c r="B238" s="69"/>
      <c r="C238" s="69"/>
    </row>
    <row r="239" customFormat="false" ht="12.75" hidden="false" customHeight="false" outlineLevel="0" collapsed="false">
      <c r="B239" s="69"/>
      <c r="C239" s="69"/>
    </row>
    <row r="240" customFormat="false" ht="12.75" hidden="false" customHeight="false" outlineLevel="0" collapsed="false">
      <c r="B240" s="69"/>
      <c r="C240" s="69"/>
    </row>
    <row r="241" customFormat="false" ht="12.75" hidden="false" customHeight="false" outlineLevel="0" collapsed="false">
      <c r="B241" s="69"/>
      <c r="C241" s="6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2000-02-07T17:16:34Z</dcterms:created>
  <dc:creator>iliu</dc:creator>
  <dc:description>- Oracle 8i ODBC QueryFix Applied</dc:description>
  <dc:language>en-US</dc:language>
  <cp:lastModifiedBy>mgrigsb</cp:lastModifiedBy>
  <cp:lastPrinted>2001-10-09T15:26:23Z</cp:lastPrinted>
  <dcterms:modified xsi:type="dcterms:W3CDTF">2001-10-09T20:17:10Z</dcterms:modified>
  <cp:revision>0</cp:revision>
  <dc:subject/>
  <dc:title>Plant Lookup Database</dc:title>
</cp:coreProperties>
</file>