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rm Prices" sheetId="1" state="visible" r:id="rId3"/>
    <sheet name="Gas Price Chart" sheetId="2" state="visible" r:id="rId4"/>
  </sheets>
  <definedNames>
    <definedName function="false" hidden="false" localSheetId="0" name="_xlnm.Print_Area" vbProcedure="false">'Term Prices'!$A$1:$X$52</definedName>
    <definedName function="false" hidden="false" localSheetId="0" name="_xlnm.Print_Titles" vbProcedure="false">'Term Prices'!$1:$7</definedName>
    <definedName function="false" hidden="false" name="Gas_Array" vbProcedure="false">'Term Prices'!$BE$3:$BK$211</definedName>
    <definedName function="false" hidden="false" name="Gas_Date_Array" vbProcedure="false">'Term Prices'!$BD$3:$BD$211</definedName>
    <definedName function="false" hidden="false" name="Num_Rows" vbProcedure="false">'Term Prices'!$BD$1</definedName>
    <definedName function="false" hidden="false" name="Offset_Start" vbProcedure="false">'Term Prices'!$BD$2</definedName>
    <definedName function="false" hidden="false" name="StanfieldArray" vbProcedure="false">'Term Prices'!$BE$3:$BE$211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60" authorId="0">
      <text>
        <r>
          <rPr>
            <b val="true"/>
            <sz val="8"/>
            <color rgb="FF000000"/>
            <rFont val="Tahoma"/>
            <family val="0"/>
          </rPr>
          <t xml:space="preserve">s_mcrouch:
</t>
        </r>
        <r>
          <rPr>
            <sz val="8"/>
            <color rgb="FF000000"/>
            <rFont val="Tahoma"/>
            <family val="0"/>
          </rPr>
          <t xml:space="preserve">Add +1 Yr Come January 2002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</xdr:colOff>
                <xdr:row>58</xdr:row>
                <xdr:rowOff>5</xdr:rowOff>
              </xdr:from>
              <xdr:to>
                <xdr:col>2</xdr:col>
                <xdr:colOff>60</xdr:colOff>
                <xdr:row>61</xdr:row>
                <xdr:rowOff>20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<sst xmlns="http://schemas.openxmlformats.org/spreadsheetml/2006/main" count="168" uniqueCount="57">
  <si>
    <t xml:space="preserve">Gas Curves</t>
  </si>
  <si>
    <t xml:space="preserve">To Paste</t>
  </si>
  <si>
    <t xml:space="preserve">Date</t>
  </si>
  <si>
    <t xml:space="preserve">NG-PR-P</t>
  </si>
  <si>
    <t xml:space="preserve">NGI-MALIN-PR-D</t>
  </si>
  <si>
    <t xml:space="preserve">NGI-PGE/CG-PR-D</t>
  </si>
  <si>
    <t xml:space="preserve">NGI-SOCAL-PR-D</t>
  </si>
  <si>
    <t xml:space="preserve">IF-ELPO/SJ-PR-D</t>
  </si>
  <si>
    <t xml:space="preserve">IF-CIG/RKYMTN-PR-D</t>
  </si>
  <si>
    <t xml:space="preserve">Malin</t>
  </si>
  <si>
    <t xml:space="preserve">PG&amp;E City Gate</t>
  </si>
  <si>
    <t xml:space="preserve">SoCal</t>
  </si>
  <si>
    <t xml:space="preserve">San Juan</t>
  </si>
  <si>
    <t xml:space="preserve">CIG/Rockies</t>
  </si>
  <si>
    <t xml:space="preserve">Enron West Power Structuring</t>
  </si>
  <si>
    <t xml:space="preserve">Weekly Price Sheet - Notional</t>
  </si>
  <si>
    <t xml:space="preserve">Report Date:</t>
  </si>
  <si>
    <t xml:space="preserve">Curve Date:</t>
  </si>
  <si>
    <r>
      <rPr>
        <b val="true"/>
        <sz val="12"/>
        <rFont val="Arial"/>
        <family val="2"/>
      </rPr>
      <t xml:space="preserve">Last Week's </t>
    </r>
    <r>
      <rPr>
        <b val="true"/>
        <sz val="12"/>
        <color rgb="FFFF0000"/>
        <rFont val="Arial"/>
        <family val="2"/>
      </rPr>
      <t xml:space="preserve">Peak Power</t>
    </r>
    <r>
      <rPr>
        <b val="true"/>
        <sz val="12"/>
        <rFont val="Arial"/>
        <family val="2"/>
      </rPr>
      <t xml:space="preserve"> Prices</t>
    </r>
  </si>
  <si>
    <r>
      <rPr>
        <b val="true"/>
        <sz val="12"/>
        <rFont val="Arial"/>
        <family val="2"/>
      </rPr>
      <t xml:space="preserve">This Week's </t>
    </r>
    <r>
      <rPr>
        <b val="true"/>
        <sz val="12"/>
        <color rgb="FFFF0000"/>
        <rFont val="Arial"/>
        <family val="2"/>
      </rPr>
      <t xml:space="preserve">Peak Power</t>
    </r>
    <r>
      <rPr>
        <b val="true"/>
        <sz val="12"/>
        <rFont val="Arial"/>
        <family val="2"/>
      </rPr>
      <t xml:space="preserve"> Prices</t>
    </r>
  </si>
  <si>
    <t xml:space="preserve">Power Prices - Peak Mid ($/MWh)</t>
  </si>
  <si>
    <t xml:space="preserve">Term</t>
  </si>
  <si>
    <t xml:space="preserve">Delivery Pt</t>
  </si>
  <si>
    <t xml:space="preserve">Change</t>
  </si>
  <si>
    <t xml:space="preserve">Q3-2002</t>
  </si>
  <si>
    <t xml:space="preserve">Q1-2003</t>
  </si>
  <si>
    <t xml:space="preserve">Q3-2003</t>
  </si>
  <si>
    <t xml:space="preserve">2004-2008</t>
  </si>
  <si>
    <t xml:space="preserve">2004-2013</t>
  </si>
  <si>
    <t xml:space="preserve">2004-2018</t>
  </si>
  <si>
    <t xml:space="preserve">Mid-C</t>
  </si>
  <si>
    <t xml:space="preserve">COB</t>
  </si>
  <si>
    <t xml:space="preserve">NP-15</t>
  </si>
  <si>
    <t xml:space="preserve">SP-15</t>
  </si>
  <si>
    <t xml:space="preserve">Mead</t>
  </si>
  <si>
    <t xml:space="preserve">Palo Verde</t>
  </si>
  <si>
    <t xml:space="preserve">Four Corners</t>
  </si>
  <si>
    <t xml:space="preserve">Rockies</t>
  </si>
  <si>
    <t xml:space="preserve">Implied Heat Rate - Peak Mid (MMBtu/MWh)</t>
  </si>
  <si>
    <r>
      <rPr>
        <b val="true"/>
        <sz val="12"/>
        <rFont val="Arial"/>
        <family val="2"/>
      </rPr>
      <t xml:space="preserve">Last Week's </t>
    </r>
    <r>
      <rPr>
        <b val="true"/>
        <sz val="12"/>
        <color rgb="FF996633"/>
        <rFont val="Arial"/>
        <family val="2"/>
      </rPr>
      <t xml:space="preserve">Gas</t>
    </r>
    <r>
      <rPr>
        <b val="true"/>
        <sz val="12"/>
        <rFont val="Arial"/>
        <family val="2"/>
      </rPr>
      <t xml:space="preserve"> Prices</t>
    </r>
  </si>
  <si>
    <r>
      <rPr>
        <b val="true"/>
        <sz val="12"/>
        <rFont val="Arial"/>
        <family val="2"/>
      </rPr>
      <t xml:space="preserve">This Week's </t>
    </r>
    <r>
      <rPr>
        <b val="true"/>
        <sz val="12"/>
        <color rgb="FF996633"/>
        <rFont val="Arial"/>
        <family val="2"/>
      </rPr>
      <t xml:space="preserve">Gas</t>
    </r>
    <r>
      <rPr>
        <b val="true"/>
        <sz val="12"/>
        <rFont val="Arial"/>
        <family val="2"/>
      </rPr>
      <t xml:space="preserve"> Prices</t>
    </r>
  </si>
  <si>
    <t xml:space="preserve">Malin -.1</t>
  </si>
  <si>
    <t xml:space="preserve">PGAE CG</t>
  </si>
  <si>
    <t xml:space="preserve">Socal</t>
  </si>
  <si>
    <t xml:space="preserve">Socal +.41</t>
  </si>
  <si>
    <t xml:space="preserve">CIG - Rockies</t>
  </si>
  <si>
    <t xml:space="preserve">Gas Prices - Mid ($/MMBtu)</t>
  </si>
  <si>
    <t xml:space="preserve">NYMEX</t>
  </si>
  <si>
    <t xml:space="preserve">Stanfield</t>
  </si>
  <si>
    <r>
      <rPr>
        <b val="true"/>
        <sz val="12"/>
        <rFont val="Arial"/>
        <family val="2"/>
      </rPr>
      <t xml:space="preserve">Last Week's </t>
    </r>
    <r>
      <rPr>
        <b val="true"/>
        <sz val="12"/>
        <color rgb="FF0000FF"/>
        <rFont val="Arial"/>
        <family val="2"/>
      </rPr>
      <t xml:space="preserve">Flat Power</t>
    </r>
    <r>
      <rPr>
        <b val="true"/>
        <sz val="12"/>
        <rFont val="Arial"/>
        <family val="2"/>
      </rPr>
      <t xml:space="preserve"> Prices</t>
    </r>
  </si>
  <si>
    <r>
      <rPr>
        <b val="true"/>
        <sz val="12"/>
        <rFont val="Arial"/>
        <family val="2"/>
      </rPr>
      <t xml:space="preserve">This Week's </t>
    </r>
    <r>
      <rPr>
        <b val="true"/>
        <sz val="12"/>
        <color rgb="FF0000FF"/>
        <rFont val="Arial"/>
        <family val="2"/>
      </rPr>
      <t xml:space="preserve">Flat Power</t>
    </r>
    <r>
      <rPr>
        <b val="true"/>
        <sz val="12"/>
        <rFont val="Arial"/>
        <family val="2"/>
      </rPr>
      <t xml:space="preserve"> Prices</t>
    </r>
  </si>
  <si>
    <t xml:space="preserve">Power Prices - Flat Mid ($/MWh)</t>
  </si>
  <si>
    <t xml:space="preserve">Date Definitions</t>
  </si>
  <si>
    <t xml:space="preserve">Start</t>
  </si>
  <si>
    <t xml:space="preserve">End</t>
  </si>
  <si>
    <t xml:space="preserve">Term </t>
  </si>
  <si>
    <t xml:space="preserve">-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</si>
</sst>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0.000000_)"/>
    <numFmt numFmtId="166" formatCode="[$-409]#,##0_);\(#,##0\)"/>
    <numFmt numFmtId="167" formatCode="[$-409]m/d/yyyy"/>
    <numFmt numFmtId="168" formatCode="\$#,##0.000_);[RED]&quot;($&quot;#,##0.000\)"/>
    <numFmt numFmtId="169" formatCode="\$#,##0.00_);[RED]&quot;($&quot;#,##0.00\)"/>
    <numFmt numFmtId="170" formatCode="mmmm\ d&quot;, &quot;yyyy"/>
    <numFmt numFmtId="171" formatCode="[$-409]mmm\-yy"/>
    <numFmt numFmtId="172" formatCode="[$-409]#,##0.00_);[RED]\(#,##0.00\)"/>
    <numFmt numFmtId="173" formatCode="0.00"/>
    <numFmt numFmtId="174" formatCode="0"/>
    <numFmt numFmtId="175" formatCode="_(* #,##0.00_);_(* \(#,##0.00\);_(* \-??_);_(@_)"/>
    <numFmt numFmtId="176" formatCode="0.00_);[RED]\(0.00\)"/>
    <numFmt numFmtId="177" formatCode="0&quot; Days&quot;"/>
    <numFmt numFmtId="178" formatCode="0.000"/>
    <numFmt numFmtId="179" formatCode="0&quot; Year&quot;"/>
    <numFmt numFmtId="180" formatCode="0&quot;  Years&quot;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0"/>
    </font>
    <font>
      <sz val="10"/>
      <name val="Courier New"/>
      <family val="0"/>
    </font>
    <font>
      <sz val="18"/>
      <color rgb="FF0000FF"/>
      <name val="Arial"/>
      <family val="0"/>
    </font>
    <font>
      <b val="true"/>
      <sz val="14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Courier New"/>
      <family val="3"/>
    </font>
    <font>
      <b val="true"/>
      <sz val="18"/>
      <name val="Arial"/>
      <family val="2"/>
    </font>
    <font>
      <sz val="18"/>
      <name val="Arial"/>
      <family val="2"/>
    </font>
    <font>
      <sz val="12"/>
      <name val="Arial"/>
      <family val="0"/>
    </font>
    <font>
      <sz val="10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b val="true"/>
      <sz val="12"/>
      <color rgb="FFFF000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FFFFFF"/>
      <name val="Arial"/>
      <family val="2"/>
    </font>
    <font>
      <b val="true"/>
      <sz val="12"/>
      <color rgb="FF996633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FFFFFF"/>
      <name val="Arial"/>
      <family val="2"/>
    </font>
    <font>
      <sz val="10"/>
      <color rgb="FFFFFFFF"/>
      <name val="Arial"/>
      <family val="2"/>
    </font>
    <font>
      <b val="true"/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2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3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3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2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8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8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0" fillId="2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9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2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4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0" fillId="2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9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2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9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4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4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9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4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19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4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4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0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9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0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8" fillId="2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8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8" fillId="2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8" fillId="2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8" fillId="2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18" fillId="2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23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23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4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des2" xfId="20"/>
    <cellStyle name="Normal_Curves" xfId="21"/>
    <cellStyle name="Normal_INT" xfId="22"/>
    <cellStyle name="Normal_OPCALC" xfId="23"/>
    <cellStyle name="Normal_OPCALC_1" xfId="24"/>
    <cellStyle name="Normal_PriceSheet" xfId="25"/>
    <cellStyle name="Normal_PriceSheet_1" xfId="26"/>
    <cellStyle name="Normal_Sheet1" xfId="27"/>
    <cellStyle name="Normal_Spread" xfId="28"/>
    <cellStyle name="Normal_Spread_1" xfId="2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66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Citygate Gas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7971432625455"/>
          <c:y val="0.116427009475847"/>
          <c:w val="0.965000236484889"/>
          <c:h val="0.867404413226426"/>
        </c:manualLayout>
      </c:layout>
      <c:lineChart>
        <c:grouping val="standard"/>
        <c:varyColors val="0"/>
        <c:ser>
          <c:idx val="0"/>
          <c:order val="0"/>
          <c:tx>
            <c:strRef>
              <c:f>'Term Prices'!$BF$2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'Term Prices'!$BD$3:$BD$81</c:f>
              <c:strCache>
                <c:ptCount val="79"/>
                <c:pt idx="0">
                  <c:v>2/1/2002</c:v>
                </c:pt>
                <c:pt idx="1">
                  <c:v>3/1/2002</c:v>
                </c:pt>
                <c:pt idx="2">
                  <c:v>4/1/2002</c:v>
                </c:pt>
                <c:pt idx="3">
                  <c:v>5/1/2002</c:v>
                </c:pt>
                <c:pt idx="4">
                  <c:v>6/1/2002</c:v>
                </c:pt>
                <c:pt idx="5">
                  <c:v>7/1/2002</c:v>
                </c:pt>
                <c:pt idx="6">
                  <c:v>8/1/2002</c:v>
                </c:pt>
                <c:pt idx="7">
                  <c:v>9/1/2002</c:v>
                </c:pt>
                <c:pt idx="8">
                  <c:v>10/1/2002</c:v>
                </c:pt>
                <c:pt idx="9">
                  <c:v>11/1/2002</c:v>
                </c:pt>
                <c:pt idx="10">
                  <c:v>12/1/2002</c:v>
                </c:pt>
                <c:pt idx="11">
                  <c:v>1/1/2003</c:v>
                </c:pt>
                <c:pt idx="12">
                  <c:v>2/1/2003</c:v>
                </c:pt>
                <c:pt idx="13">
                  <c:v>3/1/2003</c:v>
                </c:pt>
                <c:pt idx="14">
                  <c:v>4/1/2003</c:v>
                </c:pt>
                <c:pt idx="15">
                  <c:v>5/1/2003</c:v>
                </c:pt>
                <c:pt idx="16">
                  <c:v>6/1/2003</c:v>
                </c:pt>
                <c:pt idx="17">
                  <c:v>7/1/2003</c:v>
                </c:pt>
                <c:pt idx="18">
                  <c:v>8/1/2003</c:v>
                </c:pt>
                <c:pt idx="19">
                  <c:v>9/1/2003</c:v>
                </c:pt>
                <c:pt idx="20">
                  <c:v>10/1/2003</c:v>
                </c:pt>
                <c:pt idx="21">
                  <c:v>11/1/2003</c:v>
                </c:pt>
                <c:pt idx="22">
                  <c:v>12/1/2003</c:v>
                </c:pt>
                <c:pt idx="23">
                  <c:v>1/1/2004</c:v>
                </c:pt>
                <c:pt idx="24">
                  <c:v>2/1/2004</c:v>
                </c:pt>
                <c:pt idx="25">
                  <c:v>3/1/2004</c:v>
                </c:pt>
                <c:pt idx="26">
                  <c:v>4/1/2004</c:v>
                </c:pt>
                <c:pt idx="27">
                  <c:v>5/1/2004</c:v>
                </c:pt>
                <c:pt idx="28">
                  <c:v>6/1/2004</c:v>
                </c:pt>
                <c:pt idx="29">
                  <c:v>7/1/2004</c:v>
                </c:pt>
                <c:pt idx="30">
                  <c:v>8/1/2004</c:v>
                </c:pt>
                <c:pt idx="31">
                  <c:v>9/1/2004</c:v>
                </c:pt>
                <c:pt idx="32">
                  <c:v>10/1/2004</c:v>
                </c:pt>
                <c:pt idx="33">
                  <c:v>11/1/2004</c:v>
                </c:pt>
                <c:pt idx="34">
                  <c:v>12/1/2004</c:v>
                </c:pt>
                <c:pt idx="35">
                  <c:v>1/1/2005</c:v>
                </c:pt>
                <c:pt idx="36">
                  <c:v>2/1/2005</c:v>
                </c:pt>
                <c:pt idx="37">
                  <c:v>3/1/2005</c:v>
                </c:pt>
                <c:pt idx="38">
                  <c:v>4/1/2005</c:v>
                </c:pt>
                <c:pt idx="39">
                  <c:v>5/1/2005</c:v>
                </c:pt>
                <c:pt idx="40">
                  <c:v>6/1/2005</c:v>
                </c:pt>
                <c:pt idx="41">
                  <c:v>7/1/2005</c:v>
                </c:pt>
                <c:pt idx="42">
                  <c:v>8/1/2005</c:v>
                </c:pt>
                <c:pt idx="43">
                  <c:v>9/1/2005</c:v>
                </c:pt>
                <c:pt idx="44">
                  <c:v>10/1/2005</c:v>
                </c:pt>
                <c:pt idx="45">
                  <c:v>11/1/2005</c:v>
                </c:pt>
                <c:pt idx="46">
                  <c:v>12/1/2005</c:v>
                </c:pt>
                <c:pt idx="47">
                  <c:v>1/1/2006</c:v>
                </c:pt>
                <c:pt idx="48">
                  <c:v>2/1/2006</c:v>
                </c:pt>
                <c:pt idx="49">
                  <c:v>3/1/2006</c:v>
                </c:pt>
                <c:pt idx="50">
                  <c:v>4/1/2006</c:v>
                </c:pt>
                <c:pt idx="51">
                  <c:v>5/1/2006</c:v>
                </c:pt>
                <c:pt idx="52">
                  <c:v>6/1/2006</c:v>
                </c:pt>
                <c:pt idx="53">
                  <c:v>7/1/2006</c:v>
                </c:pt>
                <c:pt idx="54">
                  <c:v>8/1/2006</c:v>
                </c:pt>
                <c:pt idx="55">
                  <c:v>9/1/2006</c:v>
                </c:pt>
                <c:pt idx="56">
                  <c:v>10/1/2006</c:v>
                </c:pt>
                <c:pt idx="57">
                  <c:v>11/1/2006</c:v>
                </c:pt>
                <c:pt idx="58">
                  <c:v>12/1/2006</c:v>
                </c:pt>
                <c:pt idx="59">
                  <c:v>1/1/2007</c:v>
                </c:pt>
                <c:pt idx="60">
                  <c:v>2/1/2007</c:v>
                </c:pt>
                <c:pt idx="61">
                  <c:v>3/1/2007</c:v>
                </c:pt>
                <c:pt idx="62">
                  <c:v>4/1/2007</c:v>
                </c:pt>
                <c:pt idx="63">
                  <c:v>5/1/2007</c:v>
                </c:pt>
                <c:pt idx="64">
                  <c:v>6/1/2007</c:v>
                </c:pt>
                <c:pt idx="65">
                  <c:v>7/1/2007</c:v>
                </c:pt>
                <c:pt idx="66">
                  <c:v>8/1/2007</c:v>
                </c:pt>
                <c:pt idx="67">
                  <c:v>9/1/2007</c:v>
                </c:pt>
                <c:pt idx="68">
                  <c:v>10/1/2007</c:v>
                </c:pt>
                <c:pt idx="69">
                  <c:v>11/1/2007</c:v>
                </c:pt>
                <c:pt idx="70">
                  <c:v>12/1/2007</c:v>
                </c:pt>
                <c:pt idx="71">
                  <c:v>1/1/2008</c:v>
                </c:pt>
                <c:pt idx="72">
                  <c:v>2/1/2008</c:v>
                </c:pt>
                <c:pt idx="73">
                  <c:v>3/1/2008</c:v>
                </c:pt>
                <c:pt idx="74">
                  <c:v>4/1/2008</c:v>
                </c:pt>
                <c:pt idx="75">
                  <c:v>5/1/2008</c:v>
                </c:pt>
                <c:pt idx="76">
                  <c:v>6/1/2008</c:v>
                </c:pt>
                <c:pt idx="77">
                  <c:v>7/1/2008</c:v>
                </c:pt>
                <c:pt idx="78">
                  <c:v>8/1/2008</c:v>
                </c:pt>
              </c:strCache>
            </c:strRef>
          </c:cat>
          <c:val>
            <c:numRef>
              <c:f>'Term Prices'!$BF$3:$BF$81</c:f>
              <c:numCache>
                <c:formatCode>\$#,##0.00_);[RED]"($"#,##0.00\)</c:formatCode>
                <c:ptCount val="79"/>
                <c:pt idx="0">
                  <c:v>2.31</c:v>
                </c:pt>
                <c:pt idx="1">
                  <c:v>2.266</c:v>
                </c:pt>
                <c:pt idx="2">
                  <c:v>2.301</c:v>
                </c:pt>
                <c:pt idx="3">
                  <c:v>2.356</c:v>
                </c:pt>
                <c:pt idx="4">
                  <c:v>2.416</c:v>
                </c:pt>
                <c:pt idx="5">
                  <c:v>2.556</c:v>
                </c:pt>
                <c:pt idx="6">
                  <c:v>2.606</c:v>
                </c:pt>
                <c:pt idx="7">
                  <c:v>2.62</c:v>
                </c:pt>
                <c:pt idx="8">
                  <c:v>2.671</c:v>
                </c:pt>
                <c:pt idx="9">
                  <c:v>2.938</c:v>
                </c:pt>
                <c:pt idx="10">
                  <c:v>3.163</c:v>
                </c:pt>
                <c:pt idx="11">
                  <c:v>3.343</c:v>
                </c:pt>
                <c:pt idx="12">
                  <c:v>3.263</c:v>
                </c:pt>
                <c:pt idx="13">
                  <c:v>3.118</c:v>
                </c:pt>
                <c:pt idx="14">
                  <c:v>3.013</c:v>
                </c:pt>
                <c:pt idx="15">
                  <c:v>3.013</c:v>
                </c:pt>
                <c:pt idx="16">
                  <c:v>3.048</c:v>
                </c:pt>
                <c:pt idx="17">
                  <c:v>3.083</c:v>
                </c:pt>
                <c:pt idx="18">
                  <c:v>3.125</c:v>
                </c:pt>
                <c:pt idx="19">
                  <c:v>3.12</c:v>
                </c:pt>
                <c:pt idx="20">
                  <c:v>3.16</c:v>
                </c:pt>
                <c:pt idx="21">
                  <c:v>3.342</c:v>
                </c:pt>
                <c:pt idx="22">
                  <c:v>3.49</c:v>
                </c:pt>
                <c:pt idx="23">
                  <c:v>3.55</c:v>
                </c:pt>
                <c:pt idx="24">
                  <c:v>3.456</c:v>
                </c:pt>
                <c:pt idx="25">
                  <c:v>3.356</c:v>
                </c:pt>
                <c:pt idx="26">
                  <c:v>3.149</c:v>
                </c:pt>
                <c:pt idx="27">
                  <c:v>3.152</c:v>
                </c:pt>
                <c:pt idx="28">
                  <c:v>3.192</c:v>
                </c:pt>
                <c:pt idx="29">
                  <c:v>3.232</c:v>
                </c:pt>
                <c:pt idx="30">
                  <c:v>3.282</c:v>
                </c:pt>
                <c:pt idx="31">
                  <c:v>3.267</c:v>
                </c:pt>
                <c:pt idx="32">
                  <c:v>3.282</c:v>
                </c:pt>
                <c:pt idx="33">
                  <c:v>3.502</c:v>
                </c:pt>
                <c:pt idx="34">
                  <c:v>3.637</c:v>
                </c:pt>
                <c:pt idx="35">
                  <c:v>3.692</c:v>
                </c:pt>
                <c:pt idx="36">
                  <c:v>3.611</c:v>
                </c:pt>
                <c:pt idx="37">
                  <c:v>3.511</c:v>
                </c:pt>
                <c:pt idx="38">
                  <c:v>3.239</c:v>
                </c:pt>
                <c:pt idx="39">
                  <c:v>3.242</c:v>
                </c:pt>
                <c:pt idx="40">
                  <c:v>3.282</c:v>
                </c:pt>
                <c:pt idx="41">
                  <c:v>3.322</c:v>
                </c:pt>
                <c:pt idx="42">
                  <c:v>3.372</c:v>
                </c:pt>
                <c:pt idx="43">
                  <c:v>3.357</c:v>
                </c:pt>
                <c:pt idx="44">
                  <c:v>3.372</c:v>
                </c:pt>
                <c:pt idx="45">
                  <c:v>3.607</c:v>
                </c:pt>
                <c:pt idx="46">
                  <c:v>3.742</c:v>
                </c:pt>
                <c:pt idx="47">
                  <c:v>3.792</c:v>
                </c:pt>
                <c:pt idx="48">
                  <c:v>3.711</c:v>
                </c:pt>
                <c:pt idx="49">
                  <c:v>3.611</c:v>
                </c:pt>
                <c:pt idx="50">
                  <c:v>3.339</c:v>
                </c:pt>
                <c:pt idx="51">
                  <c:v>3.342</c:v>
                </c:pt>
                <c:pt idx="52">
                  <c:v>3.382</c:v>
                </c:pt>
                <c:pt idx="53">
                  <c:v>3.422</c:v>
                </c:pt>
                <c:pt idx="54">
                  <c:v>3.472</c:v>
                </c:pt>
                <c:pt idx="55">
                  <c:v>3.457</c:v>
                </c:pt>
                <c:pt idx="56">
                  <c:v>3.472</c:v>
                </c:pt>
                <c:pt idx="57">
                  <c:v>3.707</c:v>
                </c:pt>
                <c:pt idx="58">
                  <c:v>3.842</c:v>
                </c:pt>
                <c:pt idx="59">
                  <c:v>3.887</c:v>
                </c:pt>
                <c:pt idx="60">
                  <c:v>3.806</c:v>
                </c:pt>
                <c:pt idx="61">
                  <c:v>3.706</c:v>
                </c:pt>
                <c:pt idx="62">
                  <c:v>3.434</c:v>
                </c:pt>
                <c:pt idx="63">
                  <c:v>3.437</c:v>
                </c:pt>
                <c:pt idx="64">
                  <c:v>3.477</c:v>
                </c:pt>
                <c:pt idx="65">
                  <c:v>3.517</c:v>
                </c:pt>
                <c:pt idx="66">
                  <c:v>3.567</c:v>
                </c:pt>
                <c:pt idx="67">
                  <c:v>3.552</c:v>
                </c:pt>
                <c:pt idx="68">
                  <c:v>3.567</c:v>
                </c:pt>
                <c:pt idx="69">
                  <c:v>3.802</c:v>
                </c:pt>
                <c:pt idx="70">
                  <c:v>3.937</c:v>
                </c:pt>
                <c:pt idx="71">
                  <c:v>3.982</c:v>
                </c:pt>
                <c:pt idx="72">
                  <c:v>3.901</c:v>
                </c:pt>
                <c:pt idx="73">
                  <c:v>3.801</c:v>
                </c:pt>
                <c:pt idx="74">
                  <c:v>3.529</c:v>
                </c:pt>
                <c:pt idx="75">
                  <c:v>3.532</c:v>
                </c:pt>
                <c:pt idx="76">
                  <c:v>3.572</c:v>
                </c:pt>
                <c:pt idx="77">
                  <c:v>3.612</c:v>
                </c:pt>
                <c:pt idx="78">
                  <c:v>3.662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'Term Prices'!$BG$2</c:f>
              <c:strCache>
                <c:ptCount val="1"/>
                <c:pt idx="0">
                  <c:v>PG&amp;E City Gate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'Term Prices'!$BD$3:$BD$81</c:f>
              <c:strCache>
                <c:ptCount val="79"/>
                <c:pt idx="0">
                  <c:v>2/1/2002</c:v>
                </c:pt>
                <c:pt idx="1">
                  <c:v>3/1/2002</c:v>
                </c:pt>
                <c:pt idx="2">
                  <c:v>4/1/2002</c:v>
                </c:pt>
                <c:pt idx="3">
                  <c:v>5/1/2002</c:v>
                </c:pt>
                <c:pt idx="4">
                  <c:v>6/1/2002</c:v>
                </c:pt>
                <c:pt idx="5">
                  <c:v>7/1/2002</c:v>
                </c:pt>
                <c:pt idx="6">
                  <c:v>8/1/2002</c:v>
                </c:pt>
                <c:pt idx="7">
                  <c:v>9/1/2002</c:v>
                </c:pt>
                <c:pt idx="8">
                  <c:v>10/1/2002</c:v>
                </c:pt>
                <c:pt idx="9">
                  <c:v>11/1/2002</c:v>
                </c:pt>
                <c:pt idx="10">
                  <c:v>12/1/2002</c:v>
                </c:pt>
                <c:pt idx="11">
                  <c:v>1/1/2003</c:v>
                </c:pt>
                <c:pt idx="12">
                  <c:v>2/1/2003</c:v>
                </c:pt>
                <c:pt idx="13">
                  <c:v>3/1/2003</c:v>
                </c:pt>
                <c:pt idx="14">
                  <c:v>4/1/2003</c:v>
                </c:pt>
                <c:pt idx="15">
                  <c:v>5/1/2003</c:v>
                </c:pt>
                <c:pt idx="16">
                  <c:v>6/1/2003</c:v>
                </c:pt>
                <c:pt idx="17">
                  <c:v>7/1/2003</c:v>
                </c:pt>
                <c:pt idx="18">
                  <c:v>8/1/2003</c:v>
                </c:pt>
                <c:pt idx="19">
                  <c:v>9/1/2003</c:v>
                </c:pt>
                <c:pt idx="20">
                  <c:v>10/1/2003</c:v>
                </c:pt>
                <c:pt idx="21">
                  <c:v>11/1/2003</c:v>
                </c:pt>
                <c:pt idx="22">
                  <c:v>12/1/2003</c:v>
                </c:pt>
                <c:pt idx="23">
                  <c:v>1/1/2004</c:v>
                </c:pt>
                <c:pt idx="24">
                  <c:v>2/1/2004</c:v>
                </c:pt>
                <c:pt idx="25">
                  <c:v>3/1/2004</c:v>
                </c:pt>
                <c:pt idx="26">
                  <c:v>4/1/2004</c:v>
                </c:pt>
                <c:pt idx="27">
                  <c:v>5/1/2004</c:v>
                </c:pt>
                <c:pt idx="28">
                  <c:v>6/1/2004</c:v>
                </c:pt>
                <c:pt idx="29">
                  <c:v>7/1/2004</c:v>
                </c:pt>
                <c:pt idx="30">
                  <c:v>8/1/2004</c:v>
                </c:pt>
                <c:pt idx="31">
                  <c:v>9/1/2004</c:v>
                </c:pt>
                <c:pt idx="32">
                  <c:v>10/1/2004</c:v>
                </c:pt>
                <c:pt idx="33">
                  <c:v>11/1/2004</c:v>
                </c:pt>
                <c:pt idx="34">
                  <c:v>12/1/2004</c:v>
                </c:pt>
                <c:pt idx="35">
                  <c:v>1/1/2005</c:v>
                </c:pt>
                <c:pt idx="36">
                  <c:v>2/1/2005</c:v>
                </c:pt>
                <c:pt idx="37">
                  <c:v>3/1/2005</c:v>
                </c:pt>
                <c:pt idx="38">
                  <c:v>4/1/2005</c:v>
                </c:pt>
                <c:pt idx="39">
                  <c:v>5/1/2005</c:v>
                </c:pt>
                <c:pt idx="40">
                  <c:v>6/1/2005</c:v>
                </c:pt>
                <c:pt idx="41">
                  <c:v>7/1/2005</c:v>
                </c:pt>
                <c:pt idx="42">
                  <c:v>8/1/2005</c:v>
                </c:pt>
                <c:pt idx="43">
                  <c:v>9/1/2005</c:v>
                </c:pt>
                <c:pt idx="44">
                  <c:v>10/1/2005</c:v>
                </c:pt>
                <c:pt idx="45">
                  <c:v>11/1/2005</c:v>
                </c:pt>
                <c:pt idx="46">
                  <c:v>12/1/2005</c:v>
                </c:pt>
                <c:pt idx="47">
                  <c:v>1/1/2006</c:v>
                </c:pt>
                <c:pt idx="48">
                  <c:v>2/1/2006</c:v>
                </c:pt>
                <c:pt idx="49">
                  <c:v>3/1/2006</c:v>
                </c:pt>
                <c:pt idx="50">
                  <c:v>4/1/2006</c:v>
                </c:pt>
                <c:pt idx="51">
                  <c:v>5/1/2006</c:v>
                </c:pt>
                <c:pt idx="52">
                  <c:v>6/1/2006</c:v>
                </c:pt>
                <c:pt idx="53">
                  <c:v>7/1/2006</c:v>
                </c:pt>
                <c:pt idx="54">
                  <c:v>8/1/2006</c:v>
                </c:pt>
                <c:pt idx="55">
                  <c:v>9/1/2006</c:v>
                </c:pt>
                <c:pt idx="56">
                  <c:v>10/1/2006</c:v>
                </c:pt>
                <c:pt idx="57">
                  <c:v>11/1/2006</c:v>
                </c:pt>
                <c:pt idx="58">
                  <c:v>12/1/2006</c:v>
                </c:pt>
                <c:pt idx="59">
                  <c:v>1/1/2007</c:v>
                </c:pt>
                <c:pt idx="60">
                  <c:v>2/1/2007</c:v>
                </c:pt>
                <c:pt idx="61">
                  <c:v>3/1/2007</c:v>
                </c:pt>
                <c:pt idx="62">
                  <c:v>4/1/2007</c:v>
                </c:pt>
                <c:pt idx="63">
                  <c:v>5/1/2007</c:v>
                </c:pt>
                <c:pt idx="64">
                  <c:v>6/1/2007</c:v>
                </c:pt>
                <c:pt idx="65">
                  <c:v>7/1/2007</c:v>
                </c:pt>
                <c:pt idx="66">
                  <c:v>8/1/2007</c:v>
                </c:pt>
                <c:pt idx="67">
                  <c:v>9/1/2007</c:v>
                </c:pt>
                <c:pt idx="68">
                  <c:v>10/1/2007</c:v>
                </c:pt>
                <c:pt idx="69">
                  <c:v>11/1/2007</c:v>
                </c:pt>
                <c:pt idx="70">
                  <c:v>12/1/2007</c:v>
                </c:pt>
                <c:pt idx="71">
                  <c:v>1/1/2008</c:v>
                </c:pt>
                <c:pt idx="72">
                  <c:v>2/1/2008</c:v>
                </c:pt>
                <c:pt idx="73">
                  <c:v>3/1/2008</c:v>
                </c:pt>
                <c:pt idx="74">
                  <c:v>4/1/2008</c:v>
                </c:pt>
                <c:pt idx="75">
                  <c:v>5/1/2008</c:v>
                </c:pt>
                <c:pt idx="76">
                  <c:v>6/1/2008</c:v>
                </c:pt>
                <c:pt idx="77">
                  <c:v>7/1/2008</c:v>
                </c:pt>
                <c:pt idx="78">
                  <c:v>8/1/2008</c:v>
                </c:pt>
              </c:strCache>
            </c:strRef>
          </c:cat>
          <c:val>
            <c:numRef>
              <c:f>'Term Prices'!$BG$3:$BG$81</c:f>
              <c:numCache>
                <c:formatCode>\$#,##0.00_);[RED]"($"#,##0.00\)</c:formatCode>
                <c:ptCount val="79"/>
                <c:pt idx="0">
                  <c:v>2.525</c:v>
                </c:pt>
                <c:pt idx="1">
                  <c:v>2.471</c:v>
                </c:pt>
                <c:pt idx="2">
                  <c:v>2.506</c:v>
                </c:pt>
                <c:pt idx="3">
                  <c:v>2.561</c:v>
                </c:pt>
                <c:pt idx="4">
                  <c:v>2.621</c:v>
                </c:pt>
                <c:pt idx="5">
                  <c:v>2.776</c:v>
                </c:pt>
                <c:pt idx="6">
                  <c:v>2.826</c:v>
                </c:pt>
                <c:pt idx="7">
                  <c:v>2.84</c:v>
                </c:pt>
                <c:pt idx="8">
                  <c:v>2.831</c:v>
                </c:pt>
                <c:pt idx="9">
                  <c:v>3.103</c:v>
                </c:pt>
                <c:pt idx="10">
                  <c:v>3.418</c:v>
                </c:pt>
                <c:pt idx="11">
                  <c:v>3.573</c:v>
                </c:pt>
                <c:pt idx="12">
                  <c:v>3.503</c:v>
                </c:pt>
                <c:pt idx="13">
                  <c:v>3.268</c:v>
                </c:pt>
                <c:pt idx="14">
                  <c:v>3.323</c:v>
                </c:pt>
                <c:pt idx="15">
                  <c:v>3.323</c:v>
                </c:pt>
                <c:pt idx="16">
                  <c:v>3.358</c:v>
                </c:pt>
                <c:pt idx="17">
                  <c:v>3.393</c:v>
                </c:pt>
                <c:pt idx="18">
                  <c:v>3.435</c:v>
                </c:pt>
                <c:pt idx="19">
                  <c:v>3.43</c:v>
                </c:pt>
                <c:pt idx="20">
                  <c:v>3.47</c:v>
                </c:pt>
                <c:pt idx="21">
                  <c:v>3.702</c:v>
                </c:pt>
                <c:pt idx="22">
                  <c:v>3.86</c:v>
                </c:pt>
                <c:pt idx="23">
                  <c:v>3.95</c:v>
                </c:pt>
                <c:pt idx="24">
                  <c:v>3.816</c:v>
                </c:pt>
                <c:pt idx="25">
                  <c:v>3.596</c:v>
                </c:pt>
                <c:pt idx="26">
                  <c:v>3.574</c:v>
                </c:pt>
                <c:pt idx="27">
                  <c:v>3.577</c:v>
                </c:pt>
                <c:pt idx="28">
                  <c:v>3.617</c:v>
                </c:pt>
                <c:pt idx="29">
                  <c:v>3.657</c:v>
                </c:pt>
                <c:pt idx="30">
                  <c:v>3.707</c:v>
                </c:pt>
                <c:pt idx="31">
                  <c:v>3.692</c:v>
                </c:pt>
                <c:pt idx="32">
                  <c:v>3.707</c:v>
                </c:pt>
                <c:pt idx="33">
                  <c:v>3.852</c:v>
                </c:pt>
                <c:pt idx="34">
                  <c:v>3.987</c:v>
                </c:pt>
                <c:pt idx="35">
                  <c:v>4.042</c:v>
                </c:pt>
                <c:pt idx="36">
                  <c:v>3.961</c:v>
                </c:pt>
                <c:pt idx="37">
                  <c:v>3.861</c:v>
                </c:pt>
                <c:pt idx="38">
                  <c:v>3.679</c:v>
                </c:pt>
                <c:pt idx="39">
                  <c:v>3.682</c:v>
                </c:pt>
                <c:pt idx="40">
                  <c:v>3.722</c:v>
                </c:pt>
                <c:pt idx="41">
                  <c:v>3.762</c:v>
                </c:pt>
                <c:pt idx="42">
                  <c:v>3.812</c:v>
                </c:pt>
                <c:pt idx="43">
                  <c:v>3.797</c:v>
                </c:pt>
                <c:pt idx="44">
                  <c:v>3.812</c:v>
                </c:pt>
                <c:pt idx="45">
                  <c:v>3.957</c:v>
                </c:pt>
                <c:pt idx="46">
                  <c:v>4.092</c:v>
                </c:pt>
                <c:pt idx="47">
                  <c:v>4.142</c:v>
                </c:pt>
                <c:pt idx="48">
                  <c:v>4.061</c:v>
                </c:pt>
                <c:pt idx="49">
                  <c:v>3.961</c:v>
                </c:pt>
                <c:pt idx="50">
                  <c:v>3.779</c:v>
                </c:pt>
                <c:pt idx="51">
                  <c:v>3.782</c:v>
                </c:pt>
                <c:pt idx="52">
                  <c:v>3.822</c:v>
                </c:pt>
                <c:pt idx="53">
                  <c:v>3.862</c:v>
                </c:pt>
                <c:pt idx="54">
                  <c:v>3.912</c:v>
                </c:pt>
                <c:pt idx="55">
                  <c:v>3.897</c:v>
                </c:pt>
                <c:pt idx="56">
                  <c:v>3.912</c:v>
                </c:pt>
                <c:pt idx="57">
                  <c:v>4.057</c:v>
                </c:pt>
                <c:pt idx="58">
                  <c:v>4.192</c:v>
                </c:pt>
                <c:pt idx="59">
                  <c:v>4.237</c:v>
                </c:pt>
                <c:pt idx="60">
                  <c:v>4.156</c:v>
                </c:pt>
                <c:pt idx="61">
                  <c:v>4.056</c:v>
                </c:pt>
                <c:pt idx="62">
                  <c:v>3.874</c:v>
                </c:pt>
                <c:pt idx="63">
                  <c:v>3.877</c:v>
                </c:pt>
                <c:pt idx="64">
                  <c:v>3.917</c:v>
                </c:pt>
                <c:pt idx="65">
                  <c:v>3.957</c:v>
                </c:pt>
                <c:pt idx="66">
                  <c:v>4.007</c:v>
                </c:pt>
                <c:pt idx="67">
                  <c:v>3.992</c:v>
                </c:pt>
                <c:pt idx="68">
                  <c:v>4.007</c:v>
                </c:pt>
                <c:pt idx="69">
                  <c:v>4.152</c:v>
                </c:pt>
                <c:pt idx="70">
                  <c:v>4.287</c:v>
                </c:pt>
                <c:pt idx="71">
                  <c:v>4.332</c:v>
                </c:pt>
                <c:pt idx="72">
                  <c:v>4.251</c:v>
                </c:pt>
                <c:pt idx="73">
                  <c:v>4.151</c:v>
                </c:pt>
                <c:pt idx="74">
                  <c:v>3.969</c:v>
                </c:pt>
                <c:pt idx="75">
                  <c:v>3.972</c:v>
                </c:pt>
                <c:pt idx="76">
                  <c:v>4.012</c:v>
                </c:pt>
                <c:pt idx="77">
                  <c:v>4.052</c:v>
                </c:pt>
                <c:pt idx="78">
                  <c:v>4.102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'Term Prices'!$BH$2</c:f>
              <c:strCache>
                <c:ptCount val="1"/>
                <c:pt idx="0">
                  <c:v>SoCal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'Term Prices'!$BD$3:$BD$81</c:f>
              <c:strCache>
                <c:ptCount val="79"/>
                <c:pt idx="0">
                  <c:v>2/1/2002</c:v>
                </c:pt>
                <c:pt idx="1">
                  <c:v>3/1/2002</c:v>
                </c:pt>
                <c:pt idx="2">
                  <c:v>4/1/2002</c:v>
                </c:pt>
                <c:pt idx="3">
                  <c:v>5/1/2002</c:v>
                </c:pt>
                <c:pt idx="4">
                  <c:v>6/1/2002</c:v>
                </c:pt>
                <c:pt idx="5">
                  <c:v>7/1/2002</c:v>
                </c:pt>
                <c:pt idx="6">
                  <c:v>8/1/2002</c:v>
                </c:pt>
                <c:pt idx="7">
                  <c:v>9/1/2002</c:v>
                </c:pt>
                <c:pt idx="8">
                  <c:v>10/1/2002</c:v>
                </c:pt>
                <c:pt idx="9">
                  <c:v>11/1/2002</c:v>
                </c:pt>
                <c:pt idx="10">
                  <c:v>12/1/2002</c:v>
                </c:pt>
                <c:pt idx="11">
                  <c:v>1/1/2003</c:v>
                </c:pt>
                <c:pt idx="12">
                  <c:v>2/1/2003</c:v>
                </c:pt>
                <c:pt idx="13">
                  <c:v>3/1/2003</c:v>
                </c:pt>
                <c:pt idx="14">
                  <c:v>4/1/2003</c:v>
                </c:pt>
                <c:pt idx="15">
                  <c:v>5/1/2003</c:v>
                </c:pt>
                <c:pt idx="16">
                  <c:v>6/1/2003</c:v>
                </c:pt>
                <c:pt idx="17">
                  <c:v>7/1/2003</c:v>
                </c:pt>
                <c:pt idx="18">
                  <c:v>8/1/2003</c:v>
                </c:pt>
                <c:pt idx="19">
                  <c:v>9/1/2003</c:v>
                </c:pt>
                <c:pt idx="20">
                  <c:v>10/1/2003</c:v>
                </c:pt>
                <c:pt idx="21">
                  <c:v>11/1/2003</c:v>
                </c:pt>
                <c:pt idx="22">
                  <c:v>12/1/2003</c:v>
                </c:pt>
                <c:pt idx="23">
                  <c:v>1/1/2004</c:v>
                </c:pt>
                <c:pt idx="24">
                  <c:v>2/1/2004</c:v>
                </c:pt>
                <c:pt idx="25">
                  <c:v>3/1/2004</c:v>
                </c:pt>
                <c:pt idx="26">
                  <c:v>4/1/2004</c:v>
                </c:pt>
                <c:pt idx="27">
                  <c:v>5/1/2004</c:v>
                </c:pt>
                <c:pt idx="28">
                  <c:v>6/1/2004</c:v>
                </c:pt>
                <c:pt idx="29">
                  <c:v>7/1/2004</c:v>
                </c:pt>
                <c:pt idx="30">
                  <c:v>8/1/2004</c:v>
                </c:pt>
                <c:pt idx="31">
                  <c:v>9/1/2004</c:v>
                </c:pt>
                <c:pt idx="32">
                  <c:v>10/1/2004</c:v>
                </c:pt>
                <c:pt idx="33">
                  <c:v>11/1/2004</c:v>
                </c:pt>
                <c:pt idx="34">
                  <c:v>12/1/2004</c:v>
                </c:pt>
                <c:pt idx="35">
                  <c:v>1/1/2005</c:v>
                </c:pt>
                <c:pt idx="36">
                  <c:v>2/1/2005</c:v>
                </c:pt>
                <c:pt idx="37">
                  <c:v>3/1/2005</c:v>
                </c:pt>
                <c:pt idx="38">
                  <c:v>4/1/2005</c:v>
                </c:pt>
                <c:pt idx="39">
                  <c:v>5/1/2005</c:v>
                </c:pt>
                <c:pt idx="40">
                  <c:v>6/1/2005</c:v>
                </c:pt>
                <c:pt idx="41">
                  <c:v>7/1/2005</c:v>
                </c:pt>
                <c:pt idx="42">
                  <c:v>8/1/2005</c:v>
                </c:pt>
                <c:pt idx="43">
                  <c:v>9/1/2005</c:v>
                </c:pt>
                <c:pt idx="44">
                  <c:v>10/1/2005</c:v>
                </c:pt>
                <c:pt idx="45">
                  <c:v>11/1/2005</c:v>
                </c:pt>
                <c:pt idx="46">
                  <c:v>12/1/2005</c:v>
                </c:pt>
                <c:pt idx="47">
                  <c:v>1/1/2006</c:v>
                </c:pt>
                <c:pt idx="48">
                  <c:v>2/1/2006</c:v>
                </c:pt>
                <c:pt idx="49">
                  <c:v>3/1/2006</c:v>
                </c:pt>
                <c:pt idx="50">
                  <c:v>4/1/2006</c:v>
                </c:pt>
                <c:pt idx="51">
                  <c:v>5/1/2006</c:v>
                </c:pt>
                <c:pt idx="52">
                  <c:v>6/1/2006</c:v>
                </c:pt>
                <c:pt idx="53">
                  <c:v>7/1/2006</c:v>
                </c:pt>
                <c:pt idx="54">
                  <c:v>8/1/2006</c:v>
                </c:pt>
                <c:pt idx="55">
                  <c:v>9/1/2006</c:v>
                </c:pt>
                <c:pt idx="56">
                  <c:v>10/1/2006</c:v>
                </c:pt>
                <c:pt idx="57">
                  <c:v>11/1/2006</c:v>
                </c:pt>
                <c:pt idx="58">
                  <c:v>12/1/2006</c:v>
                </c:pt>
                <c:pt idx="59">
                  <c:v>1/1/2007</c:v>
                </c:pt>
                <c:pt idx="60">
                  <c:v>2/1/2007</c:v>
                </c:pt>
                <c:pt idx="61">
                  <c:v>3/1/2007</c:v>
                </c:pt>
                <c:pt idx="62">
                  <c:v>4/1/2007</c:v>
                </c:pt>
                <c:pt idx="63">
                  <c:v>5/1/2007</c:v>
                </c:pt>
                <c:pt idx="64">
                  <c:v>6/1/2007</c:v>
                </c:pt>
                <c:pt idx="65">
                  <c:v>7/1/2007</c:v>
                </c:pt>
                <c:pt idx="66">
                  <c:v>8/1/2007</c:v>
                </c:pt>
                <c:pt idx="67">
                  <c:v>9/1/2007</c:v>
                </c:pt>
                <c:pt idx="68">
                  <c:v>10/1/2007</c:v>
                </c:pt>
                <c:pt idx="69">
                  <c:v>11/1/2007</c:v>
                </c:pt>
                <c:pt idx="70">
                  <c:v>12/1/2007</c:v>
                </c:pt>
                <c:pt idx="71">
                  <c:v>1/1/2008</c:v>
                </c:pt>
                <c:pt idx="72">
                  <c:v>2/1/2008</c:v>
                </c:pt>
                <c:pt idx="73">
                  <c:v>3/1/2008</c:v>
                </c:pt>
                <c:pt idx="74">
                  <c:v>4/1/2008</c:v>
                </c:pt>
                <c:pt idx="75">
                  <c:v>5/1/2008</c:v>
                </c:pt>
                <c:pt idx="76">
                  <c:v>6/1/2008</c:v>
                </c:pt>
                <c:pt idx="77">
                  <c:v>7/1/2008</c:v>
                </c:pt>
                <c:pt idx="78">
                  <c:v>8/1/2008</c:v>
                </c:pt>
              </c:strCache>
            </c:strRef>
          </c:cat>
          <c:val>
            <c:numRef>
              <c:f>'Term Prices'!$BH$3:$BH$81</c:f>
              <c:numCache>
                <c:formatCode>\$#,##0.00_);[RED]"($"#,##0.00\)</c:formatCode>
                <c:ptCount val="79"/>
                <c:pt idx="0">
                  <c:v>2.315</c:v>
                </c:pt>
                <c:pt idx="1">
                  <c:v>2.281</c:v>
                </c:pt>
                <c:pt idx="2">
                  <c:v>2.316</c:v>
                </c:pt>
                <c:pt idx="3">
                  <c:v>2.391</c:v>
                </c:pt>
                <c:pt idx="4">
                  <c:v>2.471</c:v>
                </c:pt>
                <c:pt idx="5">
                  <c:v>2.721</c:v>
                </c:pt>
                <c:pt idx="6">
                  <c:v>2.781</c:v>
                </c:pt>
                <c:pt idx="7">
                  <c:v>2.785</c:v>
                </c:pt>
                <c:pt idx="8">
                  <c:v>2.716</c:v>
                </c:pt>
                <c:pt idx="9">
                  <c:v>2.953</c:v>
                </c:pt>
                <c:pt idx="10">
                  <c:v>3.158</c:v>
                </c:pt>
                <c:pt idx="11">
                  <c:v>3.253</c:v>
                </c:pt>
                <c:pt idx="12">
                  <c:v>3.193</c:v>
                </c:pt>
                <c:pt idx="13">
                  <c:v>3.128</c:v>
                </c:pt>
                <c:pt idx="14">
                  <c:v>3.093</c:v>
                </c:pt>
                <c:pt idx="15">
                  <c:v>3.093</c:v>
                </c:pt>
                <c:pt idx="16">
                  <c:v>3.128</c:v>
                </c:pt>
                <c:pt idx="17">
                  <c:v>3.163</c:v>
                </c:pt>
                <c:pt idx="18">
                  <c:v>3.205</c:v>
                </c:pt>
                <c:pt idx="19">
                  <c:v>3.2</c:v>
                </c:pt>
                <c:pt idx="20">
                  <c:v>3.24</c:v>
                </c:pt>
                <c:pt idx="21">
                  <c:v>3.402</c:v>
                </c:pt>
                <c:pt idx="22">
                  <c:v>3.55</c:v>
                </c:pt>
                <c:pt idx="23">
                  <c:v>3.61</c:v>
                </c:pt>
                <c:pt idx="24">
                  <c:v>3.516</c:v>
                </c:pt>
                <c:pt idx="25">
                  <c:v>3.416</c:v>
                </c:pt>
                <c:pt idx="26">
                  <c:v>3.284</c:v>
                </c:pt>
                <c:pt idx="27">
                  <c:v>3.287</c:v>
                </c:pt>
                <c:pt idx="28">
                  <c:v>3.327</c:v>
                </c:pt>
                <c:pt idx="29">
                  <c:v>3.367</c:v>
                </c:pt>
                <c:pt idx="30">
                  <c:v>3.417</c:v>
                </c:pt>
                <c:pt idx="31">
                  <c:v>3.402</c:v>
                </c:pt>
                <c:pt idx="32">
                  <c:v>3.417</c:v>
                </c:pt>
                <c:pt idx="33">
                  <c:v>3.532</c:v>
                </c:pt>
                <c:pt idx="34">
                  <c:v>3.667</c:v>
                </c:pt>
                <c:pt idx="35">
                  <c:v>3.722</c:v>
                </c:pt>
                <c:pt idx="36">
                  <c:v>3.641</c:v>
                </c:pt>
                <c:pt idx="37">
                  <c:v>3.541</c:v>
                </c:pt>
                <c:pt idx="38">
                  <c:v>3.399</c:v>
                </c:pt>
                <c:pt idx="39">
                  <c:v>3.402</c:v>
                </c:pt>
                <c:pt idx="40">
                  <c:v>3.442</c:v>
                </c:pt>
                <c:pt idx="41">
                  <c:v>3.482</c:v>
                </c:pt>
                <c:pt idx="42">
                  <c:v>3.532</c:v>
                </c:pt>
                <c:pt idx="43">
                  <c:v>3.517</c:v>
                </c:pt>
                <c:pt idx="44">
                  <c:v>3.532</c:v>
                </c:pt>
                <c:pt idx="45">
                  <c:v>3.677</c:v>
                </c:pt>
                <c:pt idx="46">
                  <c:v>3.812</c:v>
                </c:pt>
                <c:pt idx="47">
                  <c:v>3.862</c:v>
                </c:pt>
                <c:pt idx="48">
                  <c:v>3.781</c:v>
                </c:pt>
                <c:pt idx="49">
                  <c:v>3.681</c:v>
                </c:pt>
                <c:pt idx="50">
                  <c:v>3.519</c:v>
                </c:pt>
                <c:pt idx="51">
                  <c:v>3.522</c:v>
                </c:pt>
                <c:pt idx="52">
                  <c:v>3.562</c:v>
                </c:pt>
                <c:pt idx="53">
                  <c:v>3.602</c:v>
                </c:pt>
                <c:pt idx="54">
                  <c:v>3.652</c:v>
                </c:pt>
                <c:pt idx="55">
                  <c:v>3.637</c:v>
                </c:pt>
                <c:pt idx="56">
                  <c:v>3.652</c:v>
                </c:pt>
                <c:pt idx="57">
                  <c:v>3.787</c:v>
                </c:pt>
                <c:pt idx="58">
                  <c:v>3.922</c:v>
                </c:pt>
                <c:pt idx="59">
                  <c:v>3.967</c:v>
                </c:pt>
                <c:pt idx="60">
                  <c:v>3.886</c:v>
                </c:pt>
                <c:pt idx="61">
                  <c:v>3.786</c:v>
                </c:pt>
                <c:pt idx="62">
                  <c:v>3.614</c:v>
                </c:pt>
                <c:pt idx="63">
                  <c:v>3.617</c:v>
                </c:pt>
                <c:pt idx="64">
                  <c:v>3.657</c:v>
                </c:pt>
                <c:pt idx="65">
                  <c:v>3.697</c:v>
                </c:pt>
                <c:pt idx="66">
                  <c:v>3.747</c:v>
                </c:pt>
                <c:pt idx="67">
                  <c:v>3.732</c:v>
                </c:pt>
                <c:pt idx="68">
                  <c:v>3.747</c:v>
                </c:pt>
                <c:pt idx="69">
                  <c:v>3.882</c:v>
                </c:pt>
                <c:pt idx="70">
                  <c:v>4.017</c:v>
                </c:pt>
                <c:pt idx="71">
                  <c:v>4.062</c:v>
                </c:pt>
                <c:pt idx="72">
                  <c:v>3.981</c:v>
                </c:pt>
                <c:pt idx="73">
                  <c:v>3.881</c:v>
                </c:pt>
                <c:pt idx="74">
                  <c:v>3.709</c:v>
                </c:pt>
                <c:pt idx="75">
                  <c:v>3.712</c:v>
                </c:pt>
                <c:pt idx="76">
                  <c:v>3.752</c:v>
                </c:pt>
                <c:pt idx="77">
                  <c:v>3.792</c:v>
                </c:pt>
                <c:pt idx="78">
                  <c:v>3.842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'Term Prices'!$BJ$2</c:f>
              <c:strCache>
                <c:ptCount val="1"/>
                <c:pt idx="0">
                  <c:v>San Juan</c:v>
                </c:pt>
              </c:strCache>
            </c:strRef>
          </c:tx>
          <c:spPr>
            <a:solidFill>
              <a:srgbClr val="800000"/>
            </a:solidFill>
            <a:ln w="252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'Term Prices'!$BD$3:$BD$81</c:f>
              <c:strCache>
                <c:ptCount val="79"/>
                <c:pt idx="0">
                  <c:v>2/1/2002</c:v>
                </c:pt>
                <c:pt idx="1">
                  <c:v>3/1/2002</c:v>
                </c:pt>
                <c:pt idx="2">
                  <c:v>4/1/2002</c:v>
                </c:pt>
                <c:pt idx="3">
                  <c:v>5/1/2002</c:v>
                </c:pt>
                <c:pt idx="4">
                  <c:v>6/1/2002</c:v>
                </c:pt>
                <c:pt idx="5">
                  <c:v>7/1/2002</c:v>
                </c:pt>
                <c:pt idx="6">
                  <c:v>8/1/2002</c:v>
                </c:pt>
                <c:pt idx="7">
                  <c:v>9/1/2002</c:v>
                </c:pt>
                <c:pt idx="8">
                  <c:v>10/1/2002</c:v>
                </c:pt>
                <c:pt idx="9">
                  <c:v>11/1/2002</c:v>
                </c:pt>
                <c:pt idx="10">
                  <c:v>12/1/2002</c:v>
                </c:pt>
                <c:pt idx="11">
                  <c:v>1/1/2003</c:v>
                </c:pt>
                <c:pt idx="12">
                  <c:v>2/1/2003</c:v>
                </c:pt>
                <c:pt idx="13">
                  <c:v>3/1/2003</c:v>
                </c:pt>
                <c:pt idx="14">
                  <c:v>4/1/2003</c:v>
                </c:pt>
                <c:pt idx="15">
                  <c:v>5/1/2003</c:v>
                </c:pt>
                <c:pt idx="16">
                  <c:v>6/1/2003</c:v>
                </c:pt>
                <c:pt idx="17">
                  <c:v>7/1/2003</c:v>
                </c:pt>
                <c:pt idx="18">
                  <c:v>8/1/2003</c:v>
                </c:pt>
                <c:pt idx="19">
                  <c:v>9/1/2003</c:v>
                </c:pt>
                <c:pt idx="20">
                  <c:v>10/1/2003</c:v>
                </c:pt>
                <c:pt idx="21">
                  <c:v>11/1/2003</c:v>
                </c:pt>
                <c:pt idx="22">
                  <c:v>12/1/2003</c:v>
                </c:pt>
                <c:pt idx="23">
                  <c:v>1/1/2004</c:v>
                </c:pt>
                <c:pt idx="24">
                  <c:v>2/1/2004</c:v>
                </c:pt>
                <c:pt idx="25">
                  <c:v>3/1/2004</c:v>
                </c:pt>
                <c:pt idx="26">
                  <c:v>4/1/2004</c:v>
                </c:pt>
                <c:pt idx="27">
                  <c:v>5/1/2004</c:v>
                </c:pt>
                <c:pt idx="28">
                  <c:v>6/1/2004</c:v>
                </c:pt>
                <c:pt idx="29">
                  <c:v>7/1/2004</c:v>
                </c:pt>
                <c:pt idx="30">
                  <c:v>8/1/2004</c:v>
                </c:pt>
                <c:pt idx="31">
                  <c:v>9/1/2004</c:v>
                </c:pt>
                <c:pt idx="32">
                  <c:v>10/1/2004</c:v>
                </c:pt>
                <c:pt idx="33">
                  <c:v>11/1/2004</c:v>
                </c:pt>
                <c:pt idx="34">
                  <c:v>12/1/2004</c:v>
                </c:pt>
                <c:pt idx="35">
                  <c:v>1/1/2005</c:v>
                </c:pt>
                <c:pt idx="36">
                  <c:v>2/1/2005</c:v>
                </c:pt>
                <c:pt idx="37">
                  <c:v>3/1/2005</c:v>
                </c:pt>
                <c:pt idx="38">
                  <c:v>4/1/2005</c:v>
                </c:pt>
                <c:pt idx="39">
                  <c:v>5/1/2005</c:v>
                </c:pt>
                <c:pt idx="40">
                  <c:v>6/1/2005</c:v>
                </c:pt>
                <c:pt idx="41">
                  <c:v>7/1/2005</c:v>
                </c:pt>
                <c:pt idx="42">
                  <c:v>8/1/2005</c:v>
                </c:pt>
                <c:pt idx="43">
                  <c:v>9/1/2005</c:v>
                </c:pt>
                <c:pt idx="44">
                  <c:v>10/1/2005</c:v>
                </c:pt>
                <c:pt idx="45">
                  <c:v>11/1/2005</c:v>
                </c:pt>
                <c:pt idx="46">
                  <c:v>12/1/2005</c:v>
                </c:pt>
                <c:pt idx="47">
                  <c:v>1/1/2006</c:v>
                </c:pt>
                <c:pt idx="48">
                  <c:v>2/1/2006</c:v>
                </c:pt>
                <c:pt idx="49">
                  <c:v>3/1/2006</c:v>
                </c:pt>
                <c:pt idx="50">
                  <c:v>4/1/2006</c:v>
                </c:pt>
                <c:pt idx="51">
                  <c:v>5/1/2006</c:v>
                </c:pt>
                <c:pt idx="52">
                  <c:v>6/1/2006</c:v>
                </c:pt>
                <c:pt idx="53">
                  <c:v>7/1/2006</c:v>
                </c:pt>
                <c:pt idx="54">
                  <c:v>8/1/2006</c:v>
                </c:pt>
                <c:pt idx="55">
                  <c:v>9/1/2006</c:v>
                </c:pt>
                <c:pt idx="56">
                  <c:v>10/1/2006</c:v>
                </c:pt>
                <c:pt idx="57">
                  <c:v>11/1/2006</c:v>
                </c:pt>
                <c:pt idx="58">
                  <c:v>12/1/2006</c:v>
                </c:pt>
                <c:pt idx="59">
                  <c:v>1/1/2007</c:v>
                </c:pt>
                <c:pt idx="60">
                  <c:v>2/1/2007</c:v>
                </c:pt>
                <c:pt idx="61">
                  <c:v>3/1/2007</c:v>
                </c:pt>
                <c:pt idx="62">
                  <c:v>4/1/2007</c:v>
                </c:pt>
                <c:pt idx="63">
                  <c:v>5/1/2007</c:v>
                </c:pt>
                <c:pt idx="64">
                  <c:v>6/1/2007</c:v>
                </c:pt>
                <c:pt idx="65">
                  <c:v>7/1/2007</c:v>
                </c:pt>
                <c:pt idx="66">
                  <c:v>8/1/2007</c:v>
                </c:pt>
                <c:pt idx="67">
                  <c:v>9/1/2007</c:v>
                </c:pt>
                <c:pt idx="68">
                  <c:v>10/1/2007</c:v>
                </c:pt>
                <c:pt idx="69">
                  <c:v>11/1/2007</c:v>
                </c:pt>
                <c:pt idx="70">
                  <c:v>12/1/2007</c:v>
                </c:pt>
                <c:pt idx="71">
                  <c:v>1/1/2008</c:v>
                </c:pt>
                <c:pt idx="72">
                  <c:v>2/1/2008</c:v>
                </c:pt>
                <c:pt idx="73">
                  <c:v>3/1/2008</c:v>
                </c:pt>
                <c:pt idx="74">
                  <c:v>4/1/2008</c:v>
                </c:pt>
                <c:pt idx="75">
                  <c:v>5/1/2008</c:v>
                </c:pt>
                <c:pt idx="76">
                  <c:v>6/1/2008</c:v>
                </c:pt>
                <c:pt idx="77">
                  <c:v>7/1/2008</c:v>
                </c:pt>
                <c:pt idx="78">
                  <c:v>8/1/2008</c:v>
                </c:pt>
              </c:strCache>
            </c:strRef>
          </c:cat>
          <c:val>
            <c:numRef>
              <c:f>'Term Prices'!$BJ$3:$BJ$81</c:f>
              <c:numCache>
                <c:formatCode>\$#,##0.00_);[RED]"($"#,##0.00\)</c:formatCode>
                <c:ptCount val="79"/>
                <c:pt idx="0">
                  <c:v>2.095</c:v>
                </c:pt>
                <c:pt idx="1">
                  <c:v>2.051</c:v>
                </c:pt>
                <c:pt idx="2">
                  <c:v>2.086</c:v>
                </c:pt>
                <c:pt idx="3">
                  <c:v>2.141</c:v>
                </c:pt>
                <c:pt idx="4">
                  <c:v>2.201</c:v>
                </c:pt>
                <c:pt idx="5">
                  <c:v>2.261</c:v>
                </c:pt>
                <c:pt idx="6">
                  <c:v>2.311</c:v>
                </c:pt>
                <c:pt idx="7">
                  <c:v>2.325</c:v>
                </c:pt>
                <c:pt idx="8">
                  <c:v>2.386</c:v>
                </c:pt>
                <c:pt idx="9">
                  <c:v>2.688</c:v>
                </c:pt>
                <c:pt idx="10">
                  <c:v>2.893</c:v>
                </c:pt>
                <c:pt idx="11">
                  <c:v>2.998</c:v>
                </c:pt>
                <c:pt idx="12">
                  <c:v>2.938</c:v>
                </c:pt>
                <c:pt idx="13">
                  <c:v>2.873</c:v>
                </c:pt>
                <c:pt idx="14">
                  <c:v>2.673</c:v>
                </c:pt>
                <c:pt idx="15">
                  <c:v>2.673</c:v>
                </c:pt>
                <c:pt idx="16">
                  <c:v>2.708</c:v>
                </c:pt>
                <c:pt idx="17">
                  <c:v>2.743</c:v>
                </c:pt>
                <c:pt idx="18">
                  <c:v>2.785</c:v>
                </c:pt>
                <c:pt idx="19">
                  <c:v>2.78</c:v>
                </c:pt>
                <c:pt idx="20">
                  <c:v>2.82</c:v>
                </c:pt>
                <c:pt idx="21">
                  <c:v>3.062</c:v>
                </c:pt>
                <c:pt idx="22">
                  <c:v>3.21</c:v>
                </c:pt>
                <c:pt idx="23">
                  <c:v>3.27</c:v>
                </c:pt>
                <c:pt idx="24">
                  <c:v>3.176</c:v>
                </c:pt>
                <c:pt idx="25">
                  <c:v>3.076</c:v>
                </c:pt>
                <c:pt idx="26">
                  <c:v>2.854</c:v>
                </c:pt>
                <c:pt idx="27">
                  <c:v>2.857</c:v>
                </c:pt>
                <c:pt idx="28">
                  <c:v>2.897</c:v>
                </c:pt>
                <c:pt idx="29">
                  <c:v>2.937</c:v>
                </c:pt>
                <c:pt idx="30">
                  <c:v>2.987</c:v>
                </c:pt>
                <c:pt idx="31">
                  <c:v>2.972</c:v>
                </c:pt>
                <c:pt idx="32">
                  <c:v>2.987</c:v>
                </c:pt>
                <c:pt idx="33">
                  <c:v>3.212</c:v>
                </c:pt>
                <c:pt idx="34">
                  <c:v>3.347</c:v>
                </c:pt>
                <c:pt idx="35">
                  <c:v>3.402</c:v>
                </c:pt>
                <c:pt idx="36">
                  <c:v>3.321</c:v>
                </c:pt>
                <c:pt idx="37">
                  <c:v>3.221</c:v>
                </c:pt>
                <c:pt idx="38">
                  <c:v>2.979</c:v>
                </c:pt>
                <c:pt idx="39">
                  <c:v>2.982</c:v>
                </c:pt>
                <c:pt idx="40">
                  <c:v>3.022</c:v>
                </c:pt>
                <c:pt idx="41">
                  <c:v>3.062</c:v>
                </c:pt>
                <c:pt idx="42">
                  <c:v>3.112</c:v>
                </c:pt>
                <c:pt idx="43">
                  <c:v>3.097</c:v>
                </c:pt>
                <c:pt idx="44">
                  <c:v>3.112</c:v>
                </c:pt>
                <c:pt idx="45">
                  <c:v>3.322</c:v>
                </c:pt>
                <c:pt idx="46">
                  <c:v>3.457</c:v>
                </c:pt>
                <c:pt idx="47">
                  <c:v>3.507</c:v>
                </c:pt>
                <c:pt idx="48">
                  <c:v>3.426</c:v>
                </c:pt>
                <c:pt idx="49">
                  <c:v>3.326</c:v>
                </c:pt>
                <c:pt idx="50">
                  <c:v>3.084</c:v>
                </c:pt>
                <c:pt idx="51">
                  <c:v>3.087</c:v>
                </c:pt>
                <c:pt idx="52">
                  <c:v>3.127</c:v>
                </c:pt>
                <c:pt idx="53">
                  <c:v>3.167</c:v>
                </c:pt>
                <c:pt idx="54">
                  <c:v>3.217</c:v>
                </c:pt>
                <c:pt idx="55">
                  <c:v>3.202</c:v>
                </c:pt>
                <c:pt idx="56">
                  <c:v>3.217</c:v>
                </c:pt>
                <c:pt idx="57">
                  <c:v>3.422</c:v>
                </c:pt>
                <c:pt idx="58">
                  <c:v>3.557</c:v>
                </c:pt>
                <c:pt idx="59">
                  <c:v>3.602</c:v>
                </c:pt>
                <c:pt idx="60">
                  <c:v>3.521</c:v>
                </c:pt>
                <c:pt idx="61">
                  <c:v>3.421</c:v>
                </c:pt>
                <c:pt idx="62">
                  <c:v>3.179</c:v>
                </c:pt>
                <c:pt idx="63">
                  <c:v>3.182</c:v>
                </c:pt>
                <c:pt idx="64">
                  <c:v>3.222</c:v>
                </c:pt>
                <c:pt idx="65">
                  <c:v>3.262</c:v>
                </c:pt>
                <c:pt idx="66">
                  <c:v>3.312</c:v>
                </c:pt>
                <c:pt idx="67">
                  <c:v>3.297</c:v>
                </c:pt>
                <c:pt idx="68">
                  <c:v>3.312</c:v>
                </c:pt>
                <c:pt idx="69">
                  <c:v>3.517</c:v>
                </c:pt>
                <c:pt idx="70">
                  <c:v>3.652</c:v>
                </c:pt>
                <c:pt idx="71">
                  <c:v>3.697</c:v>
                </c:pt>
                <c:pt idx="72">
                  <c:v>3.616</c:v>
                </c:pt>
                <c:pt idx="73">
                  <c:v>3.516</c:v>
                </c:pt>
                <c:pt idx="74">
                  <c:v>3.274</c:v>
                </c:pt>
                <c:pt idx="75">
                  <c:v>3.277</c:v>
                </c:pt>
                <c:pt idx="76">
                  <c:v>3.317</c:v>
                </c:pt>
                <c:pt idx="77">
                  <c:v>3.357</c:v>
                </c:pt>
                <c:pt idx="78">
                  <c:v>3.407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'Term Prices'!$BK$2</c:f>
              <c:strCache>
                <c:ptCount val="1"/>
                <c:pt idx="0">
                  <c:v>CIG/Rockies</c:v>
                </c:pt>
              </c:strCache>
            </c:strRef>
          </c:tx>
          <c:spPr>
            <a:solidFill>
              <a:srgbClr val="008080"/>
            </a:solidFill>
            <a:ln w="252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'Term Prices'!$BD$3:$BD$81</c:f>
              <c:strCache>
                <c:ptCount val="79"/>
                <c:pt idx="0">
                  <c:v>2/1/2002</c:v>
                </c:pt>
                <c:pt idx="1">
                  <c:v>3/1/2002</c:v>
                </c:pt>
                <c:pt idx="2">
                  <c:v>4/1/2002</c:v>
                </c:pt>
                <c:pt idx="3">
                  <c:v>5/1/2002</c:v>
                </c:pt>
                <c:pt idx="4">
                  <c:v>6/1/2002</c:v>
                </c:pt>
                <c:pt idx="5">
                  <c:v>7/1/2002</c:v>
                </c:pt>
                <c:pt idx="6">
                  <c:v>8/1/2002</c:v>
                </c:pt>
                <c:pt idx="7">
                  <c:v>9/1/2002</c:v>
                </c:pt>
                <c:pt idx="8">
                  <c:v>10/1/2002</c:v>
                </c:pt>
                <c:pt idx="9">
                  <c:v>11/1/2002</c:v>
                </c:pt>
                <c:pt idx="10">
                  <c:v>12/1/2002</c:v>
                </c:pt>
                <c:pt idx="11">
                  <c:v>1/1/2003</c:v>
                </c:pt>
                <c:pt idx="12">
                  <c:v>2/1/2003</c:v>
                </c:pt>
                <c:pt idx="13">
                  <c:v>3/1/2003</c:v>
                </c:pt>
                <c:pt idx="14">
                  <c:v>4/1/2003</c:v>
                </c:pt>
                <c:pt idx="15">
                  <c:v>5/1/2003</c:v>
                </c:pt>
                <c:pt idx="16">
                  <c:v>6/1/2003</c:v>
                </c:pt>
                <c:pt idx="17">
                  <c:v>7/1/2003</c:v>
                </c:pt>
                <c:pt idx="18">
                  <c:v>8/1/2003</c:v>
                </c:pt>
                <c:pt idx="19">
                  <c:v>9/1/2003</c:v>
                </c:pt>
                <c:pt idx="20">
                  <c:v>10/1/2003</c:v>
                </c:pt>
                <c:pt idx="21">
                  <c:v>11/1/2003</c:v>
                </c:pt>
                <c:pt idx="22">
                  <c:v>12/1/2003</c:v>
                </c:pt>
                <c:pt idx="23">
                  <c:v>1/1/2004</c:v>
                </c:pt>
                <c:pt idx="24">
                  <c:v>2/1/2004</c:v>
                </c:pt>
                <c:pt idx="25">
                  <c:v>3/1/2004</c:v>
                </c:pt>
                <c:pt idx="26">
                  <c:v>4/1/2004</c:v>
                </c:pt>
                <c:pt idx="27">
                  <c:v>5/1/2004</c:v>
                </c:pt>
                <c:pt idx="28">
                  <c:v>6/1/2004</c:v>
                </c:pt>
                <c:pt idx="29">
                  <c:v>7/1/2004</c:v>
                </c:pt>
                <c:pt idx="30">
                  <c:v>8/1/2004</c:v>
                </c:pt>
                <c:pt idx="31">
                  <c:v>9/1/2004</c:v>
                </c:pt>
                <c:pt idx="32">
                  <c:v>10/1/2004</c:v>
                </c:pt>
                <c:pt idx="33">
                  <c:v>11/1/2004</c:v>
                </c:pt>
                <c:pt idx="34">
                  <c:v>12/1/2004</c:v>
                </c:pt>
                <c:pt idx="35">
                  <c:v>1/1/2005</c:v>
                </c:pt>
                <c:pt idx="36">
                  <c:v>2/1/2005</c:v>
                </c:pt>
                <c:pt idx="37">
                  <c:v>3/1/2005</c:v>
                </c:pt>
                <c:pt idx="38">
                  <c:v>4/1/2005</c:v>
                </c:pt>
                <c:pt idx="39">
                  <c:v>5/1/2005</c:v>
                </c:pt>
                <c:pt idx="40">
                  <c:v>6/1/2005</c:v>
                </c:pt>
                <c:pt idx="41">
                  <c:v>7/1/2005</c:v>
                </c:pt>
                <c:pt idx="42">
                  <c:v>8/1/2005</c:v>
                </c:pt>
                <c:pt idx="43">
                  <c:v>9/1/2005</c:v>
                </c:pt>
                <c:pt idx="44">
                  <c:v>10/1/2005</c:v>
                </c:pt>
                <c:pt idx="45">
                  <c:v>11/1/2005</c:v>
                </c:pt>
                <c:pt idx="46">
                  <c:v>12/1/2005</c:v>
                </c:pt>
                <c:pt idx="47">
                  <c:v>1/1/2006</c:v>
                </c:pt>
                <c:pt idx="48">
                  <c:v>2/1/2006</c:v>
                </c:pt>
                <c:pt idx="49">
                  <c:v>3/1/2006</c:v>
                </c:pt>
                <c:pt idx="50">
                  <c:v>4/1/2006</c:v>
                </c:pt>
                <c:pt idx="51">
                  <c:v>5/1/2006</c:v>
                </c:pt>
                <c:pt idx="52">
                  <c:v>6/1/2006</c:v>
                </c:pt>
                <c:pt idx="53">
                  <c:v>7/1/2006</c:v>
                </c:pt>
                <c:pt idx="54">
                  <c:v>8/1/2006</c:v>
                </c:pt>
                <c:pt idx="55">
                  <c:v>9/1/2006</c:v>
                </c:pt>
                <c:pt idx="56">
                  <c:v>10/1/2006</c:v>
                </c:pt>
                <c:pt idx="57">
                  <c:v>11/1/2006</c:v>
                </c:pt>
                <c:pt idx="58">
                  <c:v>12/1/2006</c:v>
                </c:pt>
                <c:pt idx="59">
                  <c:v>1/1/2007</c:v>
                </c:pt>
                <c:pt idx="60">
                  <c:v>2/1/2007</c:v>
                </c:pt>
                <c:pt idx="61">
                  <c:v>3/1/2007</c:v>
                </c:pt>
                <c:pt idx="62">
                  <c:v>4/1/2007</c:v>
                </c:pt>
                <c:pt idx="63">
                  <c:v>5/1/2007</c:v>
                </c:pt>
                <c:pt idx="64">
                  <c:v>6/1/2007</c:v>
                </c:pt>
                <c:pt idx="65">
                  <c:v>7/1/2007</c:v>
                </c:pt>
                <c:pt idx="66">
                  <c:v>8/1/2007</c:v>
                </c:pt>
                <c:pt idx="67">
                  <c:v>9/1/2007</c:v>
                </c:pt>
                <c:pt idx="68">
                  <c:v>10/1/2007</c:v>
                </c:pt>
                <c:pt idx="69">
                  <c:v>11/1/2007</c:v>
                </c:pt>
                <c:pt idx="70">
                  <c:v>12/1/2007</c:v>
                </c:pt>
                <c:pt idx="71">
                  <c:v>1/1/2008</c:v>
                </c:pt>
                <c:pt idx="72">
                  <c:v>2/1/2008</c:v>
                </c:pt>
                <c:pt idx="73">
                  <c:v>3/1/2008</c:v>
                </c:pt>
                <c:pt idx="74">
                  <c:v>4/1/2008</c:v>
                </c:pt>
                <c:pt idx="75">
                  <c:v>5/1/2008</c:v>
                </c:pt>
                <c:pt idx="76">
                  <c:v>6/1/2008</c:v>
                </c:pt>
                <c:pt idx="77">
                  <c:v>7/1/2008</c:v>
                </c:pt>
                <c:pt idx="78">
                  <c:v>8/1/2008</c:v>
                </c:pt>
              </c:strCache>
            </c:strRef>
          </c:cat>
          <c:val>
            <c:numRef>
              <c:f>'Term Prices'!$BK$3:$BK$81</c:f>
              <c:numCache>
                <c:formatCode>\$#,##0.00_);[RED]"($"#,##0.00\)</c:formatCode>
                <c:ptCount val="79"/>
                <c:pt idx="0">
                  <c:v>1.98</c:v>
                </c:pt>
                <c:pt idx="1">
                  <c:v>1.886</c:v>
                </c:pt>
                <c:pt idx="2">
                  <c:v>1.846</c:v>
                </c:pt>
                <c:pt idx="3">
                  <c:v>1.901</c:v>
                </c:pt>
                <c:pt idx="4">
                  <c:v>1.961</c:v>
                </c:pt>
                <c:pt idx="5">
                  <c:v>1.921</c:v>
                </c:pt>
                <c:pt idx="6">
                  <c:v>1.971</c:v>
                </c:pt>
                <c:pt idx="7">
                  <c:v>1.985</c:v>
                </c:pt>
                <c:pt idx="8">
                  <c:v>2.086</c:v>
                </c:pt>
                <c:pt idx="9">
                  <c:v>2.568</c:v>
                </c:pt>
                <c:pt idx="10">
                  <c:v>2.773</c:v>
                </c:pt>
                <c:pt idx="11">
                  <c:v>2.903</c:v>
                </c:pt>
                <c:pt idx="12">
                  <c:v>2.853</c:v>
                </c:pt>
                <c:pt idx="13">
                  <c:v>2.743</c:v>
                </c:pt>
                <c:pt idx="14">
                  <c:v>2.413</c:v>
                </c:pt>
                <c:pt idx="15">
                  <c:v>2.413</c:v>
                </c:pt>
                <c:pt idx="16">
                  <c:v>2.448</c:v>
                </c:pt>
                <c:pt idx="17">
                  <c:v>2.483</c:v>
                </c:pt>
                <c:pt idx="18">
                  <c:v>2.525</c:v>
                </c:pt>
                <c:pt idx="19">
                  <c:v>2.52</c:v>
                </c:pt>
                <c:pt idx="20">
                  <c:v>2.56</c:v>
                </c:pt>
                <c:pt idx="21">
                  <c:v>2.922</c:v>
                </c:pt>
                <c:pt idx="22">
                  <c:v>3.07</c:v>
                </c:pt>
                <c:pt idx="23">
                  <c:v>3.13</c:v>
                </c:pt>
                <c:pt idx="24">
                  <c:v>3.036</c:v>
                </c:pt>
                <c:pt idx="25">
                  <c:v>2.936</c:v>
                </c:pt>
                <c:pt idx="26">
                  <c:v>2.604</c:v>
                </c:pt>
                <c:pt idx="27">
                  <c:v>2.607</c:v>
                </c:pt>
                <c:pt idx="28">
                  <c:v>2.647</c:v>
                </c:pt>
                <c:pt idx="29">
                  <c:v>2.687</c:v>
                </c:pt>
                <c:pt idx="30">
                  <c:v>2.737</c:v>
                </c:pt>
                <c:pt idx="31">
                  <c:v>2.722</c:v>
                </c:pt>
                <c:pt idx="32">
                  <c:v>2.737</c:v>
                </c:pt>
                <c:pt idx="33">
                  <c:v>3.052</c:v>
                </c:pt>
                <c:pt idx="34">
                  <c:v>3.187</c:v>
                </c:pt>
                <c:pt idx="35">
                  <c:v>3.242</c:v>
                </c:pt>
                <c:pt idx="36">
                  <c:v>3.161</c:v>
                </c:pt>
                <c:pt idx="37">
                  <c:v>3.061</c:v>
                </c:pt>
                <c:pt idx="38">
                  <c:v>2.739</c:v>
                </c:pt>
                <c:pt idx="39">
                  <c:v>2.742</c:v>
                </c:pt>
                <c:pt idx="40">
                  <c:v>2.782</c:v>
                </c:pt>
                <c:pt idx="41">
                  <c:v>2.822</c:v>
                </c:pt>
                <c:pt idx="42">
                  <c:v>2.872</c:v>
                </c:pt>
                <c:pt idx="43">
                  <c:v>2.857</c:v>
                </c:pt>
                <c:pt idx="44">
                  <c:v>2.872</c:v>
                </c:pt>
                <c:pt idx="45">
                  <c:v>3.147</c:v>
                </c:pt>
                <c:pt idx="46">
                  <c:v>3.282</c:v>
                </c:pt>
                <c:pt idx="47">
                  <c:v>3.332</c:v>
                </c:pt>
                <c:pt idx="48">
                  <c:v>3.251</c:v>
                </c:pt>
                <c:pt idx="49">
                  <c:v>3.151</c:v>
                </c:pt>
                <c:pt idx="50">
                  <c:v>2.849</c:v>
                </c:pt>
                <c:pt idx="51">
                  <c:v>2.852</c:v>
                </c:pt>
                <c:pt idx="52">
                  <c:v>2.892</c:v>
                </c:pt>
                <c:pt idx="53">
                  <c:v>2.932</c:v>
                </c:pt>
                <c:pt idx="54">
                  <c:v>2.982</c:v>
                </c:pt>
                <c:pt idx="55">
                  <c:v>2.967</c:v>
                </c:pt>
                <c:pt idx="56">
                  <c:v>2.982</c:v>
                </c:pt>
                <c:pt idx="57">
                  <c:v>3.257</c:v>
                </c:pt>
                <c:pt idx="58">
                  <c:v>3.392</c:v>
                </c:pt>
                <c:pt idx="59">
                  <c:v>3.437</c:v>
                </c:pt>
                <c:pt idx="60">
                  <c:v>3.356</c:v>
                </c:pt>
                <c:pt idx="61">
                  <c:v>3.256</c:v>
                </c:pt>
                <c:pt idx="62">
                  <c:v>2.944</c:v>
                </c:pt>
                <c:pt idx="63">
                  <c:v>2.947</c:v>
                </c:pt>
                <c:pt idx="64">
                  <c:v>2.987</c:v>
                </c:pt>
                <c:pt idx="65">
                  <c:v>3.027</c:v>
                </c:pt>
                <c:pt idx="66">
                  <c:v>3.077</c:v>
                </c:pt>
                <c:pt idx="67">
                  <c:v>3.062</c:v>
                </c:pt>
                <c:pt idx="68">
                  <c:v>3.077</c:v>
                </c:pt>
                <c:pt idx="69">
                  <c:v>3.352</c:v>
                </c:pt>
                <c:pt idx="70">
                  <c:v>3.487</c:v>
                </c:pt>
                <c:pt idx="71">
                  <c:v>3.532</c:v>
                </c:pt>
                <c:pt idx="72">
                  <c:v>3.451</c:v>
                </c:pt>
                <c:pt idx="73">
                  <c:v>3.351</c:v>
                </c:pt>
                <c:pt idx="74">
                  <c:v>3.039</c:v>
                </c:pt>
                <c:pt idx="75">
                  <c:v>3.042</c:v>
                </c:pt>
                <c:pt idx="76">
                  <c:v>3.082</c:v>
                </c:pt>
                <c:pt idx="77">
                  <c:v>3.122</c:v>
                </c:pt>
                <c:pt idx="78">
                  <c:v>3.172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5364243"/>
        <c:axId val="14346607"/>
      </c:lineChart>
      <c:catAx>
        <c:axId val="3536424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346607"/>
        <c:crossesAt val="1.5"/>
        <c:auto val="1"/>
        <c:lblAlgn val="ctr"/>
        <c:lblOffset val="100"/>
        <c:noMultiLvlLbl val="0"/>
      </c:catAx>
      <c:valAx>
        <c:axId val="14346607"/>
        <c:scaling>
          <c:orientation val="minMax"/>
          <c:max val="4.5"/>
          <c:min val="1.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.00_);[RED]&quot;($&quot;#,##0.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36424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832947074681928"/>
          <c:y val="0.72407395136173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90360</xdr:colOff>
      <xdr:row>0</xdr:row>
      <xdr:rowOff>0</xdr:rowOff>
    </xdr:from>
    <xdr:to>
      <xdr:col>0</xdr:col>
      <xdr:colOff>1198800</xdr:colOff>
      <xdr:row>4</xdr:row>
      <xdr:rowOff>19440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90360" y="0"/>
          <a:ext cx="1108440" cy="1057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3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2" min="2" style="2" width="10.85"/>
    <col collapsed="false" customWidth="true" hidden="false" outlineLevel="0" max="3" min="3" style="2" width="11.56"/>
    <col collapsed="false" customWidth="true" hidden="false" outlineLevel="0" max="4" min="4" style="2" width="2.28"/>
    <col collapsed="false" customWidth="true" hidden="false" outlineLevel="0" max="5" min="5" style="1" width="11.13"/>
    <col collapsed="false" customWidth="true" hidden="false" outlineLevel="0" max="6" min="6" style="1" width="8.7"/>
    <col collapsed="false" customWidth="true" hidden="false" outlineLevel="0" max="7" min="7" style="1" width="2.28"/>
    <col collapsed="false" customWidth="true" hidden="false" outlineLevel="0" max="9" min="8" style="1" width="8.7"/>
    <col collapsed="false" customWidth="true" hidden="false" outlineLevel="0" max="10" min="10" style="1" width="2.28"/>
    <col collapsed="false" customWidth="true" hidden="false" outlineLevel="0" max="12" min="11" style="1" width="8.7"/>
    <col collapsed="false" customWidth="true" hidden="false" outlineLevel="0" max="13" min="13" style="1" width="2.28"/>
    <col collapsed="false" customWidth="true" hidden="false" outlineLevel="0" max="15" min="14" style="1" width="8.7"/>
    <col collapsed="false" customWidth="true" hidden="false" outlineLevel="0" max="16" min="16" style="1" width="2.28"/>
    <col collapsed="false" customWidth="true" hidden="false" outlineLevel="0" max="17" min="17" style="1" width="11.56"/>
    <col collapsed="false" customWidth="true" hidden="false" outlineLevel="0" max="18" min="18" style="1" width="8.7"/>
    <col collapsed="false" customWidth="true" hidden="false" outlineLevel="0" max="19" min="19" style="1" width="2.28"/>
    <col collapsed="false" customWidth="true" hidden="false" outlineLevel="0" max="20" min="20" style="1" width="11.56"/>
    <col collapsed="false" customWidth="true" hidden="false" outlineLevel="0" max="21" min="21" style="1" width="8.7"/>
    <col collapsed="false" customWidth="true" hidden="false" outlineLevel="0" max="22" min="22" style="1" width="2.28"/>
    <col collapsed="false" customWidth="true" hidden="false" outlineLevel="0" max="23" min="23" style="1" width="11.56"/>
    <col collapsed="false" customWidth="true" hidden="false" outlineLevel="0" max="24" min="24" style="1" width="8.7"/>
    <col collapsed="false" customWidth="true" hidden="false" outlineLevel="0" max="26" min="25" style="1" width="14.7"/>
    <col collapsed="false" customWidth="true" hidden="false" outlineLevel="0" max="27" min="27" style="1" width="8.7"/>
    <col collapsed="false" customWidth="true" hidden="false" outlineLevel="0" max="30" min="28" style="1" width="10.85"/>
    <col collapsed="false" customWidth="true" hidden="false" outlineLevel="0" max="31" min="31" style="1" width="8.7"/>
    <col collapsed="false" customWidth="true" hidden="false" outlineLevel="0" max="34" min="32" style="1" width="11.56"/>
    <col collapsed="false" customWidth="false" hidden="false" outlineLevel="0" max="35" min="35" style="1" width="9.14"/>
    <col collapsed="false" customWidth="true" hidden="false" outlineLevel="0" max="36" min="36" style="1" width="17.85"/>
    <col collapsed="false" customWidth="true" hidden="false" outlineLevel="0" max="37" min="37" style="1" width="8.7"/>
    <col collapsed="false" customWidth="true" hidden="false" outlineLevel="0" max="38" min="38" style="1" width="10.85"/>
    <col collapsed="false" customWidth="true" hidden="false" outlineLevel="0" max="39" min="39" style="1" width="10.41"/>
    <col collapsed="false" customWidth="true" hidden="false" outlineLevel="0" max="40" min="40" style="1" width="10.85"/>
    <col collapsed="false" customWidth="true" hidden="false" outlineLevel="0" max="41" min="41" style="1" width="8.7"/>
    <col collapsed="false" customWidth="true" hidden="false" outlineLevel="0" max="44" min="42" style="1" width="11.56"/>
    <col collapsed="false" customWidth="false" hidden="false" outlineLevel="0" max="47" min="45" style="1" width="9.14"/>
    <col collapsed="false" customWidth="true" hidden="false" outlineLevel="0" max="48" min="48" style="1" width="11.56"/>
    <col collapsed="false" customWidth="true" hidden="false" outlineLevel="0" max="49" min="49" style="3" width="12.42"/>
    <col collapsed="false" customWidth="true" hidden="false" outlineLevel="0" max="50" min="50" style="3" width="21.7"/>
    <col collapsed="false" customWidth="true" hidden="false" outlineLevel="0" max="51" min="51" style="3" width="23.41"/>
    <col collapsed="false" customWidth="true" hidden="false" outlineLevel="0" max="53" min="52" style="3" width="22.14"/>
    <col collapsed="false" customWidth="true" hidden="false" outlineLevel="0" max="54" min="54" style="3" width="27.42"/>
    <col collapsed="false" customWidth="true" hidden="false" outlineLevel="0" max="55" min="55" style="3" width="24.85"/>
    <col collapsed="false" customWidth="true" hidden="false" outlineLevel="0" max="56" min="56" style="3" width="17.7"/>
    <col collapsed="false" customWidth="true" hidden="false" outlineLevel="0" max="57" min="57" style="3" width="29.85"/>
    <col collapsed="false" customWidth="true" hidden="false" outlineLevel="0" max="63" min="58" style="3" width="17.7"/>
    <col collapsed="false" customWidth="false" hidden="false" outlineLevel="0" max="257" min="64" style="1" width="9.14"/>
  </cols>
  <sheetData>
    <row r="1" customFormat="false" ht="24" hidden="false" customHeight="false" outlineLevel="0" collapsed="false">
      <c r="AV1" s="4" t="s">
        <v>0</v>
      </c>
      <c r="AX1" s="5" t="s">
        <v>1</v>
      </c>
      <c r="BD1" s="3" t="n">
        <f aca="false">COUNT(Gas_Date_Array)</f>
        <v>209</v>
      </c>
      <c r="BE1" s="6" t="n">
        <v>0.1</v>
      </c>
      <c r="BI1" s="6" t="n">
        <v>0.41</v>
      </c>
    </row>
    <row r="2" customFormat="false" ht="16.5" hidden="false" customHeight="false" outlineLevel="0" collapsed="false">
      <c r="K2" s="7"/>
      <c r="AV2" s="8" t="s">
        <v>2</v>
      </c>
      <c r="AW2" s="9" t="s">
        <v>3</v>
      </c>
      <c r="AX2" s="10" t="s">
        <v>4</v>
      </c>
      <c r="AY2" s="10" t="s">
        <v>5</v>
      </c>
      <c r="AZ2" s="10" t="s">
        <v>6</v>
      </c>
      <c r="BA2" s="10" t="s">
        <v>7</v>
      </c>
      <c r="BB2" s="11" t="s">
        <v>8</v>
      </c>
      <c r="BC2" s="12"/>
      <c r="BD2" s="13" t="str">
        <f aca="false">AV2</f>
        <v>Date</v>
      </c>
      <c r="BE2" s="14" t="str">
        <f aca="false">"Malin +"&amp;BE1&amp;" (Stanfield)"</f>
        <v>Malin +0.1 (Stanfield)</v>
      </c>
      <c r="BF2" s="14" t="s">
        <v>9</v>
      </c>
      <c r="BG2" s="14" t="s">
        <v>10</v>
      </c>
      <c r="BH2" s="14" t="s">
        <v>11</v>
      </c>
      <c r="BI2" s="14" t="str">
        <f aca="false">"SoCal + "&amp;BI1</f>
        <v>SoCal + 0.41</v>
      </c>
      <c r="BJ2" s="14" t="s">
        <v>12</v>
      </c>
      <c r="BK2" s="15" t="s">
        <v>13</v>
      </c>
    </row>
    <row r="3" customFormat="false" ht="23.25" hidden="false" customHeight="false" outlineLevel="0" collapsed="false">
      <c r="B3" s="16" t="s">
        <v>14</v>
      </c>
      <c r="C3" s="16"/>
      <c r="D3" s="16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AV3" s="18" t="n">
        <f aca="false">B12</f>
        <v>37288</v>
      </c>
      <c r="AW3" s="19" t="n">
        <v>2.465</v>
      </c>
      <c r="AX3" s="19" t="n">
        <v>-0.155</v>
      </c>
      <c r="AY3" s="19" t="n">
        <v>0.06</v>
      </c>
      <c r="AZ3" s="19" t="n">
        <v>-0.15</v>
      </c>
      <c r="BA3" s="19" t="n">
        <v>-0.37</v>
      </c>
      <c r="BB3" s="19" t="n">
        <v>-0.485</v>
      </c>
      <c r="BC3" s="20"/>
      <c r="BD3" s="21" t="n">
        <f aca="false">AV3</f>
        <v>37288</v>
      </c>
      <c r="BE3" s="22" t="n">
        <f aca="false">$AW3+$AX3+$BE$1</f>
        <v>2.41</v>
      </c>
      <c r="BF3" s="22" t="n">
        <f aca="false">$AW3+$AX3</f>
        <v>2.31</v>
      </c>
      <c r="BG3" s="22" t="n">
        <f aca="false">$AW3+$AY3</f>
        <v>2.525</v>
      </c>
      <c r="BH3" s="22" t="n">
        <f aca="false">$AW3+$AZ3</f>
        <v>2.315</v>
      </c>
      <c r="BI3" s="22" t="n">
        <f aca="false">$AW3+$AZ3+$BI$1</f>
        <v>2.725</v>
      </c>
      <c r="BJ3" s="22" t="n">
        <f aca="false">$AW3+$BA3</f>
        <v>2.095</v>
      </c>
      <c r="BK3" s="23" t="n">
        <f aca="false">$AW3+$BB3</f>
        <v>1.98</v>
      </c>
    </row>
    <row r="4" customFormat="false" ht="18" hidden="false" customHeight="false" outlineLevel="0" collapsed="false">
      <c r="B4" s="24" t="s">
        <v>15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AV4" s="25" t="n">
        <f aca="false">EOMONTH(AV3,0)+1</f>
        <v>37316</v>
      </c>
      <c r="AW4" s="19" t="n">
        <v>2.441</v>
      </c>
      <c r="AX4" s="19" t="n">
        <v>-0.175</v>
      </c>
      <c r="AY4" s="19" t="n">
        <v>0.03</v>
      </c>
      <c r="AZ4" s="19" t="n">
        <v>-0.16</v>
      </c>
      <c r="BA4" s="19" t="n">
        <v>-0.39</v>
      </c>
      <c r="BB4" s="19" t="n">
        <v>-0.555</v>
      </c>
      <c r="BC4" s="20"/>
      <c r="BD4" s="26" t="n">
        <f aca="false">AV4</f>
        <v>37316</v>
      </c>
      <c r="BE4" s="27" t="n">
        <f aca="false">$AW4+$AX4+$BE$1</f>
        <v>2.366</v>
      </c>
      <c r="BF4" s="27" t="n">
        <f aca="false">$AW4+$AX4</f>
        <v>2.266</v>
      </c>
      <c r="BG4" s="27" t="n">
        <f aca="false">$AW4+$AY4</f>
        <v>2.471</v>
      </c>
      <c r="BH4" s="27" t="n">
        <f aca="false">$AW4+$AZ4</f>
        <v>2.281</v>
      </c>
      <c r="BI4" s="27" t="n">
        <f aca="false">$AW4+$AZ4+$BI$1</f>
        <v>2.691</v>
      </c>
      <c r="BJ4" s="27" t="n">
        <f aca="false">$AW4+$BA4</f>
        <v>2.051</v>
      </c>
      <c r="BK4" s="28" t="n">
        <f aca="false">$AW4+$BB4</f>
        <v>1.886</v>
      </c>
    </row>
    <row r="5" customFormat="false" ht="15" hidden="false" customHeight="false" outlineLevel="0" collapsed="false">
      <c r="AV5" s="25" t="n">
        <f aca="false">EOMONTH(AV4,0)+1</f>
        <v>37347</v>
      </c>
      <c r="AW5" s="19" t="n">
        <v>2.456</v>
      </c>
      <c r="AX5" s="19" t="n">
        <v>-0.155</v>
      </c>
      <c r="AY5" s="19" t="n">
        <v>0.05</v>
      </c>
      <c r="AZ5" s="19" t="n">
        <v>-0.14</v>
      </c>
      <c r="BA5" s="19" t="n">
        <v>-0.37</v>
      </c>
      <c r="BB5" s="19" t="n">
        <v>-0.61</v>
      </c>
      <c r="BC5" s="20"/>
      <c r="BD5" s="26" t="n">
        <f aca="false">AV5</f>
        <v>37347</v>
      </c>
      <c r="BE5" s="27" t="n">
        <f aca="false">$AW5+$AX5+$BE$1</f>
        <v>2.401</v>
      </c>
      <c r="BF5" s="27" t="n">
        <f aca="false">$AW5+$AX5</f>
        <v>2.301</v>
      </c>
      <c r="BG5" s="27" t="n">
        <f aca="false">$AW5+$AY5</f>
        <v>2.506</v>
      </c>
      <c r="BH5" s="27" t="n">
        <f aca="false">$AW5+$AZ5</f>
        <v>2.316</v>
      </c>
      <c r="BI5" s="27" t="n">
        <f aca="false">$AW5+$AZ5+$BI$1</f>
        <v>2.726</v>
      </c>
      <c r="BJ5" s="27" t="n">
        <f aca="false">$AW5+$BA5</f>
        <v>2.086</v>
      </c>
      <c r="BK5" s="28" t="n">
        <f aca="false">$AW5+$BB5</f>
        <v>1.846</v>
      </c>
    </row>
    <row r="6" customFormat="false" ht="15" hidden="false" customHeight="false" outlineLevel="0" collapsed="false">
      <c r="AV6" s="25" t="n">
        <f aca="false">EOMONTH(AV5,0)+1</f>
        <v>37377</v>
      </c>
      <c r="AW6" s="19" t="n">
        <v>2.511</v>
      </c>
      <c r="AX6" s="19" t="n">
        <v>-0.155</v>
      </c>
      <c r="AY6" s="19" t="n">
        <v>0.05</v>
      </c>
      <c r="AZ6" s="19" t="n">
        <v>-0.12</v>
      </c>
      <c r="BA6" s="19" t="n">
        <v>-0.37</v>
      </c>
      <c r="BB6" s="19" t="n">
        <v>-0.61</v>
      </c>
      <c r="BC6" s="20"/>
      <c r="BD6" s="26" t="n">
        <f aca="false">AV6</f>
        <v>37377</v>
      </c>
      <c r="BE6" s="27" t="n">
        <f aca="false">$AW6+$AX6+$BE$1</f>
        <v>2.456</v>
      </c>
      <c r="BF6" s="27" t="n">
        <f aca="false">$AW6+$AX6</f>
        <v>2.356</v>
      </c>
      <c r="BG6" s="27" t="n">
        <f aca="false">$AW6+$AY6</f>
        <v>2.561</v>
      </c>
      <c r="BH6" s="27" t="n">
        <f aca="false">$AW6+$AZ6</f>
        <v>2.391</v>
      </c>
      <c r="BI6" s="27" t="n">
        <f aca="false">$AW6+$AZ6+$BI$1</f>
        <v>2.801</v>
      </c>
      <c r="BJ6" s="27" t="n">
        <f aca="false">$AW6+$BA6</f>
        <v>2.141</v>
      </c>
      <c r="BK6" s="28" t="n">
        <f aca="false">$AW6+$BB6</f>
        <v>1.901</v>
      </c>
    </row>
    <row r="7" customFormat="false" ht="15" hidden="false" customHeight="false" outlineLevel="0" collapsed="false">
      <c r="C7" s="29"/>
      <c r="D7" s="29"/>
      <c r="AV7" s="25" t="n">
        <f aca="false">EOMONTH(AV6,0)+1</f>
        <v>37408</v>
      </c>
      <c r="AW7" s="19" t="n">
        <v>2.571</v>
      </c>
      <c r="AX7" s="19" t="n">
        <v>-0.155</v>
      </c>
      <c r="AY7" s="19" t="n">
        <v>0.05</v>
      </c>
      <c r="AZ7" s="19" t="n">
        <v>-0.1</v>
      </c>
      <c r="BA7" s="19" t="n">
        <v>-0.37</v>
      </c>
      <c r="BB7" s="19" t="n">
        <v>-0.61</v>
      </c>
      <c r="BC7" s="20"/>
      <c r="BD7" s="26" t="n">
        <f aca="false">AV7</f>
        <v>37408</v>
      </c>
      <c r="BE7" s="27" t="n">
        <f aca="false">$AW7+$AX7+$BE$1</f>
        <v>2.516</v>
      </c>
      <c r="BF7" s="27" t="n">
        <f aca="false">$AW7+$AX7</f>
        <v>2.416</v>
      </c>
      <c r="BG7" s="27" t="n">
        <f aca="false">$AW7+$AY7</f>
        <v>2.621</v>
      </c>
      <c r="BH7" s="27" t="n">
        <f aca="false">$AW7+$AZ7</f>
        <v>2.471</v>
      </c>
      <c r="BI7" s="27" t="n">
        <f aca="false">$AW7+$AZ7+$BI$1</f>
        <v>2.881</v>
      </c>
      <c r="BJ7" s="27" t="n">
        <f aca="false">$AW7+$BA7</f>
        <v>2.201</v>
      </c>
      <c r="BK7" s="28" t="n">
        <f aca="false">$AW7+$BB7</f>
        <v>1.961</v>
      </c>
    </row>
    <row r="8" customFormat="false" ht="15" hidden="false" customHeight="false" outlineLevel="0" collapsed="false">
      <c r="A8" s="30" t="s">
        <v>16</v>
      </c>
      <c r="B8" s="31" t="n">
        <v>37259</v>
      </c>
      <c r="AV8" s="25" t="n">
        <f aca="false">EOMONTH(AV7,0)+1</f>
        <v>37438</v>
      </c>
      <c r="AW8" s="19" t="n">
        <v>2.621</v>
      </c>
      <c r="AX8" s="19" t="n">
        <v>-0.065</v>
      </c>
      <c r="AY8" s="19" t="n">
        <v>0.155</v>
      </c>
      <c r="AZ8" s="19" t="n">
        <v>0.1</v>
      </c>
      <c r="BA8" s="19" t="n">
        <v>-0.36</v>
      </c>
      <c r="BB8" s="19" t="n">
        <v>-0.7</v>
      </c>
      <c r="BC8" s="20"/>
      <c r="BD8" s="26" t="n">
        <f aca="false">AV8</f>
        <v>37438</v>
      </c>
      <c r="BE8" s="27" t="n">
        <f aca="false">$AW8+$AX8+$BE$1</f>
        <v>2.656</v>
      </c>
      <c r="BF8" s="27" t="n">
        <f aca="false">$AW8+$AX8</f>
        <v>2.556</v>
      </c>
      <c r="BG8" s="27" t="n">
        <f aca="false">$AW8+$AY8</f>
        <v>2.776</v>
      </c>
      <c r="BH8" s="27" t="n">
        <f aca="false">$AW8+$AZ8</f>
        <v>2.721</v>
      </c>
      <c r="BI8" s="27" t="n">
        <f aca="false">$AW8+$AZ8+$BI$1</f>
        <v>3.131</v>
      </c>
      <c r="BJ8" s="27" t="n">
        <f aca="false">$AW8+$BA8</f>
        <v>2.261</v>
      </c>
      <c r="BK8" s="28" t="n">
        <f aca="false">$AW8+$BB8</f>
        <v>1.921</v>
      </c>
    </row>
    <row r="9" customFormat="false" ht="15" hidden="false" customHeight="false" outlineLevel="0" collapsed="false">
      <c r="A9" s="30" t="s">
        <v>17</v>
      </c>
      <c r="B9" s="31" t="n">
        <v>37258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AV9" s="25" t="n">
        <f aca="false">EOMONTH(AV8,0)+1</f>
        <v>37469</v>
      </c>
      <c r="AW9" s="19" t="n">
        <v>2.671</v>
      </c>
      <c r="AX9" s="19" t="n">
        <v>-0.065</v>
      </c>
      <c r="AY9" s="19" t="n">
        <v>0.155</v>
      </c>
      <c r="AZ9" s="19" t="n">
        <v>0.11</v>
      </c>
      <c r="BA9" s="19" t="n">
        <v>-0.36</v>
      </c>
      <c r="BB9" s="19" t="n">
        <v>-0.7</v>
      </c>
      <c r="BC9" s="20"/>
      <c r="BD9" s="26" t="n">
        <f aca="false">AV9</f>
        <v>37469</v>
      </c>
      <c r="BE9" s="27" t="n">
        <f aca="false">$AW9+$AX9+$BE$1</f>
        <v>2.706</v>
      </c>
      <c r="BF9" s="27" t="n">
        <f aca="false">$AW9+$AX9</f>
        <v>2.606</v>
      </c>
      <c r="BG9" s="27" t="n">
        <f aca="false">$AW9+$AY9</f>
        <v>2.826</v>
      </c>
      <c r="BH9" s="27" t="n">
        <f aca="false">$AW9+$AZ9</f>
        <v>2.781</v>
      </c>
      <c r="BI9" s="27" t="n">
        <f aca="false">$AW9+$AZ9+$BI$1</f>
        <v>3.191</v>
      </c>
      <c r="BJ9" s="27" t="n">
        <f aca="false">$AW9+$BA9</f>
        <v>2.311</v>
      </c>
      <c r="BK9" s="28" t="n">
        <f aca="false">$AW9+$BB9</f>
        <v>1.971</v>
      </c>
    </row>
    <row r="10" customFormat="false" ht="15.75" hidden="false" customHeight="false" outlineLevel="0" collapsed="false">
      <c r="Y10" s="32"/>
      <c r="Z10" s="33" t="s">
        <v>18</v>
      </c>
      <c r="AA10" s="3"/>
      <c r="AB10" s="3"/>
      <c r="AC10" s="3"/>
      <c r="AD10" s="3"/>
      <c r="AE10" s="3"/>
      <c r="AF10" s="3"/>
      <c r="AG10" s="3"/>
      <c r="AH10" s="3"/>
      <c r="AJ10" s="33" t="s">
        <v>19</v>
      </c>
      <c r="AK10" s="3"/>
      <c r="AL10" s="3"/>
      <c r="AM10" s="3"/>
      <c r="AN10" s="3"/>
      <c r="AO10" s="3"/>
      <c r="AP10" s="3"/>
      <c r="AQ10" s="3"/>
      <c r="AR10" s="3"/>
      <c r="AV10" s="25" t="n">
        <f aca="false">EOMONTH(AV9,0)+1</f>
        <v>37500</v>
      </c>
      <c r="AW10" s="19" t="n">
        <v>2.685</v>
      </c>
      <c r="AX10" s="19" t="n">
        <v>-0.065</v>
      </c>
      <c r="AY10" s="19" t="n">
        <v>0.155</v>
      </c>
      <c r="AZ10" s="19" t="n">
        <v>0.1</v>
      </c>
      <c r="BA10" s="19" t="n">
        <v>-0.36</v>
      </c>
      <c r="BB10" s="19" t="n">
        <v>-0.7</v>
      </c>
      <c r="BC10" s="20"/>
      <c r="BD10" s="26" t="n">
        <f aca="false">AV10</f>
        <v>37500</v>
      </c>
      <c r="BE10" s="27" t="n">
        <f aca="false">$AW10+$AX10+$BE$1</f>
        <v>2.72</v>
      </c>
      <c r="BF10" s="27" t="n">
        <f aca="false">$AW10+$AX10</f>
        <v>2.62</v>
      </c>
      <c r="BG10" s="27" t="n">
        <f aca="false">$AW10+$AY10</f>
        <v>2.84</v>
      </c>
      <c r="BH10" s="27" t="n">
        <f aca="false">$AW10+$AZ10</f>
        <v>2.785</v>
      </c>
      <c r="BI10" s="27" t="n">
        <f aca="false">$AW10+$AZ10+$BI$1</f>
        <v>3.195</v>
      </c>
      <c r="BJ10" s="27" t="n">
        <f aca="false">$AW10+$BA10</f>
        <v>2.325</v>
      </c>
      <c r="BK10" s="28" t="n">
        <f aca="false">$AW10+$BB10</f>
        <v>1.985</v>
      </c>
    </row>
    <row r="11" customFormat="false" ht="16.5" hidden="false" customHeight="false" outlineLevel="0" collapsed="false">
      <c r="A11" s="12" t="s">
        <v>20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34"/>
      <c r="Z11" s="34" t="s">
        <v>21</v>
      </c>
      <c r="AA11" s="3"/>
      <c r="AB11" s="3"/>
      <c r="AC11" s="3"/>
      <c r="AD11" s="3"/>
      <c r="AE11" s="3"/>
      <c r="AF11" s="3"/>
      <c r="AG11" s="3"/>
      <c r="AH11" s="3"/>
      <c r="AJ11" s="34" t="s">
        <v>21</v>
      </c>
      <c r="AK11" s="3"/>
      <c r="AL11" s="3"/>
      <c r="AM11" s="3"/>
      <c r="AN11" s="3"/>
      <c r="AO11" s="3"/>
      <c r="AP11" s="3"/>
      <c r="AQ11" s="3"/>
      <c r="AR11" s="3"/>
      <c r="AV11" s="25" t="n">
        <f aca="false">EOMONTH(AV10,0)+1</f>
        <v>37530</v>
      </c>
      <c r="AW11" s="19" t="n">
        <v>2.716</v>
      </c>
      <c r="AX11" s="19" t="n">
        <v>-0.045</v>
      </c>
      <c r="AY11" s="19" t="n">
        <v>0.115</v>
      </c>
      <c r="AZ11" s="19" t="n">
        <v>0</v>
      </c>
      <c r="BA11" s="19" t="n">
        <v>-0.33</v>
      </c>
      <c r="BB11" s="19" t="n">
        <v>-0.63</v>
      </c>
      <c r="BC11" s="20"/>
      <c r="BD11" s="26" t="n">
        <f aca="false">AV11</f>
        <v>37530</v>
      </c>
      <c r="BE11" s="27" t="n">
        <f aca="false">$AW11+$AX11+$BE$1</f>
        <v>2.771</v>
      </c>
      <c r="BF11" s="27" t="n">
        <f aca="false">$AW11+$AX11</f>
        <v>2.671</v>
      </c>
      <c r="BG11" s="27" t="n">
        <f aca="false">$AW11+$AY11</f>
        <v>2.831</v>
      </c>
      <c r="BH11" s="27" t="n">
        <f aca="false">$AW11+$AZ11</f>
        <v>2.716</v>
      </c>
      <c r="BI11" s="27" t="n">
        <f aca="false">$AW11+$AZ11+$BI$1</f>
        <v>3.126</v>
      </c>
      <c r="BJ11" s="27" t="n">
        <f aca="false">$AW11+$BA11</f>
        <v>2.386</v>
      </c>
      <c r="BK11" s="28" t="n">
        <f aca="false">$AW11+$BB11</f>
        <v>2.086</v>
      </c>
    </row>
    <row r="12" customFormat="false" ht="15.75" hidden="false" customHeight="false" outlineLevel="0" collapsed="false">
      <c r="A12" s="35" t="s">
        <v>22</v>
      </c>
      <c r="B12" s="36" t="n">
        <v>37288</v>
      </c>
      <c r="C12" s="37" t="s">
        <v>23</v>
      </c>
      <c r="D12" s="38"/>
      <c r="E12" s="39" t="str">
        <f aca="false">A57</f>
        <v>Q3-2002</v>
      </c>
      <c r="F12" s="37" t="s">
        <v>23</v>
      </c>
      <c r="G12" s="38"/>
      <c r="H12" s="38" t="str">
        <f aca="false">A58</f>
        <v>Q1-2003</v>
      </c>
      <c r="I12" s="38" t="s">
        <v>23</v>
      </c>
      <c r="J12" s="38"/>
      <c r="K12" s="38" t="str">
        <f aca="false">A59</f>
        <v>Q3-2003</v>
      </c>
      <c r="L12" s="37" t="s">
        <v>23</v>
      </c>
      <c r="M12" s="38"/>
      <c r="N12" s="40" t="n">
        <f aca="false">A60</f>
        <v>2003</v>
      </c>
      <c r="O12" s="37" t="s">
        <v>23</v>
      </c>
      <c r="P12" s="38"/>
      <c r="Q12" s="40" t="str">
        <f aca="false">A61</f>
        <v>2004-2008</v>
      </c>
      <c r="R12" s="37" t="s">
        <v>23</v>
      </c>
      <c r="S12" s="40"/>
      <c r="T12" s="40" t="str">
        <f aca="false">A62</f>
        <v>2004-2013</v>
      </c>
      <c r="U12" s="37" t="s">
        <v>23</v>
      </c>
      <c r="V12" s="40"/>
      <c r="W12" s="40" t="str">
        <f aca="false">A63</f>
        <v>2004-2018</v>
      </c>
      <c r="X12" s="41" t="s">
        <v>23</v>
      </c>
      <c r="Y12" s="42"/>
      <c r="Z12" s="35" t="s">
        <v>22</v>
      </c>
      <c r="AA12" s="36" t="n">
        <v>37226</v>
      </c>
      <c r="AB12" s="39" t="s">
        <v>24</v>
      </c>
      <c r="AC12" s="39" t="s">
        <v>25</v>
      </c>
      <c r="AD12" s="39" t="s">
        <v>26</v>
      </c>
      <c r="AE12" s="40" t="n">
        <v>2003</v>
      </c>
      <c r="AF12" s="40" t="s">
        <v>27</v>
      </c>
      <c r="AG12" s="40" t="s">
        <v>28</v>
      </c>
      <c r="AH12" s="43" t="s">
        <v>29</v>
      </c>
      <c r="AJ12" s="35" t="s">
        <v>22</v>
      </c>
      <c r="AK12" s="36" t="n">
        <f aca="false">B12</f>
        <v>37288</v>
      </c>
      <c r="AL12" s="39" t="str">
        <f aca="false">E12</f>
        <v>Q3-2002</v>
      </c>
      <c r="AM12" s="39" t="str">
        <f aca="false">H12</f>
        <v>Q1-2003</v>
      </c>
      <c r="AN12" s="39" t="str">
        <f aca="false">K12</f>
        <v>Q3-2003</v>
      </c>
      <c r="AO12" s="40" t="n">
        <f aca="false">N12</f>
        <v>2003</v>
      </c>
      <c r="AP12" s="40" t="str">
        <f aca="false">Q12</f>
        <v>2004-2008</v>
      </c>
      <c r="AQ12" s="40" t="str">
        <f aca="false">T12</f>
        <v>2004-2013</v>
      </c>
      <c r="AR12" s="43" t="str">
        <f aca="false">W12</f>
        <v>2004-2018</v>
      </c>
      <c r="AV12" s="25" t="n">
        <f aca="false">EOMONTH(AV11,0)+1</f>
        <v>37561</v>
      </c>
      <c r="AW12" s="19" t="n">
        <v>2.923</v>
      </c>
      <c r="AX12" s="19" t="n">
        <v>0.015</v>
      </c>
      <c r="AY12" s="19" t="n">
        <v>0.18</v>
      </c>
      <c r="AZ12" s="19" t="n">
        <v>0.03</v>
      </c>
      <c r="BA12" s="19" t="n">
        <v>-0.235</v>
      </c>
      <c r="BB12" s="19" t="n">
        <v>-0.355</v>
      </c>
      <c r="BC12" s="20"/>
      <c r="BD12" s="26" t="n">
        <f aca="false">AV12</f>
        <v>37561</v>
      </c>
      <c r="BE12" s="27" t="n">
        <f aca="false">$AW12+$AX12+$BE$1</f>
        <v>3.038</v>
      </c>
      <c r="BF12" s="27" t="n">
        <f aca="false">$AW12+$AX12</f>
        <v>2.938</v>
      </c>
      <c r="BG12" s="27" t="n">
        <f aca="false">$AW12+$AY12</f>
        <v>3.103</v>
      </c>
      <c r="BH12" s="27" t="n">
        <f aca="false">$AW12+$AZ12</f>
        <v>2.953</v>
      </c>
      <c r="BI12" s="27" t="n">
        <f aca="false">$AW12+$AZ12+$BI$1</f>
        <v>3.363</v>
      </c>
      <c r="BJ12" s="27" t="n">
        <f aca="false">$AW12+$BA12</f>
        <v>2.688</v>
      </c>
      <c r="BK12" s="28" t="n">
        <f aca="false">$AW12+$BB12</f>
        <v>2.568</v>
      </c>
    </row>
    <row r="13" customFormat="false" ht="15" hidden="false" customHeight="false" outlineLevel="0" collapsed="false">
      <c r="A13" s="44" t="s">
        <v>30</v>
      </c>
      <c r="B13" s="45" t="n">
        <f aca="false">AK13</f>
        <v>20</v>
      </c>
      <c r="C13" s="46" t="e">
        <f aca="false">B13-HLOOKUP(B$12,$AA$12:$AH$20,$AS13+1,FALSE())</f>
        <v>#N/A</v>
      </c>
      <c r="D13" s="47"/>
      <c r="E13" s="48" t="n">
        <f aca="false">AL13</f>
        <v>31.4247173023542</v>
      </c>
      <c r="F13" s="49" t="n">
        <f aca="false">E13-HLOOKUP(E$12,$AA$12:$AH$20,$AS13+1,FALSE())</f>
        <v>-10.3452826976458</v>
      </c>
      <c r="G13" s="47"/>
      <c r="H13" s="47" t="n">
        <f aca="false">AM13</f>
        <v>27.4259262104889</v>
      </c>
      <c r="I13" s="47" t="n">
        <f aca="false">H13-HLOOKUP(H$12,$AA$12:$AH$20,$AS13+1,FALSE())</f>
        <v>-8.25407378951108</v>
      </c>
      <c r="J13" s="47"/>
      <c r="K13" s="47" t="n">
        <f aca="false">AN13</f>
        <v>34.8047611427626</v>
      </c>
      <c r="L13" s="49" t="n">
        <f aca="false">K13-HLOOKUP(K$12,$AA$12:$AH$20,$AS13+1,FALSE())</f>
        <v>-3.25523885723744</v>
      </c>
      <c r="M13" s="47"/>
      <c r="N13" s="48" t="n">
        <f aca="false">AO13</f>
        <v>27.351761040237</v>
      </c>
      <c r="O13" s="49" t="n">
        <f aca="false">N13-HLOOKUP(N$12,$AA$12:$AH$20,$AS13+1,FALSE())</f>
        <v>-5.86823895976297</v>
      </c>
      <c r="P13" s="47"/>
      <c r="Q13" s="48" t="n">
        <f aca="false">AP13</f>
        <v>28.4344559715748</v>
      </c>
      <c r="R13" s="49" t="n">
        <f aca="false">Q13-HLOOKUP(Q$12,$AA$12:$AH$20,$AS13+1,FALSE())</f>
        <v>-9.60554402842521</v>
      </c>
      <c r="S13" s="47"/>
      <c r="T13" s="48" t="n">
        <f aca="false">AQ13</f>
        <v>29.3938932780889</v>
      </c>
      <c r="U13" s="49" t="n">
        <f aca="false">T13-HLOOKUP(T$12,$AA$12:$AH$20,$AS13+1,FALSE())</f>
        <v>-9.57610672191105</v>
      </c>
      <c r="V13" s="47"/>
      <c r="W13" s="48" t="n">
        <f aca="false">AR13</f>
        <v>30.2734725971909</v>
      </c>
      <c r="X13" s="50" t="n">
        <f aca="false">W13-HLOOKUP(W$12,$AA$12:$AH$20,$AS13+1,FALSE())</f>
        <v>-9.57652740280907</v>
      </c>
      <c r="Y13" s="42"/>
      <c r="Z13" s="44" t="s">
        <v>30</v>
      </c>
      <c r="AA13" s="51" t="n">
        <v>30</v>
      </c>
      <c r="AB13" s="52" t="n">
        <v>41.77</v>
      </c>
      <c r="AC13" s="52" t="n">
        <v>35.68</v>
      </c>
      <c r="AD13" s="52" t="n">
        <v>38.06</v>
      </c>
      <c r="AE13" s="52" t="n">
        <v>33.22</v>
      </c>
      <c r="AF13" s="52" t="n">
        <v>38.04</v>
      </c>
      <c r="AG13" s="52" t="n">
        <v>38.97</v>
      </c>
      <c r="AH13" s="53" t="n">
        <v>39.85</v>
      </c>
      <c r="AJ13" s="44" t="s">
        <v>30</v>
      </c>
      <c r="AK13" s="51" t="n">
        <v>20</v>
      </c>
      <c r="AL13" s="52" t="n">
        <v>31.4247173023542</v>
      </c>
      <c r="AM13" s="52" t="n">
        <v>27.4259262104889</v>
      </c>
      <c r="AN13" s="52" t="n">
        <v>34.8047611427626</v>
      </c>
      <c r="AO13" s="52" t="n">
        <v>27.351761040237</v>
      </c>
      <c r="AP13" s="52" t="n">
        <v>28.4344559715748</v>
      </c>
      <c r="AQ13" s="52" t="n">
        <v>29.3938932780889</v>
      </c>
      <c r="AR13" s="53" t="n">
        <v>30.2734725971909</v>
      </c>
      <c r="AS13" s="54" t="n">
        <v>1</v>
      </c>
      <c r="AV13" s="25" t="n">
        <f aca="false">EOMONTH(AV12,0)+1</f>
        <v>37591</v>
      </c>
      <c r="AW13" s="19" t="n">
        <v>3.128</v>
      </c>
      <c r="AX13" s="19" t="n">
        <v>0.035</v>
      </c>
      <c r="AY13" s="19" t="n">
        <v>0.29</v>
      </c>
      <c r="AZ13" s="19" t="n">
        <v>0.03</v>
      </c>
      <c r="BA13" s="19" t="n">
        <v>-0.235</v>
      </c>
      <c r="BB13" s="19" t="n">
        <v>-0.355</v>
      </c>
      <c r="BC13" s="20"/>
      <c r="BD13" s="26" t="n">
        <f aca="false">AV13</f>
        <v>37591</v>
      </c>
      <c r="BE13" s="55" t="n">
        <f aca="false">$AW13+$AX13+$BE$1</f>
        <v>3.263</v>
      </c>
      <c r="BF13" s="27" t="n">
        <f aca="false">$AW13+$AX13</f>
        <v>3.163</v>
      </c>
      <c r="BG13" s="27" t="n">
        <f aca="false">$AW13+$AY13</f>
        <v>3.418</v>
      </c>
      <c r="BH13" s="27" t="n">
        <f aca="false">$AW13+$AZ13</f>
        <v>3.158</v>
      </c>
      <c r="BI13" s="27" t="n">
        <f aca="false">$AW13+$AZ13+$BI$1</f>
        <v>3.568</v>
      </c>
      <c r="BJ13" s="27" t="n">
        <f aca="false">$AW13+$BA13</f>
        <v>2.893</v>
      </c>
      <c r="BK13" s="28" t="n">
        <f aca="false">$AW13+$BB13</f>
        <v>2.773</v>
      </c>
    </row>
    <row r="14" customFormat="false" ht="15" hidden="false" customHeight="false" outlineLevel="0" collapsed="false">
      <c r="A14" s="44" t="s">
        <v>31</v>
      </c>
      <c r="B14" s="56" t="n">
        <f aca="false">AK14</f>
        <v>20.499997963508</v>
      </c>
      <c r="C14" s="57" t="e">
        <f aca="false">B14-HLOOKUP(B$12,$AA$12:$AH$20,$AS14+1,FALSE())</f>
        <v>#N/A</v>
      </c>
      <c r="D14" s="58"/>
      <c r="E14" s="42" t="n">
        <f aca="false">AL14</f>
        <v>34.4049027377078</v>
      </c>
      <c r="F14" s="59" t="n">
        <f aca="false">E14-HLOOKUP(E$12,$AA$12:$AH$20,$AS14+1,FALSE())</f>
        <v>-10.3450972622922</v>
      </c>
      <c r="G14" s="58"/>
      <c r="H14" s="58" t="n">
        <f aca="false">AM14</f>
        <v>28.3458866025483</v>
      </c>
      <c r="I14" s="58" t="n">
        <f aca="false">H14-HLOOKUP(H$12,$AA$12:$AH$20,$AS14+1,FALSE())</f>
        <v>-8.1641133974517</v>
      </c>
      <c r="J14" s="58"/>
      <c r="K14" s="58" t="n">
        <f aca="false">AN14</f>
        <v>38.6438913721541</v>
      </c>
      <c r="L14" s="59" t="n">
        <f aca="false">K14-HLOOKUP(K$12,$AA$12:$AH$20,$AS14+1,FALSE())</f>
        <v>-0.526108627845879</v>
      </c>
      <c r="M14" s="58"/>
      <c r="N14" s="42" t="n">
        <f aca="false">AO14</f>
        <v>29.7168501683295</v>
      </c>
      <c r="O14" s="59" t="n">
        <f aca="false">N14-HLOOKUP(N$12,$AA$12:$AH$20,$AS14+1,FALSE())</f>
        <v>-5.16314983167055</v>
      </c>
      <c r="P14" s="58"/>
      <c r="Q14" s="42" t="n">
        <f aca="false">AP14</f>
        <v>30.9032197563011</v>
      </c>
      <c r="R14" s="59" t="n">
        <f aca="false">Q14-HLOOKUP(Q$12,$AA$12:$AH$20,$AS14+1,FALSE())</f>
        <v>-9.5567802436989</v>
      </c>
      <c r="S14" s="58"/>
      <c r="T14" s="42" t="n">
        <f aca="false">AQ14</f>
        <v>32.1001248153564</v>
      </c>
      <c r="U14" s="59" t="n">
        <f aca="false">T14-HLOOKUP(T$12,$AA$12:$AH$20,$AS14+1,FALSE())</f>
        <v>-9.48987518464362</v>
      </c>
      <c r="V14" s="58"/>
      <c r="W14" s="42" t="n">
        <f aca="false">AR14</f>
        <v>33.2274483819905</v>
      </c>
      <c r="X14" s="60" t="n">
        <f aca="false">W14-HLOOKUP(W$12,$AA$12:$AH$20,$AS14+1,FALSE())</f>
        <v>-9.48255161800947</v>
      </c>
      <c r="Y14" s="42"/>
      <c r="Z14" s="44" t="s">
        <v>31</v>
      </c>
      <c r="AA14" s="61" t="n">
        <v>30.5</v>
      </c>
      <c r="AB14" s="62" t="n">
        <v>44.75</v>
      </c>
      <c r="AC14" s="62" t="n">
        <v>36.51</v>
      </c>
      <c r="AD14" s="62" t="n">
        <v>39.17</v>
      </c>
      <c r="AE14" s="62" t="n">
        <v>34.88</v>
      </c>
      <c r="AF14" s="62" t="n">
        <v>40.46</v>
      </c>
      <c r="AG14" s="62" t="n">
        <v>41.59</v>
      </c>
      <c r="AH14" s="63" t="n">
        <v>42.71</v>
      </c>
      <c r="AJ14" s="44" t="s">
        <v>31</v>
      </c>
      <c r="AK14" s="61" t="n">
        <v>20.499997963508</v>
      </c>
      <c r="AL14" s="62" t="n">
        <v>34.4049027377078</v>
      </c>
      <c r="AM14" s="62" t="n">
        <v>28.3458866025483</v>
      </c>
      <c r="AN14" s="62" t="n">
        <v>38.6438913721541</v>
      </c>
      <c r="AO14" s="62" t="n">
        <v>29.7168501683295</v>
      </c>
      <c r="AP14" s="62" t="n">
        <v>30.9032197563011</v>
      </c>
      <c r="AQ14" s="62" t="n">
        <v>32.1001248153564</v>
      </c>
      <c r="AR14" s="63" t="n">
        <v>33.2274483819905</v>
      </c>
      <c r="AS14" s="54" t="n">
        <v>2</v>
      </c>
      <c r="AV14" s="25" t="n">
        <f aca="false">EOMONTH(AV13,0)+1</f>
        <v>37622</v>
      </c>
      <c r="AW14" s="19" t="n">
        <v>3.233</v>
      </c>
      <c r="AX14" s="19" t="n">
        <v>0.11</v>
      </c>
      <c r="AY14" s="19" t="n">
        <v>0.34</v>
      </c>
      <c r="AZ14" s="19" t="n">
        <v>0.02</v>
      </c>
      <c r="BA14" s="19" t="n">
        <v>-0.235</v>
      </c>
      <c r="BB14" s="19" t="n">
        <v>-0.33</v>
      </c>
      <c r="BC14" s="20"/>
      <c r="BD14" s="26" t="n">
        <f aca="false">AV14</f>
        <v>37622</v>
      </c>
      <c r="BE14" s="27" t="n">
        <f aca="false">$AW14+$AX14+$BE$1</f>
        <v>3.443</v>
      </c>
      <c r="BF14" s="27" t="n">
        <f aca="false">$AW14+$AX14</f>
        <v>3.343</v>
      </c>
      <c r="BG14" s="27" t="n">
        <f aca="false">$AW14+$AY14</f>
        <v>3.573</v>
      </c>
      <c r="BH14" s="27" t="n">
        <f aca="false">$AW14+$AZ14</f>
        <v>3.253</v>
      </c>
      <c r="BI14" s="27" t="n">
        <f aca="false">$AW14+$AZ14+$BI$1</f>
        <v>3.663</v>
      </c>
      <c r="BJ14" s="27" t="n">
        <f aca="false">$AW14+$BA14</f>
        <v>2.998</v>
      </c>
      <c r="BK14" s="28" t="n">
        <f aca="false">$AW14+$BB14</f>
        <v>2.903</v>
      </c>
    </row>
    <row r="15" customFormat="false" ht="15" hidden="false" customHeight="false" outlineLevel="0" collapsed="false">
      <c r="A15" s="44" t="s">
        <v>32</v>
      </c>
      <c r="B15" s="56" t="n">
        <f aca="false">AK15</f>
        <v>28.25</v>
      </c>
      <c r="C15" s="57" t="e">
        <f aca="false">B15-HLOOKUP(B$12,$AA$12:$AH$20,$AS15+1,FALSE())</f>
        <v>#N/A</v>
      </c>
      <c r="D15" s="58"/>
      <c r="E15" s="42" t="n">
        <f aca="false">AL15</f>
        <v>41.8804556658285</v>
      </c>
      <c r="F15" s="59" t="n">
        <f aca="false">E15-HLOOKUP(E$12,$AA$12:$AH$20,$AS15+1,FALSE())</f>
        <v>-7.49954433417146</v>
      </c>
      <c r="G15" s="58"/>
      <c r="H15" s="58" t="n">
        <f aca="false">AM15</f>
        <v>31.2537954199429</v>
      </c>
      <c r="I15" s="58" t="n">
        <f aca="false">H15-HLOOKUP(H$12,$AA$12:$AH$20,$AS15+1,FALSE())</f>
        <v>-6.21620458005714</v>
      </c>
      <c r="J15" s="58"/>
      <c r="K15" s="58" t="n">
        <f aca="false">AN15</f>
        <v>47.0012995327118</v>
      </c>
      <c r="L15" s="59" t="n">
        <f aca="false">K15-HLOOKUP(K$12,$AA$12:$AH$20,$AS15+1,FALSE())</f>
        <v>8.28129953271179</v>
      </c>
      <c r="M15" s="58"/>
      <c r="N15" s="42" t="n">
        <f aca="false">AO15</f>
        <v>34.9614261901366</v>
      </c>
      <c r="O15" s="59" t="n">
        <f aca="false">N15-HLOOKUP(N$12,$AA$12:$AH$20,$AS15+1,FALSE())</f>
        <v>-2.63857380986344</v>
      </c>
      <c r="P15" s="58"/>
      <c r="Q15" s="42" t="n">
        <f aca="false">AP15</f>
        <v>35.6759819567234</v>
      </c>
      <c r="R15" s="59" t="n">
        <f aca="false">Q15-HLOOKUP(Q$12,$AA$12:$AH$20,$AS15+1,FALSE())</f>
        <v>-6.51401804327664</v>
      </c>
      <c r="S15" s="58"/>
      <c r="T15" s="42" t="n">
        <f aca="false">AQ15</f>
        <v>36.1502402379744</v>
      </c>
      <c r="U15" s="59" t="n">
        <f aca="false">T15-HLOOKUP(T$12,$AA$12:$AH$20,$AS15+1,FALSE())</f>
        <v>-6.61975976202565</v>
      </c>
      <c r="V15" s="58"/>
      <c r="W15" s="42" t="n">
        <f aca="false">AR15</f>
        <v>36.4755754807777</v>
      </c>
      <c r="X15" s="60" t="n">
        <f aca="false">W15-HLOOKUP(W$12,$AA$12:$AH$20,$AS15+1,FALSE())</f>
        <v>-6.66442451922232</v>
      </c>
      <c r="Y15" s="42"/>
      <c r="Z15" s="44" t="s">
        <v>32</v>
      </c>
      <c r="AA15" s="61" t="n">
        <v>32.94</v>
      </c>
      <c r="AB15" s="62" t="n">
        <v>49.38</v>
      </c>
      <c r="AC15" s="62" t="n">
        <v>37.47</v>
      </c>
      <c r="AD15" s="62" t="n">
        <v>38.72</v>
      </c>
      <c r="AE15" s="62" t="n">
        <v>37.6</v>
      </c>
      <c r="AF15" s="62" t="n">
        <v>42.19</v>
      </c>
      <c r="AG15" s="62" t="n">
        <v>42.77</v>
      </c>
      <c r="AH15" s="63" t="n">
        <v>43.14</v>
      </c>
      <c r="AJ15" s="44" t="s">
        <v>32</v>
      </c>
      <c r="AK15" s="61" t="n">
        <v>28.25</v>
      </c>
      <c r="AL15" s="62" t="n">
        <v>41.8804556658285</v>
      </c>
      <c r="AM15" s="62" t="n">
        <v>31.2537954199429</v>
      </c>
      <c r="AN15" s="62" t="n">
        <v>47.0012995327118</v>
      </c>
      <c r="AO15" s="62" t="n">
        <v>34.9614261901366</v>
      </c>
      <c r="AP15" s="62" t="n">
        <v>35.6759819567234</v>
      </c>
      <c r="AQ15" s="62" t="n">
        <v>36.1502402379744</v>
      </c>
      <c r="AR15" s="63" t="n">
        <v>36.4755754807777</v>
      </c>
      <c r="AS15" s="54" t="n">
        <v>3</v>
      </c>
      <c r="AV15" s="25" t="n">
        <f aca="false">EOMONTH(AV14,0)+1</f>
        <v>37653</v>
      </c>
      <c r="AW15" s="19" t="n">
        <v>3.173</v>
      </c>
      <c r="AX15" s="19" t="n">
        <v>0.09</v>
      </c>
      <c r="AY15" s="19" t="n">
        <v>0.33</v>
      </c>
      <c r="AZ15" s="19" t="n">
        <v>0.02</v>
      </c>
      <c r="BA15" s="19" t="n">
        <v>-0.235</v>
      </c>
      <c r="BB15" s="19" t="n">
        <v>-0.32</v>
      </c>
      <c r="BC15" s="20"/>
      <c r="BD15" s="26" t="n">
        <f aca="false">AV15</f>
        <v>37653</v>
      </c>
      <c r="BE15" s="55" t="n">
        <f aca="false">$AW15+$AX15+$BE$1</f>
        <v>3.363</v>
      </c>
      <c r="BF15" s="27" t="n">
        <f aca="false">$AW15+$AX15</f>
        <v>3.263</v>
      </c>
      <c r="BG15" s="27" t="n">
        <f aca="false">$AW15+$AY15</f>
        <v>3.503</v>
      </c>
      <c r="BH15" s="27" t="n">
        <f aca="false">$AW15+$AZ15</f>
        <v>3.193</v>
      </c>
      <c r="BI15" s="27" t="n">
        <f aca="false">$AW15+$AZ15+$BI$1</f>
        <v>3.603</v>
      </c>
      <c r="BJ15" s="27" t="n">
        <f aca="false">$AW15+$BA15</f>
        <v>2.938</v>
      </c>
      <c r="BK15" s="28" t="n">
        <f aca="false">$AW15+$BB15</f>
        <v>2.853</v>
      </c>
    </row>
    <row r="16" customFormat="false" ht="15" hidden="false" customHeight="false" outlineLevel="0" collapsed="false">
      <c r="A16" s="44" t="s">
        <v>33</v>
      </c>
      <c r="B16" s="56" t="n">
        <f aca="false">AK16</f>
        <v>28</v>
      </c>
      <c r="C16" s="57" t="e">
        <f aca="false">B16-HLOOKUP(B$12,$AA$12:$AH$20,$AS16+1,FALSE())</f>
        <v>#N/A</v>
      </c>
      <c r="D16" s="58"/>
      <c r="E16" s="42" t="n">
        <f aca="false">AL16</f>
        <v>42.1731518925057</v>
      </c>
      <c r="F16" s="59" t="n">
        <f aca="false">E16-HLOOKUP(E$12,$AA$12:$AH$20,$AS16+1,FALSE())</f>
        <v>-7.24684810749426</v>
      </c>
      <c r="G16" s="58"/>
      <c r="H16" s="58" t="n">
        <f aca="false">AM16</f>
        <v>30.7464125791386</v>
      </c>
      <c r="I16" s="58" t="n">
        <f aca="false">H16-HLOOKUP(H$12,$AA$12:$AH$20,$AS16+1,FALSE())</f>
        <v>-5.25358742086144</v>
      </c>
      <c r="J16" s="58"/>
      <c r="K16" s="58" t="n">
        <f aca="false">AN16</f>
        <v>48.3481364790645</v>
      </c>
      <c r="L16" s="59" t="n">
        <f aca="false">K16-HLOOKUP(K$12,$AA$12:$AH$20,$AS16+1,FALSE())</f>
        <v>11.5881364790645</v>
      </c>
      <c r="M16" s="58"/>
      <c r="N16" s="42" t="n">
        <f aca="false">AO16</f>
        <v>35.5053333976016</v>
      </c>
      <c r="O16" s="59" t="n">
        <f aca="false">N16-HLOOKUP(N$12,$AA$12:$AH$20,$AS16+1,FALSE())</f>
        <v>-1.9446666023984</v>
      </c>
      <c r="P16" s="58"/>
      <c r="Q16" s="42" t="n">
        <f aca="false">AP16</f>
        <v>36.2212418475325</v>
      </c>
      <c r="R16" s="59" t="n">
        <f aca="false">Q16-HLOOKUP(Q$12,$AA$12:$AH$20,$AS16+1,FALSE())</f>
        <v>-5.94875815246746</v>
      </c>
      <c r="S16" s="58"/>
      <c r="T16" s="42" t="n">
        <f aca="false">AQ16</f>
        <v>36.6993416763218</v>
      </c>
      <c r="U16" s="59" t="n">
        <f aca="false">T16-HLOOKUP(T$12,$AA$12:$AH$20,$AS16+1,FALSE())</f>
        <v>-6.03065832367819</v>
      </c>
      <c r="V16" s="58"/>
      <c r="W16" s="42" t="n">
        <f aca="false">AR16</f>
        <v>37.0250092342102</v>
      </c>
      <c r="X16" s="60" t="n">
        <f aca="false">W16-HLOOKUP(W$12,$AA$12:$AH$20,$AS16+1,FALSE())</f>
        <v>-6.07499076578979</v>
      </c>
      <c r="Y16" s="42"/>
      <c r="Z16" s="44" t="s">
        <v>33</v>
      </c>
      <c r="AA16" s="61" t="n">
        <v>30.9</v>
      </c>
      <c r="AB16" s="62" t="n">
        <v>49.42</v>
      </c>
      <c r="AC16" s="62" t="n">
        <v>36</v>
      </c>
      <c r="AD16" s="62" t="n">
        <v>36.76</v>
      </c>
      <c r="AE16" s="62" t="n">
        <v>37.45</v>
      </c>
      <c r="AF16" s="62" t="n">
        <v>42.17</v>
      </c>
      <c r="AG16" s="62" t="n">
        <v>42.73</v>
      </c>
      <c r="AH16" s="63" t="n">
        <v>43.1</v>
      </c>
      <c r="AJ16" s="44" t="s">
        <v>33</v>
      </c>
      <c r="AK16" s="61" t="n">
        <v>28</v>
      </c>
      <c r="AL16" s="62" t="n">
        <v>42.1731518925057</v>
      </c>
      <c r="AM16" s="62" t="n">
        <v>30.7464125791386</v>
      </c>
      <c r="AN16" s="62" t="n">
        <v>48.3481364790645</v>
      </c>
      <c r="AO16" s="62" t="n">
        <v>35.5053333976016</v>
      </c>
      <c r="AP16" s="62" t="n">
        <v>36.2212418475325</v>
      </c>
      <c r="AQ16" s="62" t="n">
        <v>36.6993416763218</v>
      </c>
      <c r="AR16" s="63" t="n">
        <v>37.0250092342102</v>
      </c>
      <c r="AS16" s="54" t="n">
        <v>4</v>
      </c>
      <c r="AV16" s="25" t="n">
        <f aca="false">EOMONTH(AV15,0)+1</f>
        <v>37681</v>
      </c>
      <c r="AW16" s="19" t="n">
        <v>3.108</v>
      </c>
      <c r="AX16" s="19" t="n">
        <v>0.01</v>
      </c>
      <c r="AY16" s="19" t="n">
        <v>0.16</v>
      </c>
      <c r="AZ16" s="19" t="n">
        <v>0.02</v>
      </c>
      <c r="BA16" s="19" t="n">
        <v>-0.235</v>
      </c>
      <c r="BB16" s="19" t="n">
        <v>-0.365</v>
      </c>
      <c r="BC16" s="20"/>
      <c r="BD16" s="26" t="n">
        <f aca="false">AV16</f>
        <v>37681</v>
      </c>
      <c r="BE16" s="27" t="n">
        <f aca="false">$AW16+$AX16+$BE$1</f>
        <v>3.218</v>
      </c>
      <c r="BF16" s="27" t="n">
        <f aca="false">$AW16+$AX16</f>
        <v>3.118</v>
      </c>
      <c r="BG16" s="27" t="n">
        <f aca="false">$AW16+$AY16</f>
        <v>3.268</v>
      </c>
      <c r="BH16" s="27" t="n">
        <f aca="false">$AW16+$AZ16</f>
        <v>3.128</v>
      </c>
      <c r="BI16" s="27" t="n">
        <f aca="false">$AW16+$AZ16+$BI$1</f>
        <v>3.538</v>
      </c>
      <c r="BJ16" s="27" t="n">
        <f aca="false">$AW16+$BA16</f>
        <v>2.873</v>
      </c>
      <c r="BK16" s="28" t="n">
        <f aca="false">$AW16+$BB16</f>
        <v>2.743</v>
      </c>
    </row>
    <row r="17" customFormat="false" ht="15" hidden="false" customHeight="false" outlineLevel="0" collapsed="false">
      <c r="A17" s="44" t="s">
        <v>34</v>
      </c>
      <c r="B17" s="56" t="n">
        <f aca="false">AK17</f>
        <v>24.4999975661437</v>
      </c>
      <c r="C17" s="57" t="e">
        <f aca="false">B17-HLOOKUP(B$12,$AA$12:$AH$20,$AS17+1,FALSE())</f>
        <v>#N/A</v>
      </c>
      <c r="D17" s="58"/>
      <c r="E17" s="42" t="n">
        <f aca="false">AL17</f>
        <v>50.7104123034396</v>
      </c>
      <c r="F17" s="59" t="n">
        <f aca="false">E17-HLOOKUP(E$12,$AA$12:$AH$20,$AS17+1,FALSE())</f>
        <v>-10.1795876965604</v>
      </c>
      <c r="G17" s="58"/>
      <c r="H17" s="58" t="n">
        <f aca="false">AM17</f>
        <v>27.9147463563507</v>
      </c>
      <c r="I17" s="58" t="n">
        <f aca="false">H17-HLOOKUP(H$12,$AA$12:$AH$20,$AS17+1,FALSE())</f>
        <v>-9.11525364364931</v>
      </c>
      <c r="J17" s="58"/>
      <c r="K17" s="58" t="n">
        <f aca="false">AN17</f>
        <v>53.9205381855604</v>
      </c>
      <c r="L17" s="59" t="n">
        <f aca="false">K17-HLOOKUP(K$12,$AA$12:$AH$20,$AS17+1,FALSE())</f>
        <v>17.3905381855604</v>
      </c>
      <c r="M17" s="58"/>
      <c r="N17" s="42" t="n">
        <f aca="false">AO17</f>
        <v>35.5960065881584</v>
      </c>
      <c r="O17" s="59" t="n">
        <f aca="false">N17-HLOOKUP(N$12,$AA$12:$AH$20,$AS17+1,FALSE())</f>
        <v>-5.51399341184161</v>
      </c>
      <c r="P17" s="58"/>
      <c r="Q17" s="42" t="n">
        <f aca="false">AP17</f>
        <v>36.373663079869</v>
      </c>
      <c r="R17" s="59" t="n">
        <f aca="false">Q17-HLOOKUP(Q$12,$AA$12:$AH$20,$AS17+1,FALSE())</f>
        <v>-6.75633692013096</v>
      </c>
      <c r="S17" s="58"/>
      <c r="T17" s="42" t="n">
        <f aca="false">AQ17</f>
        <v>36.8563103245305</v>
      </c>
      <c r="U17" s="59" t="n">
        <f aca="false">T17-HLOOKUP(T$12,$AA$12:$AH$20,$AS17+1,FALSE())</f>
        <v>-6.77368967546953</v>
      </c>
      <c r="V17" s="58"/>
      <c r="W17" s="42" t="n">
        <f aca="false">AR17</f>
        <v>37.217415497919</v>
      </c>
      <c r="X17" s="60" t="n">
        <f aca="false">W17-HLOOKUP(W$12,$AA$12:$AH$20,$AS17+1,FALSE())</f>
        <v>-6.80258450208098</v>
      </c>
      <c r="Y17" s="42"/>
      <c r="Z17" s="44" t="s">
        <v>34</v>
      </c>
      <c r="AA17" s="61" t="n">
        <v>29.62</v>
      </c>
      <c r="AB17" s="62" t="n">
        <v>60.89</v>
      </c>
      <c r="AC17" s="62" t="n">
        <v>37.03</v>
      </c>
      <c r="AD17" s="62" t="n">
        <v>36.53</v>
      </c>
      <c r="AE17" s="62" t="n">
        <v>41.11</v>
      </c>
      <c r="AF17" s="62" t="n">
        <v>43.13</v>
      </c>
      <c r="AG17" s="62" t="n">
        <v>43.63</v>
      </c>
      <c r="AH17" s="63" t="n">
        <v>44.02</v>
      </c>
      <c r="AJ17" s="44" t="s">
        <v>34</v>
      </c>
      <c r="AK17" s="61" t="n">
        <v>24.4999975661437</v>
      </c>
      <c r="AL17" s="62" t="n">
        <v>50.7104123034396</v>
      </c>
      <c r="AM17" s="62" t="n">
        <v>27.9147463563507</v>
      </c>
      <c r="AN17" s="62" t="n">
        <v>53.9205381855604</v>
      </c>
      <c r="AO17" s="62" t="n">
        <v>35.5960065881584</v>
      </c>
      <c r="AP17" s="62" t="n">
        <v>36.373663079869</v>
      </c>
      <c r="AQ17" s="62" t="n">
        <v>36.8563103245305</v>
      </c>
      <c r="AR17" s="63" t="n">
        <v>37.217415497919</v>
      </c>
      <c r="AS17" s="54" t="n">
        <v>5</v>
      </c>
      <c r="AV17" s="25" t="n">
        <f aca="false">EOMONTH(AV16,0)+1</f>
        <v>37712</v>
      </c>
      <c r="AW17" s="19" t="n">
        <v>2.953</v>
      </c>
      <c r="AX17" s="19" t="n">
        <v>0.06</v>
      </c>
      <c r="AY17" s="19" t="n">
        <v>0.37</v>
      </c>
      <c r="AZ17" s="19" t="n">
        <v>0.14</v>
      </c>
      <c r="BA17" s="19" t="n">
        <v>-0.28</v>
      </c>
      <c r="BB17" s="19" t="n">
        <v>-0.54</v>
      </c>
      <c r="BC17" s="20"/>
      <c r="BD17" s="26" t="n">
        <f aca="false">AV17</f>
        <v>37712</v>
      </c>
      <c r="BE17" s="27" t="n">
        <f aca="false">$AW17+$AX17+$BE$1</f>
        <v>3.113</v>
      </c>
      <c r="BF17" s="27" t="n">
        <f aca="false">$AW17+$AX17</f>
        <v>3.013</v>
      </c>
      <c r="BG17" s="27" t="n">
        <f aca="false">$AW17+$AY17</f>
        <v>3.323</v>
      </c>
      <c r="BH17" s="27" t="n">
        <f aca="false">$AW17+$AZ17</f>
        <v>3.093</v>
      </c>
      <c r="BI17" s="27" t="n">
        <f aca="false">$AW17+$AZ17+$BI$1</f>
        <v>3.503</v>
      </c>
      <c r="BJ17" s="27" t="n">
        <f aca="false">$AW17+$BA17</f>
        <v>2.673</v>
      </c>
      <c r="BK17" s="28" t="n">
        <f aca="false">$AW17+$BB17</f>
        <v>2.413</v>
      </c>
    </row>
    <row r="18" customFormat="false" ht="15" hidden="false" customHeight="false" outlineLevel="0" collapsed="false">
      <c r="A18" s="44" t="s">
        <v>35</v>
      </c>
      <c r="B18" s="56" t="n">
        <f aca="false">AK18</f>
        <v>23.4999976654847</v>
      </c>
      <c r="C18" s="57" t="e">
        <f aca="false">B18-HLOOKUP(B$12,$AA$12:$AH$20,$AS18+1,FALSE())</f>
        <v>#N/A</v>
      </c>
      <c r="D18" s="58"/>
      <c r="E18" s="42" t="n">
        <f aca="false">AL18</f>
        <v>42.6585101190957</v>
      </c>
      <c r="F18" s="59" t="n">
        <f aca="false">E18-HLOOKUP(E$12,$AA$12:$AH$20,$AS18+1,FALSE())</f>
        <v>-10.1814898809043</v>
      </c>
      <c r="G18" s="58"/>
      <c r="H18" s="58" t="n">
        <f aca="false">AM18</f>
        <v>25.9147464693486</v>
      </c>
      <c r="I18" s="58" t="n">
        <f aca="false">H18-HLOOKUP(H$12,$AA$12:$AH$20,$AS18+1,FALSE())</f>
        <v>-8.93525353065137</v>
      </c>
      <c r="J18" s="58"/>
      <c r="K18" s="58" t="n">
        <f aca="false">AN18</f>
        <v>47.2452364244382</v>
      </c>
      <c r="L18" s="59" t="n">
        <f aca="false">K18-HLOOKUP(K$12,$AA$12:$AH$20,$AS18+1,FALSE())</f>
        <v>12.5652364244382</v>
      </c>
      <c r="M18" s="58"/>
      <c r="N18" s="42" t="n">
        <f aca="false">AO18</f>
        <v>32.2643511336009</v>
      </c>
      <c r="O18" s="59" t="n">
        <f aca="false">N18-HLOOKUP(N$12,$AA$12:$AH$20,$AS18+1,FALSE())</f>
        <v>-5.16564886639912</v>
      </c>
      <c r="P18" s="58"/>
      <c r="Q18" s="42" t="n">
        <f aca="false">AP18</f>
        <v>33.1333527843842</v>
      </c>
      <c r="R18" s="59" t="n">
        <f aca="false">Q18-HLOOKUP(Q$12,$AA$12:$AH$20,$AS18+1,FALSE())</f>
        <v>-6.71664721561582</v>
      </c>
      <c r="S18" s="58"/>
      <c r="T18" s="42" t="n">
        <f aca="false">AQ18</f>
        <v>33.7589251606996</v>
      </c>
      <c r="U18" s="59" t="n">
        <f aca="false">T18-HLOOKUP(T$12,$AA$12:$AH$20,$AS18+1,FALSE())</f>
        <v>-6.72107483930044</v>
      </c>
      <c r="V18" s="58"/>
      <c r="W18" s="42" t="n">
        <f aca="false">AR18</f>
        <v>34.3016221134205</v>
      </c>
      <c r="X18" s="60" t="n">
        <f aca="false">W18-HLOOKUP(W$12,$AA$12:$AH$20,$AS18+1,FALSE())</f>
        <v>-6.72837788657953</v>
      </c>
      <c r="Y18" s="32"/>
      <c r="Z18" s="44" t="s">
        <v>35</v>
      </c>
      <c r="AA18" s="61" t="n">
        <v>28.62</v>
      </c>
      <c r="AB18" s="62" t="n">
        <v>52.84</v>
      </c>
      <c r="AC18" s="62" t="n">
        <v>34.85</v>
      </c>
      <c r="AD18" s="62" t="n">
        <v>34.68</v>
      </c>
      <c r="AE18" s="62" t="n">
        <v>37.43</v>
      </c>
      <c r="AF18" s="62" t="n">
        <v>39.85</v>
      </c>
      <c r="AG18" s="62" t="n">
        <v>40.48</v>
      </c>
      <c r="AH18" s="63" t="n">
        <v>41.03</v>
      </c>
      <c r="AJ18" s="44" t="s">
        <v>35</v>
      </c>
      <c r="AK18" s="61" t="n">
        <v>23.4999976654847</v>
      </c>
      <c r="AL18" s="62" t="n">
        <v>42.6585101190957</v>
      </c>
      <c r="AM18" s="62" t="n">
        <v>25.9147464693486</v>
      </c>
      <c r="AN18" s="62" t="n">
        <v>47.2452364244382</v>
      </c>
      <c r="AO18" s="62" t="n">
        <v>32.2643511336009</v>
      </c>
      <c r="AP18" s="62" t="n">
        <v>33.1333527843842</v>
      </c>
      <c r="AQ18" s="62" t="n">
        <v>33.7589251606996</v>
      </c>
      <c r="AR18" s="63" t="n">
        <v>34.3016221134205</v>
      </c>
      <c r="AS18" s="54" t="n">
        <v>6</v>
      </c>
      <c r="AV18" s="25" t="n">
        <f aca="false">EOMONTH(AV17,0)+1</f>
        <v>37742</v>
      </c>
      <c r="AW18" s="19" t="n">
        <v>2.953</v>
      </c>
      <c r="AX18" s="19" t="n">
        <v>0.06</v>
      </c>
      <c r="AY18" s="19" t="n">
        <v>0.37</v>
      </c>
      <c r="AZ18" s="19" t="n">
        <v>0.14</v>
      </c>
      <c r="BA18" s="19" t="n">
        <v>-0.28</v>
      </c>
      <c r="BB18" s="19" t="n">
        <v>-0.54</v>
      </c>
      <c r="BC18" s="20"/>
      <c r="BD18" s="26" t="n">
        <f aca="false">AV18</f>
        <v>37742</v>
      </c>
      <c r="BE18" s="27" t="n">
        <f aca="false">$AW18+$AX18+$BE$1</f>
        <v>3.113</v>
      </c>
      <c r="BF18" s="27" t="n">
        <f aca="false">$AW18+$AX18</f>
        <v>3.013</v>
      </c>
      <c r="BG18" s="27" t="n">
        <f aca="false">$AW18+$AY18</f>
        <v>3.323</v>
      </c>
      <c r="BH18" s="27" t="n">
        <f aca="false">$AW18+$AZ18</f>
        <v>3.093</v>
      </c>
      <c r="BI18" s="27" t="n">
        <f aca="false">$AW18+$AZ18+$BI$1</f>
        <v>3.503</v>
      </c>
      <c r="BJ18" s="27" t="n">
        <f aca="false">$AW18+$BA18</f>
        <v>2.673</v>
      </c>
      <c r="BK18" s="28" t="n">
        <f aca="false">$AW18+$BB18</f>
        <v>2.413</v>
      </c>
    </row>
    <row r="19" customFormat="false" ht="15" hidden="false" customHeight="false" outlineLevel="0" collapsed="false">
      <c r="A19" s="44" t="s">
        <v>36</v>
      </c>
      <c r="B19" s="56" t="n">
        <f aca="false">AK19</f>
        <v>23.4999976654847</v>
      </c>
      <c r="C19" s="57" t="e">
        <f aca="false">B19-HLOOKUP(B$12,$AA$12:$AH$20,$AS19+1,FALSE())</f>
        <v>#N/A</v>
      </c>
      <c r="D19" s="58"/>
      <c r="E19" s="42" t="n">
        <f aca="false">AL19</f>
        <v>47.5487716847455</v>
      </c>
      <c r="F19" s="59" t="n">
        <f aca="false">E19-HLOOKUP(E$12,$AA$12:$AH$20,$AS19+1,FALSE())</f>
        <v>-10.1812283152545</v>
      </c>
      <c r="G19" s="58"/>
      <c r="H19" s="58" t="n">
        <f aca="false">AM19</f>
        <v>26.9147464128497</v>
      </c>
      <c r="I19" s="58" t="n">
        <f aca="false">H19-HLOOKUP(H$12,$AA$12:$AH$20,$AS19+1,FALSE())</f>
        <v>-9.28525358715035</v>
      </c>
      <c r="J19" s="58"/>
      <c r="K19" s="58" t="n">
        <f aca="false">AN19</f>
        <v>51.2517127236198</v>
      </c>
      <c r="L19" s="59" t="n">
        <f aca="false">K19-HLOOKUP(K$12,$AA$12:$AH$20,$AS19+1,FALSE())</f>
        <v>15.5717127236197</v>
      </c>
      <c r="M19" s="58"/>
      <c r="N19" s="42" t="n">
        <f aca="false">AO19</f>
        <v>34.1777045839107</v>
      </c>
      <c r="O19" s="59" t="n">
        <f aca="false">N19-HLOOKUP(N$12,$AA$12:$AH$20,$AS19+1,FALSE())</f>
        <v>-5.60229541608926</v>
      </c>
      <c r="P19" s="58"/>
      <c r="Q19" s="42" t="n">
        <f aca="false">AP19</f>
        <v>34.0093585149605</v>
      </c>
      <c r="R19" s="59" t="n">
        <f aca="false">Q19-HLOOKUP(Q$12,$AA$12:$AH$20,$AS19+1,FALSE())</f>
        <v>-6.94064148503952</v>
      </c>
      <c r="S19" s="58"/>
      <c r="T19" s="42" t="n">
        <f aca="false">AQ19</f>
        <v>34.6350030846042</v>
      </c>
      <c r="U19" s="59" t="n">
        <f aca="false">T19-HLOOKUP(T$12,$AA$12:$AH$20,$AS19+1,FALSE())</f>
        <v>-6.8449969153958</v>
      </c>
      <c r="V19" s="58"/>
      <c r="W19" s="42" t="n">
        <f aca="false">AR19</f>
        <v>35.06561217079</v>
      </c>
      <c r="X19" s="60" t="n">
        <f aca="false">W19-HLOOKUP(W$12,$AA$12:$AH$20,$AS19+1,FALSE())</f>
        <v>-6.87438782921002</v>
      </c>
      <c r="Y19" s="34"/>
      <c r="Z19" s="44" t="s">
        <v>36</v>
      </c>
      <c r="AA19" s="61" t="n">
        <v>28.62</v>
      </c>
      <c r="AB19" s="62" t="n">
        <v>57.73</v>
      </c>
      <c r="AC19" s="62" t="n">
        <v>36.2</v>
      </c>
      <c r="AD19" s="62" t="n">
        <v>35.68</v>
      </c>
      <c r="AE19" s="62" t="n">
        <v>39.78</v>
      </c>
      <c r="AF19" s="62" t="n">
        <v>40.95</v>
      </c>
      <c r="AG19" s="62" t="n">
        <v>41.48</v>
      </c>
      <c r="AH19" s="63" t="n">
        <v>41.94</v>
      </c>
      <c r="AJ19" s="44" t="s">
        <v>36</v>
      </c>
      <c r="AK19" s="61" t="n">
        <v>23.4999976654847</v>
      </c>
      <c r="AL19" s="62" t="n">
        <v>47.5487716847455</v>
      </c>
      <c r="AM19" s="62" t="n">
        <v>26.9147464128497</v>
      </c>
      <c r="AN19" s="62" t="n">
        <v>51.2517127236198</v>
      </c>
      <c r="AO19" s="62" t="n">
        <v>34.1777045839107</v>
      </c>
      <c r="AP19" s="62" t="n">
        <v>34.0093585149605</v>
      </c>
      <c r="AQ19" s="62" t="n">
        <v>34.6350030846042</v>
      </c>
      <c r="AR19" s="63" t="n">
        <v>35.06561217079</v>
      </c>
      <c r="AS19" s="54" t="n">
        <v>7</v>
      </c>
      <c r="AV19" s="25" t="n">
        <f aca="false">EOMONTH(AV18,0)+1</f>
        <v>37773</v>
      </c>
      <c r="AW19" s="19" t="n">
        <v>2.988</v>
      </c>
      <c r="AX19" s="19" t="n">
        <v>0.06</v>
      </c>
      <c r="AY19" s="19" t="n">
        <v>0.37</v>
      </c>
      <c r="AZ19" s="19" t="n">
        <v>0.14</v>
      </c>
      <c r="BA19" s="19" t="n">
        <v>-0.28</v>
      </c>
      <c r="BB19" s="19" t="n">
        <v>-0.54</v>
      </c>
      <c r="BC19" s="20"/>
      <c r="BD19" s="26" t="n">
        <f aca="false">AV19</f>
        <v>37773</v>
      </c>
      <c r="BE19" s="27" t="n">
        <f aca="false">$AW19+$AX19+$BE$1</f>
        <v>3.148</v>
      </c>
      <c r="BF19" s="27" t="n">
        <f aca="false">$AW19+$AX19</f>
        <v>3.048</v>
      </c>
      <c r="BG19" s="27" t="n">
        <f aca="false">$AW19+$AY19</f>
        <v>3.358</v>
      </c>
      <c r="BH19" s="27" t="n">
        <f aca="false">$AW19+$AZ19</f>
        <v>3.128</v>
      </c>
      <c r="BI19" s="27" t="n">
        <f aca="false">$AW19+$AZ19+$BI$1</f>
        <v>3.538</v>
      </c>
      <c r="BJ19" s="27" t="n">
        <f aca="false">$AW19+$BA19</f>
        <v>2.708</v>
      </c>
      <c r="BK19" s="28" t="n">
        <f aca="false">$AW19+$BB19</f>
        <v>2.448</v>
      </c>
    </row>
    <row r="20" customFormat="false" ht="15.75" hidden="false" customHeight="false" outlineLevel="0" collapsed="false">
      <c r="A20" s="44" t="s">
        <v>37</v>
      </c>
      <c r="B20" s="64" t="n">
        <f aca="false">AK20</f>
        <v>23.4999976654847</v>
      </c>
      <c r="C20" s="65" t="e">
        <f aca="false">B20-HLOOKUP(B$12,$AA$12:$AH$20,$AS20+1,FALSE())</f>
        <v>#N/A</v>
      </c>
      <c r="D20" s="66"/>
      <c r="E20" s="67" t="n">
        <f aca="false">AL20</f>
        <v>42.6585085622495</v>
      </c>
      <c r="F20" s="68" t="n">
        <f aca="false">E20-HLOOKUP(E$12,$AA$12:$AH$20,$AS20+1,FALSE())</f>
        <v>-10.1814914377506</v>
      </c>
      <c r="G20" s="66"/>
      <c r="H20" s="66" t="n">
        <f aca="false">AM20</f>
        <v>25.9147464693486</v>
      </c>
      <c r="I20" s="66" t="n">
        <f aca="false">H20-HLOOKUP(H$12,$AA$12:$AH$20,$AS20+1,FALSE())</f>
        <v>-8.93525353065137</v>
      </c>
      <c r="J20" s="66"/>
      <c r="K20" s="66" t="n">
        <f aca="false">AN20</f>
        <v>47.2452329241634</v>
      </c>
      <c r="L20" s="68" t="n">
        <f aca="false">K20-HLOOKUP(K$12,$AA$12:$AH$20,$AS20+1,FALSE())</f>
        <v>12.5652329241634</v>
      </c>
      <c r="M20" s="66"/>
      <c r="N20" s="67" t="n">
        <f aca="false">AO20</f>
        <v>32.2643502604272</v>
      </c>
      <c r="O20" s="68" t="n">
        <f aca="false">N20-HLOOKUP(N$12,$AA$12:$AH$20,$AS20+1,FALSE())</f>
        <v>-5.16564973957284</v>
      </c>
      <c r="P20" s="66"/>
      <c r="Q20" s="67" t="n">
        <f aca="false">AP20</f>
        <v>33.1333531816787</v>
      </c>
      <c r="R20" s="68" t="n">
        <f aca="false">Q20-HLOOKUP(Q$12,$AA$12:$AH$20,$AS20+1,FALSE())</f>
        <v>-6.71664681832127</v>
      </c>
      <c r="S20" s="66"/>
      <c r="T20" s="67" t="n">
        <f aca="false">AQ20</f>
        <v>33.7589255123537</v>
      </c>
      <c r="U20" s="68" t="n">
        <f aca="false">T20-HLOOKUP(T$12,$AA$12:$AH$20,$AS20+1,FALSE())</f>
        <v>-6.72107448764631</v>
      </c>
      <c r="V20" s="66"/>
      <c r="W20" s="67" t="n">
        <f aca="false">AR20</f>
        <v>34.3016223999172</v>
      </c>
      <c r="X20" s="69" t="n">
        <f aca="false">W20-HLOOKUP(W$12,$AA$12:$AH$20,$AS20+1,FALSE())</f>
        <v>-6.72837760008285</v>
      </c>
      <c r="Y20" s="42"/>
      <c r="Z20" s="44" t="s">
        <v>37</v>
      </c>
      <c r="AA20" s="70" t="n">
        <v>28.62</v>
      </c>
      <c r="AB20" s="71" t="n">
        <v>52.84</v>
      </c>
      <c r="AC20" s="71" t="n">
        <v>34.85</v>
      </c>
      <c r="AD20" s="71" t="n">
        <v>34.68</v>
      </c>
      <c r="AE20" s="71" t="n">
        <v>37.43</v>
      </c>
      <c r="AF20" s="71" t="n">
        <v>39.85</v>
      </c>
      <c r="AG20" s="71" t="n">
        <v>40.48</v>
      </c>
      <c r="AH20" s="72" t="n">
        <v>41.03</v>
      </c>
      <c r="AJ20" s="44" t="s">
        <v>37</v>
      </c>
      <c r="AK20" s="70" t="n">
        <v>23.4999976654847</v>
      </c>
      <c r="AL20" s="71" t="n">
        <v>42.6585085622495</v>
      </c>
      <c r="AM20" s="71" t="n">
        <v>25.9147464693486</v>
      </c>
      <c r="AN20" s="71" t="n">
        <v>47.2452329241634</v>
      </c>
      <c r="AO20" s="71" t="n">
        <v>32.2643502604272</v>
      </c>
      <c r="AP20" s="71" t="n">
        <v>33.1333531816787</v>
      </c>
      <c r="AQ20" s="71" t="n">
        <v>33.7589255123537</v>
      </c>
      <c r="AR20" s="72" t="n">
        <v>34.3016223999172</v>
      </c>
      <c r="AS20" s="54" t="n">
        <v>8</v>
      </c>
      <c r="AV20" s="25" t="n">
        <f aca="false">EOMONTH(AV19,0)+1</f>
        <v>37803</v>
      </c>
      <c r="AW20" s="19" t="n">
        <v>3.023</v>
      </c>
      <c r="AX20" s="19" t="n">
        <v>0.06</v>
      </c>
      <c r="AY20" s="19" t="n">
        <v>0.37</v>
      </c>
      <c r="AZ20" s="19" t="n">
        <v>0.14</v>
      </c>
      <c r="BA20" s="19" t="n">
        <v>-0.28</v>
      </c>
      <c r="BB20" s="19" t="n">
        <v>-0.54</v>
      </c>
      <c r="BC20" s="20"/>
      <c r="BD20" s="26" t="n">
        <f aca="false">AV20</f>
        <v>37803</v>
      </c>
      <c r="BE20" s="27" t="n">
        <f aca="false">$AW20+$AX20+$BE$1</f>
        <v>3.183</v>
      </c>
      <c r="BF20" s="27" t="n">
        <f aca="false">$AW20+$AX20</f>
        <v>3.083</v>
      </c>
      <c r="BG20" s="27" t="n">
        <f aca="false">$AW20+$AY20</f>
        <v>3.393</v>
      </c>
      <c r="BH20" s="27" t="n">
        <f aca="false">$AW20+$AZ20</f>
        <v>3.163</v>
      </c>
      <c r="BI20" s="27" t="n">
        <f aca="false">$AW20+$AZ20+$BI$1</f>
        <v>3.573</v>
      </c>
      <c r="BJ20" s="27" t="n">
        <f aca="false">$AW20+$BA20</f>
        <v>2.743</v>
      </c>
      <c r="BK20" s="73" t="n">
        <f aca="false">$AW20+$BB20</f>
        <v>2.483</v>
      </c>
    </row>
    <row r="21" customFormat="false" ht="15" hidden="false" customHeight="false" outlineLevel="0" collapsed="false">
      <c r="A21" s="35"/>
      <c r="B21" s="42"/>
      <c r="C21" s="58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74"/>
      <c r="R21" s="74"/>
      <c r="S21" s="74"/>
      <c r="T21" s="35"/>
      <c r="U21" s="35"/>
      <c r="V21" s="35"/>
      <c r="W21" s="42"/>
      <c r="X21" s="42"/>
      <c r="Y21" s="42"/>
      <c r="Z21" s="4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V21" s="25" t="n">
        <f aca="false">EOMONTH(AV20,0)+1</f>
        <v>37834</v>
      </c>
      <c r="AW21" s="19" t="n">
        <v>3.065</v>
      </c>
      <c r="AX21" s="19" t="n">
        <v>0.06</v>
      </c>
      <c r="AY21" s="19" t="n">
        <v>0.37</v>
      </c>
      <c r="AZ21" s="19" t="n">
        <v>0.14</v>
      </c>
      <c r="BA21" s="19" t="n">
        <v>-0.28</v>
      </c>
      <c r="BB21" s="19" t="n">
        <v>-0.54</v>
      </c>
      <c r="BC21" s="20"/>
      <c r="BD21" s="26" t="n">
        <f aca="false">AV21</f>
        <v>37834</v>
      </c>
      <c r="BE21" s="27" t="n">
        <f aca="false">$AW21+$AX21+$BE$1</f>
        <v>3.225</v>
      </c>
      <c r="BF21" s="27" t="n">
        <f aca="false">$AW21+$AX21</f>
        <v>3.125</v>
      </c>
      <c r="BG21" s="27" t="n">
        <f aca="false">$AW21+$AY21</f>
        <v>3.435</v>
      </c>
      <c r="BH21" s="27" t="n">
        <f aca="false">$AW21+$AZ21</f>
        <v>3.205</v>
      </c>
      <c r="BI21" s="27" t="n">
        <f aca="false">$AW21+$AZ21+$BI$1</f>
        <v>3.615</v>
      </c>
      <c r="BJ21" s="27" t="n">
        <f aca="false">$AW21+$BA21</f>
        <v>2.785</v>
      </c>
      <c r="BK21" s="28" t="n">
        <f aca="false">$AW21+$BB21</f>
        <v>2.525</v>
      </c>
    </row>
    <row r="22" customFormat="false" ht="16.5" hidden="false" customHeight="false" outlineLevel="0" collapsed="false">
      <c r="A22" s="12" t="s">
        <v>38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Z22" s="33" t="s">
        <v>39</v>
      </c>
      <c r="AA22" s="3"/>
      <c r="AB22" s="3"/>
      <c r="AC22" s="3"/>
      <c r="AD22" s="3"/>
      <c r="AE22" s="3"/>
      <c r="AF22" s="3"/>
      <c r="AG22" s="3"/>
      <c r="AH22" s="3"/>
      <c r="AJ22" s="33" t="s">
        <v>40</v>
      </c>
      <c r="AK22" s="3"/>
      <c r="AL22" s="3"/>
      <c r="AM22" s="3"/>
      <c r="AN22" s="3"/>
      <c r="AO22" s="3"/>
      <c r="AP22" s="3"/>
      <c r="AQ22" s="3"/>
      <c r="AR22" s="3"/>
      <c r="AS22" s="32"/>
      <c r="AV22" s="25" t="n">
        <f aca="false">EOMONTH(AV21,0)+1</f>
        <v>37865</v>
      </c>
      <c r="AW22" s="19" t="n">
        <v>3.06</v>
      </c>
      <c r="AX22" s="19" t="n">
        <v>0.06</v>
      </c>
      <c r="AY22" s="19" t="n">
        <v>0.37</v>
      </c>
      <c r="AZ22" s="19" t="n">
        <v>0.14</v>
      </c>
      <c r="BA22" s="19" t="n">
        <v>-0.28</v>
      </c>
      <c r="BB22" s="19" t="n">
        <v>-0.54</v>
      </c>
      <c r="BC22" s="20"/>
      <c r="BD22" s="26" t="n">
        <f aca="false">AV22</f>
        <v>37865</v>
      </c>
      <c r="BE22" s="27" t="n">
        <f aca="false">$AW22+$AX22+$BE$1</f>
        <v>3.22</v>
      </c>
      <c r="BF22" s="27" t="n">
        <f aca="false">$AW22+$AX22</f>
        <v>3.12</v>
      </c>
      <c r="BG22" s="27" t="n">
        <f aca="false">$AW22+$AY22</f>
        <v>3.43</v>
      </c>
      <c r="BH22" s="27" t="n">
        <f aca="false">$AW22+$AZ22</f>
        <v>3.2</v>
      </c>
      <c r="BI22" s="27" t="n">
        <f aca="false">$AW22+$AZ22+$BI$1</f>
        <v>3.61</v>
      </c>
      <c r="BJ22" s="27" t="n">
        <f aca="false">$AW22+$BA22</f>
        <v>2.78</v>
      </c>
      <c r="BK22" s="28" t="n">
        <f aca="false">$AW22+$BB22</f>
        <v>2.52</v>
      </c>
    </row>
    <row r="23" customFormat="false" ht="15.75" hidden="false" customHeight="false" outlineLevel="0" collapsed="false">
      <c r="A23" s="35" t="s">
        <v>22</v>
      </c>
      <c r="B23" s="36" t="n">
        <f aca="false">B12</f>
        <v>37288</v>
      </c>
      <c r="C23" s="75" t="str">
        <f aca="false">C12</f>
        <v>Change</v>
      </c>
      <c r="D23" s="38"/>
      <c r="E23" s="39" t="str">
        <f aca="false">E12</f>
        <v>Q3-2002</v>
      </c>
      <c r="F23" s="37" t="str">
        <f aca="false">F12</f>
        <v>Change</v>
      </c>
      <c r="G23" s="38"/>
      <c r="H23" s="38" t="str">
        <f aca="false">H12</f>
        <v>Q1-2003</v>
      </c>
      <c r="I23" s="38" t="s">
        <v>23</v>
      </c>
      <c r="J23" s="38"/>
      <c r="K23" s="38" t="str">
        <f aca="false">K12</f>
        <v>Q3-2003</v>
      </c>
      <c r="L23" s="75" t="s">
        <v>23</v>
      </c>
      <c r="M23" s="38"/>
      <c r="N23" s="40" t="n">
        <f aca="false">N12</f>
        <v>2003</v>
      </c>
      <c r="O23" s="75" t="str">
        <f aca="false">O12</f>
        <v>Change</v>
      </c>
      <c r="P23" s="38"/>
      <c r="Q23" s="40" t="str">
        <f aca="false">Q12</f>
        <v>2004-2008</v>
      </c>
      <c r="R23" s="75" t="str">
        <f aca="false">R12</f>
        <v>Change</v>
      </c>
      <c r="S23" s="40"/>
      <c r="T23" s="40" t="str">
        <f aca="false">T12</f>
        <v>2004-2013</v>
      </c>
      <c r="U23" s="75" t="str">
        <f aca="false">U12</f>
        <v>Change</v>
      </c>
      <c r="V23" s="40"/>
      <c r="W23" s="40" t="str">
        <f aca="false">W12</f>
        <v>2004-2018</v>
      </c>
      <c r="X23" s="41" t="str">
        <f aca="false">X12</f>
        <v>Change</v>
      </c>
      <c r="Z23" s="34" t="s">
        <v>21</v>
      </c>
      <c r="AA23" s="3"/>
      <c r="AB23" s="3"/>
      <c r="AC23" s="3"/>
      <c r="AD23" s="3"/>
      <c r="AE23" s="3"/>
      <c r="AF23" s="3"/>
      <c r="AG23" s="3"/>
      <c r="AH23" s="3"/>
      <c r="AI23" s="32"/>
      <c r="AJ23" s="34" t="s">
        <v>21</v>
      </c>
      <c r="AK23" s="3"/>
      <c r="AL23" s="3"/>
      <c r="AM23" s="3"/>
      <c r="AN23" s="3"/>
      <c r="AO23" s="76"/>
      <c r="AP23" s="3"/>
      <c r="AQ23" s="3"/>
      <c r="AR23" s="3"/>
      <c r="AS23" s="32"/>
      <c r="AV23" s="25" t="n">
        <f aca="false">EOMONTH(AV22,0)+1</f>
        <v>37895</v>
      </c>
      <c r="AW23" s="19" t="n">
        <v>3.1</v>
      </c>
      <c r="AX23" s="19" t="n">
        <v>0.06</v>
      </c>
      <c r="AY23" s="19" t="n">
        <v>0.37</v>
      </c>
      <c r="AZ23" s="19" t="n">
        <v>0.14</v>
      </c>
      <c r="BA23" s="19" t="n">
        <v>-0.28</v>
      </c>
      <c r="BB23" s="19" t="n">
        <v>-0.54</v>
      </c>
      <c r="BC23" s="20"/>
      <c r="BD23" s="26" t="n">
        <f aca="false">AV23</f>
        <v>37895</v>
      </c>
      <c r="BE23" s="27" t="n">
        <f aca="false">$AW23+$AX23+$BE$1</f>
        <v>3.26</v>
      </c>
      <c r="BF23" s="27" t="n">
        <f aca="false">$AW23+$AX23</f>
        <v>3.16</v>
      </c>
      <c r="BG23" s="27" t="n">
        <f aca="false">$AW23+$AY23</f>
        <v>3.47</v>
      </c>
      <c r="BH23" s="27" t="n">
        <f aca="false">$AW23+$AZ23</f>
        <v>3.24</v>
      </c>
      <c r="BI23" s="27" t="n">
        <f aca="false">$AW23+$AZ23+$BI$1</f>
        <v>3.65</v>
      </c>
      <c r="BJ23" s="27" t="n">
        <f aca="false">$AW23+$BA23</f>
        <v>2.82</v>
      </c>
      <c r="BK23" s="28" t="n">
        <f aca="false">$AW23+$BB23</f>
        <v>2.56</v>
      </c>
    </row>
    <row r="24" customFormat="false" ht="15.75" hidden="false" customHeight="false" outlineLevel="0" collapsed="false">
      <c r="A24" s="44" t="s">
        <v>30</v>
      </c>
      <c r="B24" s="45" t="n">
        <f aca="false">B13/AK25</f>
        <v>8.29875518672199</v>
      </c>
      <c r="C24" s="46" t="e">
        <f aca="false">B24-HLOOKUP(B$23,$AA$12:$AH$20,$AS13+1,FALSE())/HLOOKUP(B$23,$AA$24:$AH$33,$AS25+1,FALSE())</f>
        <v>#N/A</v>
      </c>
      <c r="D24" s="47"/>
      <c r="E24" s="48" t="n">
        <f aca="false">E13/AL25</f>
        <v>11.6647057544002</v>
      </c>
      <c r="F24" s="49" t="n">
        <f aca="false">E24-HLOOKUP(E$23,$AA$12:$AH$20,$AS13+1,FALSE())/HLOOKUP(E$23,$AA$24:$AH$33,$AS25+1,FALSE())</f>
        <v>-1.88525099300462</v>
      </c>
      <c r="G24" s="47"/>
      <c r="H24" s="47" t="n">
        <f aca="false">H13/AM25</f>
        <v>8.20807847480714</v>
      </c>
      <c r="I24" s="47" t="n">
        <f aca="false">H24-HLOOKUP(H$23,$AA$12:$AH$20,$AS13+1,FALSE())/HLOOKUP(H$23,$AA$24:$AH$33,$AS25+1,FALSE())</f>
        <v>-2.34709359895286</v>
      </c>
      <c r="J24" s="47"/>
      <c r="K24" s="47" t="n">
        <f aca="false">K13/AN25</f>
        <v>10.8448570241263</v>
      </c>
      <c r="L24" s="49" t="n">
        <f aca="false">K24-HLOOKUP(K$23,$AA$12:$AH$20,$AS13+1,FALSE())/HLOOKUP(K$23,$AA$24:$AH$33,$AS25+1,FALSE())</f>
        <v>0.728794297095158</v>
      </c>
      <c r="M24" s="47"/>
      <c r="N24" s="48" t="n">
        <f aca="false">N13/AO25</f>
        <v>8.34785931336396</v>
      </c>
      <c r="O24" s="49" t="n">
        <f aca="false">N24-HLOOKUP(N$23,$AA$12:$AH$20,$AS13+1,FALSE())/HLOOKUP(N$23,$AA$24:$AH$33,$AS25+1,FALSE())</f>
        <v>-2.46799656204639</v>
      </c>
      <c r="P24" s="47"/>
      <c r="Q24" s="48" t="n">
        <f aca="false">Q13/AP25</f>
        <v>7.81979144208718</v>
      </c>
      <c r="R24" s="49" t="n">
        <f aca="false">Q24-HLOOKUP(Q$23,$AA$12:$AH$20,$AS13+1,FALSE())/HLOOKUP(Q$23,$AA$24:$AH$33,$AS25+1,FALSE())</f>
        <v>-2.16031306391427</v>
      </c>
      <c r="S24" s="47"/>
      <c r="T24" s="48" t="n">
        <f aca="false">T13/AQ25</f>
        <v>7.67017316571423</v>
      </c>
      <c r="U24" s="49" t="n">
        <f aca="false">T24-HLOOKUP(T$23,$AA$12:$AH$20,$AS13+1,FALSE())/HLOOKUP(T$23,$AA$24:$AH$33,$AS25+1,FALSE())</f>
        <v>-2.20773651279533</v>
      </c>
      <c r="V24" s="47"/>
      <c r="W24" s="48" t="n">
        <f aca="false">W13/AR25</f>
        <v>7.45638770450768</v>
      </c>
      <c r="X24" s="50" t="n">
        <f aca="false">W24-HLOOKUP(W$23,$AA$12:$AH$20,$AS13+1,FALSE())/HLOOKUP(W$23,$AA$24:$AH$33,$AS25+1,FALSE())</f>
        <v>-2.21294354389155</v>
      </c>
      <c r="Z24" s="35" t="s">
        <v>22</v>
      </c>
      <c r="AA24" s="36" t="n">
        <f aca="false">AA12</f>
        <v>37226</v>
      </c>
      <c r="AB24" s="39" t="s">
        <v>24</v>
      </c>
      <c r="AC24" s="39" t="s">
        <v>25</v>
      </c>
      <c r="AD24" s="39" t="s">
        <v>26</v>
      </c>
      <c r="AE24" s="40" t="n">
        <v>2003</v>
      </c>
      <c r="AF24" s="40" t="s">
        <v>27</v>
      </c>
      <c r="AG24" s="40" t="s">
        <v>28</v>
      </c>
      <c r="AH24" s="43" t="s">
        <v>29</v>
      </c>
      <c r="AI24" s="32"/>
      <c r="AJ24" s="35" t="s">
        <v>22</v>
      </c>
      <c r="AK24" s="36" t="n">
        <f aca="false">AK12</f>
        <v>37288</v>
      </c>
      <c r="AL24" s="39" t="str">
        <f aca="false">AL12</f>
        <v>Q3-2002</v>
      </c>
      <c r="AM24" s="39" t="str">
        <f aca="false">AM12</f>
        <v>Q1-2003</v>
      </c>
      <c r="AN24" s="39" t="str">
        <f aca="false">AN12</f>
        <v>Q3-2003</v>
      </c>
      <c r="AO24" s="40" t="n">
        <f aca="false">AO12</f>
        <v>2003</v>
      </c>
      <c r="AP24" s="40" t="str">
        <f aca="false">AP12</f>
        <v>2004-2008</v>
      </c>
      <c r="AQ24" s="40" t="str">
        <f aca="false">AQ12</f>
        <v>2004-2013</v>
      </c>
      <c r="AR24" s="43" t="str">
        <f aca="false">AR12</f>
        <v>2004-2018</v>
      </c>
      <c r="AS24" s="32"/>
      <c r="AV24" s="25" t="n">
        <f aca="false">EOMONTH(AV23,0)+1</f>
        <v>37926</v>
      </c>
      <c r="AW24" s="19" t="n">
        <v>3.242</v>
      </c>
      <c r="AX24" s="19" t="n">
        <v>0.1</v>
      </c>
      <c r="AY24" s="19" t="n">
        <v>0.46</v>
      </c>
      <c r="AZ24" s="19" t="n">
        <v>0.16</v>
      </c>
      <c r="BA24" s="19" t="n">
        <v>-0.18</v>
      </c>
      <c r="BB24" s="19" t="n">
        <v>-0.32</v>
      </c>
      <c r="BC24" s="20"/>
      <c r="BD24" s="26" t="n">
        <f aca="false">AV24</f>
        <v>37926</v>
      </c>
      <c r="BE24" s="27" t="n">
        <f aca="false">$AW24+$AX24+$BE$1</f>
        <v>3.442</v>
      </c>
      <c r="BF24" s="27" t="n">
        <f aca="false">$AW24+$AX24</f>
        <v>3.342</v>
      </c>
      <c r="BG24" s="27" t="n">
        <f aca="false">$AW24+$AY24</f>
        <v>3.702</v>
      </c>
      <c r="BH24" s="27" t="n">
        <f aca="false">$AW24+$AZ24</f>
        <v>3.402</v>
      </c>
      <c r="BI24" s="27" t="n">
        <f aca="false">$AW24+$AZ24+$BI$1</f>
        <v>3.812</v>
      </c>
      <c r="BJ24" s="27" t="n">
        <f aca="false">$AW24+$BA24</f>
        <v>3.062</v>
      </c>
      <c r="BK24" s="28" t="n">
        <f aca="false">$AW24+$BB24</f>
        <v>2.922</v>
      </c>
    </row>
    <row r="25" customFormat="false" ht="15" hidden="false" customHeight="false" outlineLevel="0" collapsed="false">
      <c r="A25" s="44" t="s">
        <v>31</v>
      </c>
      <c r="B25" s="56" t="n">
        <f aca="false">B14/AK26</f>
        <v>8.87445799286059</v>
      </c>
      <c r="C25" s="57" t="e">
        <f aca="false">B25-HLOOKUP(B$23,$AA$12:$AH$20,$AS14+1,FALSE())/HLOOKUP(B$23,$AA$24:$AH$33,$AS14+1,FALSE())</f>
        <v>#N/A</v>
      </c>
      <c r="D25" s="58"/>
      <c r="E25" s="42" t="n">
        <f aca="false">E14/AL26</f>
        <v>13.2632624277979</v>
      </c>
      <c r="F25" s="59" t="n">
        <f aca="false">E25-HLOOKUP(E$23,$AA$12:$AH$20,$AS14+1,FALSE())/HLOOKUP(E$23,$AA$24:$AH$33,$AS14+1,FALSE())</f>
        <v>-1.74009027671703</v>
      </c>
      <c r="G25" s="58"/>
      <c r="H25" s="77" t="n">
        <f aca="false">H14/AM26</f>
        <v>8.74513161329133</v>
      </c>
      <c r="I25" s="77" t="n">
        <f aca="false">H25-HLOOKUP(H$23,$AA$12:$AH$20,$AS14+1,FALSE())/HLOOKUP(H$23,$AA$24:$AH$33,$AS14+1,FALSE())</f>
        <v>-2.38483485353116</v>
      </c>
      <c r="J25" s="77"/>
      <c r="K25" s="77" t="n">
        <f aca="false">K14/AN26</f>
        <v>12.428352714029</v>
      </c>
      <c r="L25" s="59" t="n">
        <f aca="false">K25-HLOOKUP(K$23,$AA$12:$AH$20,$AS14+1,FALSE())/HLOOKUP(K$23,$AA$24:$AH$33,$AS14+1,FALSE())</f>
        <v>1.73298546182182</v>
      </c>
      <c r="M25" s="58"/>
      <c r="N25" s="42" t="n">
        <f aca="false">N14/AO26</f>
        <v>9.35521806023279</v>
      </c>
      <c r="O25" s="59" t="n">
        <f aca="false">N25-HLOOKUP(N$23,$AA$12:$AH$20,$AS14+1,FALSE())/HLOOKUP(N$23,$AA$24:$AH$33,$AS14+1,FALSE())</f>
        <v>-2.38329050750986</v>
      </c>
      <c r="P25" s="58"/>
      <c r="Q25" s="42" t="n">
        <f aca="false">Q14/AP26</f>
        <v>8.73906286557699</v>
      </c>
      <c r="R25" s="59" t="n">
        <f aca="false">Q25-HLOOKUP(Q$23,$AA$12:$AH$20,$AS14+1,FALSE())/HLOOKUP(Q$23,$AA$24:$AH$33,$AS14+1,FALSE())</f>
        <v>-2.16194523967909</v>
      </c>
      <c r="S25" s="58"/>
      <c r="T25" s="42" t="n">
        <f aca="false">T14/AQ26</f>
        <v>8.60078187734504</v>
      </c>
      <c r="U25" s="59" t="n">
        <f aca="false">T25-HLOOKUP(T$23,$AA$12:$AH$20,$AS14+1,FALSE())/HLOOKUP(T$23,$AA$24:$AH$33,$AS14+1,FALSE())</f>
        <v>-2.21539427453394</v>
      </c>
      <c r="V25" s="58"/>
      <c r="W25" s="42" t="n">
        <f aca="false">W14/AR26</f>
        <v>8.39061676590957</v>
      </c>
      <c r="X25" s="60" t="n">
        <f aca="false">W25-HLOOKUP(W$23,$AA$12:$AH$20,$AS14+1,FALSE())/HLOOKUP(W$23,$AA$24:$AH$33,$AS14+1,FALSE())</f>
        <v>-2.23038540310802</v>
      </c>
      <c r="Z25" s="44" t="s">
        <v>41</v>
      </c>
      <c r="AA25" s="78" t="n">
        <v>2.768</v>
      </c>
      <c r="AB25" s="79" t="n">
        <v>3.08266666666667</v>
      </c>
      <c r="AC25" s="79" t="n">
        <v>3.38033333333333</v>
      </c>
      <c r="AD25" s="79" t="n">
        <v>3.76233333333333</v>
      </c>
      <c r="AE25" s="79" t="n">
        <v>3.07141666666667</v>
      </c>
      <c r="AF25" s="79" t="n">
        <v>3.81158333333333</v>
      </c>
      <c r="AG25" s="79" t="n">
        <v>3.94516666666667</v>
      </c>
      <c r="AH25" s="80" t="n">
        <v>4.12127777777778</v>
      </c>
      <c r="AI25" s="81" t="n">
        <v>1</v>
      </c>
      <c r="AJ25" s="44" t="s">
        <v>41</v>
      </c>
      <c r="AK25" s="78" t="n">
        <f aca="false">INDEX(Gas_Array,MATCH($AK$24,Gas_Date_Array,0),$AI25)</f>
        <v>2.41</v>
      </c>
      <c r="AL25" s="79" t="n">
        <f aca="true">AVERAGE(OFFSET(Offset_Start,MATCH($B$57,Gas_Date_Array),$AI25,(MATCH($C$57,Gas_Date_Array)-MATCH($B$57,Gas_Date_Array)+1),1))</f>
        <v>2.694</v>
      </c>
      <c r="AM25" s="79" t="n">
        <f aca="true">AVERAGE(OFFSET(Offset_Start,MATCH($B$58,Gas_Date_Array),$AI25,(MATCH($C$58,Gas_Date_Array)-MATCH($B$58,Gas_Date_Array)+1),1))</f>
        <v>3.34133333333333</v>
      </c>
      <c r="AN25" s="79" t="n">
        <f aca="true">AVERAGE(OFFSET(Offset_Start,MATCH($B$59,Gas_Date_Array),$AI25,(MATCH($C$59,Gas_Date_Array)-MATCH($B$59,Gas_Date_Array)+1),1))</f>
        <v>3.20933333333333</v>
      </c>
      <c r="AO25" s="79" t="n">
        <f aca="true">AVERAGE(OFFSET(Offset_Start,MATCH($B$60,Gas_Date_Array),$AI25,(MATCH($C$60,Gas_Date_Array)-MATCH($B$60,Gas_Date_Array)+1),1))</f>
        <v>3.2765</v>
      </c>
      <c r="AP25" s="79" t="n">
        <f aca="true">AVERAGE(OFFSET(Offset_Start,MATCH($B$61,Gas_Date_Array),$AI25,MATCH($C$61,Gas_Date_Array)-MATCH($B$61,Gas_Date_Array)+1,1))</f>
        <v>3.63621666666667</v>
      </c>
      <c r="AQ25" s="79" t="n">
        <f aca="true">AVERAGE(OFFSET(Offset_Start,MATCH($B$62,Gas_Date_Array),$AI25,MATCH($C$62,Gas_Date_Array)-MATCH($B$62,Gas_Date_Array)+1,1))</f>
        <v>3.83223333333333</v>
      </c>
      <c r="AR25" s="80" t="n">
        <f aca="true">AVERAGE(OFFSET(Offset_Start,MATCH($B$63,Gas_Date_Array),$AI25,MATCH($C$63,Gas_Date_Array)-MATCH($B$63,Gas_Date_Array)+1,1))</f>
        <v>4.06007222222222</v>
      </c>
      <c r="AS25" s="82" t="n">
        <v>1</v>
      </c>
      <c r="AV25" s="25" t="n">
        <f aca="false">EOMONTH(AV24,0)+1</f>
        <v>37956</v>
      </c>
      <c r="AW25" s="19" t="n">
        <v>3.39</v>
      </c>
      <c r="AX25" s="19" t="n">
        <v>0.1</v>
      </c>
      <c r="AY25" s="19" t="n">
        <v>0.47</v>
      </c>
      <c r="AZ25" s="19" t="n">
        <v>0.16</v>
      </c>
      <c r="BA25" s="19" t="n">
        <v>-0.18</v>
      </c>
      <c r="BB25" s="19" t="n">
        <v>-0.32</v>
      </c>
      <c r="BC25" s="20"/>
      <c r="BD25" s="26" t="n">
        <f aca="false">AV25</f>
        <v>37956</v>
      </c>
      <c r="BE25" s="27" t="n">
        <f aca="false">$AW25+$AX25+$BE$1</f>
        <v>3.59</v>
      </c>
      <c r="BF25" s="27" t="n">
        <f aca="false">$AW25+$AX25</f>
        <v>3.49</v>
      </c>
      <c r="BG25" s="27" t="n">
        <f aca="false">$AW25+$AY25</f>
        <v>3.86</v>
      </c>
      <c r="BH25" s="27" t="n">
        <f aca="false">$AW25+$AZ25</f>
        <v>3.55</v>
      </c>
      <c r="BI25" s="27" t="n">
        <f aca="false">$AW25+$AZ25+$BI$1</f>
        <v>3.96</v>
      </c>
      <c r="BJ25" s="27" t="n">
        <f aca="false">$AW25+$BA25</f>
        <v>3.21</v>
      </c>
      <c r="BK25" s="28" t="n">
        <f aca="false">$AW25+$BB25</f>
        <v>3.07</v>
      </c>
    </row>
    <row r="26" customFormat="false" ht="15" hidden="false" customHeight="false" outlineLevel="0" collapsed="false">
      <c r="A26" s="44" t="s">
        <v>32</v>
      </c>
      <c r="B26" s="56" t="n">
        <f aca="false">B15/AK27</f>
        <v>11.1881188118812</v>
      </c>
      <c r="C26" s="57" t="e">
        <f aca="false">B26-HLOOKUP(B$23,$AA$12:$AH$20,$AS15+1,FALSE())/HLOOKUP(B$23,$AA$24:$AH$33,$AS15+1,FALSE())</f>
        <v>#N/A</v>
      </c>
      <c r="D26" s="58"/>
      <c r="E26" s="42" t="n">
        <f aca="false">E15/AL27</f>
        <v>14.8828911392426</v>
      </c>
      <c r="F26" s="59" t="n">
        <f aca="false">E26-HLOOKUP(E$23,$AA$12:$AH$20,$AS15+1,FALSE())/HLOOKUP(E$23,$AA$24:$AH$33,$AS15+1,FALSE())</f>
        <v>-0.236520985680903</v>
      </c>
      <c r="G26" s="58"/>
      <c r="H26" s="77" t="n">
        <f aca="false">H15/AM27</f>
        <v>9.06432581784886</v>
      </c>
      <c r="I26" s="77" t="n">
        <f aca="false">H26-HLOOKUP(H$23,$AA$12:$AH$20,$AS15+1,FALSE())/HLOOKUP(H$23,$AA$24:$AH$33,$AS15+1,FALSE())</f>
        <v>-1.62509981927554</v>
      </c>
      <c r="J26" s="77"/>
      <c r="K26" s="77" t="n">
        <f aca="false">K15/AN27</f>
        <v>13.7457495221423</v>
      </c>
      <c r="L26" s="59" t="n">
        <f aca="false">K26-HLOOKUP(K$23,$AA$12:$AH$20,$AS15+1,FALSE())/HLOOKUP(K$23,$AA$24:$AH$33,$AS15+1,FALSE())</f>
        <v>4.14336876658303</v>
      </c>
      <c r="M26" s="58"/>
      <c r="N26" s="42" t="n">
        <f aca="false">N15/AO27</f>
        <v>10.0758229089207</v>
      </c>
      <c r="O26" s="59" t="n">
        <f aca="false">N26-HLOOKUP(N$23,$AA$12:$AH$20,$AS15+1,FALSE())/HLOOKUP(N$23,$AA$24:$AH$33,$AS15+1,FALSE())</f>
        <v>-1.80818162132928</v>
      </c>
      <c r="P26" s="58"/>
      <c r="Q26" s="42" t="n">
        <f aca="false">Q15/AP27</f>
        <v>9.05221390379841</v>
      </c>
      <c r="R26" s="59" t="n">
        <f aca="false">Q26-HLOOKUP(Q$23,$AA$12:$AH$20,$AS15+1,FALSE())/HLOOKUP(Q$23,$AA$24:$AH$33,$AS15+1,FALSE())</f>
        <v>-1.34346585637078</v>
      </c>
      <c r="S26" s="58"/>
      <c r="T26" s="42" t="n">
        <f aca="false">T15/AQ27</f>
        <v>8.63868669845632</v>
      </c>
      <c r="U26" s="59" t="n">
        <f aca="false">T26-HLOOKUP(T$23,$AA$12:$AH$20,$AS15+1,FALSE())/HLOOKUP(T$23,$AA$24:$AH$33,$AS15+1,FALSE())</f>
        <v>-1.40043387113918</v>
      </c>
      <c r="V26" s="58"/>
      <c r="W26" s="42" t="n">
        <f aca="false">W15/AR27</f>
        <v>8.23678044448178</v>
      </c>
      <c r="X26" s="60" t="n">
        <f aca="false">W26-HLOOKUP(W$23,$AA$12:$AH$20,$AS15+1,FALSE())/HLOOKUP(W$23,$AA$24:$AH$33,$AS15+1,FALSE())</f>
        <v>-1.41932674611728</v>
      </c>
      <c r="Z26" s="44" t="s">
        <v>9</v>
      </c>
      <c r="AA26" s="83" t="n">
        <v>2.668</v>
      </c>
      <c r="AB26" s="84" t="n">
        <v>2.98266666666667</v>
      </c>
      <c r="AC26" s="84" t="n">
        <v>3.28033333333333</v>
      </c>
      <c r="AD26" s="84" t="n">
        <v>3.66233333333333</v>
      </c>
      <c r="AE26" s="84" t="n">
        <v>2.97141666666667</v>
      </c>
      <c r="AF26" s="84" t="n">
        <v>3.71158333333333</v>
      </c>
      <c r="AG26" s="84" t="n">
        <v>3.84516666666667</v>
      </c>
      <c r="AH26" s="85" t="n">
        <v>4.02127777777778</v>
      </c>
      <c r="AI26" s="81" t="n">
        <v>2</v>
      </c>
      <c r="AJ26" s="44" t="s">
        <v>9</v>
      </c>
      <c r="AK26" s="83" t="n">
        <f aca="false">INDEX(Gas_Array,MATCH($AK$24,Gas_Date_Array,0),$AI26)</f>
        <v>2.31</v>
      </c>
      <c r="AL26" s="84" t="n">
        <f aca="true">AVERAGE(OFFSET(Offset_Start,MATCH($B$57,Gas_Date_Array),$AI26,(MATCH($C$57,Gas_Date_Array)-MATCH($B$57,Gas_Date_Array)+1),1))</f>
        <v>2.594</v>
      </c>
      <c r="AM26" s="84" t="n">
        <f aca="true">AVERAGE(OFFSET(Offset_Start,MATCH($B$58,Gas_Date_Array),$AI26,(MATCH($C$58,Gas_Date_Array)-MATCH($B$58,Gas_Date_Array)+1),1))</f>
        <v>3.24133333333333</v>
      </c>
      <c r="AN26" s="84" t="n">
        <f aca="true">AVERAGE(OFFSET(Offset_Start,MATCH($B$59,Gas_Date_Array),$AI26,(MATCH($C$59,Gas_Date_Array)-MATCH($B$59,Gas_Date_Array)+1),1))</f>
        <v>3.10933333333333</v>
      </c>
      <c r="AO26" s="84" t="n">
        <f aca="true">AVERAGE(OFFSET(Offset_Start,MATCH($B$60,Gas_Date_Array),$AI26,(MATCH($C$60,Gas_Date_Array)-MATCH($B$60,Gas_Date_Array)+1),1))</f>
        <v>3.1765</v>
      </c>
      <c r="AP26" s="84" t="n">
        <f aca="true">AVERAGE(OFFSET(Offset_Start,MATCH($B$61,Gas_Date_Array),$AI26,MATCH($C$61,Gas_Date_Array)-MATCH($B$61,Gas_Date_Array)+1,1))</f>
        <v>3.53621666666667</v>
      </c>
      <c r="AQ26" s="84" t="n">
        <f aca="true">AVERAGE(OFFSET(Offset_Start,MATCH($B$62,Gas_Date_Array),$AI26,MATCH($C$62,Gas_Date_Array)-MATCH($B$62,Gas_Date_Array)+1,1))</f>
        <v>3.73223333333333</v>
      </c>
      <c r="AR26" s="85" t="n">
        <f aca="true">AVERAGE(OFFSET(Offset_Start,MATCH($B$63,Gas_Date_Array),$AI26,MATCH($C$63,Gas_Date_Array)-MATCH($B$63,Gas_Date_Array)+1,1))</f>
        <v>3.96007222222222</v>
      </c>
      <c r="AS26" s="82" t="n">
        <v>2</v>
      </c>
      <c r="AV26" s="25" t="n">
        <f aca="false">EOMONTH(AV25,0)+1</f>
        <v>37987</v>
      </c>
      <c r="AW26" s="19" t="n">
        <v>3.45</v>
      </c>
      <c r="AX26" s="19" t="n">
        <v>0.1</v>
      </c>
      <c r="AY26" s="19" t="n">
        <v>0.5</v>
      </c>
      <c r="AZ26" s="19" t="n">
        <v>0.16</v>
      </c>
      <c r="BA26" s="19" t="n">
        <v>-0.18</v>
      </c>
      <c r="BB26" s="19" t="n">
        <v>-0.32</v>
      </c>
      <c r="BC26" s="20"/>
      <c r="BD26" s="26" t="n">
        <f aca="false">AV26</f>
        <v>37987</v>
      </c>
      <c r="BE26" s="27" t="n">
        <f aca="false">$AW26+$AX26+$BE$1</f>
        <v>3.65</v>
      </c>
      <c r="BF26" s="27" t="n">
        <f aca="false">$AW26+$AX26</f>
        <v>3.55</v>
      </c>
      <c r="BG26" s="27" t="n">
        <f aca="false">$AW26+$AY26</f>
        <v>3.95</v>
      </c>
      <c r="BH26" s="27" t="n">
        <f aca="false">$AW26+$AZ26</f>
        <v>3.61</v>
      </c>
      <c r="BI26" s="27" t="n">
        <f aca="false">$AW26+$AZ26+$BI$1</f>
        <v>4.02</v>
      </c>
      <c r="BJ26" s="27" t="n">
        <f aca="false">$AW26+$BA26</f>
        <v>3.27</v>
      </c>
      <c r="BK26" s="28" t="n">
        <f aca="false">$AW26+$BB26</f>
        <v>3.13</v>
      </c>
    </row>
    <row r="27" customFormat="false" ht="15" hidden="false" customHeight="false" outlineLevel="0" collapsed="false">
      <c r="A27" s="44" t="s">
        <v>33</v>
      </c>
      <c r="B27" s="56" t="n">
        <f aca="false">B16/AK28</f>
        <v>12.0950323974082</v>
      </c>
      <c r="C27" s="57" t="e">
        <f aca="false">B27-HLOOKUP(B$23,$AA$12:$AH$20,$AS16+1,FALSE())/HLOOKUP(B$23,$AA$24:$AH$33,$AS16+1,FALSE())</f>
        <v>#N/A</v>
      </c>
      <c r="D27" s="58"/>
      <c r="E27" s="42" t="n">
        <f aca="false">E16/AL28</f>
        <v>15.2672204268755</v>
      </c>
      <c r="F27" s="59" t="n">
        <f aca="false">E27-HLOOKUP(E$23,$AA$12:$AH$20,$AS16+1,FALSE())/HLOOKUP(E$23,$AA$24:$AH$33,$AS16+1,FALSE())</f>
        <v>-0.0917353381716275</v>
      </c>
      <c r="G27" s="58"/>
      <c r="H27" s="77" t="n">
        <f aca="false">H16/AM28</f>
        <v>9.63434695398117</v>
      </c>
      <c r="I27" s="77" t="n">
        <f aca="false">H27-HLOOKUP(H$23,$AA$12:$AH$20,$AS16+1,FALSE())/HLOOKUP(H$23,$AA$24:$AH$33,$AS16+1,FALSE())</f>
        <v>-1.04180962964873</v>
      </c>
      <c r="J27" s="77"/>
      <c r="K27" s="77" t="n">
        <f aca="false">K16/AN28</f>
        <v>15.1593237288037</v>
      </c>
      <c r="L27" s="59" t="n">
        <f aca="false">K27-HLOOKUP(K$23,$AA$12:$AH$20,$AS16+1,FALSE())/HLOOKUP(K$23,$AA$24:$AH$33,$AS16+1,FALSE())</f>
        <v>5.38879125781934</v>
      </c>
      <c r="M27" s="58"/>
      <c r="N27" s="42" t="n">
        <f aca="false">N16/AO28</f>
        <v>11.024218608239</v>
      </c>
      <c r="O27" s="59" t="n">
        <f aca="false">N27-HLOOKUP(N$23,$AA$12:$AH$20,$AS16+1,FALSE())/HLOOKUP(N$23,$AA$24:$AH$33,$AS16+1,FALSE())</f>
        <v>-1.05577709091699</v>
      </c>
      <c r="P27" s="58"/>
      <c r="Q27" s="42" t="n">
        <f aca="false">Q16/AP28</f>
        <v>9.88040676334551</v>
      </c>
      <c r="R27" s="59" t="n">
        <f aca="false">Q27-HLOOKUP(Q$23,$AA$12:$AH$20,$AS16+1,FALSE())/HLOOKUP(Q$23,$AA$24:$AH$33,$AS16+1,FALSE())</f>
        <v>-1.18372074829713</v>
      </c>
      <c r="S27" s="58"/>
      <c r="T27" s="42" t="n">
        <f aca="false">T16/AQ28</f>
        <v>9.25518196753612</v>
      </c>
      <c r="U27" s="59" t="n">
        <f aca="false">T27-HLOOKUP(T$23,$AA$12:$AH$20,$AS16+1,FALSE())/HLOOKUP(T$23,$AA$24:$AH$33,$AS16+1,FALSE())</f>
        <v>-1.32100531653546</v>
      </c>
      <c r="V27" s="58"/>
      <c r="W27" s="42" t="n">
        <f aca="false">W16/AR28</f>
        <v>8.71657523778848</v>
      </c>
      <c r="X27" s="60" t="n">
        <f aca="false">W27-HLOOKUP(W$23,$AA$12:$AH$20,$AS16+1,FALSE())/HLOOKUP(W$23,$AA$24:$AH$33,$AS16+1,FALSE())</f>
        <v>-1.34522481019896</v>
      </c>
      <c r="Z27" s="44" t="s">
        <v>42</v>
      </c>
      <c r="AA27" s="83" t="n">
        <v>2.723</v>
      </c>
      <c r="AB27" s="84" t="n">
        <v>3.266</v>
      </c>
      <c r="AC27" s="84" t="n">
        <v>3.50533333333333</v>
      </c>
      <c r="AD27" s="84" t="n">
        <v>4.03233333333333</v>
      </c>
      <c r="AE27" s="84" t="n">
        <v>3.16391666666667</v>
      </c>
      <c r="AF27" s="84" t="n">
        <v>4.05841666666667</v>
      </c>
      <c r="AG27" s="84" t="n">
        <v>4.26033333333333</v>
      </c>
      <c r="AH27" s="85" t="n">
        <v>4.46763888888889</v>
      </c>
      <c r="AI27" s="81" t="n">
        <v>3</v>
      </c>
      <c r="AJ27" s="44" t="s">
        <v>42</v>
      </c>
      <c r="AK27" s="83" t="n">
        <f aca="false">INDEX(Gas_Array,MATCH($AK$24,Gas_Date_Array,0),$AI27)</f>
        <v>2.525</v>
      </c>
      <c r="AL27" s="84" t="n">
        <f aca="true">AVERAGE(OFFSET(Offset_Start,MATCH($B$57,Gas_Date_Array),$AI27,(MATCH($C$57,Gas_Date_Array)-MATCH($B$57,Gas_Date_Array)+1),1))</f>
        <v>2.814</v>
      </c>
      <c r="AM27" s="84" t="n">
        <f aca="true">AVERAGE(OFFSET(Offset_Start,MATCH($B$58,Gas_Date_Array),$AI27,(MATCH($C$58,Gas_Date_Array)-MATCH($B$58,Gas_Date_Array)+1),1))</f>
        <v>3.448</v>
      </c>
      <c r="AN27" s="84" t="n">
        <f aca="true">AVERAGE(OFFSET(Offset_Start,MATCH($B$59,Gas_Date_Array),$AI27,(MATCH($C$59,Gas_Date_Array)-MATCH($B$59,Gas_Date_Array)+1),1))</f>
        <v>3.41933333333333</v>
      </c>
      <c r="AO27" s="84" t="n">
        <f aca="true">AVERAGE(OFFSET(Offset_Start,MATCH($B$60,Gas_Date_Array),$AI27,(MATCH($C$60,Gas_Date_Array)-MATCH($B$60,Gas_Date_Array)+1),1))</f>
        <v>3.46983333333333</v>
      </c>
      <c r="AP27" s="84" t="n">
        <f aca="true">AVERAGE(OFFSET(Offset_Start,MATCH($B$61,Gas_Date_Array),$AI27,MATCH($C$61,Gas_Date_Array)-MATCH($B$61,Gas_Date_Array)+1,1))</f>
        <v>3.94113333333333</v>
      </c>
      <c r="AQ27" s="84" t="n">
        <f aca="true">AVERAGE(OFFSET(Offset_Start,MATCH($B$62,Gas_Date_Array),$AI27,MATCH($C$62,Gas_Date_Array)-MATCH($B$62,Gas_Date_Array)+1,1))</f>
        <v>4.18469166666667</v>
      </c>
      <c r="AR27" s="85" t="n">
        <f aca="true">AVERAGE(OFFSET(Offset_Start,MATCH($B$63,Gas_Date_Array),$AI27,MATCH($C$63,Gas_Date_Array)-MATCH($B$63,Gas_Date_Array)+1,1))</f>
        <v>4.42837777777778</v>
      </c>
      <c r="AS27" s="82" t="n">
        <v>3</v>
      </c>
      <c r="AV27" s="25" t="n">
        <f aca="false">EOMONTH(AV26,0)+1</f>
        <v>38018</v>
      </c>
      <c r="AW27" s="19" t="n">
        <v>3.356</v>
      </c>
      <c r="AX27" s="19" t="n">
        <v>0.1</v>
      </c>
      <c r="AY27" s="19" t="n">
        <v>0.46</v>
      </c>
      <c r="AZ27" s="19" t="n">
        <v>0.16</v>
      </c>
      <c r="BA27" s="19" t="n">
        <v>-0.18</v>
      </c>
      <c r="BB27" s="19" t="n">
        <v>-0.32</v>
      </c>
      <c r="BC27" s="20"/>
      <c r="BD27" s="26" t="n">
        <f aca="false">AV27</f>
        <v>38018</v>
      </c>
      <c r="BE27" s="27" t="n">
        <f aca="false">$AW27+$AX27+$BE$1</f>
        <v>3.556</v>
      </c>
      <c r="BF27" s="27" t="n">
        <f aca="false">$AW27+$AX27</f>
        <v>3.456</v>
      </c>
      <c r="BG27" s="27" t="n">
        <f aca="false">$AW27+$AY27</f>
        <v>3.816</v>
      </c>
      <c r="BH27" s="27" t="n">
        <f aca="false">$AW27+$AZ27</f>
        <v>3.516</v>
      </c>
      <c r="BI27" s="27" t="n">
        <f aca="false">$AW27+$AZ27+$BI$1</f>
        <v>3.926</v>
      </c>
      <c r="BJ27" s="27" t="n">
        <f aca="false">$AW27+$BA27</f>
        <v>3.176</v>
      </c>
      <c r="BK27" s="28" t="n">
        <f aca="false">$AW27+$BB27</f>
        <v>3.036</v>
      </c>
    </row>
    <row r="28" customFormat="false" ht="15" hidden="false" customHeight="false" outlineLevel="0" collapsed="false">
      <c r="A28" s="44" t="s">
        <v>34</v>
      </c>
      <c r="B28" s="56" t="n">
        <f aca="false">B17/AK29</f>
        <v>8.99082479491511</v>
      </c>
      <c r="C28" s="57" t="e">
        <f aca="false">B28-HLOOKUP(B$23,$AA$12:$AH$20,$AS17+1,FALSE())/HLOOKUP(B$23,$AA$24:$AH$33,$AS17+1,FALSE())</f>
        <v>#N/A</v>
      </c>
      <c r="D28" s="58"/>
      <c r="E28" s="42" t="n">
        <f aca="false">E17/AL29</f>
        <v>15.9852093002331</v>
      </c>
      <c r="F28" s="59" t="n">
        <f aca="false">E28-HLOOKUP(E$23,$AA$12:$AH$20,$AS17+1,FALSE())/HLOOKUP(E$23,$AA$24:$AH$33,$AS17+1,FALSE())</f>
        <v>-0.79968457094207</v>
      </c>
      <c r="G28" s="58"/>
      <c r="H28" s="77" t="n">
        <f aca="false">H17/AM29</f>
        <v>7.75122538588042</v>
      </c>
      <c r="I28" s="77" t="n">
        <f aca="false">H28-HLOOKUP(H$23,$AA$12:$AH$20,$AS17+1,FALSE())/HLOOKUP(H$23,$AA$24:$AH$33,$AS17+1,FALSE())</f>
        <v>-2.0398904258594</v>
      </c>
      <c r="J28" s="77"/>
      <c r="K28" s="77" t="n">
        <f aca="false">K17/AN29</f>
        <v>14.9807014777441</v>
      </c>
      <c r="L28" s="59" t="n">
        <f aca="false">K28-HLOOKUP(K$23,$AA$12:$AH$20,$AS17+1,FALSE())/HLOOKUP(K$23,$AA$24:$AH$33,$AS17+1,FALSE())</f>
        <v>6.22540867595457</v>
      </c>
      <c r="M28" s="58"/>
      <c r="N28" s="42" t="n">
        <f aca="false">N17/AO29</f>
        <v>9.80426182193125</v>
      </c>
      <c r="O28" s="59" t="n">
        <f aca="false">N28-HLOOKUP(N$23,$AA$12:$AH$20,$AS17+1,FALSE())/HLOOKUP(N$23,$AA$24:$AH$33,$AS17+1,FALSE())</f>
        <v>-1.90743277946468</v>
      </c>
      <c r="P28" s="58"/>
      <c r="Q28" s="42" t="n">
        <f aca="false">Q17/AP29</f>
        <v>8.92393536417595</v>
      </c>
      <c r="R28" s="59" t="n">
        <f aca="false">Q28-HLOOKUP(Q$23,$AA$12:$AH$20,$AS17+1,FALSE())/HLOOKUP(Q$23,$AA$24:$AH$33,$AS17+1,FALSE())</f>
        <v>-1.29301392220105</v>
      </c>
      <c r="S28" s="58"/>
      <c r="T28" s="42" t="n">
        <f aca="false">T17/AQ29</f>
        <v>8.42377000863499</v>
      </c>
      <c r="U28" s="59" t="n">
        <f aca="false">T28-HLOOKUP(T$23,$AA$12:$AH$20,$AS17+1,FALSE())/HLOOKUP(T$23,$AA$24:$AH$33,$AS17+1,FALSE())</f>
        <v>-1.38026538296653</v>
      </c>
      <c r="V28" s="58"/>
      <c r="W28" s="42" t="n">
        <f aca="false">W17/AR29</f>
        <v>7.99058991245646</v>
      </c>
      <c r="X28" s="60" t="n">
        <f aca="false">W28-HLOOKUP(W$23,$AA$12:$AH$20,$AS17+1,FALSE())/HLOOKUP(W$23,$AA$24:$AH$33,$AS17+1,FALSE())</f>
        <v>-1.38828288519041</v>
      </c>
      <c r="Z28" s="44" t="s">
        <v>43</v>
      </c>
      <c r="AA28" s="83" t="n">
        <v>2.673</v>
      </c>
      <c r="AB28" s="84" t="n">
        <v>3.21766666666667</v>
      </c>
      <c r="AC28" s="84" t="n">
        <v>3.372</v>
      </c>
      <c r="AD28" s="84" t="n">
        <v>3.76233333333333</v>
      </c>
      <c r="AE28" s="84" t="n">
        <v>3.10016666666667</v>
      </c>
      <c r="AF28" s="84" t="n">
        <v>3.81141666666667</v>
      </c>
      <c r="AG28" s="84" t="n">
        <v>4.04020833333333</v>
      </c>
      <c r="AH28" s="85" t="n">
        <v>4.28352777777778</v>
      </c>
      <c r="AI28" s="81" t="n">
        <v>4</v>
      </c>
      <c r="AJ28" s="44" t="s">
        <v>43</v>
      </c>
      <c r="AK28" s="83" t="n">
        <f aca="false">INDEX(Gas_Array,MATCH($AK$24,Gas_Date_Array,0),$AI28)</f>
        <v>2.315</v>
      </c>
      <c r="AL28" s="84" t="n">
        <f aca="true">AVERAGE(OFFSET(Offset_Start,MATCH($B$57,Gas_Date_Array),$AI28,(MATCH($C$57,Gas_Date_Array)-MATCH($B$57,Gas_Date_Array)+1),1))</f>
        <v>2.76233333333333</v>
      </c>
      <c r="AM28" s="84" t="n">
        <f aca="true">AVERAGE(OFFSET(Offset_Start,MATCH($B$58,Gas_Date_Array),$AI28,(MATCH($C$58,Gas_Date_Array)-MATCH($B$58,Gas_Date_Array)+1),1))</f>
        <v>3.19133333333333</v>
      </c>
      <c r="AN28" s="84" t="n">
        <f aca="true">AVERAGE(OFFSET(Offset_Start,MATCH($B$59,Gas_Date_Array),$AI28,(MATCH($C$59,Gas_Date_Array)-MATCH($B$59,Gas_Date_Array)+1),1))</f>
        <v>3.18933333333333</v>
      </c>
      <c r="AO28" s="84" t="n">
        <f aca="true">AVERAGE(OFFSET(Offset_Start,MATCH($B$60,Gas_Date_Array),$AI28,(MATCH($C$60,Gas_Date_Array)-MATCH($B$60,Gas_Date_Array)+1),1))</f>
        <v>3.22066666666667</v>
      </c>
      <c r="AP28" s="84" t="n">
        <f aca="true">AVERAGE(OFFSET(Offset_Start,MATCH($B$61,Gas_Date_Array),$AI28,MATCH($C$61,Gas_Date_Array)-MATCH($B$61,Gas_Date_Array)+1,1))</f>
        <v>3.66596666666667</v>
      </c>
      <c r="AQ28" s="84" t="n">
        <f aca="true">AVERAGE(OFFSET(Offset_Start,MATCH($B$62,Gas_Date_Array),$AI28,MATCH($C$62,Gas_Date_Array)-MATCH($B$62,Gas_Date_Array)+1,1))</f>
        <v>3.965275</v>
      </c>
      <c r="AR28" s="85" t="n">
        <f aca="true">AVERAGE(OFFSET(Offset_Start,MATCH($B$63,Gas_Date_Array),$AI28,MATCH($C$63,Gas_Date_Array)-MATCH($B$63,Gas_Date_Array)+1,1))</f>
        <v>4.24765555555556</v>
      </c>
      <c r="AS28" s="82" t="n">
        <v>4</v>
      </c>
      <c r="AV28" s="25" t="n">
        <f aca="false">EOMONTH(AV27,0)+1</f>
        <v>38047</v>
      </c>
      <c r="AW28" s="19" t="n">
        <v>3.256</v>
      </c>
      <c r="AX28" s="19" t="n">
        <v>0.1</v>
      </c>
      <c r="AY28" s="19" t="n">
        <v>0.34</v>
      </c>
      <c r="AZ28" s="19" t="n">
        <v>0.16</v>
      </c>
      <c r="BA28" s="19" t="n">
        <v>-0.18</v>
      </c>
      <c r="BB28" s="19" t="n">
        <v>-0.32</v>
      </c>
      <c r="BC28" s="20"/>
      <c r="BD28" s="26" t="n">
        <f aca="false">AV28</f>
        <v>38047</v>
      </c>
      <c r="BE28" s="27" t="n">
        <f aca="false">$AW28+$AX28+$BE$1</f>
        <v>3.456</v>
      </c>
      <c r="BF28" s="27" t="n">
        <f aca="false">$AW28+$AX28</f>
        <v>3.356</v>
      </c>
      <c r="BG28" s="27" t="n">
        <f aca="false">$AW28+$AY28</f>
        <v>3.596</v>
      </c>
      <c r="BH28" s="27" t="n">
        <f aca="false">$AW28+$AZ28</f>
        <v>3.416</v>
      </c>
      <c r="BI28" s="27" t="n">
        <f aca="false">$AW28+$AZ28+$BI$1</f>
        <v>3.826</v>
      </c>
      <c r="BJ28" s="27" t="n">
        <f aca="false">$AW28+$BA28</f>
        <v>3.076</v>
      </c>
      <c r="BK28" s="28" t="n">
        <f aca="false">$AW28+$BB28</f>
        <v>2.936</v>
      </c>
    </row>
    <row r="29" customFormat="false" ht="15" hidden="false" customHeight="false" outlineLevel="0" collapsed="false">
      <c r="A29" s="44" t="s">
        <v>35</v>
      </c>
      <c r="B29" s="56" t="n">
        <f aca="false">B18/AK30</f>
        <v>10.1511868965377</v>
      </c>
      <c r="C29" s="57" t="e">
        <f aca="false">B29-HLOOKUP(B$23,$AA$12:$AH$20,$AS18+1,FALSE())/HLOOKUP(B$23,$AA$24:$AH$33,$AS18+1,FALSE())</f>
        <v>#N/A</v>
      </c>
      <c r="D29" s="58"/>
      <c r="E29" s="42" t="n">
        <f aca="false">E18/AL30</f>
        <v>15.4429263131757</v>
      </c>
      <c r="F29" s="59" t="n">
        <f aca="false">E29-HLOOKUP(E$23,$AA$12:$AH$20,$AS18+1,FALSE())/HLOOKUP(E$23,$AA$24:$AH$33,$AS18+1,FALSE())</f>
        <v>-0.978911457465545</v>
      </c>
      <c r="G29" s="58"/>
      <c r="H29" s="77" t="n">
        <f aca="false">H18/AM30</f>
        <v>8.12035088866157</v>
      </c>
      <c r="I29" s="77" t="n">
        <f aca="false">H29-HLOOKUP(H$23,$AA$12:$AH$20,$AS18+1,FALSE())/HLOOKUP(H$23,$AA$24:$AH$33,$AS18+1,FALSE())</f>
        <v>-2.21476180410237</v>
      </c>
      <c r="J29" s="77"/>
      <c r="K29" s="77" t="n">
        <f aca="false">K18/AN30</f>
        <v>14.8135147651876</v>
      </c>
      <c r="L29" s="59" t="n">
        <f aca="false">K29-HLOOKUP(K$23,$AA$12:$AH$20,$AS18+1,FALSE())/HLOOKUP(K$23,$AA$24:$AH$33,$AS18+1,FALSE())</f>
        <v>5.59583070387809</v>
      </c>
      <c r="M29" s="58"/>
      <c r="N29" s="42" t="n">
        <f aca="false">N18/AO30</f>
        <v>10.0179107225008</v>
      </c>
      <c r="O29" s="59" t="n">
        <f aca="false">N29-HLOOKUP(N$23,$AA$12:$AH$20,$AS18+1,FALSE())/HLOOKUP(N$23,$AA$24:$AH$33,$AS18+1,FALSE())</f>
        <v>-2.05563371059419</v>
      </c>
      <c r="P29" s="58"/>
      <c r="Q29" s="42" t="n">
        <f aca="false">Q18/AP30</f>
        <v>9.0380943955803</v>
      </c>
      <c r="R29" s="59" t="n">
        <f aca="false">Q29-HLOOKUP(Q$23,$AA$12:$AH$20,$AS18+1,FALSE())/HLOOKUP(Q$23,$AA$24:$AH$33,$AS18+1,FALSE())</f>
        <v>-1.4173355626592</v>
      </c>
      <c r="S29" s="58"/>
      <c r="T29" s="42" t="n">
        <f aca="false">T18/AQ30</f>
        <v>8.51364033029224</v>
      </c>
      <c r="U29" s="59" t="n">
        <f aca="false">T29-HLOOKUP(T$23,$AA$12:$AH$20,$AS18+1,FALSE())/HLOOKUP(T$23,$AA$24:$AH$33,$AS18+1,FALSE())</f>
        <v>-1.50564497883993</v>
      </c>
      <c r="V29" s="58"/>
      <c r="W29" s="42" t="n">
        <f aca="false">W18/AR30</f>
        <v>8.07542458770156</v>
      </c>
      <c r="X29" s="60" t="n">
        <f aca="false">W29-HLOOKUP(W$23,$AA$12:$AH$20,$AS18+1,FALSE())/HLOOKUP(W$23,$AA$24:$AH$33,$AS18+1,FALSE())</f>
        <v>-1.50312891505771</v>
      </c>
      <c r="Z29" s="44" t="s">
        <v>44</v>
      </c>
      <c r="AA29" s="83" t="n">
        <v>3.083</v>
      </c>
      <c r="AB29" s="84" t="n">
        <v>3.62766666666667</v>
      </c>
      <c r="AC29" s="84" t="n">
        <v>3.782</v>
      </c>
      <c r="AD29" s="84" t="n">
        <v>4.17233333333333</v>
      </c>
      <c r="AE29" s="84" t="n">
        <v>3.51016666666667</v>
      </c>
      <c r="AF29" s="84" t="n">
        <v>4.22141666666667</v>
      </c>
      <c r="AG29" s="84" t="n">
        <v>4.45020833333333</v>
      </c>
      <c r="AH29" s="85" t="n">
        <v>4.69352777777778</v>
      </c>
      <c r="AI29" s="81" t="n">
        <v>5</v>
      </c>
      <c r="AJ29" s="44" t="s">
        <v>44</v>
      </c>
      <c r="AK29" s="83" t="n">
        <f aca="false">INDEX(Gas_Array,MATCH($AK$24,Gas_Date_Array,0),$AI29)</f>
        <v>2.725</v>
      </c>
      <c r="AL29" s="84" t="n">
        <f aca="true">AVERAGE(OFFSET(Offset_Start,MATCH($B$57,Gas_Date_Array),$AI29,(MATCH($C$57,Gas_Date_Array)-MATCH($B$57,Gas_Date_Array)+1),1))</f>
        <v>3.17233333333333</v>
      </c>
      <c r="AM29" s="84" t="n">
        <f aca="true">AVERAGE(OFFSET(Offset_Start,MATCH($B$58,Gas_Date_Array),$AI29,(MATCH($C$58,Gas_Date_Array)-MATCH($B$58,Gas_Date_Array)+1),1))</f>
        <v>3.60133333333333</v>
      </c>
      <c r="AN29" s="84" t="n">
        <f aca="true">AVERAGE(OFFSET(Offset_Start,MATCH($B$59,Gas_Date_Array),$AI29,(MATCH($C$59,Gas_Date_Array)-MATCH($B$59,Gas_Date_Array)+1),1))</f>
        <v>3.59933333333333</v>
      </c>
      <c r="AO29" s="84" t="n">
        <f aca="true">AVERAGE(OFFSET(Offset_Start,MATCH($B$60,Gas_Date_Array),$AI29,(MATCH($C$60,Gas_Date_Array)-MATCH($B$60,Gas_Date_Array)+1),1))</f>
        <v>3.63066666666667</v>
      </c>
      <c r="AP29" s="84" t="n">
        <f aca="true">AVERAGE(OFFSET(Offset_Start,MATCH($B$61,Gas_Date_Array),$AI29,MATCH($C$61,Gas_Date_Array)-MATCH($B$61,Gas_Date_Array)+1,1))</f>
        <v>4.07596666666667</v>
      </c>
      <c r="AQ29" s="84" t="n">
        <f aca="true">AVERAGE(OFFSET(Offset_Start,MATCH($B$62,Gas_Date_Array),$AI29,MATCH($C$62,Gas_Date_Array)-MATCH($B$62,Gas_Date_Array)+1,1))</f>
        <v>4.375275</v>
      </c>
      <c r="AR29" s="85" t="n">
        <f aca="true">AVERAGE(OFFSET(Offset_Start,MATCH($B$63,Gas_Date_Array),$AI29,MATCH($C$63,Gas_Date_Array)-MATCH($B$63,Gas_Date_Array)+1,1))</f>
        <v>4.65765555555556</v>
      </c>
      <c r="AS29" s="82" t="n">
        <v>5</v>
      </c>
      <c r="AV29" s="25" t="n">
        <f aca="false">EOMONTH(AV28,0)+1</f>
        <v>38078</v>
      </c>
      <c r="AW29" s="19" t="n">
        <v>3.074</v>
      </c>
      <c r="AX29" s="19" t="n">
        <v>0.075</v>
      </c>
      <c r="AY29" s="19" t="n">
        <v>0.5</v>
      </c>
      <c r="AZ29" s="19" t="n">
        <v>0.21</v>
      </c>
      <c r="BA29" s="19" t="n">
        <v>-0.22</v>
      </c>
      <c r="BB29" s="19" t="n">
        <v>-0.47</v>
      </c>
      <c r="BC29" s="20"/>
      <c r="BD29" s="26" t="n">
        <f aca="false">AV29</f>
        <v>38078</v>
      </c>
      <c r="BE29" s="27" t="n">
        <f aca="false">$AW29+$AX29+$BE$1</f>
        <v>3.249</v>
      </c>
      <c r="BF29" s="27" t="n">
        <f aca="false">$AW29+$AX29</f>
        <v>3.149</v>
      </c>
      <c r="BG29" s="27" t="n">
        <f aca="false">$AW29+$AY29</f>
        <v>3.574</v>
      </c>
      <c r="BH29" s="27" t="n">
        <f aca="false">$AW29+$AZ29</f>
        <v>3.284</v>
      </c>
      <c r="BI29" s="27" t="n">
        <f aca="false">$AW29+$AZ29+$BI$1</f>
        <v>3.694</v>
      </c>
      <c r="BJ29" s="27" t="n">
        <f aca="false">$AW29+$BA29</f>
        <v>2.854</v>
      </c>
      <c r="BK29" s="28" t="n">
        <f aca="false">$AW29+$BB29</f>
        <v>2.604</v>
      </c>
    </row>
    <row r="30" customFormat="false" ht="15" hidden="false" customHeight="false" outlineLevel="0" collapsed="false">
      <c r="A30" s="44" t="s">
        <v>36</v>
      </c>
      <c r="B30" s="56" t="n">
        <f aca="false">B19/AK31</f>
        <v>11.217182656556</v>
      </c>
      <c r="C30" s="57" t="e">
        <f aca="false">B30-HLOOKUP(B$23,$AA$12:$AH$20,$AS19+1,FALSE())/HLOOKUP(B$23,$AA$24:$AH$33,$AS19+1,FALSE())</f>
        <v>#N/A</v>
      </c>
      <c r="D30" s="58"/>
      <c r="E30" s="42" t="n">
        <f aca="false">E19/AL31</f>
        <v>20.6823713287279</v>
      </c>
      <c r="F30" s="59" t="n">
        <f aca="false">E30-HLOOKUP(E$23,$AA$12:$AH$20,$AS19+1,FALSE())/HLOOKUP(E$23,$AA$24:$AH$33,$AS19+1,FALSE())</f>
        <v>-0.328183081074322</v>
      </c>
      <c r="G30" s="58"/>
      <c r="H30" s="77" t="n">
        <f aca="false">H19/AM31</f>
        <v>9.16610730372902</v>
      </c>
      <c r="I30" s="77" t="n">
        <f aca="false">H30-HLOOKUP(H$23,$AA$12:$AH$20,$AS19+1,FALSE())/HLOOKUP(H$23,$AA$24:$AH$33,$AS19+1,FALSE())</f>
        <v>-2.76009520011461</v>
      </c>
      <c r="J30" s="77"/>
      <c r="K30" s="77" t="n">
        <f aca="false">K19/AN31</f>
        <v>18.5068774880668</v>
      </c>
      <c r="L30" s="59" t="n">
        <f aca="false">K30-HLOOKUP(K$23,$AA$12:$AH$20,$AS19+1,FALSE())/HLOOKUP(K$23,$AA$24:$AH$33,$AS19+1,FALSE())</f>
        <v>7.82637459443284</v>
      </c>
      <c r="M30" s="58"/>
      <c r="N30" s="42" t="n">
        <f aca="false">N19/AO31</f>
        <v>11.9701268133826</v>
      </c>
      <c r="O30" s="59" t="n">
        <f aca="false">N30-HLOOKUP(N$23,$AA$12:$AH$20,$AS19+1,FALSE())/HLOOKUP(N$23,$AA$24:$AH$33,$AS19+1,FALSE())</f>
        <v>-2.37060680634878</v>
      </c>
      <c r="P30" s="58"/>
      <c r="Q30" s="42" t="n">
        <f aca="false">Q19/AP31</f>
        <v>10.4058252042225</v>
      </c>
      <c r="R30" s="59" t="n">
        <f aca="false">Q30-HLOOKUP(Q$23,$AA$12:$AH$20,$AS19+1,FALSE())/HLOOKUP(Q$23,$AA$24:$AH$33,$AS19+1,FALSE())</f>
        <v>-1.70090321973469</v>
      </c>
      <c r="S30" s="58"/>
      <c r="T30" s="42" t="n">
        <f aca="false">T19/AQ31</f>
        <v>9.85832395260952</v>
      </c>
      <c r="U30" s="59" t="n">
        <f aca="false">T30-HLOOKUP(T$23,$AA$12:$AH$20,$AS19+1,FALSE())/HLOOKUP(T$23,$AA$24:$AH$33,$AS19+1,FALSE())</f>
        <v>-1.7153367616762</v>
      </c>
      <c r="V30" s="58"/>
      <c r="W30" s="42" t="n">
        <f aca="false">W19/AR31</f>
        <v>9.33233115800413</v>
      </c>
      <c r="X30" s="60" t="n">
        <f aca="false">W30-HLOOKUP(W$23,$AA$12:$AH$20,$AS19+1,FALSE())/HLOOKUP(W$23,$AA$24:$AH$33,$AS19+1,FALSE())</f>
        <v>-1.73014548743891</v>
      </c>
      <c r="Z30" s="44" t="s">
        <v>43</v>
      </c>
      <c r="AA30" s="83" t="n">
        <v>2.673</v>
      </c>
      <c r="AB30" s="84" t="n">
        <v>3.21766666666667</v>
      </c>
      <c r="AC30" s="84" t="n">
        <v>3.372</v>
      </c>
      <c r="AD30" s="84" t="n">
        <v>3.76233333333333</v>
      </c>
      <c r="AE30" s="84" t="n">
        <v>3.10016666666667</v>
      </c>
      <c r="AF30" s="84" t="n">
        <v>3.81141666666667</v>
      </c>
      <c r="AG30" s="84" t="n">
        <v>4.04020833333333</v>
      </c>
      <c r="AH30" s="85" t="n">
        <v>4.28352777777778</v>
      </c>
      <c r="AI30" s="81" t="n">
        <v>4</v>
      </c>
      <c r="AJ30" s="44" t="s">
        <v>43</v>
      </c>
      <c r="AK30" s="83" t="n">
        <f aca="false">INDEX(Gas_Array,MATCH($AK$24,Gas_Date_Array,0),$AI30)</f>
        <v>2.315</v>
      </c>
      <c r="AL30" s="84" t="n">
        <f aca="true">AVERAGE(OFFSET(Offset_Start,MATCH($B$57,Gas_Date_Array),$AI30,(MATCH($C$57,Gas_Date_Array)-MATCH($B$57,Gas_Date_Array)+1),1))</f>
        <v>2.76233333333333</v>
      </c>
      <c r="AM30" s="84" t="n">
        <f aca="true">AVERAGE(OFFSET(Offset_Start,MATCH($B$58,Gas_Date_Array),$AI30,(MATCH($C$58,Gas_Date_Array)-MATCH($B$58,Gas_Date_Array)+1),1))</f>
        <v>3.19133333333333</v>
      </c>
      <c r="AN30" s="84" t="n">
        <f aca="true">AVERAGE(OFFSET(Offset_Start,MATCH($B$59,Gas_Date_Array),$AI30,(MATCH($C$59,Gas_Date_Array)-MATCH($B$59,Gas_Date_Array)+1),1))</f>
        <v>3.18933333333333</v>
      </c>
      <c r="AO30" s="84" t="n">
        <f aca="true">AVERAGE(OFFSET(Offset_Start,MATCH($B$60,Gas_Date_Array),$AI30,(MATCH($C$60,Gas_Date_Array)-MATCH($B$60,Gas_Date_Array)+1),1))</f>
        <v>3.22066666666667</v>
      </c>
      <c r="AP30" s="84" t="n">
        <f aca="true">AVERAGE(OFFSET(Offset_Start,MATCH($B$61,Gas_Date_Array),$AI30,MATCH($C$61,Gas_Date_Array)-MATCH($B$61,Gas_Date_Array)+1,1))</f>
        <v>3.66596666666667</v>
      </c>
      <c r="AQ30" s="84" t="n">
        <f aca="true">AVERAGE(OFFSET(Offset_Start,MATCH($B$62,Gas_Date_Array),$AI30,MATCH($C$62,Gas_Date_Array)-MATCH($B$62,Gas_Date_Array)+1,1))</f>
        <v>3.965275</v>
      </c>
      <c r="AR30" s="85" t="n">
        <f aca="true">AVERAGE(OFFSET(Offset_Start,MATCH($B$63,Gas_Date_Array),$AI30,MATCH($C$63,Gas_Date_Array)-MATCH($B$63,Gas_Date_Array)+1,1))</f>
        <v>4.24765555555556</v>
      </c>
      <c r="AS30" s="82" t="n">
        <v>6</v>
      </c>
      <c r="AV30" s="25" t="n">
        <f aca="false">EOMONTH(AV29,0)+1</f>
        <v>38108</v>
      </c>
      <c r="AW30" s="19" t="n">
        <v>3.077</v>
      </c>
      <c r="AX30" s="19" t="n">
        <v>0.075</v>
      </c>
      <c r="AY30" s="19" t="n">
        <v>0.5</v>
      </c>
      <c r="AZ30" s="19" t="n">
        <v>0.21</v>
      </c>
      <c r="BA30" s="19" t="n">
        <v>-0.22</v>
      </c>
      <c r="BB30" s="19" t="n">
        <v>-0.47</v>
      </c>
      <c r="BC30" s="20"/>
      <c r="BD30" s="26" t="n">
        <f aca="false">AV30</f>
        <v>38108</v>
      </c>
      <c r="BE30" s="27" t="n">
        <f aca="false">$AW30+$AX30+$BE$1</f>
        <v>3.252</v>
      </c>
      <c r="BF30" s="27" t="n">
        <f aca="false">$AW30+$AX30</f>
        <v>3.152</v>
      </c>
      <c r="BG30" s="27" t="n">
        <f aca="false">$AW30+$AY30</f>
        <v>3.577</v>
      </c>
      <c r="BH30" s="27" t="n">
        <f aca="false">$AW30+$AZ30</f>
        <v>3.287</v>
      </c>
      <c r="BI30" s="27" t="n">
        <f aca="false">$AW30+$AZ30+$BI$1</f>
        <v>3.697</v>
      </c>
      <c r="BJ30" s="27" t="n">
        <f aca="false">$AW30+$BA30</f>
        <v>2.857</v>
      </c>
      <c r="BK30" s="28" t="n">
        <f aca="false">$AW30+$BB30</f>
        <v>2.607</v>
      </c>
    </row>
    <row r="31" customFormat="false" ht="15.75" hidden="false" customHeight="false" outlineLevel="0" collapsed="false">
      <c r="A31" s="44" t="s">
        <v>37</v>
      </c>
      <c r="B31" s="64" t="n">
        <f aca="false">B20/AK32</f>
        <v>11.8686856896388</v>
      </c>
      <c r="C31" s="65" t="e">
        <f aca="false">B31-HLOOKUP(B$23,$AA$12:$AH$20,$AS20+1,FALSE())/HLOOKUP(B$23,$AA$24:$AH$33,$AS20+1,FALSE())</f>
        <v>#N/A</v>
      </c>
      <c r="D31" s="66"/>
      <c r="E31" s="67" t="n">
        <f aca="false">E20/AL32</f>
        <v>21.775655212991</v>
      </c>
      <c r="F31" s="68" t="n">
        <f aca="false">E31-HLOOKUP(E$23,$AA$12:$AH$20,$AS20+1,FALSE())/HLOOKUP(E$23,$AA$24:$AH$33,$AS20+1,FALSE())</f>
        <v>-0.401177467478995</v>
      </c>
      <c r="G31" s="66"/>
      <c r="H31" s="66" t="n">
        <f aca="false">H20/AM32</f>
        <v>9.14745727827343</v>
      </c>
      <c r="I31" s="66" t="n">
        <f aca="false">H31-HLOOKUP(H$23,$AA$12:$AH$20,$AS20+1,FALSE())/HLOOKUP(H$23,$AA$24:$AH$33,$AS20+1,FALSE())</f>
        <v>-3.18737047066476</v>
      </c>
      <c r="J31" s="66"/>
      <c r="K31" s="66" t="n">
        <f aca="false">K20/AN32</f>
        <v>18.8278027062288</v>
      </c>
      <c r="L31" s="68" t="n">
        <f aca="false">K31-HLOOKUP(K$23,$AA$12:$AH$20,$AS20+1,FALSE())/HLOOKUP(K$23,$AA$24:$AH$33,$AS20+1,FALSE())</f>
        <v>7.71479266563918</v>
      </c>
      <c r="M31" s="66"/>
      <c r="N31" s="67" t="n">
        <f aca="false">N20/AO32</f>
        <v>12.1549682329804</v>
      </c>
      <c r="O31" s="68" t="n">
        <f aca="false">N31-HLOOKUP(N$23,$AA$12:$AH$20,$AS20+1,FALSE())/HLOOKUP(N$23,$AA$24:$AH$33,$AS20+1,FALSE())</f>
        <v>-2.78118499926218</v>
      </c>
      <c r="P31" s="66"/>
      <c r="Q31" s="67" t="n">
        <f aca="false">Q20/AP32</f>
        <v>10.8244737005778</v>
      </c>
      <c r="R31" s="68" t="n">
        <f aca="false">Q31-HLOOKUP(Q$23,$AA$12:$AH$20,$AS20+1,FALSE())/HLOOKUP(Q$23,$AA$24:$AH$33,$AS20+1,FALSE())</f>
        <v>-1.84777561042491</v>
      </c>
      <c r="S31" s="66"/>
      <c r="T31" s="67" t="n">
        <f aca="false">T20/AQ32</f>
        <v>10.2237037915684</v>
      </c>
      <c r="U31" s="68" t="n">
        <f aca="false">T31-HLOOKUP(T$23,$AA$12:$AH$20,$AS20+1,FALSE())/HLOOKUP(T$23,$AA$24:$AH$33,$AS20+1,FALSE())</f>
        <v>-1.8475668030987</v>
      </c>
      <c r="V31" s="66"/>
      <c r="W31" s="67" t="n">
        <f aca="false">W20/AR32</f>
        <v>9.41722723817882</v>
      </c>
      <c r="X31" s="69" t="n">
        <f aca="false">W31-HLOOKUP(W$23,$AA$12:$AH$20,$AS20+1,FALSE())/HLOOKUP(W$23,$AA$24:$AH$33,$AS20+1,FALSE())</f>
        <v>-1.8616365370197</v>
      </c>
      <c r="Z31" s="44" t="s">
        <v>12</v>
      </c>
      <c r="AA31" s="83" t="n">
        <v>2.503</v>
      </c>
      <c r="AB31" s="84" t="n">
        <v>2.74766666666667</v>
      </c>
      <c r="AC31" s="84" t="n">
        <v>3.03533333333333</v>
      </c>
      <c r="AD31" s="84" t="n">
        <v>3.34066666666667</v>
      </c>
      <c r="AE31" s="84" t="n">
        <v>2.77391666666667</v>
      </c>
      <c r="AF31" s="84" t="n">
        <v>3.38241666666667</v>
      </c>
      <c r="AG31" s="84" t="n">
        <v>3.584</v>
      </c>
      <c r="AH31" s="85" t="n">
        <v>3.79119444444444</v>
      </c>
      <c r="AI31" s="81" t="n">
        <v>6</v>
      </c>
      <c r="AJ31" s="44" t="s">
        <v>12</v>
      </c>
      <c r="AK31" s="83" t="n">
        <f aca="false">INDEX(Gas_Array,MATCH($AK$24,Gas_Date_Array,0),$AI31)</f>
        <v>2.095</v>
      </c>
      <c r="AL31" s="84" t="n">
        <f aca="true">AVERAGE(OFFSET(Offset_Start,MATCH($B$57,Gas_Date_Array),$AI31,(MATCH($C$57,Gas_Date_Array)-MATCH($B$57,Gas_Date_Array)+1),1))</f>
        <v>2.299</v>
      </c>
      <c r="AM31" s="84" t="n">
        <f aca="true">AVERAGE(OFFSET(Offset_Start,MATCH($B$58,Gas_Date_Array),$AI31,(MATCH($C$58,Gas_Date_Array)-MATCH($B$58,Gas_Date_Array)+1),1))</f>
        <v>2.93633333333333</v>
      </c>
      <c r="AN31" s="84" t="n">
        <f aca="true">AVERAGE(OFFSET(Offset_Start,MATCH($B$59,Gas_Date_Array),$AI31,(MATCH($C$59,Gas_Date_Array)-MATCH($B$59,Gas_Date_Array)+1),1))</f>
        <v>2.76933333333333</v>
      </c>
      <c r="AO31" s="84" t="n">
        <f aca="true">AVERAGE(OFFSET(Offset_Start,MATCH($B$60,Gas_Date_Array),$AI31,(MATCH($C$60,Gas_Date_Array)-MATCH($B$60,Gas_Date_Array)+1),1))</f>
        <v>2.85525</v>
      </c>
      <c r="AP31" s="84" t="n">
        <f aca="true">AVERAGE(OFFSET(Offset_Start,MATCH($B$61,Gas_Date_Array),$AI31,MATCH($C$61,Gas_Date_Array)-MATCH($B$61,Gas_Date_Array)+1,1))</f>
        <v>3.2683</v>
      </c>
      <c r="AQ31" s="84" t="n">
        <f aca="true">AVERAGE(OFFSET(Offset_Start,MATCH($B$62,Gas_Date_Array),$AI31,MATCH($C$62,Gas_Date_Array)-MATCH($B$62,Gas_Date_Array)+1,1))</f>
        <v>3.513275</v>
      </c>
      <c r="AR31" s="85" t="n">
        <f aca="true">AVERAGE(OFFSET(Offset_Start,MATCH($B$63,Gas_Date_Array),$AI31,MATCH($C$63,Gas_Date_Array)-MATCH($B$63,Gas_Date_Array)+1,1))</f>
        <v>3.75743333333333</v>
      </c>
      <c r="AS31" s="82" t="n">
        <v>7</v>
      </c>
      <c r="AV31" s="25" t="n">
        <f aca="false">EOMONTH(AV30,0)+1</f>
        <v>38139</v>
      </c>
      <c r="AW31" s="19" t="n">
        <v>3.117</v>
      </c>
      <c r="AX31" s="19" t="n">
        <v>0.075</v>
      </c>
      <c r="AY31" s="19" t="n">
        <v>0.5</v>
      </c>
      <c r="AZ31" s="19" t="n">
        <v>0.21</v>
      </c>
      <c r="BA31" s="19" t="n">
        <v>-0.22</v>
      </c>
      <c r="BB31" s="19" t="n">
        <v>-0.47</v>
      </c>
      <c r="BC31" s="20"/>
      <c r="BD31" s="26" t="n">
        <f aca="false">AV31</f>
        <v>38139</v>
      </c>
      <c r="BE31" s="27" t="n">
        <f aca="false">$AW31+$AX31+$BE$1</f>
        <v>3.292</v>
      </c>
      <c r="BF31" s="27" t="n">
        <f aca="false">$AW31+$AX31</f>
        <v>3.192</v>
      </c>
      <c r="BG31" s="27" t="n">
        <f aca="false">$AW31+$AY31</f>
        <v>3.617</v>
      </c>
      <c r="BH31" s="27" t="n">
        <f aca="false">$AW31+$AZ31</f>
        <v>3.327</v>
      </c>
      <c r="BI31" s="27" t="n">
        <f aca="false">$AW31+$AZ31+$BI$1</f>
        <v>3.737</v>
      </c>
      <c r="BJ31" s="27" t="n">
        <f aca="false">$AW31+$BA31</f>
        <v>2.897</v>
      </c>
      <c r="BK31" s="28" t="n">
        <f aca="false">$AW31+$BB31</f>
        <v>2.647</v>
      </c>
    </row>
    <row r="32" customFormat="false" ht="15" hidden="false" customHeight="false" outlineLevel="0" collapsed="false">
      <c r="A32" s="35"/>
      <c r="B32" s="42"/>
      <c r="C32" s="42"/>
      <c r="D32" s="42"/>
      <c r="E32" s="42"/>
      <c r="F32" s="86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87"/>
      <c r="R32" s="87"/>
      <c r="S32" s="87"/>
      <c r="T32" s="35"/>
      <c r="U32" s="35"/>
      <c r="V32" s="35"/>
      <c r="W32" s="42"/>
      <c r="X32" s="42"/>
      <c r="Z32" s="44" t="s">
        <v>45</v>
      </c>
      <c r="AA32" s="83" t="n">
        <v>2.343</v>
      </c>
      <c r="AB32" s="84" t="n">
        <v>2.38266666666667</v>
      </c>
      <c r="AC32" s="84" t="n">
        <v>2.82533333333333</v>
      </c>
      <c r="AD32" s="84" t="n">
        <v>3.12066666666667</v>
      </c>
      <c r="AE32" s="84" t="n">
        <v>2.506</v>
      </c>
      <c r="AF32" s="84" t="n">
        <v>3.14466666666667</v>
      </c>
      <c r="AG32" s="84" t="n">
        <v>3.35341666666667</v>
      </c>
      <c r="AH32" s="85" t="n">
        <v>3.63777777777778</v>
      </c>
      <c r="AI32" s="81" t="n">
        <v>7</v>
      </c>
      <c r="AJ32" s="44" t="s">
        <v>45</v>
      </c>
      <c r="AK32" s="83" t="n">
        <f aca="false">INDEX(Gas_Array,MATCH($AK$24,Gas_Date_Array,0),$AI32)</f>
        <v>1.98</v>
      </c>
      <c r="AL32" s="84" t="n">
        <f aca="true">AVERAGE(OFFSET(Offset_Start,MATCH($B$57,Gas_Date_Array),$AI32,(MATCH($C$57,Gas_Date_Array)-MATCH($B$57,Gas_Date_Array)+1),1))</f>
        <v>1.959</v>
      </c>
      <c r="AM32" s="84" t="n">
        <f aca="true">AVERAGE(OFFSET(Offset_Start,MATCH($B$58,Gas_Date_Array),$AI32,(MATCH($C$58,Gas_Date_Array)-MATCH($B$58,Gas_Date_Array)+1),1))</f>
        <v>2.833</v>
      </c>
      <c r="AN32" s="84" t="n">
        <f aca="true">AVERAGE(OFFSET(Offset_Start,MATCH($B$59,Gas_Date_Array),$AI32,(MATCH($C$59,Gas_Date_Array)-MATCH($B$59,Gas_Date_Array)+1),1))</f>
        <v>2.50933333333333</v>
      </c>
      <c r="AO32" s="84" t="n">
        <f aca="true">AVERAGE(OFFSET(Offset_Start,MATCH($B$60,Gas_Date_Array),$AI32,(MATCH($C$60,Gas_Date_Array)-MATCH($B$60,Gas_Date_Array)+1),1))</f>
        <v>2.65441666666667</v>
      </c>
      <c r="AP32" s="84" t="n">
        <f aca="true">AVERAGE(OFFSET(Offset_Start,MATCH($B$61,Gas_Date_Array),$AI32,MATCH($C$61,Gas_Date_Array)-MATCH($B$61,Gas_Date_Array)+1,1))</f>
        <v>3.06096666666667</v>
      </c>
      <c r="AQ32" s="84" t="n">
        <f aca="true">AVERAGE(OFFSET(Offset_Start,MATCH($B$62,Gas_Date_Array),$AI32,MATCH($C$62,Gas_Date_Array)-MATCH($B$62,Gas_Date_Array)+1,1))</f>
        <v>3.302025</v>
      </c>
      <c r="AR32" s="85" t="n">
        <f aca="true">AVERAGE(OFFSET(Offset_Start,MATCH($B$63,Gas_Date_Array),$AI32,MATCH($C$63,Gas_Date_Array)-MATCH($B$63,Gas_Date_Array)+1,1))</f>
        <v>3.64243333333333</v>
      </c>
      <c r="AS32" s="82" t="n">
        <v>8</v>
      </c>
      <c r="AV32" s="25" t="n">
        <f aca="false">EOMONTH(AV31,0)+1</f>
        <v>38169</v>
      </c>
      <c r="AW32" s="19" t="n">
        <v>3.157</v>
      </c>
      <c r="AX32" s="19" t="n">
        <v>0.075</v>
      </c>
      <c r="AY32" s="19" t="n">
        <v>0.5</v>
      </c>
      <c r="AZ32" s="19" t="n">
        <v>0.21</v>
      </c>
      <c r="BA32" s="19" t="n">
        <v>-0.22</v>
      </c>
      <c r="BB32" s="19" t="n">
        <v>-0.47</v>
      </c>
      <c r="BC32" s="20"/>
      <c r="BD32" s="26" t="n">
        <f aca="false">AV32</f>
        <v>38169</v>
      </c>
      <c r="BE32" s="27" t="n">
        <f aca="false">$AW32+$AX32+$BE$1</f>
        <v>3.332</v>
      </c>
      <c r="BF32" s="27" t="n">
        <f aca="false">$AW32+$AX32</f>
        <v>3.232</v>
      </c>
      <c r="BG32" s="27" t="n">
        <f aca="false">$AW32+$AY32</f>
        <v>3.657</v>
      </c>
      <c r="BH32" s="27" t="n">
        <f aca="false">$AW32+$AZ32</f>
        <v>3.367</v>
      </c>
      <c r="BI32" s="27" t="n">
        <f aca="false">$AW32+$AZ32+$BI$1</f>
        <v>3.777</v>
      </c>
      <c r="BJ32" s="27" t="n">
        <f aca="false">$AW32+$BA32</f>
        <v>2.937</v>
      </c>
      <c r="BK32" s="28" t="n">
        <f aca="false">$AW32+$BB32</f>
        <v>2.687</v>
      </c>
    </row>
    <row r="33" customFormat="false" ht="16.5" hidden="false" customHeight="false" outlineLevel="0" collapsed="false">
      <c r="A33" s="12" t="s">
        <v>46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42"/>
      <c r="Z33" s="44" t="s">
        <v>47</v>
      </c>
      <c r="AA33" s="88" t="n">
        <v>2.813</v>
      </c>
      <c r="AB33" s="89" t="n">
        <v>3.08266666666667</v>
      </c>
      <c r="AC33" s="89" t="n">
        <v>3.29866666666667</v>
      </c>
      <c r="AD33" s="89" t="n">
        <v>3.539</v>
      </c>
      <c r="AE33" s="89" t="n">
        <v>3.09391666666667</v>
      </c>
      <c r="AF33" s="89" t="n">
        <v>3.57158333333333</v>
      </c>
      <c r="AG33" s="89" t="n">
        <v>3.76254166666667</v>
      </c>
      <c r="AH33" s="90" t="n">
        <v>3.96619444444445</v>
      </c>
      <c r="AI33" s="81" t="n">
        <v>8</v>
      </c>
      <c r="AJ33" s="44" t="s">
        <v>47</v>
      </c>
      <c r="AK33" s="88" t="n">
        <f aca="false">INDEX($AW$3:$AW$288,MATCH($AK$24,$AV$3:$AV$353,0),0)</f>
        <v>2.465</v>
      </c>
      <c r="AL33" s="89" t="n">
        <f aca="true">AVERAGE(OFFSET(Offset_Start,MATCH($B$57,Gas_Date_Array),-7,(MATCH($C$57,Gas_Date_Array)-MATCH($B$57,Gas_Date_Array)+1),1))</f>
        <v>2.659</v>
      </c>
      <c r="AM33" s="89" t="n">
        <f aca="true">AVERAGE(OFFSET(Offset_Start,MATCH($B$58,Gas_Date_Array),-7,(MATCH($C$58,Gas_Date_Array)-MATCH($B$58,Gas_Date_Array)+1),1))</f>
        <v>3.17133333333333</v>
      </c>
      <c r="AN33" s="89" t="n">
        <f aca="true">AVERAGE(OFFSET(Offset_Start,MATCH($B$59,Gas_Date_Array),-7,(MATCH($C$59,Gas_Date_Array)-MATCH($B$59,Gas_Date_Array)+1),1))</f>
        <v>3.04933333333333</v>
      </c>
      <c r="AO33" s="89" t="n">
        <f aca="true">AVERAGE(OFFSET(Offset_Start,MATCH($B$60,Gas_Date_Array),-7,(MATCH($C$60,Gas_Date_Array)-MATCH($B$60,Gas_Date_Array)+1),1))</f>
        <v>3.10733333333333</v>
      </c>
      <c r="AP33" s="89" t="n">
        <f aca="true">AVERAGE(OFFSET(Offset_Start,MATCH($B$61,Gas_Date_Array),-7,MATCH($C$61,Gas_Date_Array)-MATCH($B$61,Gas_Date_Array)+1,1))</f>
        <v>3.44446666666667</v>
      </c>
      <c r="AQ33" s="89" t="n">
        <f aca="true">AVERAGE(OFFSET(Offset_Start,MATCH($B$62,Gas_Date_Array),-7,MATCH($C$62,Gas_Date_Array)-MATCH($B$62,Gas_Date_Array)+1,1))</f>
        <v>3.68635833333333</v>
      </c>
      <c r="AR33" s="90" t="n">
        <f aca="true">AVERAGE(OFFSET(Offset_Start,MATCH($B$63,Gas_Date_Array),-7,MATCH($C$63,Gas_Date_Array)-MATCH($B$63,Gas_Date_Array)+1,1))</f>
        <v>3.92948888888889</v>
      </c>
      <c r="AS33" s="82" t="n">
        <v>9</v>
      </c>
      <c r="AV33" s="25" t="n">
        <f aca="false">EOMONTH(AV32,0)+1</f>
        <v>38200</v>
      </c>
      <c r="AW33" s="19" t="n">
        <v>3.207</v>
      </c>
      <c r="AX33" s="19" t="n">
        <v>0.075</v>
      </c>
      <c r="AY33" s="19" t="n">
        <v>0.5</v>
      </c>
      <c r="AZ33" s="19" t="n">
        <v>0.21</v>
      </c>
      <c r="BA33" s="19" t="n">
        <v>-0.22</v>
      </c>
      <c r="BB33" s="19" t="n">
        <v>-0.47</v>
      </c>
      <c r="BC33" s="20"/>
      <c r="BD33" s="26" t="n">
        <f aca="false">AV33</f>
        <v>38200</v>
      </c>
      <c r="BE33" s="27" t="n">
        <f aca="false">$AW33+$AX33+$BE$1</f>
        <v>3.382</v>
      </c>
      <c r="BF33" s="27" t="n">
        <f aca="false">$AW33+$AX33</f>
        <v>3.282</v>
      </c>
      <c r="BG33" s="27" t="n">
        <f aca="false">$AW33+$AY33</f>
        <v>3.707</v>
      </c>
      <c r="BH33" s="27" t="n">
        <f aca="false">$AW33+$AZ33</f>
        <v>3.417</v>
      </c>
      <c r="BI33" s="27" t="n">
        <f aca="false">$AW33+$AZ33+$BI$1</f>
        <v>3.827</v>
      </c>
      <c r="BJ33" s="27" t="n">
        <f aca="false">$AW33+$BA33</f>
        <v>2.987</v>
      </c>
      <c r="BK33" s="28" t="n">
        <f aca="false">$AW33+$BB33</f>
        <v>2.737</v>
      </c>
    </row>
    <row r="34" customFormat="false" ht="15.75" hidden="false" customHeight="false" outlineLevel="0" collapsed="false">
      <c r="A34" s="35" t="s">
        <v>22</v>
      </c>
      <c r="B34" s="36" t="n">
        <f aca="false">B23</f>
        <v>37288</v>
      </c>
      <c r="C34" s="37" t="str">
        <f aca="false">C23</f>
        <v>Change</v>
      </c>
      <c r="D34" s="38"/>
      <c r="E34" s="39" t="str">
        <f aca="false">E23</f>
        <v>Q3-2002</v>
      </c>
      <c r="F34" s="37" t="str">
        <f aca="false">F23</f>
        <v>Change</v>
      </c>
      <c r="G34" s="38"/>
      <c r="H34" s="38" t="str">
        <f aca="false">H23</f>
        <v>Q1-2003</v>
      </c>
      <c r="I34" s="38" t="s">
        <v>23</v>
      </c>
      <c r="J34" s="38"/>
      <c r="K34" s="38" t="str">
        <f aca="false">K23</f>
        <v>Q3-2003</v>
      </c>
      <c r="L34" s="37" t="s">
        <v>23</v>
      </c>
      <c r="M34" s="38"/>
      <c r="N34" s="40" t="n">
        <f aca="false">N23</f>
        <v>2003</v>
      </c>
      <c r="O34" s="38" t="str">
        <f aca="false">O23</f>
        <v>Change</v>
      </c>
      <c r="P34" s="38"/>
      <c r="Q34" s="40" t="str">
        <f aca="false">Q23</f>
        <v>2004-2008</v>
      </c>
      <c r="R34" s="38" t="str">
        <f aca="false">R23</f>
        <v>Change</v>
      </c>
      <c r="S34" s="40"/>
      <c r="T34" s="40" t="str">
        <f aca="false">T23</f>
        <v>2004-2013</v>
      </c>
      <c r="U34" s="38" t="str">
        <f aca="false">U23</f>
        <v>Change</v>
      </c>
      <c r="V34" s="40"/>
      <c r="W34" s="40" t="str">
        <f aca="false">W23</f>
        <v>2004-2018</v>
      </c>
      <c r="X34" s="41" t="str">
        <f aca="false">X23</f>
        <v>Change</v>
      </c>
      <c r="Y34" s="42"/>
      <c r="Z34" s="4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V34" s="25" t="n">
        <f aca="false">EOMONTH(AV33,0)+1</f>
        <v>38231</v>
      </c>
      <c r="AW34" s="19" t="n">
        <v>3.192</v>
      </c>
      <c r="AX34" s="19" t="n">
        <v>0.075</v>
      </c>
      <c r="AY34" s="19" t="n">
        <v>0.5</v>
      </c>
      <c r="AZ34" s="19" t="n">
        <v>0.21</v>
      </c>
      <c r="BA34" s="19" t="n">
        <v>-0.22</v>
      </c>
      <c r="BB34" s="19" t="n">
        <v>-0.47</v>
      </c>
      <c r="BC34" s="20"/>
      <c r="BD34" s="26" t="n">
        <f aca="false">AV34</f>
        <v>38231</v>
      </c>
      <c r="BE34" s="27" t="n">
        <f aca="false">$AW34+$AX34+$BE$1</f>
        <v>3.367</v>
      </c>
      <c r="BF34" s="27" t="n">
        <f aca="false">$AW34+$AX34</f>
        <v>3.267</v>
      </c>
      <c r="BG34" s="27" t="n">
        <f aca="false">$AW34+$AY34</f>
        <v>3.692</v>
      </c>
      <c r="BH34" s="27" t="n">
        <f aca="false">$AW34+$AZ34</f>
        <v>3.402</v>
      </c>
      <c r="BI34" s="27" t="n">
        <f aca="false">$AW34+$AZ34+$BI$1</f>
        <v>3.812</v>
      </c>
      <c r="BJ34" s="27" t="n">
        <f aca="false">$AW34+$BA34</f>
        <v>2.972</v>
      </c>
      <c r="BK34" s="28" t="n">
        <f aca="false">$AW34+$BB34</f>
        <v>2.722</v>
      </c>
    </row>
    <row r="35" customFormat="false" ht="15.75" hidden="false" customHeight="false" outlineLevel="0" collapsed="false">
      <c r="A35" s="44" t="s">
        <v>48</v>
      </c>
      <c r="B35" s="45" t="n">
        <f aca="false">AK25</f>
        <v>2.41</v>
      </c>
      <c r="C35" s="91" t="e">
        <f aca="false">B35-HLOOKUP(B$34,$AA$24:$AH$33,$AS25+1,FALSE())</f>
        <v>#N/A</v>
      </c>
      <c r="D35" s="92"/>
      <c r="E35" s="47" t="n">
        <f aca="false">AL25</f>
        <v>2.694</v>
      </c>
      <c r="F35" s="93" t="n">
        <f aca="false">E35-HLOOKUP(E$34,$AA$24:$AH$33,$AS25+1,FALSE())</f>
        <v>-0.38866666666667</v>
      </c>
      <c r="G35" s="92"/>
      <c r="H35" s="58" t="n">
        <f aca="false">AM25</f>
        <v>3.34133333333333</v>
      </c>
      <c r="I35" s="93" t="n">
        <f aca="false">H35-HLOOKUP(H$34,$AA$24:$AH$33,$AS25+1,FALSE())</f>
        <v>-0.0389999999999966</v>
      </c>
      <c r="J35" s="58"/>
      <c r="K35" s="58" t="n">
        <f aca="false">AN25</f>
        <v>3.20933333333333</v>
      </c>
      <c r="L35" s="93" t="n">
        <f aca="false">K35-HLOOKUP(K$34,$AA$24:$AH$33,$AS25+1,FALSE())</f>
        <v>-0.552999999999997</v>
      </c>
      <c r="M35" s="92"/>
      <c r="N35" s="47" t="n">
        <f aca="false">AO25</f>
        <v>3.2765</v>
      </c>
      <c r="O35" s="93" t="n">
        <f aca="false">N35-HLOOKUP(N$34,$AA$24:$AH$33,$AS25+1,FALSE())</f>
        <v>0.20508333333333</v>
      </c>
      <c r="P35" s="92"/>
      <c r="Q35" s="48" t="n">
        <f aca="false">AP25</f>
        <v>3.63621666666667</v>
      </c>
      <c r="R35" s="93" t="n">
        <f aca="false">Q35-HLOOKUP(Q$34,$AA$24:$AH$33,$AS25+1,FALSE())</f>
        <v>-0.175366666666663</v>
      </c>
      <c r="S35" s="94"/>
      <c r="T35" s="47" t="n">
        <f aca="false">AQ25</f>
        <v>3.83223333333333</v>
      </c>
      <c r="U35" s="93" t="n">
        <f aca="false">T35-HLOOKUP(T$34,$AA$24:$AH$33,$AS25+1,FALSE())</f>
        <v>-0.112933333333336</v>
      </c>
      <c r="V35" s="47"/>
      <c r="W35" s="47" t="n">
        <f aca="false">AR25</f>
        <v>4.06007222222222</v>
      </c>
      <c r="X35" s="50" t="n">
        <f aca="false">W35-HLOOKUP(W$34,$AA$24:$AH$33,$AS25+1,FALSE())</f>
        <v>-0.0612055555555582</v>
      </c>
      <c r="Y35" s="42"/>
      <c r="Z35" s="33" t="s">
        <v>49</v>
      </c>
      <c r="AA35" s="3"/>
      <c r="AB35" s="3"/>
      <c r="AC35" s="3"/>
      <c r="AD35" s="3"/>
      <c r="AE35" s="3"/>
      <c r="AF35" s="3"/>
      <c r="AG35" s="3"/>
      <c r="AH35" s="3"/>
      <c r="AJ35" s="33" t="s">
        <v>50</v>
      </c>
      <c r="AK35" s="3"/>
      <c r="AL35" s="3"/>
      <c r="AM35" s="3"/>
      <c r="AN35" s="3"/>
      <c r="AO35" s="3"/>
      <c r="AP35" s="3"/>
      <c r="AQ35" s="3"/>
      <c r="AR35" s="3"/>
      <c r="AS35" s="32"/>
      <c r="AV35" s="25" t="n">
        <f aca="false">EOMONTH(AV34,0)+1</f>
        <v>38261</v>
      </c>
      <c r="AW35" s="19" t="n">
        <v>3.207</v>
      </c>
      <c r="AX35" s="19" t="n">
        <v>0.075</v>
      </c>
      <c r="AY35" s="19" t="n">
        <v>0.5</v>
      </c>
      <c r="AZ35" s="19" t="n">
        <v>0.21</v>
      </c>
      <c r="BA35" s="19" t="n">
        <v>-0.22</v>
      </c>
      <c r="BB35" s="19" t="n">
        <v>-0.47</v>
      </c>
      <c r="BC35" s="20"/>
      <c r="BD35" s="26" t="n">
        <f aca="false">AV35</f>
        <v>38261</v>
      </c>
      <c r="BE35" s="27" t="n">
        <f aca="false">$AW35+$AX35+$BE$1</f>
        <v>3.382</v>
      </c>
      <c r="BF35" s="27" t="n">
        <f aca="false">$AW35+$AX35</f>
        <v>3.282</v>
      </c>
      <c r="BG35" s="27" t="n">
        <f aca="false">$AW35+$AY35</f>
        <v>3.707</v>
      </c>
      <c r="BH35" s="27" t="n">
        <f aca="false">$AW35+$AZ35</f>
        <v>3.417</v>
      </c>
      <c r="BI35" s="27" t="n">
        <f aca="false">$AW35+$AZ35+$BI$1</f>
        <v>3.827</v>
      </c>
      <c r="BJ35" s="27" t="n">
        <f aca="false">$AW35+$BA35</f>
        <v>2.987</v>
      </c>
      <c r="BK35" s="28" t="n">
        <f aca="false">$AW35+$BB35</f>
        <v>2.737</v>
      </c>
    </row>
    <row r="36" customFormat="false" ht="15.75" hidden="false" customHeight="false" outlineLevel="0" collapsed="false">
      <c r="A36" s="44" t="s">
        <v>9</v>
      </c>
      <c r="B36" s="56" t="n">
        <f aca="false">AK26</f>
        <v>2.31</v>
      </c>
      <c r="C36" s="95" t="e">
        <f aca="false">B36-HLOOKUP(B$34,$AA$24:$AH$33,$AS26+1,FALSE())</f>
        <v>#N/A</v>
      </c>
      <c r="D36" s="96"/>
      <c r="E36" s="58" t="n">
        <f aca="false">AL26</f>
        <v>2.594</v>
      </c>
      <c r="F36" s="97" t="n">
        <f aca="false">E36-HLOOKUP(E$34,$AA$24:$AH$33,$AS26+1,FALSE())</f>
        <v>-0.38866666666667</v>
      </c>
      <c r="G36" s="96"/>
      <c r="H36" s="58" t="n">
        <f aca="false">AM26</f>
        <v>3.24133333333333</v>
      </c>
      <c r="I36" s="97" t="n">
        <f aca="false">H36-HLOOKUP(H$34,$AA$24:$AH$33,$AS26+1,FALSE())</f>
        <v>-0.0389999999999966</v>
      </c>
      <c r="J36" s="58"/>
      <c r="K36" s="58" t="n">
        <f aca="false">AN26</f>
        <v>3.10933333333333</v>
      </c>
      <c r="L36" s="97" t="n">
        <f aca="false">K36-HLOOKUP(K$34,$AA$24:$AH$33,$AS26+1,FALSE())</f>
        <v>-0.552999999999997</v>
      </c>
      <c r="M36" s="96"/>
      <c r="N36" s="58" t="n">
        <f aca="false">AO26</f>
        <v>3.1765</v>
      </c>
      <c r="O36" s="97" t="n">
        <f aca="false">N36-HLOOKUP(N$34,$AA$24:$AH$33,$AS26+1,FALSE())</f>
        <v>0.20508333333333</v>
      </c>
      <c r="P36" s="96"/>
      <c r="Q36" s="42" t="n">
        <f aca="false">AP26</f>
        <v>3.53621666666667</v>
      </c>
      <c r="R36" s="97" t="n">
        <f aca="false">Q36-HLOOKUP(Q$34,$AA$24:$AH$33,$AS26+1,FALSE())</f>
        <v>-0.175366666666663</v>
      </c>
      <c r="S36" s="96"/>
      <c r="T36" s="58" t="n">
        <f aca="false">AQ26</f>
        <v>3.73223333333333</v>
      </c>
      <c r="U36" s="97" t="n">
        <f aca="false">T36-HLOOKUP(T$34,$AA$24:$AH$33,$AS26+1,FALSE())</f>
        <v>-0.112933333333336</v>
      </c>
      <c r="V36" s="58"/>
      <c r="W36" s="58" t="n">
        <f aca="false">AR26</f>
        <v>3.96007222222222</v>
      </c>
      <c r="X36" s="60" t="n">
        <f aca="false">W36-HLOOKUP(W$34,$AA$24:$AH$33,$AS26+1,FALSE())</f>
        <v>-0.0612055555555582</v>
      </c>
      <c r="Y36" s="42"/>
      <c r="Z36" s="34" t="s">
        <v>21</v>
      </c>
      <c r="AA36" s="3"/>
      <c r="AB36" s="3"/>
      <c r="AC36" s="3"/>
      <c r="AD36" s="3"/>
      <c r="AE36" s="3"/>
      <c r="AF36" s="3"/>
      <c r="AG36" s="3"/>
      <c r="AH36" s="3"/>
      <c r="AJ36" s="34" t="s">
        <v>21</v>
      </c>
      <c r="AK36" s="3"/>
      <c r="AL36" s="3"/>
      <c r="AM36" s="3"/>
      <c r="AN36" s="3"/>
      <c r="AO36" s="3"/>
      <c r="AP36" s="3"/>
      <c r="AQ36" s="3"/>
      <c r="AR36" s="3"/>
      <c r="AS36" s="32"/>
      <c r="AV36" s="25" t="n">
        <f aca="false">EOMONTH(AV35,0)+1</f>
        <v>38292</v>
      </c>
      <c r="AW36" s="19" t="n">
        <v>3.352</v>
      </c>
      <c r="AX36" s="19" t="n">
        <v>0.15</v>
      </c>
      <c r="AY36" s="19" t="n">
        <v>0.5</v>
      </c>
      <c r="AZ36" s="19" t="n">
        <v>0.18</v>
      </c>
      <c r="BA36" s="19" t="n">
        <v>-0.14</v>
      </c>
      <c r="BB36" s="19" t="n">
        <v>-0.3</v>
      </c>
      <c r="BC36" s="20"/>
      <c r="BD36" s="26" t="n">
        <f aca="false">AV36</f>
        <v>38292</v>
      </c>
      <c r="BE36" s="27" t="n">
        <f aca="false">$AW36+$AX36+$BE$1</f>
        <v>3.602</v>
      </c>
      <c r="BF36" s="27" t="n">
        <f aca="false">$AW36+$AX36</f>
        <v>3.502</v>
      </c>
      <c r="BG36" s="27" t="n">
        <f aca="false">$AW36+$AY36</f>
        <v>3.852</v>
      </c>
      <c r="BH36" s="27" t="n">
        <f aca="false">$AW36+$AZ36</f>
        <v>3.532</v>
      </c>
      <c r="BI36" s="27" t="n">
        <f aca="false">$AW36+$AZ36+$BI$1</f>
        <v>3.942</v>
      </c>
      <c r="BJ36" s="27" t="n">
        <f aca="false">$AW36+$BA36</f>
        <v>3.212</v>
      </c>
      <c r="BK36" s="28" t="n">
        <f aca="false">$AW36+$BB36</f>
        <v>3.052</v>
      </c>
    </row>
    <row r="37" customFormat="false" ht="15.75" hidden="false" customHeight="false" outlineLevel="0" collapsed="false">
      <c r="A37" s="44" t="s">
        <v>10</v>
      </c>
      <c r="B37" s="56" t="n">
        <f aca="false">AK27</f>
        <v>2.525</v>
      </c>
      <c r="C37" s="95" t="e">
        <f aca="false">B37-HLOOKUP(B$34,$AA$24:$AH$33,$AS27+1,FALSE())</f>
        <v>#N/A</v>
      </c>
      <c r="D37" s="92"/>
      <c r="E37" s="58" t="n">
        <f aca="false">AL27</f>
        <v>2.814</v>
      </c>
      <c r="F37" s="97" t="n">
        <f aca="false">E37-HLOOKUP(E$34,$AA$24:$AH$33,$AS27+1,FALSE())</f>
        <v>-0.452</v>
      </c>
      <c r="G37" s="92"/>
      <c r="H37" s="58" t="n">
        <f aca="false">AM27</f>
        <v>3.448</v>
      </c>
      <c r="I37" s="97" t="n">
        <f aca="false">H37-HLOOKUP(H$34,$AA$24:$AH$33,$AS27+1,FALSE())</f>
        <v>-0.0573333333333297</v>
      </c>
      <c r="J37" s="58"/>
      <c r="K37" s="58" t="n">
        <f aca="false">AN27</f>
        <v>3.41933333333333</v>
      </c>
      <c r="L37" s="97" t="n">
        <f aca="false">K37-HLOOKUP(K$34,$AA$24:$AH$33,$AS27+1,FALSE())</f>
        <v>-0.612999999999996</v>
      </c>
      <c r="M37" s="92"/>
      <c r="N37" s="58" t="n">
        <f aca="false">AO27</f>
        <v>3.46983333333333</v>
      </c>
      <c r="O37" s="97" t="n">
        <f aca="false">N37-HLOOKUP(N$34,$AA$24:$AH$33,$AS27+1,FALSE())</f>
        <v>0.305916666666664</v>
      </c>
      <c r="P37" s="92"/>
      <c r="Q37" s="42" t="n">
        <f aca="false">AP27</f>
        <v>3.94113333333333</v>
      </c>
      <c r="R37" s="97" t="n">
        <f aca="false">Q37-HLOOKUP(Q$34,$AA$24:$AH$33,$AS27+1,FALSE())</f>
        <v>-0.117283333333336</v>
      </c>
      <c r="S37" s="96"/>
      <c r="T37" s="58" t="n">
        <f aca="false">AQ27</f>
        <v>4.18469166666667</v>
      </c>
      <c r="U37" s="97" t="n">
        <f aca="false">T37-HLOOKUP(T$34,$AA$24:$AH$33,$AS27+1,FALSE())</f>
        <v>-0.0756416666666633</v>
      </c>
      <c r="V37" s="58"/>
      <c r="W37" s="58" t="n">
        <f aca="false">AR27</f>
        <v>4.42837777777778</v>
      </c>
      <c r="X37" s="60" t="n">
        <f aca="false">W37-HLOOKUP(W$34,$AA$24:$AH$33,$AS27+1,FALSE())</f>
        <v>-0.0392611111111112</v>
      </c>
      <c r="Y37" s="42"/>
      <c r="Z37" s="35" t="s">
        <v>22</v>
      </c>
      <c r="AA37" s="36" t="n">
        <f aca="false">AA24</f>
        <v>37226</v>
      </c>
      <c r="AB37" s="39" t="s">
        <v>24</v>
      </c>
      <c r="AC37" s="39" t="s">
        <v>25</v>
      </c>
      <c r="AD37" s="39" t="s">
        <v>26</v>
      </c>
      <c r="AE37" s="40" t="n">
        <v>2003</v>
      </c>
      <c r="AF37" s="40" t="s">
        <v>27</v>
      </c>
      <c r="AG37" s="40" t="s">
        <v>28</v>
      </c>
      <c r="AH37" s="43" t="s">
        <v>29</v>
      </c>
      <c r="AJ37" s="35" t="s">
        <v>22</v>
      </c>
      <c r="AK37" s="36" t="n">
        <f aca="false">AK12</f>
        <v>37288</v>
      </c>
      <c r="AL37" s="39" t="str">
        <f aca="false">AL12</f>
        <v>Q3-2002</v>
      </c>
      <c r="AM37" s="39" t="str">
        <f aca="false">AM12</f>
        <v>Q1-2003</v>
      </c>
      <c r="AN37" s="39" t="str">
        <f aca="false">AN12</f>
        <v>Q3-2003</v>
      </c>
      <c r="AO37" s="40" t="n">
        <f aca="false">AO12</f>
        <v>2003</v>
      </c>
      <c r="AP37" s="40" t="str">
        <f aca="false">AP12</f>
        <v>2004-2008</v>
      </c>
      <c r="AQ37" s="40" t="str">
        <f aca="false">AQ12</f>
        <v>2004-2013</v>
      </c>
      <c r="AR37" s="43" t="str">
        <f aca="false">AR12</f>
        <v>2004-2018</v>
      </c>
      <c r="AS37" s="32"/>
      <c r="AV37" s="25" t="n">
        <f aca="false">EOMONTH(AV36,0)+1</f>
        <v>38322</v>
      </c>
      <c r="AW37" s="19" t="n">
        <v>3.487</v>
      </c>
      <c r="AX37" s="19" t="n">
        <v>0.15</v>
      </c>
      <c r="AY37" s="19" t="n">
        <v>0.5</v>
      </c>
      <c r="AZ37" s="19" t="n">
        <v>0.18</v>
      </c>
      <c r="BA37" s="19" t="n">
        <v>-0.14</v>
      </c>
      <c r="BB37" s="19" t="n">
        <v>-0.3</v>
      </c>
      <c r="BC37" s="20"/>
      <c r="BD37" s="26" t="n">
        <f aca="false">AV37</f>
        <v>38322</v>
      </c>
      <c r="BE37" s="27" t="n">
        <f aca="false">$AW37+$AX37+$BE$1</f>
        <v>3.737</v>
      </c>
      <c r="BF37" s="27" t="n">
        <f aca="false">$AW37+$AX37</f>
        <v>3.637</v>
      </c>
      <c r="BG37" s="27" t="n">
        <f aca="false">$AW37+$AY37</f>
        <v>3.987</v>
      </c>
      <c r="BH37" s="27" t="n">
        <f aca="false">$AW37+$AZ37</f>
        <v>3.667</v>
      </c>
      <c r="BI37" s="27" t="n">
        <f aca="false">$AW37+$AZ37+$BI$1</f>
        <v>4.077</v>
      </c>
      <c r="BJ37" s="27" t="n">
        <f aca="false">$AW37+$BA37</f>
        <v>3.347</v>
      </c>
      <c r="BK37" s="28" t="n">
        <f aca="false">$AW37+$BB37</f>
        <v>3.187</v>
      </c>
    </row>
    <row r="38" customFormat="false" ht="15" hidden="false" customHeight="false" outlineLevel="0" collapsed="false">
      <c r="A38" s="44" t="s">
        <v>43</v>
      </c>
      <c r="B38" s="56" t="n">
        <f aca="false">AK28</f>
        <v>2.315</v>
      </c>
      <c r="C38" s="95" t="e">
        <f aca="false">B38-HLOOKUP(B$34,$AA$24:$AH$33,$AS28+1,FALSE())</f>
        <v>#N/A</v>
      </c>
      <c r="D38" s="92"/>
      <c r="E38" s="58" t="n">
        <f aca="false">AL28</f>
        <v>2.76233333333333</v>
      </c>
      <c r="F38" s="97" t="n">
        <f aca="false">E38-HLOOKUP(E$34,$AA$24:$AH$33,$AS28+1,FALSE())</f>
        <v>-0.455333333333336</v>
      </c>
      <c r="G38" s="92"/>
      <c r="H38" s="58" t="n">
        <f aca="false">AM28</f>
        <v>3.19133333333333</v>
      </c>
      <c r="I38" s="97" t="n">
        <f aca="false">H38-HLOOKUP(H$34,$AA$24:$AH$33,$AS28+1,FALSE())</f>
        <v>-0.180666666666667</v>
      </c>
      <c r="J38" s="58"/>
      <c r="K38" s="58" t="n">
        <f aca="false">AN28</f>
        <v>3.18933333333333</v>
      </c>
      <c r="L38" s="97" t="n">
        <f aca="false">K38-HLOOKUP(K$34,$AA$24:$AH$33,$AS28+1,FALSE())</f>
        <v>-0.572999999999996</v>
      </c>
      <c r="M38" s="92"/>
      <c r="N38" s="58" t="n">
        <f aca="false">AO28</f>
        <v>3.22066666666667</v>
      </c>
      <c r="O38" s="97" t="n">
        <f aca="false">N38-HLOOKUP(N$34,$AA$24:$AH$33,$AS28+1,FALSE())</f>
        <v>0.120499999999997</v>
      </c>
      <c r="P38" s="92"/>
      <c r="Q38" s="42" t="n">
        <f aca="false">AP28</f>
        <v>3.66596666666667</v>
      </c>
      <c r="R38" s="97" t="n">
        <f aca="false">Q38-HLOOKUP(Q$34,$AA$24:$AH$33,$AS28+1,FALSE())</f>
        <v>-0.145450000000003</v>
      </c>
      <c r="S38" s="96"/>
      <c r="T38" s="58" t="n">
        <f aca="false">AQ28</f>
        <v>3.965275</v>
      </c>
      <c r="U38" s="97" t="n">
        <f aca="false">T38-HLOOKUP(T$34,$AA$24:$AH$33,$AS28+1,FALSE())</f>
        <v>-0.0749333333333295</v>
      </c>
      <c r="V38" s="58"/>
      <c r="W38" s="58" t="n">
        <f aca="false">AR28</f>
        <v>4.24765555555556</v>
      </c>
      <c r="X38" s="60" t="n">
        <f aca="false">W38-HLOOKUP(W$34,$AA$24:$AH$33,$AS28+1,FALSE())</f>
        <v>-0.035872222222225</v>
      </c>
      <c r="Y38" s="42"/>
      <c r="Z38" s="44" t="s">
        <v>30</v>
      </c>
      <c r="AA38" s="51" t="n">
        <v>28.02</v>
      </c>
      <c r="AB38" s="52" t="n">
        <v>36.4</v>
      </c>
      <c r="AC38" s="52" t="n">
        <v>31.69</v>
      </c>
      <c r="AD38" s="52" t="n">
        <v>32.87</v>
      </c>
      <c r="AE38" s="52" t="n">
        <v>29.53</v>
      </c>
      <c r="AF38" s="52" t="n">
        <v>32.73</v>
      </c>
      <c r="AG38" s="52" t="n">
        <v>33.52</v>
      </c>
      <c r="AH38" s="53" t="n">
        <v>34.23</v>
      </c>
      <c r="AJ38" s="44" t="s">
        <v>30</v>
      </c>
      <c r="AK38" s="51" t="n">
        <v>18.9286659897168</v>
      </c>
      <c r="AL38" s="52" t="n">
        <v>28.0480724771921</v>
      </c>
      <c r="AM38" s="52" t="n">
        <v>23.9219324140875</v>
      </c>
      <c r="AN38" s="52" t="n">
        <v>30.3590722244934</v>
      </c>
      <c r="AO38" s="52" t="n">
        <v>24.0110647367277</v>
      </c>
      <c r="AP38" s="52" t="n">
        <v>24.9386964360803</v>
      </c>
      <c r="AQ38" s="52" t="n">
        <v>25.7417262474395</v>
      </c>
      <c r="AR38" s="53" t="n">
        <v>26.4426638517899</v>
      </c>
      <c r="AS38" s="54" t="n">
        <v>1</v>
      </c>
      <c r="AV38" s="25" t="n">
        <f aca="false">EOMONTH(AV37,0)+1</f>
        <v>38353</v>
      </c>
      <c r="AW38" s="19" t="n">
        <v>3.542</v>
      </c>
      <c r="AX38" s="19" t="n">
        <v>0.15</v>
      </c>
      <c r="AY38" s="19" t="n">
        <v>0.5</v>
      </c>
      <c r="AZ38" s="19" t="n">
        <v>0.18</v>
      </c>
      <c r="BA38" s="19" t="n">
        <v>-0.14</v>
      </c>
      <c r="BB38" s="19" t="n">
        <v>-0.3</v>
      </c>
      <c r="BC38" s="20"/>
      <c r="BD38" s="26" t="n">
        <f aca="false">AV38</f>
        <v>38353</v>
      </c>
      <c r="BE38" s="27" t="n">
        <f aca="false">$AW38+$AX38+$BE$1</f>
        <v>3.792</v>
      </c>
      <c r="BF38" s="27" t="n">
        <f aca="false">$AW38+$AX38</f>
        <v>3.692</v>
      </c>
      <c r="BG38" s="27" t="n">
        <f aca="false">$AW38+$AY38</f>
        <v>4.042</v>
      </c>
      <c r="BH38" s="27" t="n">
        <f aca="false">$AW38+$AZ38</f>
        <v>3.722</v>
      </c>
      <c r="BI38" s="27" t="n">
        <f aca="false">$AW38+$AZ38+$BI$1</f>
        <v>4.132</v>
      </c>
      <c r="BJ38" s="27" t="n">
        <f aca="false">$AW38+$BA38</f>
        <v>3.402</v>
      </c>
      <c r="BK38" s="28" t="n">
        <f aca="false">$AW38+$BB38</f>
        <v>3.242</v>
      </c>
    </row>
    <row r="39" customFormat="false" ht="15" hidden="false" customHeight="false" outlineLevel="0" collapsed="false">
      <c r="A39" s="44" t="s">
        <v>12</v>
      </c>
      <c r="B39" s="56" t="n">
        <f aca="false">AK31</f>
        <v>2.095</v>
      </c>
      <c r="C39" s="95" t="e">
        <f aca="false">B39-HLOOKUP(B$34,$AA$24:$AH$33,$AS31+1,FALSE())</f>
        <v>#N/A</v>
      </c>
      <c r="D39" s="92"/>
      <c r="E39" s="58" t="n">
        <f aca="false">AL31</f>
        <v>2.299</v>
      </c>
      <c r="F39" s="97" t="n">
        <f aca="false">E39-HLOOKUP(E$34,$AA$24:$AH$33,$AS31+1,FALSE())</f>
        <v>-0.44866666666667</v>
      </c>
      <c r="G39" s="92"/>
      <c r="H39" s="58" t="n">
        <f aca="false">AM31</f>
        <v>2.93633333333333</v>
      </c>
      <c r="I39" s="97" t="n">
        <f aca="false">H39-HLOOKUP(H$34,$AA$24:$AH$33,$AS31+1,FALSE())</f>
        <v>-0.0989999999999962</v>
      </c>
      <c r="J39" s="58"/>
      <c r="K39" s="58" t="n">
        <f aca="false">AN31</f>
        <v>2.76933333333333</v>
      </c>
      <c r="L39" s="97" t="n">
        <f aca="false">K39-HLOOKUP(K$34,$AA$24:$AH$33,$AS31+1,FALSE())</f>
        <v>-0.571333333333337</v>
      </c>
      <c r="M39" s="92"/>
      <c r="N39" s="58" t="n">
        <f aca="false">AO31</f>
        <v>2.85525</v>
      </c>
      <c r="O39" s="97" t="n">
        <f aca="false">N39-HLOOKUP(N$34,$AA$24:$AH$33,$AS31+1,FALSE())</f>
        <v>0.0813333333333302</v>
      </c>
      <c r="P39" s="92"/>
      <c r="Q39" s="42" t="n">
        <f aca="false">AP31</f>
        <v>3.2683</v>
      </c>
      <c r="R39" s="97" t="n">
        <f aca="false">Q39-HLOOKUP(Q$34,$AA$24:$AH$33,$AS31+1,FALSE())</f>
        <v>-0.11411666666667</v>
      </c>
      <c r="S39" s="96"/>
      <c r="T39" s="58" t="n">
        <f aca="false">AQ31</f>
        <v>3.513275</v>
      </c>
      <c r="U39" s="97" t="n">
        <f aca="false">T39-HLOOKUP(T$34,$AA$24:$AH$33,$AS31+1,FALSE())</f>
        <v>-0.0707249999999999</v>
      </c>
      <c r="V39" s="58"/>
      <c r="W39" s="58" t="n">
        <f aca="false">AR31</f>
        <v>3.75743333333333</v>
      </c>
      <c r="X39" s="60" t="n">
        <f aca="false">W39-HLOOKUP(W$34,$AA$24:$AH$33,$AS31+1,FALSE())</f>
        <v>-0.0337611111111062</v>
      </c>
      <c r="Y39" s="42"/>
      <c r="Z39" s="44" t="s">
        <v>31</v>
      </c>
      <c r="AA39" s="61" t="n">
        <v>28.08</v>
      </c>
      <c r="AB39" s="62" t="n">
        <v>38.72</v>
      </c>
      <c r="AC39" s="62" t="n">
        <v>32.07</v>
      </c>
      <c r="AD39" s="62" t="n">
        <v>34.26</v>
      </c>
      <c r="AE39" s="62" t="n">
        <v>30.73</v>
      </c>
      <c r="AF39" s="62" t="n">
        <v>34.77</v>
      </c>
      <c r="AG39" s="62" t="n">
        <v>35.94</v>
      </c>
      <c r="AH39" s="63" t="n">
        <v>37.13</v>
      </c>
      <c r="AJ39" s="44" t="s">
        <v>31</v>
      </c>
      <c r="AK39" s="61" t="n">
        <v>19.2141423618396</v>
      </c>
      <c r="AL39" s="62" t="n">
        <v>30.3739659121171</v>
      </c>
      <c r="AM39" s="62" t="n">
        <v>24.3297693241023</v>
      </c>
      <c r="AN39" s="62" t="n">
        <v>33.3269360739328</v>
      </c>
      <c r="AO39" s="62" t="n">
        <v>26.0283714108803</v>
      </c>
      <c r="AP39" s="62" t="n">
        <v>27.0359101039482</v>
      </c>
      <c r="AQ39" s="62" t="n">
        <v>28.1412463838911</v>
      </c>
      <c r="AR39" s="63" t="n">
        <v>29.1625673710787</v>
      </c>
      <c r="AS39" s="54" t="n">
        <v>2</v>
      </c>
      <c r="AV39" s="25" t="n">
        <f aca="false">EOMONTH(AV38,0)+1</f>
        <v>38384</v>
      </c>
      <c r="AW39" s="19" t="n">
        <v>3.461</v>
      </c>
      <c r="AX39" s="19" t="n">
        <v>0.15</v>
      </c>
      <c r="AY39" s="19" t="n">
        <v>0.5</v>
      </c>
      <c r="AZ39" s="19" t="n">
        <v>0.18</v>
      </c>
      <c r="BA39" s="19" t="n">
        <v>-0.14</v>
      </c>
      <c r="BB39" s="19" t="n">
        <v>-0.3</v>
      </c>
      <c r="BC39" s="20"/>
      <c r="BD39" s="26" t="n">
        <f aca="false">AV39</f>
        <v>38384</v>
      </c>
      <c r="BE39" s="27" t="n">
        <f aca="false">$AW39+$AX39+$BE$1</f>
        <v>3.711</v>
      </c>
      <c r="BF39" s="27" t="n">
        <f aca="false">$AW39+$AX39</f>
        <v>3.611</v>
      </c>
      <c r="BG39" s="27" t="n">
        <f aca="false">$AW39+$AY39</f>
        <v>3.961</v>
      </c>
      <c r="BH39" s="27" t="n">
        <f aca="false">$AW39+$AZ39</f>
        <v>3.641</v>
      </c>
      <c r="BI39" s="27" t="n">
        <f aca="false">$AW39+$AZ39+$BI$1</f>
        <v>4.051</v>
      </c>
      <c r="BJ39" s="27" t="n">
        <f aca="false">$AW39+$BA39</f>
        <v>3.321</v>
      </c>
      <c r="BK39" s="28" t="n">
        <f aca="false">$AW39+$BB39</f>
        <v>3.161</v>
      </c>
    </row>
    <row r="40" customFormat="false" ht="15" hidden="false" customHeight="false" outlineLevel="0" collapsed="false">
      <c r="A40" s="44" t="s">
        <v>45</v>
      </c>
      <c r="B40" s="56" t="n">
        <f aca="false">AK32</f>
        <v>1.98</v>
      </c>
      <c r="C40" s="95" t="e">
        <f aca="false">B40-HLOOKUP(B$34,$AA$24:$AH$33,$AS32+1,FALSE())</f>
        <v>#N/A</v>
      </c>
      <c r="D40" s="92"/>
      <c r="E40" s="58" t="n">
        <f aca="false">AL32</f>
        <v>1.959</v>
      </c>
      <c r="F40" s="97" t="n">
        <f aca="false">E40-HLOOKUP(E$34,$AA$24:$AH$33,$AS32+1,FALSE())</f>
        <v>-0.42366666666667</v>
      </c>
      <c r="G40" s="92"/>
      <c r="H40" s="58" t="n">
        <f aca="false">AM32</f>
        <v>2.833</v>
      </c>
      <c r="I40" s="97" t="n">
        <f aca="false">H40-HLOOKUP(H$34,$AA$24:$AH$33,$AS32+1,FALSE())</f>
        <v>0.00766666666667026</v>
      </c>
      <c r="J40" s="58"/>
      <c r="K40" s="58" t="n">
        <f aca="false">AN32</f>
        <v>2.50933333333333</v>
      </c>
      <c r="L40" s="97" t="n">
        <f aca="false">K40-HLOOKUP(K$34,$AA$24:$AH$33,$AS32+1,FALSE())</f>
        <v>-0.611333333333336</v>
      </c>
      <c r="M40" s="92"/>
      <c r="N40" s="58" t="n">
        <f aca="false">AO32</f>
        <v>2.65441666666667</v>
      </c>
      <c r="O40" s="97" t="n">
        <f aca="false">N40-HLOOKUP(N$34,$AA$24:$AH$33,$AS32+1,FALSE())</f>
        <v>0.148416666666667</v>
      </c>
      <c r="P40" s="92"/>
      <c r="Q40" s="42" t="n">
        <f aca="false">AP32</f>
        <v>3.06096666666667</v>
      </c>
      <c r="R40" s="97" t="n">
        <f aca="false">Q40-HLOOKUP(Q$34,$AA$24:$AH$33,$AS32+1,FALSE())</f>
        <v>-0.083700000000003</v>
      </c>
      <c r="S40" s="96"/>
      <c r="T40" s="58" t="n">
        <f aca="false">AQ32</f>
        <v>3.302025</v>
      </c>
      <c r="U40" s="97" t="n">
        <f aca="false">T40-HLOOKUP(T$34,$AA$24:$AH$33,$AS32+1,FALSE())</f>
        <v>-0.0513916666666701</v>
      </c>
      <c r="V40" s="58"/>
      <c r="W40" s="58" t="n">
        <f aca="false">AR32</f>
        <v>3.64243333333333</v>
      </c>
      <c r="X40" s="60" t="n">
        <f aca="false">W40-HLOOKUP(W$34,$AA$24:$AH$33,$AS32+1,FALSE())</f>
        <v>0.00465555555555319</v>
      </c>
      <c r="Y40" s="42"/>
      <c r="Z40" s="44" t="s">
        <v>32</v>
      </c>
      <c r="AA40" s="61" t="n">
        <v>29.91</v>
      </c>
      <c r="AB40" s="62" t="n">
        <v>41.03</v>
      </c>
      <c r="AC40" s="62" t="n">
        <v>32.53</v>
      </c>
      <c r="AD40" s="62" t="n">
        <v>33.1</v>
      </c>
      <c r="AE40" s="62" t="n">
        <v>32.64</v>
      </c>
      <c r="AF40" s="62" t="n">
        <v>35.32</v>
      </c>
      <c r="AG40" s="62" t="n">
        <v>35.81</v>
      </c>
      <c r="AH40" s="63" t="n">
        <v>36.17</v>
      </c>
      <c r="AJ40" s="44" t="s">
        <v>32</v>
      </c>
      <c r="AK40" s="61" t="n">
        <v>26.6124751914626</v>
      </c>
      <c r="AL40" s="62" t="n">
        <v>35.6257564978227</v>
      </c>
      <c r="AM40" s="62" t="n">
        <v>27.2154999899541</v>
      </c>
      <c r="AN40" s="62" t="n">
        <v>38.0514981811755</v>
      </c>
      <c r="AO40" s="62" t="n">
        <v>29.7159806609397</v>
      </c>
      <c r="AP40" s="62" t="n">
        <v>30.4222986143622</v>
      </c>
      <c r="AQ40" s="62" t="n">
        <v>30.8824509548608</v>
      </c>
      <c r="AR40" s="63" t="n">
        <v>31.2267658368182</v>
      </c>
      <c r="AS40" s="54" t="n">
        <v>3</v>
      </c>
      <c r="AV40" s="25" t="n">
        <f aca="false">EOMONTH(AV39,0)+1</f>
        <v>38412</v>
      </c>
      <c r="AW40" s="19" t="n">
        <v>3.361</v>
      </c>
      <c r="AX40" s="19" t="n">
        <v>0.15</v>
      </c>
      <c r="AY40" s="19" t="n">
        <v>0.5</v>
      </c>
      <c r="AZ40" s="19" t="n">
        <v>0.18</v>
      </c>
      <c r="BA40" s="19" t="n">
        <v>-0.14</v>
      </c>
      <c r="BB40" s="19" t="n">
        <v>-0.3</v>
      </c>
      <c r="BC40" s="20"/>
      <c r="BD40" s="26" t="n">
        <f aca="false">AV40</f>
        <v>38412</v>
      </c>
      <c r="BE40" s="27" t="n">
        <f aca="false">$AW40+$AX40+$BE$1</f>
        <v>3.611</v>
      </c>
      <c r="BF40" s="27" t="n">
        <f aca="false">$AW40+$AX40</f>
        <v>3.511</v>
      </c>
      <c r="BG40" s="27" t="n">
        <f aca="false">$AW40+$AY40</f>
        <v>3.861</v>
      </c>
      <c r="BH40" s="27" t="n">
        <f aca="false">$AW40+$AZ40</f>
        <v>3.541</v>
      </c>
      <c r="BI40" s="27" t="n">
        <f aca="false">$AW40+$AZ40+$BI$1</f>
        <v>3.951</v>
      </c>
      <c r="BJ40" s="27" t="n">
        <f aca="false">$AW40+$BA40</f>
        <v>3.221</v>
      </c>
      <c r="BK40" s="28" t="n">
        <f aca="false">$AW40+$BB40</f>
        <v>3.061</v>
      </c>
    </row>
    <row r="41" customFormat="false" ht="15.75" hidden="false" customHeight="false" outlineLevel="0" collapsed="false">
      <c r="A41" s="44" t="s">
        <v>47</v>
      </c>
      <c r="B41" s="64" t="n">
        <f aca="false">AK33</f>
        <v>2.465</v>
      </c>
      <c r="C41" s="98" t="e">
        <f aca="false">B41-HLOOKUP(B$34,$AA$24:$AH$33,$AS33+1,FALSE())</f>
        <v>#N/A</v>
      </c>
      <c r="D41" s="99"/>
      <c r="E41" s="66" t="n">
        <f aca="false">AL33</f>
        <v>2.659</v>
      </c>
      <c r="F41" s="100" t="n">
        <f aca="false">E41-HLOOKUP(E$34,$AA$24:$AH$33,$AS33+1,FALSE())</f>
        <v>-0.42366666666667</v>
      </c>
      <c r="G41" s="99"/>
      <c r="H41" s="66" t="n">
        <f aca="false">AM33</f>
        <v>3.17133333333333</v>
      </c>
      <c r="I41" s="100" t="n">
        <f aca="false">H41-HLOOKUP(H$34,$AA$24:$AH$33,$AS33+1,FALSE())</f>
        <v>-0.127333333333337</v>
      </c>
      <c r="J41" s="66"/>
      <c r="K41" s="66" t="n">
        <f aca="false">AN33</f>
        <v>3.04933333333333</v>
      </c>
      <c r="L41" s="100" t="n">
        <f aca="false">K41-HLOOKUP(K$34,$AA$24:$AH$33,$AS33+1,FALSE())</f>
        <v>-0.489666666666667</v>
      </c>
      <c r="M41" s="99"/>
      <c r="N41" s="66" t="n">
        <f aca="false">AO33</f>
        <v>3.10733333333333</v>
      </c>
      <c r="O41" s="100" t="n">
        <f aca="false">N41-HLOOKUP(N$34,$AA$24:$AH$33,$AS33+1,FALSE())</f>
        <v>0.0134166666666635</v>
      </c>
      <c r="P41" s="99"/>
      <c r="Q41" s="67" t="n">
        <f aca="false">AP33</f>
        <v>3.44446666666667</v>
      </c>
      <c r="R41" s="100" t="n">
        <f aca="false">Q41-HLOOKUP(Q$34,$AA$24:$AH$33,$AS33+1,FALSE())</f>
        <v>-0.127116666666663</v>
      </c>
      <c r="S41" s="99"/>
      <c r="T41" s="66" t="n">
        <f aca="false">AQ33</f>
        <v>3.68635833333333</v>
      </c>
      <c r="U41" s="100" t="n">
        <f aca="false">T41-HLOOKUP(T$34,$AA$24:$AH$33,$AS33+1,FALSE())</f>
        <v>-0.0761833333333368</v>
      </c>
      <c r="V41" s="66"/>
      <c r="W41" s="66" t="n">
        <f aca="false">AR33</f>
        <v>3.92948888888889</v>
      </c>
      <c r="X41" s="69" t="n">
        <f aca="false">W41-HLOOKUP(W$34,$AA$24:$AH$33,$AS33+1,FALSE())</f>
        <v>-0.0367055555555611</v>
      </c>
      <c r="Y41" s="42"/>
      <c r="Z41" s="44" t="s">
        <v>33</v>
      </c>
      <c r="AA41" s="61" t="n">
        <v>26.96</v>
      </c>
      <c r="AB41" s="62" t="n">
        <v>41.04</v>
      </c>
      <c r="AC41" s="62" t="n">
        <v>31.15</v>
      </c>
      <c r="AD41" s="62" t="n">
        <v>31.23</v>
      </c>
      <c r="AE41" s="62" t="n">
        <v>32.08</v>
      </c>
      <c r="AF41" s="62" t="n">
        <v>35.23</v>
      </c>
      <c r="AG41" s="62" t="n">
        <v>35.71</v>
      </c>
      <c r="AH41" s="63" t="n">
        <v>36.07</v>
      </c>
      <c r="AJ41" s="44" t="s">
        <v>33</v>
      </c>
      <c r="AK41" s="61" t="n">
        <v>25.3690467448462</v>
      </c>
      <c r="AL41" s="62" t="n">
        <v>35.3334854090751</v>
      </c>
      <c r="AM41" s="62" t="n">
        <v>26.4779429096495</v>
      </c>
      <c r="AN41" s="62" t="n">
        <v>39.1360762134785</v>
      </c>
      <c r="AO41" s="62" t="n">
        <v>29.7988164775728</v>
      </c>
      <c r="AP41" s="62" t="n">
        <v>30.5040190134484</v>
      </c>
      <c r="AQ41" s="62" t="n">
        <v>30.9662016030244</v>
      </c>
      <c r="AR41" s="63" t="n">
        <v>31.3089812070807</v>
      </c>
      <c r="AS41" s="54" t="n">
        <v>4</v>
      </c>
      <c r="AV41" s="25" t="n">
        <f aca="false">EOMONTH(AV40,0)+1</f>
        <v>38443</v>
      </c>
      <c r="AW41" s="19" t="n">
        <v>3.179</v>
      </c>
      <c r="AX41" s="19" t="n">
        <v>0.06</v>
      </c>
      <c r="AY41" s="19" t="n">
        <v>0.5</v>
      </c>
      <c r="AZ41" s="19" t="n">
        <v>0.22</v>
      </c>
      <c r="BA41" s="19" t="n">
        <v>-0.2</v>
      </c>
      <c r="BB41" s="19" t="n">
        <v>-0.44</v>
      </c>
      <c r="BC41" s="20"/>
      <c r="BD41" s="26" t="n">
        <f aca="false">AV41</f>
        <v>38443</v>
      </c>
      <c r="BE41" s="27" t="n">
        <f aca="false">$AW41+$AX41+$BE$1</f>
        <v>3.339</v>
      </c>
      <c r="BF41" s="27" t="n">
        <f aca="false">$AW41+$AX41</f>
        <v>3.239</v>
      </c>
      <c r="BG41" s="27" t="n">
        <f aca="false">$AW41+$AY41</f>
        <v>3.679</v>
      </c>
      <c r="BH41" s="27" t="n">
        <f aca="false">$AW41+$AZ41</f>
        <v>3.399</v>
      </c>
      <c r="BI41" s="27" t="n">
        <f aca="false">$AW41+$AZ41+$BI$1</f>
        <v>3.809</v>
      </c>
      <c r="BJ41" s="27" t="n">
        <f aca="false">$AW41+$BA41</f>
        <v>2.979</v>
      </c>
      <c r="BK41" s="28" t="n">
        <f aca="false">$AW41+$BB41</f>
        <v>2.739</v>
      </c>
    </row>
    <row r="42" customFormat="false" ht="15" hidden="false" customHeight="false" outlineLevel="0" collapsed="false">
      <c r="A42" s="44"/>
      <c r="B42" s="42"/>
      <c r="C42" s="101"/>
      <c r="D42" s="32"/>
      <c r="E42" s="58"/>
      <c r="F42" s="101"/>
      <c r="G42" s="32"/>
      <c r="H42" s="32"/>
      <c r="I42" s="32"/>
      <c r="J42" s="32"/>
      <c r="K42" s="32"/>
      <c r="L42" s="32"/>
      <c r="M42" s="32"/>
      <c r="N42" s="58"/>
      <c r="O42" s="102"/>
      <c r="P42" s="32"/>
      <c r="Q42" s="42"/>
      <c r="R42" s="103"/>
      <c r="S42" s="32"/>
      <c r="T42" s="58"/>
      <c r="U42" s="103"/>
      <c r="V42" s="58"/>
      <c r="W42" s="58"/>
      <c r="X42" s="103"/>
      <c r="Y42" s="42"/>
      <c r="Z42" s="44" t="s">
        <v>34</v>
      </c>
      <c r="AA42" s="61" t="n">
        <v>26.44</v>
      </c>
      <c r="AB42" s="62" t="n">
        <v>49.34</v>
      </c>
      <c r="AC42" s="62" t="n">
        <v>31.85</v>
      </c>
      <c r="AD42" s="62" t="n">
        <v>31.01</v>
      </c>
      <c r="AE42" s="62" t="n">
        <v>34.49</v>
      </c>
      <c r="AF42" s="62" t="n">
        <v>36.04</v>
      </c>
      <c r="AG42" s="62" t="n">
        <v>36.52</v>
      </c>
      <c r="AH42" s="63" t="n">
        <v>36.91</v>
      </c>
      <c r="AJ42" s="44" t="s">
        <v>34</v>
      </c>
      <c r="AK42" s="61" t="n">
        <v>21.8928564872061</v>
      </c>
      <c r="AL42" s="62" t="n">
        <v>40.8630661868733</v>
      </c>
      <c r="AM42" s="62" t="n">
        <v>24.0190444539954</v>
      </c>
      <c r="AN42" s="62" t="n">
        <v>43.0568454862693</v>
      </c>
      <c r="AO42" s="62" t="n">
        <v>29.4769688515281</v>
      </c>
      <c r="AP42" s="62" t="n">
        <v>30.1975179292678</v>
      </c>
      <c r="AQ42" s="62" t="n">
        <v>30.6652829050764</v>
      </c>
      <c r="AR42" s="63" t="n">
        <v>31.0264059378942</v>
      </c>
      <c r="AS42" s="54" t="n">
        <v>5</v>
      </c>
      <c r="AV42" s="25" t="n">
        <f aca="false">EOMONTH(AV41,0)+1</f>
        <v>38473</v>
      </c>
      <c r="AW42" s="19" t="n">
        <v>3.182</v>
      </c>
      <c r="AX42" s="19" t="n">
        <v>0.06</v>
      </c>
      <c r="AY42" s="19" t="n">
        <v>0.5</v>
      </c>
      <c r="AZ42" s="19" t="n">
        <v>0.22</v>
      </c>
      <c r="BA42" s="19" t="n">
        <v>-0.2</v>
      </c>
      <c r="BB42" s="19" t="n">
        <v>-0.44</v>
      </c>
      <c r="BC42" s="20"/>
      <c r="BD42" s="26" t="n">
        <f aca="false">AV42</f>
        <v>38473</v>
      </c>
      <c r="BE42" s="27" t="n">
        <f aca="false">$AW42+$AX42+$BE$1</f>
        <v>3.342</v>
      </c>
      <c r="BF42" s="27" t="n">
        <f aca="false">$AW42+$AX42</f>
        <v>3.242</v>
      </c>
      <c r="BG42" s="27" t="n">
        <f aca="false">$AW42+$AY42</f>
        <v>3.682</v>
      </c>
      <c r="BH42" s="27" t="n">
        <f aca="false">$AW42+$AZ42</f>
        <v>3.402</v>
      </c>
      <c r="BI42" s="27" t="n">
        <f aca="false">$AW42+$AZ42+$BI$1</f>
        <v>3.812</v>
      </c>
      <c r="BJ42" s="27" t="n">
        <f aca="false">$AW42+$BA42</f>
        <v>2.982</v>
      </c>
      <c r="BK42" s="28" t="n">
        <f aca="false">$AW42+$BB42</f>
        <v>2.742</v>
      </c>
    </row>
    <row r="43" customFormat="false" ht="16.5" hidden="false" customHeight="false" outlineLevel="0" collapsed="false">
      <c r="A43" s="12" t="s">
        <v>51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42"/>
      <c r="Z43" s="44" t="s">
        <v>35</v>
      </c>
      <c r="AA43" s="61" t="n">
        <v>25.66</v>
      </c>
      <c r="AB43" s="62" t="n">
        <v>43.09</v>
      </c>
      <c r="AC43" s="62" t="n">
        <v>30.16</v>
      </c>
      <c r="AD43" s="62" t="n">
        <v>29.58</v>
      </c>
      <c r="AE43" s="62" t="n">
        <v>31.62</v>
      </c>
      <c r="AF43" s="62" t="n">
        <v>33.48</v>
      </c>
      <c r="AG43" s="62" t="n">
        <v>34.06</v>
      </c>
      <c r="AH43" s="63" t="n">
        <v>34.58</v>
      </c>
      <c r="AJ43" s="44" t="s">
        <v>35</v>
      </c>
      <c r="AK43" s="61" t="n">
        <v>21.1071422383899</v>
      </c>
      <c r="AL43" s="62" t="n">
        <v>34.6112003203201</v>
      </c>
      <c r="AM43" s="62" t="n">
        <v>22.4560812719184</v>
      </c>
      <c r="AN43" s="62" t="n">
        <v>37.8575674582119</v>
      </c>
      <c r="AO43" s="62" t="n">
        <v>26.8738250878005</v>
      </c>
      <c r="AP43" s="62" t="n">
        <v>27.6701644773503</v>
      </c>
      <c r="AQ43" s="62" t="n">
        <v>28.2493288771383</v>
      </c>
      <c r="AR43" s="63" t="n">
        <v>28.7520911145823</v>
      </c>
      <c r="AS43" s="54" t="n">
        <v>6</v>
      </c>
      <c r="AV43" s="25" t="n">
        <f aca="false">EOMONTH(AV42,0)+1</f>
        <v>38504</v>
      </c>
      <c r="AW43" s="19" t="n">
        <v>3.222</v>
      </c>
      <c r="AX43" s="19" t="n">
        <v>0.06</v>
      </c>
      <c r="AY43" s="19" t="n">
        <v>0.5</v>
      </c>
      <c r="AZ43" s="19" t="n">
        <v>0.22</v>
      </c>
      <c r="BA43" s="19" t="n">
        <v>-0.2</v>
      </c>
      <c r="BB43" s="19" t="n">
        <v>-0.44</v>
      </c>
      <c r="BC43" s="20"/>
      <c r="BD43" s="26" t="n">
        <f aca="false">AV43</f>
        <v>38504</v>
      </c>
      <c r="BE43" s="27" t="n">
        <f aca="false">$AW43+$AX43+$BE$1</f>
        <v>3.382</v>
      </c>
      <c r="BF43" s="27" t="n">
        <f aca="false">$AW43+$AX43</f>
        <v>3.282</v>
      </c>
      <c r="BG43" s="27" t="n">
        <f aca="false">$AW43+$AY43</f>
        <v>3.722</v>
      </c>
      <c r="BH43" s="27" t="n">
        <f aca="false">$AW43+$AZ43</f>
        <v>3.442</v>
      </c>
      <c r="BI43" s="27" t="n">
        <f aca="false">$AW43+$AZ43+$BI$1</f>
        <v>3.852</v>
      </c>
      <c r="BJ43" s="27" t="n">
        <f aca="false">$AW43+$BA43</f>
        <v>3.022</v>
      </c>
      <c r="BK43" s="28" t="n">
        <f aca="false">$AW43+$BB43</f>
        <v>2.782</v>
      </c>
    </row>
    <row r="44" customFormat="false" ht="15.75" hidden="false" customHeight="false" outlineLevel="0" collapsed="false">
      <c r="A44" s="35" t="s">
        <v>22</v>
      </c>
      <c r="B44" s="36" t="n">
        <f aca="false">B34</f>
        <v>37288</v>
      </c>
      <c r="C44" s="37" t="str">
        <f aca="false">C34</f>
        <v>Change</v>
      </c>
      <c r="D44" s="38"/>
      <c r="E44" s="39" t="str">
        <f aca="false">E34</f>
        <v>Q3-2002</v>
      </c>
      <c r="F44" s="37" t="str">
        <f aca="false">F34</f>
        <v>Change</v>
      </c>
      <c r="G44" s="39"/>
      <c r="H44" s="38" t="str">
        <f aca="false">H34</f>
        <v>Q1-2003</v>
      </c>
      <c r="I44" s="38" t="s">
        <v>23</v>
      </c>
      <c r="J44" s="38"/>
      <c r="K44" s="38" t="str">
        <f aca="false">K34</f>
        <v>Q3-2003</v>
      </c>
      <c r="L44" s="37" t="s">
        <v>23</v>
      </c>
      <c r="M44" s="38"/>
      <c r="N44" s="40" t="n">
        <f aca="false">N34</f>
        <v>2003</v>
      </c>
      <c r="O44" s="37" t="str">
        <f aca="false">O34</f>
        <v>Change</v>
      </c>
      <c r="P44" s="38"/>
      <c r="Q44" s="40" t="str">
        <f aca="false">Q34</f>
        <v>2004-2008</v>
      </c>
      <c r="R44" s="37" t="str">
        <f aca="false">R34</f>
        <v>Change</v>
      </c>
      <c r="S44" s="40"/>
      <c r="T44" s="40" t="str">
        <f aca="false">T34</f>
        <v>2004-2013</v>
      </c>
      <c r="U44" s="37" t="str">
        <f aca="false">U34</f>
        <v>Change</v>
      </c>
      <c r="V44" s="40"/>
      <c r="W44" s="40" t="str">
        <f aca="false">W34</f>
        <v>2004-2018</v>
      </c>
      <c r="X44" s="41" t="str">
        <f aca="false">X34</f>
        <v>Change</v>
      </c>
      <c r="Y44" s="42"/>
      <c r="Z44" s="44" t="s">
        <v>36</v>
      </c>
      <c r="AA44" s="61" t="n">
        <v>25.22</v>
      </c>
      <c r="AB44" s="62" t="n">
        <v>46.87</v>
      </c>
      <c r="AC44" s="62" t="n">
        <v>31.2</v>
      </c>
      <c r="AD44" s="62" t="n">
        <v>30.36</v>
      </c>
      <c r="AE44" s="62" t="n">
        <v>33.41</v>
      </c>
      <c r="AF44" s="62" t="n">
        <v>34.34</v>
      </c>
      <c r="AG44" s="62" t="n">
        <v>34.85</v>
      </c>
      <c r="AH44" s="63" t="n">
        <v>35.28</v>
      </c>
      <c r="AJ44" s="44" t="s">
        <v>36</v>
      </c>
      <c r="AK44" s="61" t="n">
        <v>20.678570770082</v>
      </c>
      <c r="AL44" s="62" t="n">
        <v>38.3998172354313</v>
      </c>
      <c r="AM44" s="62" t="n">
        <v>23.2375628629569</v>
      </c>
      <c r="AN44" s="62" t="n">
        <v>40.9780378561828</v>
      </c>
      <c r="AO44" s="62" t="n">
        <v>28.3695072370499</v>
      </c>
      <c r="AP44" s="62" t="n">
        <v>28.3536275238236</v>
      </c>
      <c r="AQ44" s="62" t="n">
        <v>28.9328463436243</v>
      </c>
      <c r="AR44" s="63" t="n">
        <v>29.3482033501167</v>
      </c>
      <c r="AS44" s="54" t="n">
        <v>7</v>
      </c>
      <c r="AV44" s="25" t="n">
        <f aca="false">EOMONTH(AV43,0)+1</f>
        <v>38534</v>
      </c>
      <c r="AW44" s="19" t="n">
        <v>3.262</v>
      </c>
      <c r="AX44" s="19" t="n">
        <v>0.06</v>
      </c>
      <c r="AY44" s="19" t="n">
        <v>0.5</v>
      </c>
      <c r="AZ44" s="19" t="n">
        <v>0.22</v>
      </c>
      <c r="BA44" s="19" t="n">
        <v>-0.2</v>
      </c>
      <c r="BB44" s="19" t="n">
        <v>-0.44</v>
      </c>
      <c r="BC44" s="20"/>
      <c r="BD44" s="26" t="n">
        <f aca="false">AV44</f>
        <v>38534</v>
      </c>
      <c r="BE44" s="27" t="n">
        <f aca="false">$AW44+$AX44+$BE$1</f>
        <v>3.422</v>
      </c>
      <c r="BF44" s="27" t="n">
        <f aca="false">$AW44+$AX44</f>
        <v>3.322</v>
      </c>
      <c r="BG44" s="27" t="n">
        <f aca="false">$AW44+$AY44</f>
        <v>3.762</v>
      </c>
      <c r="BH44" s="27" t="n">
        <f aca="false">$AW44+$AZ44</f>
        <v>3.482</v>
      </c>
      <c r="BI44" s="27" t="n">
        <f aca="false">$AW44+$AZ44+$BI$1</f>
        <v>3.892</v>
      </c>
      <c r="BJ44" s="27" t="n">
        <f aca="false">$AW44+$BA44</f>
        <v>3.062</v>
      </c>
      <c r="BK44" s="28" t="n">
        <f aca="false">$AW44+$BB44</f>
        <v>2.822</v>
      </c>
    </row>
    <row r="45" customFormat="false" ht="15.75" hidden="false" customHeight="false" outlineLevel="0" collapsed="false">
      <c r="A45" s="44" t="s">
        <v>30</v>
      </c>
      <c r="B45" s="45" t="n">
        <f aca="false">AK38</f>
        <v>18.9286659897168</v>
      </c>
      <c r="C45" s="46" t="e">
        <f aca="false">B45-HLOOKUP(B$44,$AA$37:$AH$45,$AS38+1,FALSE())</f>
        <v>#N/A</v>
      </c>
      <c r="D45" s="47"/>
      <c r="E45" s="48" t="n">
        <f aca="false">AL38</f>
        <v>28.0480724771921</v>
      </c>
      <c r="F45" s="49" t="n">
        <f aca="false">E45-HLOOKUP(E$44,$AA$37:$AH$45,$AS38+1,FALSE())</f>
        <v>-8.35192752280794</v>
      </c>
      <c r="G45" s="47"/>
      <c r="H45" s="47" t="n">
        <f aca="false">AM38</f>
        <v>23.9219324140875</v>
      </c>
      <c r="I45" s="47" t="n">
        <f aca="false">H45-HLOOKUP(H$44,$AA$37:$AH$45,$AS38+1,FALSE())</f>
        <v>-7.76806758591254</v>
      </c>
      <c r="J45" s="47"/>
      <c r="K45" s="47" t="n">
        <f aca="false">AN38</f>
        <v>30.3590722244934</v>
      </c>
      <c r="L45" s="49" t="n">
        <f aca="false">K45-HLOOKUP(K$44,$AA$37:$AH$45,$AS38+1,FALSE())</f>
        <v>-2.51092777550661</v>
      </c>
      <c r="M45" s="47"/>
      <c r="N45" s="48" t="n">
        <f aca="false">AO38</f>
        <v>24.0110647367277</v>
      </c>
      <c r="O45" s="49" t="n">
        <f aca="false">N45-HLOOKUP(N$44,$AA$37:$AH$45,$AS38+1,FALSE())</f>
        <v>-5.51893526327233</v>
      </c>
      <c r="P45" s="47"/>
      <c r="Q45" s="48" t="n">
        <f aca="false">AP38</f>
        <v>24.9386964360803</v>
      </c>
      <c r="R45" s="49" t="n">
        <f aca="false">Q45-HLOOKUP(Q$44,$AA$37:$AH$45,$AS38+1,FALSE())</f>
        <v>-7.79130356391966</v>
      </c>
      <c r="S45" s="47"/>
      <c r="T45" s="48" t="n">
        <f aca="false">AQ38</f>
        <v>25.7417262474395</v>
      </c>
      <c r="U45" s="49" t="n">
        <f aca="false">T45-HLOOKUP(T$44,$AA$37:$AH$45,$AS38+1,FALSE())</f>
        <v>-7.77827375256055</v>
      </c>
      <c r="V45" s="47"/>
      <c r="W45" s="48" t="n">
        <f aca="false">AR38</f>
        <v>26.4426638517899</v>
      </c>
      <c r="X45" s="50" t="n">
        <f aca="false">W45-HLOOKUP(W$44,$AA$37:$AH$45,$AS38+1,FALSE())</f>
        <v>-7.78733614821013</v>
      </c>
      <c r="Y45" s="42"/>
      <c r="Z45" s="44" t="s">
        <v>37</v>
      </c>
      <c r="AA45" s="70" t="n">
        <v>25.66</v>
      </c>
      <c r="AB45" s="71" t="n">
        <v>43.09</v>
      </c>
      <c r="AC45" s="71" t="n">
        <v>30.16</v>
      </c>
      <c r="AD45" s="71" t="n">
        <v>29.58</v>
      </c>
      <c r="AE45" s="71" t="n">
        <v>31.62</v>
      </c>
      <c r="AF45" s="71" t="n">
        <v>33.48</v>
      </c>
      <c r="AG45" s="71" t="n">
        <v>34.06</v>
      </c>
      <c r="AH45" s="72" t="n">
        <v>34.58</v>
      </c>
      <c r="AJ45" s="44" t="s">
        <v>37</v>
      </c>
      <c r="AK45" s="70" t="n">
        <v>21.7501423150415</v>
      </c>
      <c r="AL45" s="71" t="n">
        <v>34.6111519164908</v>
      </c>
      <c r="AM45" s="71" t="n">
        <v>22.4562220411009</v>
      </c>
      <c r="AN45" s="71" t="n">
        <v>37.8576921080131</v>
      </c>
      <c r="AO45" s="71" t="n">
        <v>26.8738574949613</v>
      </c>
      <c r="AP45" s="71" t="n">
        <v>27.6701481842882</v>
      </c>
      <c r="AQ45" s="71" t="n">
        <v>28.2493100903381</v>
      </c>
      <c r="AR45" s="72" t="n">
        <v>28.7644489269989</v>
      </c>
      <c r="AS45" s="54" t="n">
        <v>8</v>
      </c>
      <c r="AV45" s="25" t="n">
        <f aca="false">EOMONTH(AV44,0)+1</f>
        <v>38565</v>
      </c>
      <c r="AW45" s="19" t="n">
        <v>3.312</v>
      </c>
      <c r="AX45" s="19" t="n">
        <v>0.06</v>
      </c>
      <c r="AY45" s="19" t="n">
        <v>0.5</v>
      </c>
      <c r="AZ45" s="19" t="n">
        <v>0.22</v>
      </c>
      <c r="BA45" s="19" t="n">
        <v>-0.2</v>
      </c>
      <c r="BB45" s="19" t="n">
        <v>-0.44</v>
      </c>
      <c r="BC45" s="20"/>
      <c r="BD45" s="26" t="n">
        <f aca="false">AV45</f>
        <v>38565</v>
      </c>
      <c r="BE45" s="27" t="n">
        <f aca="false">$AW45+$AX45+$BE$1</f>
        <v>3.472</v>
      </c>
      <c r="BF45" s="27" t="n">
        <f aca="false">$AW45+$AX45</f>
        <v>3.372</v>
      </c>
      <c r="BG45" s="27" t="n">
        <f aca="false">$AW45+$AY45</f>
        <v>3.812</v>
      </c>
      <c r="BH45" s="27" t="n">
        <f aca="false">$AW45+$AZ45</f>
        <v>3.532</v>
      </c>
      <c r="BI45" s="27" t="n">
        <f aca="false">$AW45+$AZ45+$BI$1</f>
        <v>3.942</v>
      </c>
      <c r="BJ45" s="27" t="n">
        <f aca="false">$AW45+$BA45</f>
        <v>3.112</v>
      </c>
      <c r="BK45" s="28" t="n">
        <f aca="false">$AW45+$BB45</f>
        <v>2.872</v>
      </c>
    </row>
    <row r="46" customFormat="false" ht="15" hidden="false" customHeight="false" outlineLevel="0" collapsed="false">
      <c r="A46" s="44" t="s">
        <v>31</v>
      </c>
      <c r="B46" s="56" t="n">
        <f aca="false">AK39</f>
        <v>19.2141423618396</v>
      </c>
      <c r="C46" s="57" t="e">
        <f aca="false">B46-HLOOKUP(B$44,$AA$37:$AH$45,$AS39+1,FALSE())</f>
        <v>#N/A</v>
      </c>
      <c r="D46" s="58"/>
      <c r="E46" s="42" t="n">
        <f aca="false">AL39</f>
        <v>30.3739659121171</v>
      </c>
      <c r="F46" s="59" t="n">
        <f aca="false">E46-HLOOKUP(E$44,$AA$37:$AH$45,$AS39+1,FALSE())</f>
        <v>-8.34603408788286</v>
      </c>
      <c r="G46" s="58"/>
      <c r="H46" s="58" t="n">
        <f aca="false">AM39</f>
        <v>24.3297693241023</v>
      </c>
      <c r="I46" s="58" t="n">
        <f aca="false">H46-HLOOKUP(H$44,$AA$37:$AH$45,$AS39+1,FALSE())</f>
        <v>-7.74023067589766</v>
      </c>
      <c r="J46" s="58"/>
      <c r="K46" s="58" t="n">
        <f aca="false">AN39</f>
        <v>33.3269360739328</v>
      </c>
      <c r="L46" s="59" t="n">
        <f aca="false">K46-HLOOKUP(K$44,$AA$37:$AH$45,$AS39+1,FALSE())</f>
        <v>-0.933063926067213</v>
      </c>
      <c r="M46" s="58"/>
      <c r="N46" s="42" t="n">
        <f aca="false">AO39</f>
        <v>26.0283714108803</v>
      </c>
      <c r="O46" s="59" t="n">
        <f aca="false">N46-HLOOKUP(N$44,$AA$37:$AH$45,$AS39+1,FALSE())</f>
        <v>-4.70162858911968</v>
      </c>
      <c r="P46" s="58"/>
      <c r="Q46" s="42" t="n">
        <f aca="false">AP39</f>
        <v>27.0359101039482</v>
      </c>
      <c r="R46" s="59" t="n">
        <f aca="false">Q46-HLOOKUP(Q$44,$AA$37:$AH$45,$AS39+1,FALSE())</f>
        <v>-7.7340898960518</v>
      </c>
      <c r="S46" s="58"/>
      <c r="T46" s="42" t="n">
        <f aca="false">AQ39</f>
        <v>28.1412463838911</v>
      </c>
      <c r="U46" s="59" t="n">
        <f aca="false">T46-HLOOKUP(T$44,$AA$37:$AH$45,$AS39+1,FALSE())</f>
        <v>-7.7987536161089</v>
      </c>
      <c r="V46" s="58"/>
      <c r="W46" s="42" t="n">
        <f aca="false">AR39</f>
        <v>29.1625673710787</v>
      </c>
      <c r="X46" s="60" t="n">
        <f aca="false">W46-HLOOKUP(W$44,$AA$37:$AH$45,$AS39+1,FALSE())</f>
        <v>-7.96743262892127</v>
      </c>
      <c r="Y46" s="42"/>
      <c r="Z46" s="34"/>
      <c r="AV46" s="25" t="n">
        <f aca="false">EOMONTH(AV45,0)+1</f>
        <v>38596</v>
      </c>
      <c r="AW46" s="19" t="n">
        <v>3.297</v>
      </c>
      <c r="AX46" s="19" t="n">
        <v>0.06</v>
      </c>
      <c r="AY46" s="19" t="n">
        <v>0.5</v>
      </c>
      <c r="AZ46" s="19" t="n">
        <v>0.22</v>
      </c>
      <c r="BA46" s="19" t="n">
        <v>-0.2</v>
      </c>
      <c r="BB46" s="19" t="n">
        <v>-0.44</v>
      </c>
      <c r="BC46" s="20"/>
      <c r="BD46" s="26" t="n">
        <f aca="false">AV46</f>
        <v>38596</v>
      </c>
      <c r="BE46" s="27" t="n">
        <f aca="false">$AW46+$AX46+$BE$1</f>
        <v>3.457</v>
      </c>
      <c r="BF46" s="27" t="n">
        <f aca="false">$AW46+$AX46</f>
        <v>3.357</v>
      </c>
      <c r="BG46" s="27" t="n">
        <f aca="false">$AW46+$AY46</f>
        <v>3.797</v>
      </c>
      <c r="BH46" s="27" t="n">
        <f aca="false">$AW46+$AZ46</f>
        <v>3.517</v>
      </c>
      <c r="BI46" s="27" t="n">
        <f aca="false">$AW46+$AZ46+$BI$1</f>
        <v>3.927</v>
      </c>
      <c r="BJ46" s="27" t="n">
        <f aca="false">$AW46+$BA46</f>
        <v>3.097</v>
      </c>
      <c r="BK46" s="28" t="n">
        <f aca="false">$AW46+$BB46</f>
        <v>2.857</v>
      </c>
    </row>
    <row r="47" customFormat="false" ht="15" hidden="false" customHeight="false" outlineLevel="0" collapsed="false">
      <c r="A47" s="44" t="s">
        <v>32</v>
      </c>
      <c r="B47" s="56" t="n">
        <f aca="false">AK40</f>
        <v>26.6124751914626</v>
      </c>
      <c r="C47" s="57" t="e">
        <f aca="false">B47-HLOOKUP(B$44,$AA$37:$AH$45,$AS40+1,FALSE())</f>
        <v>#N/A</v>
      </c>
      <c r="D47" s="58"/>
      <c r="E47" s="42" t="n">
        <f aca="false">AL40</f>
        <v>35.6257564978227</v>
      </c>
      <c r="F47" s="59" t="n">
        <f aca="false">E47-HLOOKUP(E$44,$AA$37:$AH$45,$AS40+1,FALSE())</f>
        <v>-5.40424350217735</v>
      </c>
      <c r="G47" s="58"/>
      <c r="H47" s="58" t="n">
        <f aca="false">AM40</f>
        <v>27.2154999899541</v>
      </c>
      <c r="I47" s="58" t="n">
        <f aca="false">H47-HLOOKUP(H$44,$AA$37:$AH$45,$AS40+1,FALSE())</f>
        <v>-5.31450001004586</v>
      </c>
      <c r="J47" s="58"/>
      <c r="K47" s="58" t="n">
        <f aca="false">AN40</f>
        <v>38.0514981811755</v>
      </c>
      <c r="L47" s="59" t="n">
        <f aca="false">K47-HLOOKUP(K$44,$AA$37:$AH$45,$AS40+1,FALSE())</f>
        <v>4.95149818117552</v>
      </c>
      <c r="M47" s="58"/>
      <c r="N47" s="42" t="n">
        <f aca="false">AO40</f>
        <v>29.7159806609397</v>
      </c>
      <c r="O47" s="59" t="n">
        <f aca="false">N47-HLOOKUP(N$44,$AA$37:$AH$45,$AS40+1,FALSE())</f>
        <v>-2.9240193390603</v>
      </c>
      <c r="P47" s="58"/>
      <c r="Q47" s="42" t="n">
        <f aca="false">AP40</f>
        <v>30.4222986143622</v>
      </c>
      <c r="R47" s="59" t="n">
        <f aca="false">Q47-HLOOKUP(Q$44,$AA$37:$AH$45,$AS40+1,FALSE())</f>
        <v>-4.89770138563783</v>
      </c>
      <c r="S47" s="58"/>
      <c r="T47" s="42" t="n">
        <f aca="false">AQ40</f>
        <v>30.8824509548608</v>
      </c>
      <c r="U47" s="59" t="n">
        <f aca="false">T47-HLOOKUP(T$44,$AA$37:$AH$45,$AS40+1,FALSE())</f>
        <v>-4.92754904513921</v>
      </c>
      <c r="V47" s="58"/>
      <c r="W47" s="42" t="n">
        <f aca="false">AR40</f>
        <v>31.2267658368182</v>
      </c>
      <c r="X47" s="60" t="n">
        <f aca="false">W47-HLOOKUP(W$44,$AA$37:$AH$45,$AS40+1,FALSE())</f>
        <v>-4.94323416318181</v>
      </c>
      <c r="Y47" s="42"/>
      <c r="Z47" s="42"/>
      <c r="AV47" s="25" t="n">
        <f aca="false">EOMONTH(AV46,0)+1</f>
        <v>38626</v>
      </c>
      <c r="AW47" s="19" t="n">
        <v>3.312</v>
      </c>
      <c r="AX47" s="19" t="n">
        <v>0.06</v>
      </c>
      <c r="AY47" s="19" t="n">
        <v>0.5</v>
      </c>
      <c r="AZ47" s="19" t="n">
        <v>0.22</v>
      </c>
      <c r="BA47" s="19" t="n">
        <v>-0.2</v>
      </c>
      <c r="BB47" s="19" t="n">
        <v>-0.44</v>
      </c>
      <c r="BC47" s="20"/>
      <c r="BD47" s="26" t="n">
        <f aca="false">AV47</f>
        <v>38626</v>
      </c>
      <c r="BE47" s="27" t="n">
        <f aca="false">$AW47+$AX47+$BE$1</f>
        <v>3.472</v>
      </c>
      <c r="BF47" s="27" t="n">
        <f aca="false">$AW47+$AX47</f>
        <v>3.372</v>
      </c>
      <c r="BG47" s="27" t="n">
        <f aca="false">$AW47+$AY47</f>
        <v>3.812</v>
      </c>
      <c r="BH47" s="27" t="n">
        <f aca="false">$AW47+$AZ47</f>
        <v>3.532</v>
      </c>
      <c r="BI47" s="27" t="n">
        <f aca="false">$AW47+$AZ47+$BI$1</f>
        <v>3.942</v>
      </c>
      <c r="BJ47" s="27" t="n">
        <f aca="false">$AW47+$BA47</f>
        <v>3.112</v>
      </c>
      <c r="BK47" s="28" t="n">
        <f aca="false">$AW47+$BB47</f>
        <v>2.872</v>
      </c>
    </row>
    <row r="48" customFormat="false" ht="15" hidden="false" customHeight="false" outlineLevel="0" collapsed="false">
      <c r="A48" s="44" t="s">
        <v>33</v>
      </c>
      <c r="B48" s="56" t="n">
        <f aca="false">AK41</f>
        <v>25.3690467448462</v>
      </c>
      <c r="C48" s="57" t="e">
        <f aca="false">B48-HLOOKUP(B$44,$AA$37:$AH$45,$AS41+1,FALSE())</f>
        <v>#N/A</v>
      </c>
      <c r="D48" s="58"/>
      <c r="E48" s="42" t="n">
        <f aca="false">AL41</f>
        <v>35.3334854090751</v>
      </c>
      <c r="F48" s="59" t="n">
        <f aca="false">E48-HLOOKUP(E$44,$AA$37:$AH$45,$AS41+1,FALSE())</f>
        <v>-5.70651459092491</v>
      </c>
      <c r="G48" s="58"/>
      <c r="H48" s="58" t="n">
        <f aca="false">AM41</f>
        <v>26.4779429096495</v>
      </c>
      <c r="I48" s="58" t="n">
        <f aca="false">H48-HLOOKUP(H$44,$AA$37:$AH$45,$AS41+1,FALSE())</f>
        <v>-4.67205709035045</v>
      </c>
      <c r="J48" s="58"/>
      <c r="K48" s="58" t="n">
        <f aca="false">AN41</f>
        <v>39.1360762134785</v>
      </c>
      <c r="L48" s="59" t="n">
        <f aca="false">K48-HLOOKUP(K$44,$AA$37:$AH$45,$AS41+1,FALSE())</f>
        <v>7.90607621347855</v>
      </c>
      <c r="M48" s="58"/>
      <c r="N48" s="42" t="n">
        <f aca="false">AO41</f>
        <v>29.7988164775728</v>
      </c>
      <c r="O48" s="59" t="n">
        <f aca="false">N48-HLOOKUP(N$44,$AA$37:$AH$45,$AS41+1,FALSE())</f>
        <v>-2.28118352242717</v>
      </c>
      <c r="P48" s="58"/>
      <c r="Q48" s="42" t="n">
        <f aca="false">AP41</f>
        <v>30.5040190134484</v>
      </c>
      <c r="R48" s="59" t="n">
        <f aca="false">Q48-HLOOKUP(Q$44,$AA$37:$AH$45,$AS41+1,FALSE())</f>
        <v>-4.72598098655156</v>
      </c>
      <c r="S48" s="58"/>
      <c r="T48" s="42" t="n">
        <f aca="false">AQ41</f>
        <v>30.9662016030244</v>
      </c>
      <c r="U48" s="59" t="n">
        <f aca="false">T48-HLOOKUP(T$44,$AA$37:$AH$45,$AS41+1,FALSE())</f>
        <v>-4.74379839697563</v>
      </c>
      <c r="V48" s="58"/>
      <c r="W48" s="42" t="n">
        <f aca="false">AR41</f>
        <v>31.3089812070807</v>
      </c>
      <c r="X48" s="60" t="n">
        <f aca="false">W48-HLOOKUP(W$44,$AA$37:$AH$45,$AS41+1,FALSE())</f>
        <v>-4.7610187929193</v>
      </c>
      <c r="Y48" s="32"/>
      <c r="Z48" s="42"/>
      <c r="AV48" s="25" t="n">
        <f aca="false">EOMONTH(AV47,0)+1</f>
        <v>38657</v>
      </c>
      <c r="AW48" s="19" t="n">
        <v>3.457</v>
      </c>
      <c r="AX48" s="19" t="n">
        <v>0.15</v>
      </c>
      <c r="AY48" s="19" t="n">
        <v>0.5</v>
      </c>
      <c r="AZ48" s="19" t="n">
        <v>0.22</v>
      </c>
      <c r="BA48" s="19" t="n">
        <v>-0.135</v>
      </c>
      <c r="BB48" s="19" t="n">
        <v>-0.31</v>
      </c>
      <c r="BC48" s="20"/>
      <c r="BD48" s="26" t="n">
        <f aca="false">AV48</f>
        <v>38657</v>
      </c>
      <c r="BE48" s="27" t="n">
        <f aca="false">$AW48+$AX48+$BE$1</f>
        <v>3.707</v>
      </c>
      <c r="BF48" s="27" t="n">
        <f aca="false">$AW48+$AX48</f>
        <v>3.607</v>
      </c>
      <c r="BG48" s="27" t="n">
        <f aca="false">$AW48+$AY48</f>
        <v>3.957</v>
      </c>
      <c r="BH48" s="27" t="n">
        <f aca="false">$AW48+$AZ48</f>
        <v>3.677</v>
      </c>
      <c r="BI48" s="27" t="n">
        <f aca="false">$AW48+$AZ48+$BI$1</f>
        <v>4.087</v>
      </c>
      <c r="BJ48" s="27" t="n">
        <f aca="false">$AW48+$BA48</f>
        <v>3.322</v>
      </c>
      <c r="BK48" s="28" t="n">
        <f aca="false">$AW48+$BB48</f>
        <v>3.147</v>
      </c>
    </row>
    <row r="49" customFormat="false" ht="15" hidden="false" customHeight="false" outlineLevel="0" collapsed="false">
      <c r="A49" s="44" t="s">
        <v>34</v>
      </c>
      <c r="B49" s="56" t="n">
        <f aca="false">AK42</f>
        <v>21.8928564872061</v>
      </c>
      <c r="C49" s="57" t="e">
        <f aca="false">B49-HLOOKUP(B$44,$AA$37:$AH$45,$AS42+1,FALSE())</f>
        <v>#N/A</v>
      </c>
      <c r="D49" s="58"/>
      <c r="E49" s="42" t="n">
        <f aca="false">AL42</f>
        <v>40.8630661868733</v>
      </c>
      <c r="F49" s="59" t="n">
        <f aca="false">E49-HLOOKUP(E$44,$AA$37:$AH$45,$AS42+1,FALSE())</f>
        <v>-8.47693381312668</v>
      </c>
      <c r="G49" s="58"/>
      <c r="H49" s="58" t="n">
        <f aca="false">AM42</f>
        <v>24.0190444539954</v>
      </c>
      <c r="I49" s="58" t="n">
        <f aca="false">H49-HLOOKUP(H$44,$AA$37:$AH$45,$AS42+1,FALSE())</f>
        <v>-7.83095554600456</v>
      </c>
      <c r="J49" s="58"/>
      <c r="K49" s="58" t="n">
        <f aca="false">AN42</f>
        <v>43.0568454862693</v>
      </c>
      <c r="L49" s="59" t="n">
        <f aca="false">K49-HLOOKUP(K$44,$AA$37:$AH$45,$AS42+1,FALSE())</f>
        <v>12.0468454862693</v>
      </c>
      <c r="M49" s="58"/>
      <c r="N49" s="42" t="n">
        <f aca="false">AO42</f>
        <v>29.4769688515281</v>
      </c>
      <c r="O49" s="59" t="n">
        <f aca="false">N49-HLOOKUP(N$44,$AA$37:$AH$45,$AS42+1,FALSE())</f>
        <v>-5.0130311484719</v>
      </c>
      <c r="P49" s="58"/>
      <c r="Q49" s="42" t="n">
        <f aca="false">AP42</f>
        <v>30.1975179292678</v>
      </c>
      <c r="R49" s="59" t="n">
        <f aca="false">Q49-HLOOKUP(Q$44,$AA$37:$AH$45,$AS42+1,FALSE())</f>
        <v>-5.84248207073222</v>
      </c>
      <c r="S49" s="58"/>
      <c r="T49" s="42" t="n">
        <f aca="false">AQ42</f>
        <v>30.6652829050764</v>
      </c>
      <c r="U49" s="59" t="n">
        <f aca="false">T49-HLOOKUP(T$44,$AA$37:$AH$45,$AS42+1,FALSE())</f>
        <v>-5.85471709492357</v>
      </c>
      <c r="V49" s="58"/>
      <c r="W49" s="42" t="n">
        <f aca="false">AR42</f>
        <v>31.0264059378942</v>
      </c>
      <c r="X49" s="60" t="n">
        <f aca="false">W49-HLOOKUP(W$44,$AA$37:$AH$45,$AS42+1,FALSE())</f>
        <v>-5.88359406210583</v>
      </c>
      <c r="Y49" s="34"/>
      <c r="Z49" s="42"/>
      <c r="AV49" s="25" t="n">
        <f aca="false">EOMONTH(AV48,0)+1</f>
        <v>38687</v>
      </c>
      <c r="AW49" s="19" t="n">
        <v>3.592</v>
      </c>
      <c r="AX49" s="19" t="n">
        <v>0.15</v>
      </c>
      <c r="AY49" s="19" t="n">
        <v>0.5</v>
      </c>
      <c r="AZ49" s="19" t="n">
        <v>0.22</v>
      </c>
      <c r="BA49" s="19" t="n">
        <v>-0.135</v>
      </c>
      <c r="BB49" s="19" t="n">
        <v>-0.31</v>
      </c>
      <c r="BC49" s="20"/>
      <c r="BD49" s="26" t="n">
        <f aca="false">AV49</f>
        <v>38687</v>
      </c>
      <c r="BE49" s="27" t="n">
        <f aca="false">$AW49+$AX49+$BE$1</f>
        <v>3.842</v>
      </c>
      <c r="BF49" s="27" t="n">
        <f aca="false">$AW49+$AX49</f>
        <v>3.742</v>
      </c>
      <c r="BG49" s="27" t="n">
        <f aca="false">$AW49+$AY49</f>
        <v>4.092</v>
      </c>
      <c r="BH49" s="27" t="n">
        <f aca="false">$AW49+$AZ49</f>
        <v>3.812</v>
      </c>
      <c r="BI49" s="27" t="n">
        <f aca="false">$AW49+$AZ49+$BI$1</f>
        <v>4.222</v>
      </c>
      <c r="BJ49" s="27" t="n">
        <f aca="false">$AW49+$BA49</f>
        <v>3.457</v>
      </c>
      <c r="BK49" s="28" t="n">
        <f aca="false">$AW49+$BB49</f>
        <v>3.282</v>
      </c>
    </row>
    <row r="50" customFormat="false" ht="15" hidden="false" customHeight="false" outlineLevel="0" collapsed="false">
      <c r="A50" s="44" t="s">
        <v>35</v>
      </c>
      <c r="B50" s="56" t="n">
        <f aca="false">AK43</f>
        <v>21.1071422383899</v>
      </c>
      <c r="C50" s="57" t="e">
        <f aca="false">B50-HLOOKUP(B$44,$AA$37:$AH$45,$AS43+1,FALSE())</f>
        <v>#N/A</v>
      </c>
      <c r="D50" s="58"/>
      <c r="E50" s="42" t="n">
        <f aca="false">AL43</f>
        <v>34.6112003203201</v>
      </c>
      <c r="F50" s="59" t="n">
        <f aca="false">E50-HLOOKUP(E$44,$AA$37:$AH$45,$AS43+1,FALSE())</f>
        <v>-8.47879967967988</v>
      </c>
      <c r="G50" s="58"/>
      <c r="H50" s="58" t="n">
        <f aca="false">AM43</f>
        <v>22.4560812719184</v>
      </c>
      <c r="I50" s="58" t="n">
        <f aca="false">H50-HLOOKUP(H$44,$AA$37:$AH$45,$AS43+1,FALSE())</f>
        <v>-7.70391872808159</v>
      </c>
      <c r="J50" s="58"/>
      <c r="K50" s="58" t="n">
        <f aca="false">AN43</f>
        <v>37.8575674582119</v>
      </c>
      <c r="L50" s="59" t="n">
        <f aca="false">K50-HLOOKUP(K$44,$AA$37:$AH$45,$AS43+1,FALSE())</f>
        <v>8.27756745821188</v>
      </c>
      <c r="M50" s="58"/>
      <c r="N50" s="42" t="n">
        <f aca="false">AO43</f>
        <v>26.8738250878005</v>
      </c>
      <c r="O50" s="59" t="n">
        <f aca="false">N50-HLOOKUP(N$44,$AA$37:$AH$45,$AS43+1,FALSE())</f>
        <v>-4.74617491219954</v>
      </c>
      <c r="P50" s="58"/>
      <c r="Q50" s="42" t="n">
        <f aca="false">AP43</f>
        <v>27.6701644773503</v>
      </c>
      <c r="R50" s="59" t="n">
        <f aca="false">Q50-HLOOKUP(Q$44,$AA$37:$AH$45,$AS43+1,FALSE())</f>
        <v>-5.80983552264972</v>
      </c>
      <c r="S50" s="58"/>
      <c r="T50" s="42" t="n">
        <f aca="false">AQ43</f>
        <v>28.2493288771383</v>
      </c>
      <c r="U50" s="59" t="n">
        <f aca="false">T50-HLOOKUP(T$44,$AA$37:$AH$45,$AS43+1,FALSE())</f>
        <v>-5.81067112286168</v>
      </c>
      <c r="V50" s="58"/>
      <c r="W50" s="42" t="n">
        <f aca="false">AR43</f>
        <v>28.7520911145823</v>
      </c>
      <c r="X50" s="60" t="n">
        <f aca="false">W50-HLOOKUP(W$44,$AA$37:$AH$45,$AS43+1,FALSE())</f>
        <v>-5.8279088854177</v>
      </c>
      <c r="Y50" s="42"/>
      <c r="Z50" s="42"/>
      <c r="AV50" s="25" t="n">
        <f aca="false">EOMONTH(AV49,0)+1</f>
        <v>38718</v>
      </c>
      <c r="AW50" s="19" t="n">
        <v>3.642</v>
      </c>
      <c r="AX50" s="19" t="n">
        <v>0.15</v>
      </c>
      <c r="AY50" s="19" t="n">
        <v>0.5</v>
      </c>
      <c r="AZ50" s="19" t="n">
        <v>0.22</v>
      </c>
      <c r="BA50" s="19" t="n">
        <v>-0.135</v>
      </c>
      <c r="BB50" s="19" t="n">
        <v>-0.31</v>
      </c>
      <c r="BC50" s="20"/>
      <c r="BD50" s="26" t="n">
        <f aca="false">AV50</f>
        <v>38718</v>
      </c>
      <c r="BE50" s="27" t="n">
        <f aca="false">$AW50+$AX50+$BE$1</f>
        <v>3.892</v>
      </c>
      <c r="BF50" s="27" t="n">
        <f aca="false">$AW50+$AX50</f>
        <v>3.792</v>
      </c>
      <c r="BG50" s="27" t="n">
        <f aca="false">$AW50+$AY50</f>
        <v>4.142</v>
      </c>
      <c r="BH50" s="27" t="n">
        <f aca="false">$AW50+$AZ50</f>
        <v>3.862</v>
      </c>
      <c r="BI50" s="27" t="n">
        <f aca="false">$AW50+$AZ50+$BI$1</f>
        <v>4.272</v>
      </c>
      <c r="BJ50" s="27" t="n">
        <f aca="false">$AW50+$BA50</f>
        <v>3.507</v>
      </c>
      <c r="BK50" s="28" t="n">
        <f aca="false">$AW50+$BB50</f>
        <v>3.332</v>
      </c>
    </row>
    <row r="51" customFormat="false" ht="15" hidden="false" customHeight="false" outlineLevel="0" collapsed="false">
      <c r="A51" s="44" t="s">
        <v>36</v>
      </c>
      <c r="B51" s="56" t="n">
        <f aca="false">AK44</f>
        <v>20.678570770082</v>
      </c>
      <c r="C51" s="57" t="e">
        <f aca="false">B51-HLOOKUP(B$44,$AA$37:$AH$45,$AS44+1,FALSE())</f>
        <v>#N/A</v>
      </c>
      <c r="D51" s="58"/>
      <c r="E51" s="42" t="n">
        <f aca="false">AL44</f>
        <v>38.3998172354313</v>
      </c>
      <c r="F51" s="59" t="n">
        <f aca="false">E51-HLOOKUP(E$44,$AA$37:$AH$45,$AS44+1,FALSE())</f>
        <v>-8.47018276456875</v>
      </c>
      <c r="G51" s="58"/>
      <c r="H51" s="58" t="n">
        <f aca="false">AM44</f>
        <v>23.2375628629569</v>
      </c>
      <c r="I51" s="58" t="n">
        <f aca="false">H51-HLOOKUP(H$44,$AA$37:$AH$45,$AS44+1,FALSE())</f>
        <v>-7.96243713704307</v>
      </c>
      <c r="J51" s="58"/>
      <c r="K51" s="58" t="n">
        <f aca="false">AN44</f>
        <v>40.9780378561828</v>
      </c>
      <c r="L51" s="59" t="n">
        <f aca="false">K51-HLOOKUP(K$44,$AA$37:$AH$45,$AS44+1,FALSE())</f>
        <v>10.6180378561828</v>
      </c>
      <c r="M51" s="58"/>
      <c r="N51" s="42" t="n">
        <f aca="false">AO44</f>
        <v>28.3695072370499</v>
      </c>
      <c r="O51" s="59" t="n">
        <f aca="false">N51-HLOOKUP(N$44,$AA$37:$AH$45,$AS44+1,FALSE())</f>
        <v>-5.04049276295008</v>
      </c>
      <c r="P51" s="58"/>
      <c r="Q51" s="42" t="n">
        <f aca="false">AP44</f>
        <v>28.3536275238236</v>
      </c>
      <c r="R51" s="59" t="n">
        <f aca="false">Q51-HLOOKUP(Q$44,$AA$37:$AH$45,$AS44+1,FALSE())</f>
        <v>-5.98637247617642</v>
      </c>
      <c r="S51" s="58"/>
      <c r="T51" s="42" t="n">
        <f aca="false">AQ44</f>
        <v>28.9328463436243</v>
      </c>
      <c r="U51" s="59" t="n">
        <f aca="false">T51-HLOOKUP(T$44,$AA$37:$AH$45,$AS44+1,FALSE())</f>
        <v>-5.91715365637569</v>
      </c>
      <c r="V51" s="58"/>
      <c r="W51" s="42" t="n">
        <f aca="false">AR44</f>
        <v>29.3482033501167</v>
      </c>
      <c r="X51" s="60" t="n">
        <f aca="false">W51-HLOOKUP(W$44,$AA$37:$AH$45,$AS44+1,FALSE())</f>
        <v>-5.93179664988334</v>
      </c>
      <c r="Y51" s="42"/>
      <c r="Z51" s="42"/>
      <c r="AV51" s="25" t="n">
        <f aca="false">EOMONTH(AV50,0)+1</f>
        <v>38749</v>
      </c>
      <c r="AW51" s="19" t="n">
        <v>3.561</v>
      </c>
      <c r="AX51" s="19" t="n">
        <v>0.15</v>
      </c>
      <c r="AY51" s="19" t="n">
        <v>0.5</v>
      </c>
      <c r="AZ51" s="19" t="n">
        <v>0.22</v>
      </c>
      <c r="BA51" s="19" t="n">
        <v>-0.135</v>
      </c>
      <c r="BB51" s="19" t="n">
        <v>-0.31</v>
      </c>
      <c r="BC51" s="20"/>
      <c r="BD51" s="26" t="n">
        <f aca="false">AV51</f>
        <v>38749</v>
      </c>
      <c r="BE51" s="27" t="n">
        <f aca="false">$AW51+$AX51+$BE$1</f>
        <v>3.811</v>
      </c>
      <c r="BF51" s="27" t="n">
        <f aca="false">$AW51+$AX51</f>
        <v>3.711</v>
      </c>
      <c r="BG51" s="27" t="n">
        <f aca="false">$AW51+$AY51</f>
        <v>4.061</v>
      </c>
      <c r="BH51" s="27" t="n">
        <f aca="false">$AW51+$AZ51</f>
        <v>3.781</v>
      </c>
      <c r="BI51" s="27" t="n">
        <f aca="false">$AW51+$AZ51+$BI$1</f>
        <v>4.191</v>
      </c>
      <c r="BJ51" s="27" t="n">
        <f aca="false">$AW51+$BA51</f>
        <v>3.426</v>
      </c>
      <c r="BK51" s="28" t="n">
        <f aca="false">$AW51+$BB51</f>
        <v>3.251</v>
      </c>
    </row>
    <row r="52" customFormat="false" ht="15.75" hidden="false" customHeight="false" outlineLevel="0" collapsed="false">
      <c r="A52" s="44" t="s">
        <v>37</v>
      </c>
      <c r="B52" s="64" t="n">
        <f aca="false">AK45</f>
        <v>21.7501423150415</v>
      </c>
      <c r="C52" s="65" t="e">
        <f aca="false">B52-HLOOKUP(B$44,$AA$37:$AH$45,$AS45+1,FALSE())</f>
        <v>#N/A</v>
      </c>
      <c r="D52" s="66"/>
      <c r="E52" s="67" t="n">
        <f aca="false">AL45</f>
        <v>34.6111519164908</v>
      </c>
      <c r="F52" s="68" t="n">
        <f aca="false">E52-HLOOKUP(E$44,$AA$37:$AH$45,$AS45+1,FALSE())</f>
        <v>-8.47884808350917</v>
      </c>
      <c r="G52" s="66"/>
      <c r="H52" s="66" t="n">
        <f aca="false">AM45</f>
        <v>22.4562220411009</v>
      </c>
      <c r="I52" s="66" t="n">
        <f aca="false">H52-HLOOKUP(H$44,$AA$37:$AH$45,$AS45+1,FALSE())</f>
        <v>-7.70377795889913</v>
      </c>
      <c r="J52" s="66"/>
      <c r="K52" s="66" t="n">
        <f aca="false">AN45</f>
        <v>37.8576921080131</v>
      </c>
      <c r="L52" s="68" t="n">
        <f aca="false">K52-HLOOKUP(K$44,$AA$37:$AH$45,$AS45+1,FALSE())</f>
        <v>8.27769210801309</v>
      </c>
      <c r="M52" s="66"/>
      <c r="N52" s="67" t="n">
        <f aca="false">AO45</f>
        <v>26.8738574949613</v>
      </c>
      <c r="O52" s="68" t="n">
        <f aca="false">N52-HLOOKUP(N$44,$AA$37:$AH$45,$AS45+1,FALSE())</f>
        <v>-4.74614250503866</v>
      </c>
      <c r="P52" s="66"/>
      <c r="Q52" s="67" t="n">
        <f aca="false">AP45</f>
        <v>27.6701481842882</v>
      </c>
      <c r="R52" s="68" t="n">
        <f aca="false">Q52-HLOOKUP(Q$44,$AA$37:$AH$45,$AS45+1,FALSE())</f>
        <v>-5.80985181571178</v>
      </c>
      <c r="S52" s="66"/>
      <c r="T52" s="67" t="n">
        <f aca="false">AQ45</f>
        <v>28.2493100903381</v>
      </c>
      <c r="U52" s="68" t="n">
        <f aca="false">T52-HLOOKUP(T$44,$AA$37:$AH$45,$AS45+1,FALSE())</f>
        <v>-5.81068990966191</v>
      </c>
      <c r="V52" s="66"/>
      <c r="W52" s="67" t="n">
        <f aca="false">AR45</f>
        <v>28.7644489269989</v>
      </c>
      <c r="X52" s="69" t="n">
        <f aca="false">W52-HLOOKUP(W$44,$AA$37:$AH$45,$AS45+1,FALSE())</f>
        <v>-5.81555107300111</v>
      </c>
      <c r="Y52" s="42"/>
      <c r="Z52" s="42"/>
      <c r="AV52" s="25" t="n">
        <f aca="false">EOMONTH(AV51,0)+1</f>
        <v>38777</v>
      </c>
      <c r="AW52" s="19" t="n">
        <v>3.461</v>
      </c>
      <c r="AX52" s="19" t="n">
        <v>0.15</v>
      </c>
      <c r="AY52" s="19" t="n">
        <v>0.5</v>
      </c>
      <c r="AZ52" s="19" t="n">
        <v>0.22</v>
      </c>
      <c r="BA52" s="19" t="n">
        <v>-0.135</v>
      </c>
      <c r="BB52" s="19" t="n">
        <v>-0.31</v>
      </c>
      <c r="BC52" s="20"/>
      <c r="BD52" s="26" t="n">
        <f aca="false">AV52</f>
        <v>38777</v>
      </c>
      <c r="BE52" s="27" t="n">
        <f aca="false">$AW52+$AX52+$BE$1</f>
        <v>3.711</v>
      </c>
      <c r="BF52" s="27" t="n">
        <f aca="false">$AW52+$AX52</f>
        <v>3.611</v>
      </c>
      <c r="BG52" s="27" t="n">
        <f aca="false">$AW52+$AY52</f>
        <v>3.961</v>
      </c>
      <c r="BH52" s="27" t="n">
        <f aca="false">$AW52+$AZ52</f>
        <v>3.681</v>
      </c>
      <c r="BI52" s="27" t="n">
        <f aca="false">$AW52+$AZ52+$BI$1</f>
        <v>4.091</v>
      </c>
      <c r="BJ52" s="27" t="n">
        <f aca="false">$AW52+$BA52</f>
        <v>3.326</v>
      </c>
      <c r="BK52" s="28" t="n">
        <f aca="false">$AW52+$BB52</f>
        <v>3.151</v>
      </c>
    </row>
    <row r="53" customFormat="false" ht="15" hidden="false" customHeight="false" outlineLevel="0" collapsed="false">
      <c r="A53" s="10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2"/>
      <c r="R53" s="32"/>
      <c r="S53" s="32"/>
      <c r="T53" s="104"/>
      <c r="U53" s="104"/>
      <c r="V53" s="104"/>
      <c r="W53" s="34"/>
      <c r="X53" s="34"/>
      <c r="Y53" s="42"/>
      <c r="Z53" s="32"/>
      <c r="AV53" s="25" t="n">
        <f aca="false">EOMONTH(AV52,0)+1</f>
        <v>38808</v>
      </c>
      <c r="AW53" s="19" t="n">
        <v>3.279</v>
      </c>
      <c r="AX53" s="19" t="n">
        <v>0.06</v>
      </c>
      <c r="AY53" s="19" t="n">
        <v>0.5</v>
      </c>
      <c r="AZ53" s="19" t="n">
        <v>0.24</v>
      </c>
      <c r="BA53" s="19" t="n">
        <v>-0.195</v>
      </c>
      <c r="BB53" s="19" t="n">
        <v>-0.43</v>
      </c>
      <c r="BC53" s="20"/>
      <c r="BD53" s="26" t="n">
        <f aca="false">AV53</f>
        <v>38808</v>
      </c>
      <c r="BE53" s="27" t="n">
        <f aca="false">$AW53+$AX53+$BE$1</f>
        <v>3.439</v>
      </c>
      <c r="BF53" s="27" t="n">
        <f aca="false">$AW53+$AX53</f>
        <v>3.339</v>
      </c>
      <c r="BG53" s="27" t="n">
        <f aca="false">$AW53+$AY53</f>
        <v>3.779</v>
      </c>
      <c r="BH53" s="27" t="n">
        <f aca="false">$AW53+$AZ53</f>
        <v>3.519</v>
      </c>
      <c r="BI53" s="27" t="n">
        <f aca="false">$AW53+$AZ53+$BI$1</f>
        <v>3.929</v>
      </c>
      <c r="BJ53" s="27" t="n">
        <f aca="false">$AW53+$BA53</f>
        <v>3.084</v>
      </c>
      <c r="BK53" s="28" t="n">
        <f aca="false">$AW53+$BB53</f>
        <v>2.849</v>
      </c>
    </row>
    <row r="54" customFormat="false" ht="15" hidden="false" customHeight="false" outlineLevel="0" collapsed="false">
      <c r="A54" s="35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32"/>
      <c r="R54" s="32"/>
      <c r="S54" s="32"/>
      <c r="T54" s="35"/>
      <c r="U54" s="35"/>
      <c r="V54" s="35"/>
      <c r="W54" s="42"/>
      <c r="X54" s="42"/>
      <c r="Y54" s="34"/>
      <c r="Z54" s="34"/>
      <c r="AV54" s="25" t="n">
        <f aca="false">EOMONTH(AV53,0)+1</f>
        <v>38838</v>
      </c>
      <c r="AW54" s="19" t="n">
        <v>3.282</v>
      </c>
      <c r="AX54" s="19" t="n">
        <v>0.06</v>
      </c>
      <c r="AY54" s="19" t="n">
        <v>0.5</v>
      </c>
      <c r="AZ54" s="19" t="n">
        <v>0.24</v>
      </c>
      <c r="BA54" s="19" t="n">
        <v>-0.195</v>
      </c>
      <c r="BB54" s="19" t="n">
        <v>-0.43</v>
      </c>
      <c r="BC54" s="20"/>
      <c r="BD54" s="26" t="n">
        <f aca="false">AV54</f>
        <v>38838</v>
      </c>
      <c r="BE54" s="27" t="n">
        <f aca="false">$AW54+$AX54+$BE$1</f>
        <v>3.442</v>
      </c>
      <c r="BF54" s="27" t="n">
        <f aca="false">$AW54+$AX54</f>
        <v>3.342</v>
      </c>
      <c r="BG54" s="27" t="n">
        <f aca="false">$AW54+$AY54</f>
        <v>3.782</v>
      </c>
      <c r="BH54" s="27" t="n">
        <f aca="false">$AW54+$AZ54</f>
        <v>3.522</v>
      </c>
      <c r="BI54" s="27" t="n">
        <f aca="false">$AW54+$AZ54+$BI$1</f>
        <v>3.932</v>
      </c>
      <c r="BJ54" s="27" t="n">
        <f aca="false">$AW54+$BA54</f>
        <v>3.087</v>
      </c>
      <c r="BK54" s="28" t="n">
        <f aca="false">$AW54+$BB54</f>
        <v>2.852</v>
      </c>
    </row>
    <row r="55" customFormat="false" ht="16.5" hidden="false" customHeight="false" outlineLevel="0" collapsed="false">
      <c r="A55" s="105" t="s">
        <v>52</v>
      </c>
      <c r="B55" s="106" t="s">
        <v>53</v>
      </c>
      <c r="C55" s="106" t="s">
        <v>54</v>
      </c>
      <c r="E55" s="107" t="s">
        <v>55</v>
      </c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32"/>
      <c r="R55" s="32"/>
      <c r="S55" s="32"/>
      <c r="T55" s="44"/>
      <c r="U55" s="44"/>
      <c r="V55" s="44"/>
      <c r="W55" s="42"/>
      <c r="X55" s="42"/>
      <c r="Y55" s="42"/>
      <c r="Z55" s="42"/>
      <c r="AV55" s="25" t="n">
        <f aca="false">EOMONTH(AV54,0)+1</f>
        <v>38869</v>
      </c>
      <c r="AW55" s="19" t="n">
        <v>3.322</v>
      </c>
      <c r="AX55" s="19" t="n">
        <v>0.06</v>
      </c>
      <c r="AY55" s="19" t="n">
        <v>0.5</v>
      </c>
      <c r="AZ55" s="19" t="n">
        <v>0.24</v>
      </c>
      <c r="BA55" s="19" t="n">
        <v>-0.195</v>
      </c>
      <c r="BB55" s="19" t="n">
        <v>-0.43</v>
      </c>
      <c r="BC55" s="20"/>
      <c r="BD55" s="26" t="n">
        <f aca="false">AV55</f>
        <v>38869</v>
      </c>
      <c r="BE55" s="27" t="n">
        <f aca="false">$AW55+$AX55+$BE$1</f>
        <v>3.482</v>
      </c>
      <c r="BF55" s="27" t="n">
        <f aca="false">$AW55+$AX55</f>
        <v>3.382</v>
      </c>
      <c r="BG55" s="27" t="n">
        <f aca="false">$AW55+$AY55</f>
        <v>3.822</v>
      </c>
      <c r="BH55" s="27" t="n">
        <f aca="false">$AW55+$AZ55</f>
        <v>3.562</v>
      </c>
      <c r="BI55" s="27" t="n">
        <f aca="false">$AW55+$AZ55+$BI$1</f>
        <v>3.972</v>
      </c>
      <c r="BJ55" s="27" t="n">
        <f aca="false">$AW55+$BA55</f>
        <v>3.127</v>
      </c>
      <c r="BK55" s="28" t="n">
        <f aca="false">$AW55+$BB55</f>
        <v>2.892</v>
      </c>
    </row>
    <row r="56" customFormat="false" ht="15" hidden="false" customHeight="false" outlineLevel="0" collapsed="false">
      <c r="A56" s="108" t="n">
        <f aca="false">B12</f>
        <v>37288</v>
      </c>
      <c r="B56" s="109" t="n">
        <f aca="false">A56</f>
        <v>37288</v>
      </c>
      <c r="C56" s="110" t="n">
        <f aca="false">EOMONTH(B56,0)</f>
        <v>37315</v>
      </c>
      <c r="D56" s="111"/>
      <c r="E56" s="112" t="n">
        <f aca="false">(C56-B56)+1</f>
        <v>28</v>
      </c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32"/>
      <c r="R56" s="32"/>
      <c r="S56" s="32"/>
      <c r="T56" s="113"/>
      <c r="U56" s="113"/>
      <c r="V56" s="113"/>
      <c r="W56" s="42"/>
      <c r="X56" s="42"/>
      <c r="Y56" s="42"/>
      <c r="Z56" s="42"/>
      <c r="AV56" s="25" t="n">
        <f aca="false">EOMONTH(AV55,0)+1</f>
        <v>38899</v>
      </c>
      <c r="AW56" s="19" t="n">
        <v>3.362</v>
      </c>
      <c r="AX56" s="19" t="n">
        <v>0.06</v>
      </c>
      <c r="AY56" s="19" t="n">
        <v>0.5</v>
      </c>
      <c r="AZ56" s="19" t="n">
        <v>0.24</v>
      </c>
      <c r="BA56" s="19" t="n">
        <v>-0.195</v>
      </c>
      <c r="BB56" s="19" t="n">
        <v>-0.43</v>
      </c>
      <c r="BC56" s="20"/>
      <c r="BD56" s="26" t="n">
        <f aca="false">AV56</f>
        <v>38899</v>
      </c>
      <c r="BE56" s="27" t="n">
        <f aca="false">$AW56+$AX56+$BE$1</f>
        <v>3.522</v>
      </c>
      <c r="BF56" s="27" t="n">
        <f aca="false">$AW56+$AX56</f>
        <v>3.422</v>
      </c>
      <c r="BG56" s="27" t="n">
        <f aca="false">$AW56+$AY56</f>
        <v>3.862</v>
      </c>
      <c r="BH56" s="27" t="n">
        <f aca="false">$AW56+$AZ56</f>
        <v>3.602</v>
      </c>
      <c r="BI56" s="27" t="n">
        <f aca="false">$AW56+$AZ56+$BI$1</f>
        <v>4.012</v>
      </c>
      <c r="BJ56" s="27" t="n">
        <f aca="false">$AW56+$BA56</f>
        <v>3.167</v>
      </c>
      <c r="BK56" s="28" t="n">
        <f aca="false">$AW56+$BB56</f>
        <v>2.932</v>
      </c>
    </row>
    <row r="57" customFormat="false" ht="15" hidden="false" customHeight="false" outlineLevel="0" collapsed="false">
      <c r="A57" s="34" t="s">
        <v>24</v>
      </c>
      <c r="B57" s="114" t="n">
        <v>37438</v>
      </c>
      <c r="C57" s="115" t="n">
        <v>37529</v>
      </c>
      <c r="D57" s="87"/>
      <c r="E57" s="116" t="n">
        <f aca="false">(C57-B57)+1</f>
        <v>92</v>
      </c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32"/>
      <c r="R57" s="32"/>
      <c r="S57" s="32"/>
      <c r="T57" s="44"/>
      <c r="U57" s="44"/>
      <c r="V57" s="44"/>
      <c r="W57" s="42"/>
      <c r="X57" s="42"/>
      <c r="Y57" s="42"/>
      <c r="Z57" s="42"/>
      <c r="AV57" s="25" t="n">
        <f aca="false">EOMONTH(AV56,0)+1</f>
        <v>38930</v>
      </c>
      <c r="AW57" s="19" t="n">
        <v>3.412</v>
      </c>
      <c r="AX57" s="19" t="n">
        <v>0.06</v>
      </c>
      <c r="AY57" s="19" t="n">
        <v>0.5</v>
      </c>
      <c r="AZ57" s="19" t="n">
        <v>0.24</v>
      </c>
      <c r="BA57" s="19" t="n">
        <v>-0.195</v>
      </c>
      <c r="BB57" s="19" t="n">
        <v>-0.43</v>
      </c>
      <c r="BC57" s="20"/>
      <c r="BD57" s="26" t="n">
        <f aca="false">AV57</f>
        <v>38930</v>
      </c>
      <c r="BE57" s="27" t="n">
        <f aca="false">$AW57+$AX57+$BE$1</f>
        <v>3.572</v>
      </c>
      <c r="BF57" s="27" t="n">
        <f aca="false">$AW57+$AX57</f>
        <v>3.472</v>
      </c>
      <c r="BG57" s="27" t="n">
        <f aca="false">$AW57+$AY57</f>
        <v>3.912</v>
      </c>
      <c r="BH57" s="27" t="n">
        <f aca="false">$AW57+$AZ57</f>
        <v>3.652</v>
      </c>
      <c r="BI57" s="27" t="n">
        <f aca="false">$AW57+$AZ57+$BI$1</f>
        <v>4.062</v>
      </c>
      <c r="BJ57" s="27" t="n">
        <f aca="false">$AW57+$BA57</f>
        <v>3.217</v>
      </c>
      <c r="BK57" s="28" t="n">
        <f aca="false">$AW57+$BB57</f>
        <v>2.982</v>
      </c>
    </row>
    <row r="58" customFormat="false" ht="15" hidden="false" customHeight="false" outlineLevel="0" collapsed="false">
      <c r="A58" s="34" t="s">
        <v>25</v>
      </c>
      <c r="B58" s="114" t="n">
        <v>37622</v>
      </c>
      <c r="C58" s="115" t="n">
        <v>37711</v>
      </c>
      <c r="D58" s="87"/>
      <c r="E58" s="116" t="n">
        <f aca="false">(C58-B58)+1</f>
        <v>90</v>
      </c>
      <c r="M58" s="42"/>
      <c r="N58" s="42"/>
      <c r="O58" s="42"/>
      <c r="P58" s="42"/>
      <c r="Q58" s="117"/>
      <c r="R58" s="32"/>
      <c r="S58" s="32"/>
      <c r="T58" s="44"/>
      <c r="U58" s="44"/>
      <c r="V58" s="44"/>
      <c r="W58" s="42"/>
      <c r="X58" s="42"/>
      <c r="Y58" s="42"/>
      <c r="Z58" s="42"/>
      <c r="AV58" s="25" t="n">
        <f aca="false">EOMONTH(AV57,0)+1</f>
        <v>38961</v>
      </c>
      <c r="AW58" s="19" t="n">
        <v>3.397</v>
      </c>
      <c r="AX58" s="19" t="n">
        <v>0.06</v>
      </c>
      <c r="AY58" s="19" t="n">
        <v>0.5</v>
      </c>
      <c r="AZ58" s="19" t="n">
        <v>0.24</v>
      </c>
      <c r="BA58" s="19" t="n">
        <v>-0.195</v>
      </c>
      <c r="BB58" s="19" t="n">
        <v>-0.43</v>
      </c>
      <c r="BC58" s="20"/>
      <c r="BD58" s="26" t="n">
        <f aca="false">AV58</f>
        <v>38961</v>
      </c>
      <c r="BE58" s="27" t="n">
        <f aca="false">$AW58+$AX58+$BE$1</f>
        <v>3.557</v>
      </c>
      <c r="BF58" s="27" t="n">
        <f aca="false">$AW58+$AX58</f>
        <v>3.457</v>
      </c>
      <c r="BG58" s="27" t="n">
        <f aca="false">$AW58+$AY58</f>
        <v>3.897</v>
      </c>
      <c r="BH58" s="27" t="n">
        <f aca="false">$AW58+$AZ58</f>
        <v>3.637</v>
      </c>
      <c r="BI58" s="27" t="n">
        <f aca="false">$AW58+$AZ58+$BI$1</f>
        <v>4.047</v>
      </c>
      <c r="BJ58" s="27" t="n">
        <f aca="false">$AW58+$BA58</f>
        <v>3.202</v>
      </c>
      <c r="BK58" s="28" t="n">
        <f aca="false">$AW58+$BB58</f>
        <v>2.967</v>
      </c>
    </row>
    <row r="59" customFormat="false" ht="15" hidden="false" customHeight="false" outlineLevel="0" collapsed="false">
      <c r="A59" s="34" t="s">
        <v>26</v>
      </c>
      <c r="B59" s="114" t="n">
        <v>37803</v>
      </c>
      <c r="C59" s="115" t="n">
        <v>37894</v>
      </c>
      <c r="D59" s="87"/>
      <c r="E59" s="116" t="n">
        <f aca="false">(C59-B59)+1</f>
        <v>92</v>
      </c>
      <c r="M59" s="42"/>
      <c r="N59" s="42"/>
      <c r="O59" s="42"/>
      <c r="P59" s="42"/>
      <c r="Q59" s="32"/>
      <c r="R59" s="32"/>
      <c r="S59" s="32"/>
      <c r="T59" s="44"/>
      <c r="U59" s="44"/>
      <c r="V59" s="44"/>
      <c r="W59" s="42"/>
      <c r="X59" s="42"/>
      <c r="Y59" s="42"/>
      <c r="Z59" s="42"/>
      <c r="AV59" s="25" t="n">
        <f aca="false">EOMONTH(AV58,0)+1</f>
        <v>38991</v>
      </c>
      <c r="AW59" s="19" t="n">
        <v>3.412</v>
      </c>
      <c r="AX59" s="19" t="n">
        <v>0.06</v>
      </c>
      <c r="AY59" s="19" t="n">
        <v>0.5</v>
      </c>
      <c r="AZ59" s="19" t="n">
        <v>0.24</v>
      </c>
      <c r="BA59" s="19" t="n">
        <v>-0.195</v>
      </c>
      <c r="BB59" s="19" t="n">
        <v>-0.43</v>
      </c>
      <c r="BC59" s="20"/>
      <c r="BD59" s="26" t="n">
        <f aca="false">AV59</f>
        <v>38991</v>
      </c>
      <c r="BE59" s="27" t="n">
        <f aca="false">$AW59+$AX59+$BE$1</f>
        <v>3.572</v>
      </c>
      <c r="BF59" s="27" t="n">
        <f aca="false">$AW59+$AX59</f>
        <v>3.472</v>
      </c>
      <c r="BG59" s="27" t="n">
        <f aca="false">$AW59+$AY59</f>
        <v>3.912</v>
      </c>
      <c r="BH59" s="27" t="n">
        <f aca="false">$AW59+$AZ59</f>
        <v>3.652</v>
      </c>
      <c r="BI59" s="27" t="n">
        <f aca="false">$AW59+$AZ59+$BI$1</f>
        <v>4.062</v>
      </c>
      <c r="BJ59" s="27" t="n">
        <f aca="false">$AW59+$BA59</f>
        <v>3.217</v>
      </c>
      <c r="BK59" s="28" t="n">
        <f aca="false">$AW59+$BB59</f>
        <v>2.982</v>
      </c>
    </row>
    <row r="60" customFormat="false" ht="15" hidden="false" customHeight="false" outlineLevel="0" collapsed="false">
      <c r="A60" s="118" t="n">
        <f aca="false">YEAR(B57)+1</f>
        <v>2003</v>
      </c>
      <c r="B60" s="114" t="n">
        <f aca="false">DATE(A60,1,1)</f>
        <v>37622</v>
      </c>
      <c r="C60" s="115" t="n">
        <f aca="false">EOMONTH(B60,11)</f>
        <v>37986</v>
      </c>
      <c r="D60" s="87"/>
      <c r="E60" s="119" t="n">
        <f aca="false">((C60-B60)+1)/365.25</f>
        <v>0.999315537303217</v>
      </c>
      <c r="F60" s="42"/>
      <c r="G60" s="42"/>
      <c r="H60" s="42"/>
      <c r="I60" s="42"/>
      <c r="J60" s="42"/>
      <c r="K60" s="42"/>
      <c r="L60" s="4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42"/>
      <c r="Z60" s="42"/>
      <c r="AV60" s="25" t="n">
        <f aca="false">EOMONTH(AV59,0)+1</f>
        <v>39022</v>
      </c>
      <c r="AW60" s="19" t="n">
        <v>3.557</v>
      </c>
      <c r="AX60" s="19" t="n">
        <v>0.15</v>
      </c>
      <c r="AY60" s="19" t="n">
        <v>0.5</v>
      </c>
      <c r="AZ60" s="19" t="n">
        <v>0.23</v>
      </c>
      <c r="BA60" s="19" t="n">
        <v>-0.135</v>
      </c>
      <c r="BB60" s="19" t="n">
        <v>-0.3</v>
      </c>
      <c r="BC60" s="20"/>
      <c r="BD60" s="26" t="n">
        <f aca="false">AV60</f>
        <v>39022</v>
      </c>
      <c r="BE60" s="27" t="n">
        <f aca="false">$AW60+$AX60+$BE$1</f>
        <v>3.807</v>
      </c>
      <c r="BF60" s="27" t="n">
        <f aca="false">$AW60+$AX60</f>
        <v>3.707</v>
      </c>
      <c r="BG60" s="27" t="n">
        <f aca="false">$AW60+$AY60</f>
        <v>4.057</v>
      </c>
      <c r="BH60" s="27" t="n">
        <f aca="false">$AW60+$AZ60</f>
        <v>3.787</v>
      </c>
      <c r="BI60" s="27" t="n">
        <f aca="false">$AW60+$AZ60+$BI$1</f>
        <v>4.197</v>
      </c>
      <c r="BJ60" s="27" t="n">
        <f aca="false">$AW60+$BA60</f>
        <v>3.422</v>
      </c>
      <c r="BK60" s="28" t="n">
        <f aca="false">$AW60+$BB60</f>
        <v>3.257</v>
      </c>
    </row>
    <row r="61" customFormat="false" ht="15" hidden="false" customHeight="false" outlineLevel="0" collapsed="false">
      <c r="A61" s="34" t="str">
        <f aca="false">CONCATENATE(A67,B67,C67)</f>
        <v>2004-2008</v>
      </c>
      <c r="B61" s="114" t="n">
        <f aca="false">DATE(A60+1,1,1)</f>
        <v>37987</v>
      </c>
      <c r="C61" s="115" t="n">
        <f aca="false">DATE(A60+5,12,31)</f>
        <v>39813</v>
      </c>
      <c r="D61" s="87"/>
      <c r="E61" s="120" t="n">
        <f aca="false">((C61-B61)+1)/365.25</f>
        <v>5.00205338809035</v>
      </c>
      <c r="F61" s="42"/>
      <c r="G61" s="42"/>
      <c r="H61" s="42"/>
      <c r="I61" s="42"/>
      <c r="J61" s="42"/>
      <c r="K61" s="42"/>
      <c r="L61" s="42"/>
      <c r="M61" s="34"/>
      <c r="N61" s="34"/>
      <c r="O61" s="34"/>
      <c r="P61" s="34"/>
      <c r="Q61" s="32"/>
      <c r="R61" s="32"/>
      <c r="S61" s="32"/>
      <c r="T61" s="104"/>
      <c r="U61" s="104"/>
      <c r="V61" s="104"/>
      <c r="W61" s="34"/>
      <c r="X61" s="34"/>
      <c r="Y61" s="32"/>
      <c r="Z61" s="32"/>
      <c r="AV61" s="25" t="n">
        <f aca="false">EOMONTH(AV60,0)+1</f>
        <v>39052</v>
      </c>
      <c r="AW61" s="19" t="n">
        <v>3.692</v>
      </c>
      <c r="AX61" s="19" t="n">
        <v>0.15</v>
      </c>
      <c r="AY61" s="19" t="n">
        <v>0.5</v>
      </c>
      <c r="AZ61" s="19" t="n">
        <v>0.23</v>
      </c>
      <c r="BA61" s="19" t="n">
        <v>-0.135</v>
      </c>
      <c r="BB61" s="19" t="n">
        <v>-0.3</v>
      </c>
      <c r="BC61" s="20"/>
      <c r="BD61" s="26" t="n">
        <f aca="false">AV61</f>
        <v>39052</v>
      </c>
      <c r="BE61" s="27" t="n">
        <f aca="false">$AW61+$AX61+$BE$1</f>
        <v>3.942</v>
      </c>
      <c r="BF61" s="27" t="n">
        <f aca="false">$AW61+$AX61</f>
        <v>3.842</v>
      </c>
      <c r="BG61" s="27" t="n">
        <f aca="false">$AW61+$AY61</f>
        <v>4.192</v>
      </c>
      <c r="BH61" s="27" t="n">
        <f aca="false">$AW61+$AZ61</f>
        <v>3.922</v>
      </c>
      <c r="BI61" s="27" t="n">
        <f aca="false">$AW61+$AZ61+$BI$1</f>
        <v>4.332</v>
      </c>
      <c r="BJ61" s="27" t="n">
        <f aca="false">$AW61+$BA61</f>
        <v>3.557</v>
      </c>
      <c r="BK61" s="28" t="n">
        <f aca="false">$AW61+$BB61</f>
        <v>3.392</v>
      </c>
    </row>
    <row r="62" customFormat="false" ht="15" hidden="false" customHeight="false" outlineLevel="0" collapsed="false">
      <c r="A62" s="34" t="str">
        <f aca="false">CONCATENATE(A68,B68,C68)</f>
        <v>2004-2013</v>
      </c>
      <c r="B62" s="114" t="n">
        <f aca="false">B61</f>
        <v>37987</v>
      </c>
      <c r="C62" s="115" t="n">
        <f aca="false">DATE(A60+10,12,31)</f>
        <v>41639</v>
      </c>
      <c r="D62" s="87"/>
      <c r="E62" s="120" t="n">
        <f aca="false">((C62-B62)+1)/365.25</f>
        <v>10.0013689253936</v>
      </c>
      <c r="F62" s="32"/>
      <c r="G62" s="32"/>
      <c r="H62" s="32"/>
      <c r="I62" s="32"/>
      <c r="J62" s="32"/>
      <c r="K62" s="32"/>
      <c r="L62" s="32"/>
      <c r="M62" s="42"/>
      <c r="N62" s="42"/>
      <c r="O62" s="42"/>
      <c r="P62" s="42"/>
      <c r="Q62" s="32"/>
      <c r="R62" s="32"/>
      <c r="S62" s="32"/>
      <c r="T62" s="35"/>
      <c r="U62" s="35"/>
      <c r="V62" s="35"/>
      <c r="W62" s="42"/>
      <c r="X62" s="42"/>
      <c r="Y62" s="34"/>
      <c r="Z62" s="32"/>
      <c r="AV62" s="25" t="n">
        <f aca="false">EOMONTH(AV61,0)+1</f>
        <v>39083</v>
      </c>
      <c r="AW62" s="19" t="n">
        <v>3.737</v>
      </c>
      <c r="AX62" s="19" t="n">
        <v>0.15</v>
      </c>
      <c r="AY62" s="19" t="n">
        <v>0.5</v>
      </c>
      <c r="AZ62" s="19" t="n">
        <v>0.23</v>
      </c>
      <c r="BA62" s="19" t="n">
        <v>-0.135</v>
      </c>
      <c r="BB62" s="19" t="n">
        <v>-0.3</v>
      </c>
      <c r="BC62" s="20"/>
      <c r="BD62" s="26" t="n">
        <f aca="false">AV62</f>
        <v>39083</v>
      </c>
      <c r="BE62" s="27" t="n">
        <f aca="false">$AW62+$AX62+$BE$1</f>
        <v>3.987</v>
      </c>
      <c r="BF62" s="27" t="n">
        <f aca="false">$AW62+$AX62</f>
        <v>3.887</v>
      </c>
      <c r="BG62" s="27" t="n">
        <f aca="false">$AW62+$AY62</f>
        <v>4.237</v>
      </c>
      <c r="BH62" s="27" t="n">
        <f aca="false">$AW62+$AZ62</f>
        <v>3.967</v>
      </c>
      <c r="BI62" s="27" t="n">
        <f aca="false">$AW62+$AZ62+$BI$1</f>
        <v>4.377</v>
      </c>
      <c r="BJ62" s="27" t="n">
        <f aca="false">$AW62+$BA62</f>
        <v>3.602</v>
      </c>
      <c r="BK62" s="28" t="n">
        <f aca="false">$AW62+$BB62</f>
        <v>3.437</v>
      </c>
    </row>
    <row r="63" customFormat="false" ht="15.75" hidden="false" customHeight="false" outlineLevel="0" collapsed="false">
      <c r="A63" s="34" t="str">
        <f aca="false">CONCATENATE(A69,B69,C69)</f>
        <v>2004-2018</v>
      </c>
      <c r="B63" s="121" t="n">
        <f aca="false">B62</f>
        <v>37987</v>
      </c>
      <c r="C63" s="122" t="n">
        <f aca="false">DATE(A60+15,12,31)</f>
        <v>43465</v>
      </c>
      <c r="D63" s="123"/>
      <c r="E63" s="124" t="n">
        <f aca="false">((C63-B63)+1)/365.25</f>
        <v>15.0006844626968</v>
      </c>
      <c r="F63" s="34"/>
      <c r="G63" s="34"/>
      <c r="H63" s="34"/>
      <c r="I63" s="34"/>
      <c r="J63" s="34"/>
      <c r="K63" s="34"/>
      <c r="L63" s="34"/>
      <c r="M63" s="42"/>
      <c r="N63" s="42"/>
      <c r="O63" s="42"/>
      <c r="P63" s="42"/>
      <c r="Q63" s="32"/>
      <c r="R63" s="32"/>
      <c r="S63" s="32"/>
      <c r="T63" s="35"/>
      <c r="U63" s="35"/>
      <c r="V63" s="35"/>
      <c r="W63" s="42"/>
      <c r="X63" s="42"/>
      <c r="Y63" s="42"/>
      <c r="Z63" s="34"/>
      <c r="AV63" s="25" t="n">
        <f aca="false">EOMONTH(AV62,0)+1</f>
        <v>39114</v>
      </c>
      <c r="AW63" s="19" t="n">
        <v>3.656</v>
      </c>
      <c r="AX63" s="19" t="n">
        <v>0.15</v>
      </c>
      <c r="AY63" s="19" t="n">
        <v>0.5</v>
      </c>
      <c r="AZ63" s="19" t="n">
        <v>0.23</v>
      </c>
      <c r="BA63" s="19" t="n">
        <v>-0.135</v>
      </c>
      <c r="BB63" s="19" t="n">
        <v>-0.3</v>
      </c>
      <c r="BC63" s="20"/>
      <c r="BD63" s="26" t="n">
        <f aca="false">AV63</f>
        <v>39114</v>
      </c>
      <c r="BE63" s="27" t="n">
        <f aca="false">$AW63+$AX63+$BE$1</f>
        <v>3.906</v>
      </c>
      <c r="BF63" s="27" t="n">
        <f aca="false">$AW63+$AX63</f>
        <v>3.806</v>
      </c>
      <c r="BG63" s="27" t="n">
        <f aca="false">$AW63+$AY63</f>
        <v>4.156</v>
      </c>
      <c r="BH63" s="27" t="n">
        <f aca="false">$AW63+$AZ63</f>
        <v>3.886</v>
      </c>
      <c r="BI63" s="27" t="n">
        <f aca="false">$AW63+$AZ63+$BI$1</f>
        <v>4.296</v>
      </c>
      <c r="BJ63" s="27" t="n">
        <f aca="false">$AW63+$BA63</f>
        <v>3.521</v>
      </c>
      <c r="BK63" s="28" t="n">
        <f aca="false">$AW63+$BB63</f>
        <v>3.356</v>
      </c>
    </row>
    <row r="64" customFormat="false" ht="15" hidden="false" customHeight="false" outlineLevel="0" collapsed="false">
      <c r="A64" s="125"/>
      <c r="B64" s="86"/>
      <c r="C64" s="86" t="n">
        <f aca="false">YEAR(A56)</f>
        <v>2002</v>
      </c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32"/>
      <c r="R64" s="32"/>
      <c r="S64" s="32"/>
      <c r="T64" s="113"/>
      <c r="U64" s="113"/>
      <c r="V64" s="113"/>
      <c r="W64" s="42"/>
      <c r="X64" s="42"/>
      <c r="Y64" s="42"/>
      <c r="Z64" s="42"/>
      <c r="AV64" s="25" t="n">
        <f aca="false">EOMONTH(AV63,0)+1</f>
        <v>39142</v>
      </c>
      <c r="AW64" s="19" t="n">
        <v>3.556</v>
      </c>
      <c r="AX64" s="19" t="n">
        <v>0.15</v>
      </c>
      <c r="AY64" s="19" t="n">
        <v>0.5</v>
      </c>
      <c r="AZ64" s="19" t="n">
        <v>0.23</v>
      </c>
      <c r="BA64" s="19" t="n">
        <v>-0.135</v>
      </c>
      <c r="BB64" s="19" t="n">
        <v>-0.3</v>
      </c>
      <c r="BC64" s="20"/>
      <c r="BD64" s="26" t="n">
        <f aca="false">AV64</f>
        <v>39142</v>
      </c>
      <c r="BE64" s="27" t="n">
        <f aca="false">$AW64+$AX64+$BE$1</f>
        <v>3.806</v>
      </c>
      <c r="BF64" s="27" t="n">
        <f aca="false">$AW64+$AX64</f>
        <v>3.706</v>
      </c>
      <c r="BG64" s="27" t="n">
        <f aca="false">$AW64+$AY64</f>
        <v>4.056</v>
      </c>
      <c r="BH64" s="27" t="n">
        <f aca="false">$AW64+$AZ64</f>
        <v>3.786</v>
      </c>
      <c r="BI64" s="27" t="n">
        <f aca="false">$AW64+$AZ64+$BI$1</f>
        <v>4.196</v>
      </c>
      <c r="BJ64" s="27" t="n">
        <f aca="false">$AW64+$BA64</f>
        <v>3.421</v>
      </c>
      <c r="BK64" s="28" t="n">
        <f aca="false">$AW64+$BB64</f>
        <v>3.256</v>
      </c>
    </row>
    <row r="65" customFormat="false" ht="15" hidden="false" customHeight="false" outlineLevel="0" collapsed="false">
      <c r="A65" s="125" t="str">
        <f aca="false">IF(OR(MONTH(B56)=1,MONTH(B56)=2,MONTH(B56)=3),"Q2",(IF(OR(MONTH(B56)=4,MONTH(B56)=5,MONTH(B56)=6),"Q3",(IF(OR(MONTH(B56)=7,MONTH(B56)=8,MONTH(B56)=9),"Q4","Q1")))))</f>
        <v>Q2</v>
      </c>
      <c r="B65" s="86" t="s">
        <v>56</v>
      </c>
      <c r="C65" s="86" t="n">
        <f aca="false">YEAR(B57)</f>
        <v>2002</v>
      </c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32"/>
      <c r="R65" s="32"/>
      <c r="S65" s="32"/>
      <c r="T65" s="35"/>
      <c r="U65" s="35"/>
      <c r="V65" s="35"/>
      <c r="W65" s="42"/>
      <c r="X65" s="42"/>
      <c r="Y65" s="42"/>
      <c r="Z65" s="42"/>
      <c r="AV65" s="25" t="n">
        <f aca="false">EOMONTH(AV64,0)+1</f>
        <v>39173</v>
      </c>
      <c r="AW65" s="19" t="n">
        <v>3.374</v>
      </c>
      <c r="AX65" s="19" t="n">
        <v>0.06</v>
      </c>
      <c r="AY65" s="19" t="n">
        <v>0.5</v>
      </c>
      <c r="AZ65" s="19" t="n">
        <v>0.24</v>
      </c>
      <c r="BA65" s="19" t="n">
        <v>-0.195</v>
      </c>
      <c r="BB65" s="19" t="n">
        <v>-0.43</v>
      </c>
      <c r="BC65" s="20"/>
      <c r="BD65" s="26" t="n">
        <f aca="false">AV65</f>
        <v>39173</v>
      </c>
      <c r="BE65" s="27" t="n">
        <f aca="false">$AW65+$AX65+$BE$1</f>
        <v>3.534</v>
      </c>
      <c r="BF65" s="27" t="n">
        <f aca="false">$AW65+$AX65</f>
        <v>3.434</v>
      </c>
      <c r="BG65" s="27" t="n">
        <f aca="false">$AW65+$AY65</f>
        <v>3.874</v>
      </c>
      <c r="BH65" s="27" t="n">
        <f aca="false">$AW65+$AZ65</f>
        <v>3.614</v>
      </c>
      <c r="BI65" s="27" t="n">
        <f aca="false">$AW65+$AZ65+$BI$1</f>
        <v>4.024</v>
      </c>
      <c r="BJ65" s="27" t="n">
        <f aca="false">$AW65+$BA65</f>
        <v>3.179</v>
      </c>
      <c r="BK65" s="28" t="n">
        <f aca="false">$AW65+$BB65</f>
        <v>2.944</v>
      </c>
    </row>
    <row r="66" customFormat="false" ht="15" hidden="false" customHeight="false" outlineLevel="0" collapsed="false">
      <c r="A66" s="126"/>
      <c r="B66" s="86"/>
      <c r="C66" s="86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32"/>
      <c r="R66" s="32"/>
      <c r="S66" s="32"/>
      <c r="T66" s="35"/>
      <c r="U66" s="35"/>
      <c r="V66" s="35"/>
      <c r="W66" s="42"/>
      <c r="X66" s="42"/>
      <c r="Y66" s="42"/>
      <c r="Z66" s="42"/>
      <c r="AV66" s="25" t="n">
        <f aca="false">EOMONTH(AV65,0)+1</f>
        <v>39203</v>
      </c>
      <c r="AW66" s="19" t="n">
        <v>3.377</v>
      </c>
      <c r="AX66" s="19" t="n">
        <v>0.06</v>
      </c>
      <c r="AY66" s="19" t="n">
        <v>0.5</v>
      </c>
      <c r="AZ66" s="19" t="n">
        <v>0.24</v>
      </c>
      <c r="BA66" s="19" t="n">
        <v>-0.195</v>
      </c>
      <c r="BB66" s="19" t="n">
        <v>-0.43</v>
      </c>
      <c r="BC66" s="20"/>
      <c r="BD66" s="26" t="n">
        <f aca="false">AV66</f>
        <v>39203</v>
      </c>
      <c r="BE66" s="27" t="n">
        <f aca="false">$AW66+$AX66+$BE$1</f>
        <v>3.537</v>
      </c>
      <c r="BF66" s="27" t="n">
        <f aca="false">$AW66+$AX66</f>
        <v>3.437</v>
      </c>
      <c r="BG66" s="27" t="n">
        <f aca="false">$AW66+$AY66</f>
        <v>3.877</v>
      </c>
      <c r="BH66" s="27" t="n">
        <f aca="false">$AW66+$AZ66</f>
        <v>3.617</v>
      </c>
      <c r="BI66" s="27" t="n">
        <f aca="false">$AW66+$AZ66+$BI$1</f>
        <v>4.027</v>
      </c>
      <c r="BJ66" s="27" t="n">
        <f aca="false">$AW66+$BA66</f>
        <v>3.182</v>
      </c>
      <c r="BK66" s="28" t="n">
        <f aca="false">$AW66+$BB66</f>
        <v>2.947</v>
      </c>
    </row>
    <row r="67" customFormat="false" ht="15" hidden="false" customHeight="false" outlineLevel="0" collapsed="false">
      <c r="A67" s="125" t="n">
        <f aca="false">YEAR(B61)</f>
        <v>2004</v>
      </c>
      <c r="B67" s="86" t="s">
        <v>56</v>
      </c>
      <c r="C67" s="86" t="n">
        <f aca="false">YEAR(C61)</f>
        <v>2008</v>
      </c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32"/>
      <c r="R67" s="32"/>
      <c r="S67" s="32"/>
      <c r="T67" s="35"/>
      <c r="U67" s="35"/>
      <c r="V67" s="35"/>
      <c r="W67" s="42"/>
      <c r="X67" s="42"/>
      <c r="Y67" s="42"/>
      <c r="Z67" s="42"/>
      <c r="AV67" s="25" t="n">
        <f aca="false">EOMONTH(AV66,0)+1</f>
        <v>39234</v>
      </c>
      <c r="AW67" s="19" t="n">
        <v>3.417</v>
      </c>
      <c r="AX67" s="19" t="n">
        <v>0.06</v>
      </c>
      <c r="AY67" s="19" t="n">
        <v>0.5</v>
      </c>
      <c r="AZ67" s="19" t="n">
        <v>0.24</v>
      </c>
      <c r="BA67" s="19" t="n">
        <v>-0.195</v>
      </c>
      <c r="BB67" s="19" t="n">
        <v>-0.43</v>
      </c>
      <c r="BC67" s="20"/>
      <c r="BD67" s="26" t="n">
        <f aca="false">AV67</f>
        <v>39234</v>
      </c>
      <c r="BE67" s="27" t="n">
        <f aca="false">$AW67+$AX67+$BE$1</f>
        <v>3.577</v>
      </c>
      <c r="BF67" s="27" t="n">
        <f aca="false">$AW67+$AX67</f>
        <v>3.477</v>
      </c>
      <c r="BG67" s="27" t="n">
        <f aca="false">$AW67+$AY67</f>
        <v>3.917</v>
      </c>
      <c r="BH67" s="27" t="n">
        <f aca="false">$AW67+$AZ67</f>
        <v>3.657</v>
      </c>
      <c r="BI67" s="27" t="n">
        <f aca="false">$AW67+$AZ67+$BI$1</f>
        <v>4.067</v>
      </c>
      <c r="BJ67" s="27" t="n">
        <f aca="false">$AW67+$BA67</f>
        <v>3.222</v>
      </c>
      <c r="BK67" s="28" t="n">
        <f aca="false">$AW67+$BB67</f>
        <v>2.987</v>
      </c>
    </row>
    <row r="68" customFormat="false" ht="15" hidden="false" customHeight="false" outlineLevel="0" collapsed="false">
      <c r="A68" s="125" t="n">
        <f aca="false">YEAR(B62)</f>
        <v>2004</v>
      </c>
      <c r="B68" s="86" t="s">
        <v>56</v>
      </c>
      <c r="C68" s="86" t="n">
        <f aca="false">YEAR(C62)</f>
        <v>2013</v>
      </c>
      <c r="D68" s="42"/>
      <c r="E68" s="42"/>
      <c r="F68" s="42"/>
      <c r="G68" s="42"/>
      <c r="H68" s="42"/>
      <c r="I68" s="42"/>
      <c r="J68" s="42"/>
      <c r="K68" s="42"/>
      <c r="L68" s="4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42"/>
      <c r="Z68" s="42"/>
      <c r="AV68" s="25" t="n">
        <f aca="false">EOMONTH(AV67,0)+1</f>
        <v>39264</v>
      </c>
      <c r="AW68" s="19" t="n">
        <v>3.457</v>
      </c>
      <c r="AX68" s="19" t="n">
        <v>0.06</v>
      </c>
      <c r="AY68" s="19" t="n">
        <v>0.5</v>
      </c>
      <c r="AZ68" s="19" t="n">
        <v>0.24</v>
      </c>
      <c r="BA68" s="19" t="n">
        <v>-0.195</v>
      </c>
      <c r="BB68" s="19" t="n">
        <v>-0.43</v>
      </c>
      <c r="BC68" s="20"/>
      <c r="BD68" s="26" t="n">
        <f aca="false">AV68</f>
        <v>39264</v>
      </c>
      <c r="BE68" s="27" t="n">
        <f aca="false">$AW68+$AX68+$BE$1</f>
        <v>3.617</v>
      </c>
      <c r="BF68" s="27" t="n">
        <f aca="false">$AW68+$AX68</f>
        <v>3.517</v>
      </c>
      <c r="BG68" s="27" t="n">
        <f aca="false">$AW68+$AY68</f>
        <v>3.957</v>
      </c>
      <c r="BH68" s="27" t="n">
        <f aca="false">$AW68+$AZ68</f>
        <v>3.697</v>
      </c>
      <c r="BI68" s="27" t="n">
        <f aca="false">$AW68+$AZ68+$BI$1</f>
        <v>4.107</v>
      </c>
      <c r="BJ68" s="27" t="n">
        <f aca="false">$AW68+$BA68</f>
        <v>3.262</v>
      </c>
      <c r="BK68" s="28" t="n">
        <f aca="false">$AW68+$BB68</f>
        <v>3.027</v>
      </c>
    </row>
    <row r="69" customFormat="false" ht="15.75" hidden="false" customHeight="false" outlineLevel="0" collapsed="false">
      <c r="A69" s="125" t="n">
        <f aca="false">YEAR(B63)</f>
        <v>2004</v>
      </c>
      <c r="B69" s="86" t="s">
        <v>56</v>
      </c>
      <c r="C69" s="86" t="n">
        <f aca="false">YEAR(C63)</f>
        <v>2018</v>
      </c>
      <c r="D69" s="42"/>
      <c r="E69" s="42"/>
      <c r="F69" s="42"/>
      <c r="G69" s="42"/>
      <c r="H69" s="42"/>
      <c r="I69" s="42"/>
      <c r="J69" s="42"/>
      <c r="K69" s="42"/>
      <c r="L69" s="42"/>
      <c r="M69" s="32"/>
      <c r="N69" s="32"/>
      <c r="O69" s="32"/>
      <c r="P69" s="32"/>
      <c r="Q69" s="32"/>
      <c r="R69" s="32"/>
      <c r="S69" s="32"/>
      <c r="T69" s="127"/>
      <c r="U69" s="127"/>
      <c r="V69" s="127"/>
      <c r="W69" s="32"/>
      <c r="X69" s="32"/>
      <c r="Y69" s="32"/>
      <c r="Z69" s="42"/>
      <c r="AV69" s="25" t="n">
        <f aca="false">EOMONTH(AV68,0)+1</f>
        <v>39295</v>
      </c>
      <c r="AW69" s="19" t="n">
        <v>3.507</v>
      </c>
      <c r="AX69" s="19" t="n">
        <v>0.06</v>
      </c>
      <c r="AY69" s="19" t="n">
        <v>0.5</v>
      </c>
      <c r="AZ69" s="19" t="n">
        <v>0.24</v>
      </c>
      <c r="BA69" s="19" t="n">
        <v>-0.195</v>
      </c>
      <c r="BB69" s="19" t="n">
        <v>-0.43</v>
      </c>
      <c r="BC69" s="20"/>
      <c r="BD69" s="26" t="n">
        <f aca="false">AV69</f>
        <v>39295</v>
      </c>
      <c r="BE69" s="27" t="n">
        <f aca="false">$AW69+$AX69+$BE$1</f>
        <v>3.667</v>
      </c>
      <c r="BF69" s="27" t="n">
        <f aca="false">$AW69+$AX69</f>
        <v>3.567</v>
      </c>
      <c r="BG69" s="27" t="n">
        <f aca="false">$AW69+$AY69</f>
        <v>4.007</v>
      </c>
      <c r="BH69" s="27" t="n">
        <f aca="false">$AW69+$AZ69</f>
        <v>3.747</v>
      </c>
      <c r="BI69" s="27" t="n">
        <f aca="false">$AW69+$AZ69+$BI$1</f>
        <v>4.157</v>
      </c>
      <c r="BJ69" s="27" t="n">
        <f aca="false">$AW69+$BA69</f>
        <v>3.312</v>
      </c>
      <c r="BK69" s="28" t="n">
        <f aca="false">$AW69+$BB69</f>
        <v>3.077</v>
      </c>
    </row>
    <row r="70" customFormat="false" ht="15" hidden="false" customHeight="false" outlineLevel="0" collapsed="false">
      <c r="A70" s="128"/>
      <c r="B70" s="129"/>
      <c r="C70" s="129"/>
      <c r="D70" s="87"/>
      <c r="E70" s="32"/>
      <c r="F70" s="32"/>
      <c r="G70" s="32"/>
      <c r="H70" s="32"/>
      <c r="I70" s="32"/>
      <c r="J70" s="32"/>
      <c r="K70" s="32"/>
      <c r="L70" s="32"/>
      <c r="M70" s="34"/>
      <c r="N70" s="34"/>
      <c r="O70" s="34"/>
      <c r="P70" s="34"/>
      <c r="Q70" s="32"/>
      <c r="R70" s="32"/>
      <c r="S70" s="32"/>
      <c r="T70" s="104"/>
      <c r="U70" s="104"/>
      <c r="V70" s="104"/>
      <c r="W70" s="34"/>
      <c r="X70" s="34"/>
      <c r="Y70" s="32"/>
      <c r="Z70" s="32"/>
      <c r="AV70" s="25" t="n">
        <f aca="false">EOMONTH(AV69,0)+1</f>
        <v>39326</v>
      </c>
      <c r="AW70" s="19" t="n">
        <v>3.492</v>
      </c>
      <c r="AX70" s="19" t="n">
        <v>0.06</v>
      </c>
      <c r="AY70" s="19" t="n">
        <v>0.5</v>
      </c>
      <c r="AZ70" s="19" t="n">
        <v>0.24</v>
      </c>
      <c r="BA70" s="19" t="n">
        <v>-0.195</v>
      </c>
      <c r="BB70" s="19" t="n">
        <v>-0.43</v>
      </c>
      <c r="BC70" s="20"/>
      <c r="BD70" s="26" t="n">
        <f aca="false">AV70</f>
        <v>39326</v>
      </c>
      <c r="BE70" s="27" t="n">
        <f aca="false">$AW70+$AX70+$BE$1</f>
        <v>3.652</v>
      </c>
      <c r="BF70" s="27" t="n">
        <f aca="false">$AW70+$AX70</f>
        <v>3.552</v>
      </c>
      <c r="BG70" s="27" t="n">
        <f aca="false">$AW70+$AY70</f>
        <v>3.992</v>
      </c>
      <c r="BH70" s="27" t="n">
        <f aca="false">$AW70+$AZ70</f>
        <v>3.732</v>
      </c>
      <c r="BI70" s="27" t="n">
        <f aca="false">$AW70+$AZ70+$BI$1</f>
        <v>4.142</v>
      </c>
      <c r="BJ70" s="27" t="n">
        <f aca="false">$AW70+$BA70</f>
        <v>3.297</v>
      </c>
      <c r="BK70" s="28" t="n">
        <f aca="false">$AW70+$BB70</f>
        <v>3.062</v>
      </c>
    </row>
    <row r="71" customFormat="false" ht="15.75" hidden="false" customHeight="false" outlineLevel="0" collapsed="false">
      <c r="A71" s="127"/>
      <c r="B71" s="87"/>
      <c r="C71" s="87"/>
      <c r="D71" s="87"/>
      <c r="E71" s="32"/>
      <c r="F71" s="32"/>
      <c r="G71" s="32"/>
      <c r="H71" s="32"/>
      <c r="I71" s="32"/>
      <c r="J71" s="32"/>
      <c r="K71" s="32"/>
      <c r="L71" s="32"/>
      <c r="M71" s="42"/>
      <c r="N71" s="42"/>
      <c r="O71" s="42"/>
      <c r="P71" s="42"/>
      <c r="Q71" s="32"/>
      <c r="R71" s="32"/>
      <c r="S71" s="32"/>
      <c r="T71" s="35"/>
      <c r="U71" s="35"/>
      <c r="V71" s="35"/>
      <c r="W71" s="42"/>
      <c r="X71" s="42"/>
      <c r="Y71" s="34"/>
      <c r="Z71" s="34"/>
      <c r="AV71" s="25" t="n">
        <f aca="false">EOMONTH(AV70,0)+1</f>
        <v>39356</v>
      </c>
      <c r="AW71" s="19" t="n">
        <v>3.507</v>
      </c>
      <c r="AX71" s="19" t="n">
        <v>0.06</v>
      </c>
      <c r="AY71" s="19" t="n">
        <v>0.5</v>
      </c>
      <c r="AZ71" s="19" t="n">
        <v>0.24</v>
      </c>
      <c r="BA71" s="19" t="n">
        <v>-0.195</v>
      </c>
      <c r="BB71" s="19" t="n">
        <v>-0.43</v>
      </c>
      <c r="BC71" s="20"/>
      <c r="BD71" s="26" t="n">
        <f aca="false">AV71</f>
        <v>39356</v>
      </c>
      <c r="BE71" s="27" t="n">
        <f aca="false">$AW71+$AX71+$BE$1</f>
        <v>3.667</v>
      </c>
      <c r="BF71" s="27" t="n">
        <f aca="false">$AW71+$AX71</f>
        <v>3.567</v>
      </c>
      <c r="BG71" s="27" t="n">
        <f aca="false">$AW71+$AY71</f>
        <v>4.007</v>
      </c>
      <c r="BH71" s="27" t="n">
        <f aca="false">$AW71+$AZ71</f>
        <v>3.747</v>
      </c>
      <c r="BI71" s="27" t="n">
        <f aca="false">$AW71+$AZ71+$BI$1</f>
        <v>4.157</v>
      </c>
      <c r="BJ71" s="27" t="n">
        <f aca="false">$AW71+$BA71</f>
        <v>3.312</v>
      </c>
      <c r="BK71" s="28" t="n">
        <f aca="false">$AW71+$BB71</f>
        <v>3.077</v>
      </c>
    </row>
    <row r="72" customFormat="false" ht="15" hidden="false" customHeight="false" outlineLevel="0" collapsed="false">
      <c r="A72" s="10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42"/>
      <c r="N72" s="42"/>
      <c r="O72" s="42"/>
      <c r="P72" s="42"/>
      <c r="Q72" s="32"/>
      <c r="R72" s="32"/>
      <c r="S72" s="32"/>
      <c r="T72" s="44"/>
      <c r="U72" s="44"/>
      <c r="V72" s="44"/>
      <c r="W72" s="42"/>
      <c r="X72" s="42"/>
      <c r="Y72" s="42"/>
      <c r="Z72" s="42"/>
      <c r="AV72" s="25" t="n">
        <f aca="false">EOMONTH(AV71,0)+1</f>
        <v>39387</v>
      </c>
      <c r="AW72" s="19" t="n">
        <v>3.652</v>
      </c>
      <c r="AX72" s="19" t="n">
        <v>0.15</v>
      </c>
      <c r="AY72" s="19" t="n">
        <v>0.5</v>
      </c>
      <c r="AZ72" s="19" t="n">
        <v>0.23</v>
      </c>
      <c r="BA72" s="19" t="n">
        <v>-0.135</v>
      </c>
      <c r="BB72" s="19" t="n">
        <v>-0.3</v>
      </c>
      <c r="BC72" s="20"/>
      <c r="BD72" s="26" t="n">
        <f aca="false">AV72</f>
        <v>39387</v>
      </c>
      <c r="BE72" s="27" t="n">
        <f aca="false">$AW72+$AX72+$BE$1</f>
        <v>3.902</v>
      </c>
      <c r="BF72" s="27" t="n">
        <f aca="false">$AW72+$AX72</f>
        <v>3.802</v>
      </c>
      <c r="BG72" s="27" t="n">
        <f aca="false">$AW72+$AY72</f>
        <v>4.152</v>
      </c>
      <c r="BH72" s="27" t="n">
        <f aca="false">$AW72+$AZ72</f>
        <v>3.882</v>
      </c>
      <c r="BI72" s="27" t="n">
        <f aca="false">$AW72+$AZ72+$BI$1</f>
        <v>4.292</v>
      </c>
      <c r="BJ72" s="27" t="n">
        <f aca="false">$AW72+$BA72</f>
        <v>3.517</v>
      </c>
      <c r="BK72" s="28" t="n">
        <f aca="false">$AW72+$BB72</f>
        <v>3.352</v>
      </c>
    </row>
    <row r="73" customFormat="false" ht="15" hidden="false" customHeight="false" outlineLevel="0" collapsed="false">
      <c r="A73" s="35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32"/>
      <c r="R73" s="32"/>
      <c r="S73" s="32"/>
      <c r="T73" s="113"/>
      <c r="U73" s="113"/>
      <c r="V73" s="113"/>
      <c r="W73" s="42"/>
      <c r="X73" s="42"/>
      <c r="Y73" s="42"/>
      <c r="Z73" s="42"/>
      <c r="AV73" s="25" t="n">
        <f aca="false">EOMONTH(AV72,0)+1</f>
        <v>39417</v>
      </c>
      <c r="AW73" s="19" t="n">
        <v>3.787</v>
      </c>
      <c r="AX73" s="19" t="n">
        <v>0.15</v>
      </c>
      <c r="AY73" s="19" t="n">
        <v>0.5</v>
      </c>
      <c r="AZ73" s="19" t="n">
        <v>0.23</v>
      </c>
      <c r="BA73" s="19" t="n">
        <v>-0.135</v>
      </c>
      <c r="BB73" s="19" t="n">
        <v>-0.3</v>
      </c>
      <c r="BC73" s="20"/>
      <c r="BD73" s="26" t="n">
        <f aca="false">AV73</f>
        <v>39417</v>
      </c>
      <c r="BE73" s="27" t="n">
        <f aca="false">$AW73+$AX73+$BE$1</f>
        <v>4.037</v>
      </c>
      <c r="BF73" s="27" t="n">
        <f aca="false">$AW73+$AX73</f>
        <v>3.937</v>
      </c>
      <c r="BG73" s="27" t="n">
        <f aca="false">$AW73+$AY73</f>
        <v>4.287</v>
      </c>
      <c r="BH73" s="27" t="n">
        <f aca="false">$AW73+$AZ73</f>
        <v>4.017</v>
      </c>
      <c r="BI73" s="27" t="n">
        <f aca="false">$AW73+$AZ73+$BI$1</f>
        <v>4.427</v>
      </c>
      <c r="BJ73" s="27" t="n">
        <f aca="false">$AW73+$BA73</f>
        <v>3.652</v>
      </c>
      <c r="BK73" s="28" t="n">
        <f aca="false">$AW73+$BB73</f>
        <v>3.487</v>
      </c>
    </row>
    <row r="74" customFormat="false" ht="15" hidden="false" customHeight="false" outlineLevel="0" collapsed="false">
      <c r="A74" s="44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32"/>
      <c r="R74" s="32"/>
      <c r="S74" s="32"/>
      <c r="T74" s="44"/>
      <c r="U74" s="44"/>
      <c r="V74" s="44"/>
      <c r="W74" s="42"/>
      <c r="X74" s="42"/>
      <c r="Y74" s="42"/>
      <c r="Z74" s="42"/>
      <c r="AV74" s="25" t="n">
        <f aca="false">EOMONTH(AV73,0)+1</f>
        <v>39448</v>
      </c>
      <c r="AW74" s="19" t="n">
        <v>3.832</v>
      </c>
      <c r="AX74" s="19" t="n">
        <v>0.15</v>
      </c>
      <c r="AY74" s="19" t="n">
        <v>0.5</v>
      </c>
      <c r="AZ74" s="19" t="n">
        <v>0.23</v>
      </c>
      <c r="BA74" s="19" t="n">
        <v>-0.135</v>
      </c>
      <c r="BB74" s="19" t="n">
        <v>-0.3</v>
      </c>
      <c r="BC74" s="20"/>
      <c r="BD74" s="26" t="n">
        <f aca="false">AV74</f>
        <v>39448</v>
      </c>
      <c r="BE74" s="27" t="n">
        <f aca="false">$AW74+$AX74+$BE$1</f>
        <v>4.082</v>
      </c>
      <c r="BF74" s="27" t="n">
        <f aca="false">$AW74+$AX74</f>
        <v>3.982</v>
      </c>
      <c r="BG74" s="27" t="n">
        <f aca="false">$AW74+$AY74</f>
        <v>4.332</v>
      </c>
      <c r="BH74" s="27" t="n">
        <f aca="false">$AW74+$AZ74</f>
        <v>4.062</v>
      </c>
      <c r="BI74" s="27" t="n">
        <f aca="false">$AW74+$AZ74+$BI$1</f>
        <v>4.472</v>
      </c>
      <c r="BJ74" s="27" t="n">
        <f aca="false">$AW74+$BA74</f>
        <v>3.697</v>
      </c>
      <c r="BK74" s="28" t="n">
        <f aca="false">$AW74+$BB74</f>
        <v>3.532</v>
      </c>
    </row>
    <row r="75" customFormat="false" ht="15" hidden="false" customHeight="false" outlineLevel="0" collapsed="false">
      <c r="A75" s="113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32"/>
      <c r="R75" s="32"/>
      <c r="S75" s="32"/>
      <c r="T75" s="44"/>
      <c r="U75" s="44"/>
      <c r="V75" s="44"/>
      <c r="W75" s="42"/>
      <c r="X75" s="42"/>
      <c r="Y75" s="42"/>
      <c r="Z75" s="42"/>
      <c r="AV75" s="25" t="n">
        <f aca="false">EOMONTH(AV74,0)+1</f>
        <v>39479</v>
      </c>
      <c r="AW75" s="19" t="n">
        <v>3.751</v>
      </c>
      <c r="AX75" s="19" t="n">
        <v>0.15</v>
      </c>
      <c r="AY75" s="19" t="n">
        <v>0.5</v>
      </c>
      <c r="AZ75" s="19" t="n">
        <v>0.23</v>
      </c>
      <c r="BA75" s="19" t="n">
        <v>-0.135</v>
      </c>
      <c r="BB75" s="19" t="n">
        <v>-0.3</v>
      </c>
      <c r="BC75" s="20"/>
      <c r="BD75" s="26" t="n">
        <f aca="false">AV75</f>
        <v>39479</v>
      </c>
      <c r="BE75" s="27" t="n">
        <f aca="false">$AW75+$AX75+$BE$1</f>
        <v>4.001</v>
      </c>
      <c r="BF75" s="27" t="n">
        <f aca="false">$AW75+$AX75</f>
        <v>3.901</v>
      </c>
      <c r="BG75" s="27" t="n">
        <f aca="false">$AW75+$AY75</f>
        <v>4.251</v>
      </c>
      <c r="BH75" s="27" t="n">
        <f aca="false">$AW75+$AZ75</f>
        <v>3.981</v>
      </c>
      <c r="BI75" s="27" t="n">
        <f aca="false">$AW75+$AZ75+$BI$1</f>
        <v>4.391</v>
      </c>
      <c r="BJ75" s="27" t="n">
        <f aca="false">$AW75+$BA75</f>
        <v>3.616</v>
      </c>
      <c r="BK75" s="28" t="n">
        <f aca="false">$AW75+$BB75</f>
        <v>3.451</v>
      </c>
    </row>
    <row r="76" customFormat="false" ht="15" hidden="false" customHeight="false" outlineLevel="0" collapsed="false">
      <c r="A76" s="44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32"/>
      <c r="R76" s="32"/>
      <c r="S76" s="32"/>
      <c r="T76" s="44"/>
      <c r="U76" s="44"/>
      <c r="V76" s="44"/>
      <c r="W76" s="42"/>
      <c r="X76" s="42"/>
      <c r="Y76" s="42"/>
      <c r="Z76" s="42"/>
      <c r="AV76" s="25" t="n">
        <f aca="false">EOMONTH(AV75,0)+1</f>
        <v>39508</v>
      </c>
      <c r="AW76" s="19" t="n">
        <v>3.651</v>
      </c>
      <c r="AX76" s="19" t="n">
        <v>0.15</v>
      </c>
      <c r="AY76" s="19" t="n">
        <v>0.5</v>
      </c>
      <c r="AZ76" s="19" t="n">
        <v>0.23</v>
      </c>
      <c r="BA76" s="19" t="n">
        <v>-0.135</v>
      </c>
      <c r="BB76" s="19" t="n">
        <v>-0.3</v>
      </c>
      <c r="BC76" s="20"/>
      <c r="BD76" s="26" t="n">
        <f aca="false">AV76</f>
        <v>39508</v>
      </c>
      <c r="BE76" s="27" t="n">
        <f aca="false">$AW76+$AX76+$BE$1</f>
        <v>3.901</v>
      </c>
      <c r="BF76" s="27" t="n">
        <f aca="false">$AW76+$AX76</f>
        <v>3.801</v>
      </c>
      <c r="BG76" s="27" t="n">
        <f aca="false">$AW76+$AY76</f>
        <v>4.151</v>
      </c>
      <c r="BH76" s="27" t="n">
        <f aca="false">$AW76+$AZ76</f>
        <v>3.881</v>
      </c>
      <c r="BI76" s="27" t="n">
        <f aca="false">$AW76+$AZ76+$BI$1</f>
        <v>4.291</v>
      </c>
      <c r="BJ76" s="27" t="n">
        <f aca="false">$AW76+$BA76</f>
        <v>3.516</v>
      </c>
      <c r="BK76" s="28" t="n">
        <f aca="false">$AW76+$BB76</f>
        <v>3.351</v>
      </c>
    </row>
    <row r="77" customFormat="false" ht="15" hidden="false" customHeight="false" outlineLevel="0" collapsed="false">
      <c r="A77" s="44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42"/>
      <c r="Z77" s="42"/>
      <c r="AV77" s="25" t="n">
        <f aca="false">EOMONTH(AV76,0)+1</f>
        <v>39539</v>
      </c>
      <c r="AW77" s="19" t="n">
        <v>3.469</v>
      </c>
      <c r="AX77" s="19" t="n">
        <v>0.06</v>
      </c>
      <c r="AY77" s="19" t="n">
        <v>0.5</v>
      </c>
      <c r="AZ77" s="19" t="n">
        <v>0.24</v>
      </c>
      <c r="BA77" s="19" t="n">
        <v>-0.195</v>
      </c>
      <c r="BB77" s="19" t="n">
        <v>-0.43</v>
      </c>
      <c r="BC77" s="20"/>
      <c r="BD77" s="26" t="n">
        <f aca="false">AV77</f>
        <v>39539</v>
      </c>
      <c r="BE77" s="27" t="n">
        <f aca="false">$AW77+$AX77+$BE$1</f>
        <v>3.629</v>
      </c>
      <c r="BF77" s="27" t="n">
        <f aca="false">$AW77+$AX77</f>
        <v>3.529</v>
      </c>
      <c r="BG77" s="27" t="n">
        <f aca="false">$AW77+$AY77</f>
        <v>3.969</v>
      </c>
      <c r="BH77" s="27" t="n">
        <f aca="false">$AW77+$AZ77</f>
        <v>3.709</v>
      </c>
      <c r="BI77" s="27" t="n">
        <f aca="false">$AW77+$AZ77+$BI$1</f>
        <v>4.119</v>
      </c>
      <c r="BJ77" s="27" t="n">
        <f aca="false">$AW77+$BA77</f>
        <v>3.274</v>
      </c>
      <c r="BK77" s="28" t="n">
        <f aca="false">$AW77+$BB77</f>
        <v>3.039</v>
      </c>
    </row>
    <row r="78" customFormat="false" ht="15" hidden="false" customHeight="false" outlineLevel="0" collapsed="false">
      <c r="A78" s="44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34"/>
      <c r="N78" s="34"/>
      <c r="O78" s="34"/>
      <c r="P78" s="34"/>
      <c r="Q78" s="32"/>
      <c r="R78" s="32"/>
      <c r="S78" s="32"/>
      <c r="T78" s="104"/>
      <c r="U78" s="104"/>
      <c r="V78" s="104"/>
      <c r="W78" s="34"/>
      <c r="X78" s="34"/>
      <c r="Y78" s="32"/>
      <c r="AV78" s="25" t="n">
        <f aca="false">EOMONTH(AV77,0)+1</f>
        <v>39569</v>
      </c>
      <c r="AW78" s="19" t="n">
        <v>3.472</v>
      </c>
      <c r="AX78" s="19" t="n">
        <v>0.06</v>
      </c>
      <c r="AY78" s="19" t="n">
        <v>0.5</v>
      </c>
      <c r="AZ78" s="19" t="n">
        <v>0.24</v>
      </c>
      <c r="BA78" s="19" t="n">
        <v>-0.195</v>
      </c>
      <c r="BB78" s="19" t="n">
        <v>-0.43</v>
      </c>
      <c r="BC78" s="20"/>
      <c r="BD78" s="26" t="n">
        <f aca="false">AV78</f>
        <v>39569</v>
      </c>
      <c r="BE78" s="27" t="n">
        <f aca="false">$AW78+$AX78+$BE$1</f>
        <v>3.632</v>
      </c>
      <c r="BF78" s="27" t="n">
        <f aca="false">$AW78+$AX78</f>
        <v>3.532</v>
      </c>
      <c r="BG78" s="27" t="n">
        <f aca="false">$AW78+$AY78</f>
        <v>3.972</v>
      </c>
      <c r="BH78" s="27" t="n">
        <f aca="false">$AW78+$AZ78</f>
        <v>3.712</v>
      </c>
      <c r="BI78" s="27" t="n">
        <f aca="false">$AW78+$AZ78+$BI$1</f>
        <v>4.122</v>
      </c>
      <c r="BJ78" s="27" t="n">
        <f aca="false">$AW78+$BA78</f>
        <v>3.277</v>
      </c>
      <c r="BK78" s="28" t="n">
        <f aca="false">$AW78+$BB78</f>
        <v>3.042</v>
      </c>
    </row>
    <row r="79" customFormat="false" ht="15" hidden="false" customHeight="false" outlineLevel="0" collapsed="false">
      <c r="A79" s="32"/>
      <c r="B79" s="87"/>
      <c r="C79" s="87"/>
      <c r="D79" s="87"/>
      <c r="E79" s="32"/>
      <c r="F79" s="32"/>
      <c r="G79" s="32"/>
      <c r="H79" s="32"/>
      <c r="I79" s="32"/>
      <c r="J79" s="32"/>
      <c r="K79" s="32"/>
      <c r="L79" s="32"/>
      <c r="M79" s="42"/>
      <c r="N79" s="42"/>
      <c r="O79" s="42"/>
      <c r="P79" s="42"/>
      <c r="Q79" s="32"/>
      <c r="R79" s="32"/>
      <c r="S79" s="32"/>
      <c r="T79" s="35"/>
      <c r="U79" s="35"/>
      <c r="V79" s="35"/>
      <c r="W79" s="42"/>
      <c r="X79" s="42"/>
      <c r="Y79" s="34"/>
      <c r="AV79" s="25" t="n">
        <f aca="false">EOMONTH(AV78,0)+1</f>
        <v>39600</v>
      </c>
      <c r="AW79" s="19" t="n">
        <v>3.512</v>
      </c>
      <c r="AX79" s="19" t="n">
        <v>0.06</v>
      </c>
      <c r="AY79" s="19" t="n">
        <v>0.5</v>
      </c>
      <c r="AZ79" s="19" t="n">
        <v>0.24</v>
      </c>
      <c r="BA79" s="19" t="n">
        <v>-0.195</v>
      </c>
      <c r="BB79" s="19" t="n">
        <v>-0.43</v>
      </c>
      <c r="BC79" s="20"/>
      <c r="BD79" s="26" t="n">
        <f aca="false">AV79</f>
        <v>39600</v>
      </c>
      <c r="BE79" s="27" t="n">
        <f aca="false">$AW79+$AX79+$BE$1</f>
        <v>3.672</v>
      </c>
      <c r="BF79" s="27" t="n">
        <f aca="false">$AW79+$AX79</f>
        <v>3.572</v>
      </c>
      <c r="BG79" s="27" t="n">
        <f aca="false">$AW79+$AY79</f>
        <v>4.012</v>
      </c>
      <c r="BH79" s="27" t="n">
        <f aca="false">$AW79+$AZ79</f>
        <v>3.752</v>
      </c>
      <c r="BI79" s="27" t="n">
        <f aca="false">$AW79+$AZ79+$BI$1</f>
        <v>4.162</v>
      </c>
      <c r="BJ79" s="27" t="n">
        <f aca="false">$AW79+$BA79</f>
        <v>3.317</v>
      </c>
      <c r="BK79" s="28" t="n">
        <f aca="false">$AW79+$BB79</f>
        <v>3.082</v>
      </c>
    </row>
    <row r="80" customFormat="false" ht="15" hidden="false" customHeight="false" outlineLevel="0" collapsed="false">
      <c r="A80" s="35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32"/>
      <c r="R80" s="32"/>
      <c r="S80" s="32"/>
      <c r="T80" s="35"/>
      <c r="U80" s="35"/>
      <c r="V80" s="35"/>
      <c r="W80" s="42"/>
      <c r="X80" s="42"/>
      <c r="Y80" s="42"/>
      <c r="AV80" s="25" t="n">
        <f aca="false">EOMONTH(AV79,0)+1</f>
        <v>39630</v>
      </c>
      <c r="AW80" s="19" t="n">
        <v>3.552</v>
      </c>
      <c r="AX80" s="19" t="n">
        <v>0.06</v>
      </c>
      <c r="AY80" s="19" t="n">
        <v>0.5</v>
      </c>
      <c r="AZ80" s="19" t="n">
        <v>0.24</v>
      </c>
      <c r="BA80" s="19" t="n">
        <v>-0.195</v>
      </c>
      <c r="BB80" s="19" t="n">
        <v>-0.43</v>
      </c>
      <c r="BC80" s="20"/>
      <c r="BD80" s="26" t="n">
        <f aca="false">AV80</f>
        <v>39630</v>
      </c>
      <c r="BE80" s="27" t="n">
        <f aca="false">$AW80+$AX80+$BE$1</f>
        <v>3.712</v>
      </c>
      <c r="BF80" s="27" t="n">
        <f aca="false">$AW80+$AX80</f>
        <v>3.612</v>
      </c>
      <c r="BG80" s="27" t="n">
        <f aca="false">$AW80+$AY80</f>
        <v>4.052</v>
      </c>
      <c r="BH80" s="27" t="n">
        <f aca="false">$AW80+$AZ80</f>
        <v>3.792</v>
      </c>
      <c r="BI80" s="27" t="n">
        <f aca="false">$AW80+$AZ80+$BI$1</f>
        <v>4.202</v>
      </c>
      <c r="BJ80" s="27" t="n">
        <f aca="false">$AW80+$BA80</f>
        <v>3.357</v>
      </c>
      <c r="BK80" s="28" t="n">
        <f aca="false">$AW80+$BB80</f>
        <v>3.122</v>
      </c>
    </row>
    <row r="81" customFormat="false" ht="15" hidden="false" customHeight="false" outlineLevel="0" collapsed="false">
      <c r="A81" s="113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32"/>
      <c r="R81" s="32"/>
      <c r="S81" s="32"/>
      <c r="T81" s="113"/>
      <c r="U81" s="113"/>
      <c r="V81" s="113"/>
      <c r="W81" s="42"/>
      <c r="X81" s="42"/>
      <c r="Y81" s="42"/>
      <c r="AV81" s="25" t="n">
        <f aca="false">EOMONTH(AV80,0)+1</f>
        <v>39661</v>
      </c>
      <c r="AW81" s="19" t="n">
        <v>3.602</v>
      </c>
      <c r="AX81" s="19" t="n">
        <v>0.06</v>
      </c>
      <c r="AY81" s="19" t="n">
        <v>0.5</v>
      </c>
      <c r="AZ81" s="19" t="n">
        <v>0.24</v>
      </c>
      <c r="BA81" s="19" t="n">
        <v>-0.195</v>
      </c>
      <c r="BB81" s="19" t="n">
        <v>-0.43</v>
      </c>
      <c r="BC81" s="20"/>
      <c r="BD81" s="26" t="n">
        <f aca="false">AV81</f>
        <v>39661</v>
      </c>
      <c r="BE81" s="27" t="n">
        <f aca="false">$AW81+$AX81+$BE$1</f>
        <v>3.762</v>
      </c>
      <c r="BF81" s="27" t="n">
        <f aca="false">$AW81+$AX81</f>
        <v>3.662</v>
      </c>
      <c r="BG81" s="27" t="n">
        <f aca="false">$AW81+$AY81</f>
        <v>4.102</v>
      </c>
      <c r="BH81" s="27" t="n">
        <f aca="false">$AW81+$AZ81</f>
        <v>3.842</v>
      </c>
      <c r="BI81" s="27" t="n">
        <f aca="false">$AW81+$AZ81+$BI$1</f>
        <v>4.252</v>
      </c>
      <c r="BJ81" s="27" t="n">
        <f aca="false">$AW81+$BA81</f>
        <v>3.407</v>
      </c>
      <c r="BK81" s="28" t="n">
        <f aca="false">$AW81+$BB81</f>
        <v>3.172</v>
      </c>
    </row>
    <row r="82" customFormat="false" ht="15" hidden="false" customHeight="false" outlineLevel="0" collapsed="false">
      <c r="A82" s="35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32"/>
      <c r="R82" s="32"/>
      <c r="S82" s="32"/>
      <c r="T82" s="35"/>
      <c r="U82" s="35"/>
      <c r="V82" s="35"/>
      <c r="W82" s="42"/>
      <c r="X82" s="42"/>
      <c r="Y82" s="42"/>
      <c r="AV82" s="25" t="n">
        <f aca="false">EOMONTH(AV81,0)+1</f>
        <v>39692</v>
      </c>
      <c r="AW82" s="19" t="n">
        <v>3.587</v>
      </c>
      <c r="AX82" s="19" t="n">
        <v>0.06</v>
      </c>
      <c r="AY82" s="19" t="n">
        <v>0.5</v>
      </c>
      <c r="AZ82" s="19" t="n">
        <v>0.24</v>
      </c>
      <c r="BA82" s="19" t="n">
        <v>-0.195</v>
      </c>
      <c r="BB82" s="19" t="n">
        <v>-0.43</v>
      </c>
      <c r="BC82" s="20"/>
      <c r="BD82" s="26" t="n">
        <f aca="false">AV82</f>
        <v>39692</v>
      </c>
      <c r="BE82" s="27" t="n">
        <f aca="false">$AW82+$AX82+$BE$1</f>
        <v>3.747</v>
      </c>
      <c r="BF82" s="27" t="n">
        <f aca="false">$AW82+$AX82</f>
        <v>3.647</v>
      </c>
      <c r="BG82" s="27" t="n">
        <f aca="false">$AW82+$AY82</f>
        <v>4.087</v>
      </c>
      <c r="BH82" s="27" t="n">
        <f aca="false">$AW82+$AZ82</f>
        <v>3.827</v>
      </c>
      <c r="BI82" s="27" t="n">
        <f aca="false">$AW82+$AZ82+$BI$1</f>
        <v>4.237</v>
      </c>
      <c r="BJ82" s="27" t="n">
        <f aca="false">$AW82+$BA82</f>
        <v>3.392</v>
      </c>
      <c r="BK82" s="28" t="n">
        <f aca="false">$AW82+$BB82</f>
        <v>3.157</v>
      </c>
    </row>
    <row r="83" customFormat="false" ht="15" hidden="false" customHeight="false" outlineLevel="0" collapsed="false">
      <c r="A83" s="35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32"/>
      <c r="R83" s="32"/>
      <c r="S83" s="32"/>
      <c r="T83" s="35"/>
      <c r="U83" s="35"/>
      <c r="V83" s="35"/>
      <c r="W83" s="42"/>
      <c r="X83" s="42"/>
      <c r="Y83" s="42"/>
      <c r="AV83" s="25" t="n">
        <f aca="false">EOMONTH(AV82,0)+1</f>
        <v>39722</v>
      </c>
      <c r="AW83" s="19" t="n">
        <v>3.602</v>
      </c>
      <c r="AX83" s="19" t="n">
        <v>0.06</v>
      </c>
      <c r="AY83" s="19" t="n">
        <v>0.5</v>
      </c>
      <c r="AZ83" s="19" t="n">
        <v>0.24</v>
      </c>
      <c r="BA83" s="19" t="n">
        <v>-0.195</v>
      </c>
      <c r="BB83" s="19" t="n">
        <v>-0.43</v>
      </c>
      <c r="BC83" s="20"/>
      <c r="BD83" s="26" t="n">
        <f aca="false">AV83</f>
        <v>39722</v>
      </c>
      <c r="BE83" s="27" t="n">
        <f aca="false">$AW83+$AX83+$BE$1</f>
        <v>3.762</v>
      </c>
      <c r="BF83" s="27" t="n">
        <f aca="false">$AW83+$AX83</f>
        <v>3.662</v>
      </c>
      <c r="BG83" s="27" t="n">
        <f aca="false">$AW83+$AY83</f>
        <v>4.102</v>
      </c>
      <c r="BH83" s="27" t="n">
        <f aca="false">$AW83+$AZ83</f>
        <v>3.842</v>
      </c>
      <c r="BI83" s="27" t="n">
        <f aca="false">$AW83+$AZ83+$BI$1</f>
        <v>4.252</v>
      </c>
      <c r="BJ83" s="27" t="n">
        <f aca="false">$AW83+$BA83</f>
        <v>3.407</v>
      </c>
      <c r="BK83" s="28" t="n">
        <f aca="false">$AW83+$BB83</f>
        <v>3.172</v>
      </c>
    </row>
    <row r="84" customFormat="false" ht="15" hidden="false" customHeight="false" outlineLevel="0" collapsed="false">
      <c r="A84" s="35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32"/>
      <c r="R84" s="32"/>
      <c r="S84" s="32"/>
      <c r="T84" s="35"/>
      <c r="U84" s="35"/>
      <c r="V84" s="35"/>
      <c r="W84" s="42"/>
      <c r="X84" s="42"/>
      <c r="Y84" s="42"/>
      <c r="AV84" s="25" t="n">
        <f aca="false">EOMONTH(AV83,0)+1</f>
        <v>39753</v>
      </c>
      <c r="AW84" s="19" t="n">
        <v>3.747</v>
      </c>
      <c r="AX84" s="19" t="n">
        <v>0</v>
      </c>
      <c r="AY84" s="19" t="n">
        <v>0.5</v>
      </c>
      <c r="AZ84" s="19" t="n">
        <v>0.23</v>
      </c>
      <c r="BA84" s="19" t="n">
        <v>-0.135</v>
      </c>
      <c r="BB84" s="19" t="n">
        <v>-0.3</v>
      </c>
      <c r="BC84" s="20"/>
      <c r="BD84" s="26" t="n">
        <f aca="false">AV84</f>
        <v>39753</v>
      </c>
      <c r="BE84" s="27" t="n">
        <f aca="false">$AW84+$AX84+$BE$1</f>
        <v>3.847</v>
      </c>
      <c r="BF84" s="27" t="n">
        <f aca="false">$AW84+$AX84</f>
        <v>3.747</v>
      </c>
      <c r="BG84" s="27" t="n">
        <f aca="false">$AW84+$AY84</f>
        <v>4.247</v>
      </c>
      <c r="BH84" s="27" t="n">
        <f aca="false">$AW84+$AZ84</f>
        <v>3.977</v>
      </c>
      <c r="BI84" s="27" t="n">
        <f aca="false">$AW84+$AZ84+$BI$1</f>
        <v>4.387</v>
      </c>
      <c r="BJ84" s="27" t="n">
        <f aca="false">$AW84+$BA84</f>
        <v>3.612</v>
      </c>
      <c r="BK84" s="28" t="n">
        <f aca="false">$AW84+$BB84</f>
        <v>3.447</v>
      </c>
    </row>
    <row r="85" customFormat="false" ht="15" hidden="false" customHeight="false" outlineLevel="0" collapsed="false">
      <c r="Y85" s="42"/>
      <c r="AV85" s="25" t="n">
        <f aca="false">EOMONTH(AV84,0)+1</f>
        <v>39783</v>
      </c>
      <c r="AW85" s="19" t="n">
        <v>3.882</v>
      </c>
      <c r="AX85" s="19" t="n">
        <v>0</v>
      </c>
      <c r="AY85" s="19" t="n">
        <v>0.5</v>
      </c>
      <c r="AZ85" s="19" t="n">
        <v>0.23</v>
      </c>
      <c r="BA85" s="19" t="n">
        <v>-0.135</v>
      </c>
      <c r="BB85" s="19" t="n">
        <v>-0.3</v>
      </c>
      <c r="BC85" s="20"/>
      <c r="BD85" s="26" t="n">
        <f aca="false">AV85</f>
        <v>39783</v>
      </c>
      <c r="BE85" s="27" t="n">
        <f aca="false">$AW85+$AX85+$BE$1</f>
        <v>3.982</v>
      </c>
      <c r="BF85" s="27" t="n">
        <f aca="false">$AW85+$AX85</f>
        <v>3.882</v>
      </c>
      <c r="BG85" s="27" t="n">
        <f aca="false">$AW85+$AY85</f>
        <v>4.382</v>
      </c>
      <c r="BH85" s="27" t="n">
        <f aca="false">$AW85+$AZ85</f>
        <v>4.112</v>
      </c>
      <c r="BI85" s="27" t="n">
        <f aca="false">$AW85+$AZ85+$BI$1</f>
        <v>4.522</v>
      </c>
      <c r="BJ85" s="27" t="n">
        <f aca="false">$AW85+$BA85</f>
        <v>3.747</v>
      </c>
      <c r="BK85" s="28" t="n">
        <f aca="false">$AW85+$BB85</f>
        <v>3.582</v>
      </c>
    </row>
    <row r="86" customFormat="false" ht="15" hidden="false" customHeight="false" outlineLevel="0" collapsed="false">
      <c r="AV86" s="25" t="n">
        <f aca="false">EOMONTH(AV85,0)+1</f>
        <v>39814</v>
      </c>
      <c r="AW86" s="19" t="n">
        <v>3.927</v>
      </c>
      <c r="AX86" s="19" t="n">
        <v>0</v>
      </c>
      <c r="AY86" s="19" t="n">
        <v>0.5</v>
      </c>
      <c r="AZ86" s="19" t="n">
        <v>0.23</v>
      </c>
      <c r="BA86" s="19" t="n">
        <v>-0.135</v>
      </c>
      <c r="BB86" s="19" t="n">
        <v>-0.3</v>
      </c>
      <c r="BC86" s="20"/>
      <c r="BD86" s="26" t="n">
        <f aca="false">AV86</f>
        <v>39814</v>
      </c>
      <c r="BE86" s="27" t="n">
        <f aca="false">$AW86+$AX86+$BE$1</f>
        <v>4.027</v>
      </c>
      <c r="BF86" s="27" t="n">
        <f aca="false">$AW86+$AX86</f>
        <v>3.927</v>
      </c>
      <c r="BG86" s="27" t="n">
        <f aca="false">$AW86+$AY86</f>
        <v>4.427</v>
      </c>
      <c r="BH86" s="27" t="n">
        <f aca="false">$AW86+$AZ86</f>
        <v>4.157</v>
      </c>
      <c r="BI86" s="27" t="n">
        <f aca="false">$AW86+$AZ86+$BI$1</f>
        <v>4.567</v>
      </c>
      <c r="BJ86" s="27" t="n">
        <f aca="false">$AW86+$BA86</f>
        <v>3.792</v>
      </c>
      <c r="BK86" s="28" t="n">
        <f aca="false">$AW86+$BB86</f>
        <v>3.627</v>
      </c>
    </row>
    <row r="87" customFormat="false" ht="15" hidden="false" customHeight="false" outlineLevel="0" collapsed="false">
      <c r="AV87" s="25" t="n">
        <f aca="false">EOMONTH(AV86,0)+1</f>
        <v>39845</v>
      </c>
      <c r="AW87" s="19" t="n">
        <v>3.846</v>
      </c>
      <c r="AX87" s="19" t="n">
        <v>0</v>
      </c>
      <c r="AY87" s="19" t="n">
        <v>0.5</v>
      </c>
      <c r="AZ87" s="19" t="n">
        <v>0.23</v>
      </c>
      <c r="BA87" s="19" t="n">
        <v>-0.135</v>
      </c>
      <c r="BB87" s="19" t="n">
        <v>-0.3</v>
      </c>
      <c r="BC87" s="20"/>
      <c r="BD87" s="26" t="n">
        <f aca="false">AV87</f>
        <v>39845</v>
      </c>
      <c r="BE87" s="27" t="n">
        <f aca="false">$AW87+$AX87+$BE$1</f>
        <v>3.946</v>
      </c>
      <c r="BF87" s="27" t="n">
        <f aca="false">$AW87+$AX87</f>
        <v>3.846</v>
      </c>
      <c r="BG87" s="27" t="n">
        <f aca="false">$AW87+$AY87</f>
        <v>4.346</v>
      </c>
      <c r="BH87" s="27" t="n">
        <f aca="false">$AW87+$AZ87</f>
        <v>4.076</v>
      </c>
      <c r="BI87" s="27" t="n">
        <f aca="false">$AW87+$AZ87+$BI$1</f>
        <v>4.486</v>
      </c>
      <c r="BJ87" s="27" t="n">
        <f aca="false">$AW87+$BA87</f>
        <v>3.711</v>
      </c>
      <c r="BK87" s="28" t="n">
        <f aca="false">$AW87+$BB87</f>
        <v>3.546</v>
      </c>
    </row>
    <row r="88" customFormat="false" ht="15" hidden="false" customHeight="false" outlineLevel="0" collapsed="false">
      <c r="AV88" s="25" t="n">
        <f aca="false">EOMONTH(AV87,0)+1</f>
        <v>39873</v>
      </c>
      <c r="AW88" s="19" t="n">
        <v>3.746</v>
      </c>
      <c r="AX88" s="19" t="n">
        <v>0</v>
      </c>
      <c r="AY88" s="19" t="n">
        <v>0.5</v>
      </c>
      <c r="AZ88" s="19" t="n">
        <v>0.23</v>
      </c>
      <c r="BA88" s="19" t="n">
        <v>-0.135</v>
      </c>
      <c r="BB88" s="19" t="n">
        <v>-0.3</v>
      </c>
      <c r="BC88" s="20"/>
      <c r="BD88" s="26" t="n">
        <f aca="false">AV88</f>
        <v>39873</v>
      </c>
      <c r="BE88" s="27" t="n">
        <f aca="false">$AW88+$AX88+$BE$1</f>
        <v>3.846</v>
      </c>
      <c r="BF88" s="27" t="n">
        <f aca="false">$AW88+$AX88</f>
        <v>3.746</v>
      </c>
      <c r="BG88" s="27" t="n">
        <f aca="false">$AW88+$AY88</f>
        <v>4.246</v>
      </c>
      <c r="BH88" s="27" t="n">
        <f aca="false">$AW88+$AZ88</f>
        <v>3.976</v>
      </c>
      <c r="BI88" s="27" t="n">
        <f aca="false">$AW88+$AZ88+$BI$1</f>
        <v>4.386</v>
      </c>
      <c r="BJ88" s="27" t="n">
        <f aca="false">$AW88+$BA88</f>
        <v>3.611</v>
      </c>
      <c r="BK88" s="28" t="n">
        <f aca="false">$AW88+$BB88</f>
        <v>3.446</v>
      </c>
    </row>
    <row r="89" customFormat="false" ht="15" hidden="false" customHeight="false" outlineLevel="0" collapsed="false">
      <c r="AV89" s="25" t="n">
        <f aca="false">EOMONTH(AV88,0)+1</f>
        <v>39904</v>
      </c>
      <c r="AW89" s="19" t="n">
        <v>3.564</v>
      </c>
      <c r="AX89" s="19" t="n">
        <v>0</v>
      </c>
      <c r="AY89" s="19" t="n">
        <v>0.5</v>
      </c>
      <c r="AZ89" s="19" t="n">
        <v>0.24</v>
      </c>
      <c r="BA89" s="19" t="n">
        <v>-0.195</v>
      </c>
      <c r="BB89" s="19" t="n">
        <v>-0.43</v>
      </c>
      <c r="BC89" s="20"/>
      <c r="BD89" s="26" t="n">
        <f aca="false">AV89</f>
        <v>39904</v>
      </c>
      <c r="BE89" s="27" t="n">
        <f aca="false">$AW89+$AX89+$BE$1</f>
        <v>3.664</v>
      </c>
      <c r="BF89" s="27" t="n">
        <f aca="false">$AW89+$AX89</f>
        <v>3.564</v>
      </c>
      <c r="BG89" s="27" t="n">
        <f aca="false">$AW89+$AY89</f>
        <v>4.064</v>
      </c>
      <c r="BH89" s="27" t="n">
        <f aca="false">$AW89+$AZ89</f>
        <v>3.804</v>
      </c>
      <c r="BI89" s="27" t="n">
        <f aca="false">$AW89+$AZ89+$BI$1</f>
        <v>4.214</v>
      </c>
      <c r="BJ89" s="27" t="n">
        <f aca="false">$AW89+$BA89</f>
        <v>3.369</v>
      </c>
      <c r="BK89" s="28" t="n">
        <f aca="false">$AW89+$BB89</f>
        <v>3.134</v>
      </c>
    </row>
    <row r="90" customFormat="false" ht="15" hidden="false" customHeight="false" outlineLevel="0" collapsed="false">
      <c r="AV90" s="25" t="n">
        <f aca="false">EOMONTH(AV89,0)+1</f>
        <v>39934</v>
      </c>
      <c r="AW90" s="19" t="n">
        <v>3.567</v>
      </c>
      <c r="AX90" s="19" t="n">
        <v>0</v>
      </c>
      <c r="AY90" s="19" t="n">
        <v>0.5</v>
      </c>
      <c r="AZ90" s="19" t="n">
        <v>0.24</v>
      </c>
      <c r="BA90" s="19" t="n">
        <v>-0.195</v>
      </c>
      <c r="BB90" s="19" t="n">
        <v>-0.43</v>
      </c>
      <c r="BC90" s="20"/>
      <c r="BD90" s="26" t="n">
        <f aca="false">AV90</f>
        <v>39934</v>
      </c>
      <c r="BE90" s="27" t="n">
        <f aca="false">$AW90+$AX90+$BE$1</f>
        <v>3.667</v>
      </c>
      <c r="BF90" s="27" t="n">
        <f aca="false">$AW90+$AX90</f>
        <v>3.567</v>
      </c>
      <c r="BG90" s="27" t="n">
        <f aca="false">$AW90+$AY90</f>
        <v>4.067</v>
      </c>
      <c r="BH90" s="27" t="n">
        <f aca="false">$AW90+$AZ90</f>
        <v>3.807</v>
      </c>
      <c r="BI90" s="27" t="n">
        <f aca="false">$AW90+$AZ90+$BI$1</f>
        <v>4.217</v>
      </c>
      <c r="BJ90" s="27" t="n">
        <f aca="false">$AW90+$BA90</f>
        <v>3.372</v>
      </c>
      <c r="BK90" s="28" t="n">
        <f aca="false">$AW90+$BB90</f>
        <v>3.137</v>
      </c>
    </row>
    <row r="91" customFormat="false" ht="15" hidden="false" customHeight="false" outlineLevel="0" collapsed="false">
      <c r="AV91" s="25" t="n">
        <f aca="false">EOMONTH(AV90,0)+1</f>
        <v>39965</v>
      </c>
      <c r="AW91" s="19" t="n">
        <v>3.607</v>
      </c>
      <c r="AX91" s="19" t="n">
        <v>0</v>
      </c>
      <c r="AY91" s="19" t="n">
        <v>0.5</v>
      </c>
      <c r="AZ91" s="19" t="n">
        <v>0.24</v>
      </c>
      <c r="BA91" s="19" t="n">
        <v>-0.195</v>
      </c>
      <c r="BB91" s="19" t="n">
        <v>-0.43</v>
      </c>
      <c r="BC91" s="20"/>
      <c r="BD91" s="26" t="n">
        <f aca="false">AV91</f>
        <v>39965</v>
      </c>
      <c r="BE91" s="27" t="n">
        <f aca="false">$AW91+$AX91+$BE$1</f>
        <v>3.707</v>
      </c>
      <c r="BF91" s="27" t="n">
        <f aca="false">$AW91+$AX91</f>
        <v>3.607</v>
      </c>
      <c r="BG91" s="27" t="n">
        <f aca="false">$AW91+$AY91</f>
        <v>4.107</v>
      </c>
      <c r="BH91" s="27" t="n">
        <f aca="false">$AW91+$AZ91</f>
        <v>3.847</v>
      </c>
      <c r="BI91" s="27" t="n">
        <f aca="false">$AW91+$AZ91+$BI$1</f>
        <v>4.257</v>
      </c>
      <c r="BJ91" s="27" t="n">
        <f aca="false">$AW91+$BA91</f>
        <v>3.412</v>
      </c>
      <c r="BK91" s="28" t="n">
        <f aca="false">$AW91+$BB91</f>
        <v>3.177</v>
      </c>
    </row>
    <row r="92" customFormat="false" ht="15" hidden="false" customHeight="false" outlineLevel="0" collapsed="false">
      <c r="AV92" s="25" t="n">
        <f aca="false">EOMONTH(AV91,0)+1</f>
        <v>39995</v>
      </c>
      <c r="AW92" s="19" t="n">
        <v>3.647</v>
      </c>
      <c r="AX92" s="19" t="n">
        <v>0</v>
      </c>
      <c r="AY92" s="19" t="n">
        <v>0.5</v>
      </c>
      <c r="AZ92" s="19" t="n">
        <v>0.24</v>
      </c>
      <c r="BA92" s="19" t="n">
        <v>-0.195</v>
      </c>
      <c r="BB92" s="19" t="n">
        <v>-0.43</v>
      </c>
      <c r="BC92" s="20"/>
      <c r="BD92" s="26" t="n">
        <f aca="false">AV92</f>
        <v>39995</v>
      </c>
      <c r="BE92" s="27" t="n">
        <f aca="false">$AW92+$AX92+$BE$1</f>
        <v>3.747</v>
      </c>
      <c r="BF92" s="27" t="n">
        <f aca="false">$AW92+$AX92</f>
        <v>3.647</v>
      </c>
      <c r="BG92" s="27" t="n">
        <f aca="false">$AW92+$AY92</f>
        <v>4.147</v>
      </c>
      <c r="BH92" s="27" t="n">
        <f aca="false">$AW92+$AZ92</f>
        <v>3.887</v>
      </c>
      <c r="BI92" s="27" t="n">
        <f aca="false">$AW92+$AZ92+$BI$1</f>
        <v>4.297</v>
      </c>
      <c r="BJ92" s="27" t="n">
        <f aca="false">$AW92+$BA92</f>
        <v>3.452</v>
      </c>
      <c r="BK92" s="28" t="n">
        <f aca="false">$AW92+$BB92</f>
        <v>3.217</v>
      </c>
    </row>
    <row r="93" customFormat="false" ht="15" hidden="false" customHeight="false" outlineLevel="0" collapsed="false">
      <c r="AV93" s="25" t="n">
        <f aca="false">EOMONTH(AV92,0)+1</f>
        <v>40026</v>
      </c>
      <c r="AW93" s="19" t="n">
        <v>3.697</v>
      </c>
      <c r="AX93" s="19" t="n">
        <v>0</v>
      </c>
      <c r="AY93" s="19" t="n">
        <v>0.5</v>
      </c>
      <c r="AZ93" s="19" t="n">
        <v>0.24</v>
      </c>
      <c r="BA93" s="19" t="n">
        <v>-0.195</v>
      </c>
      <c r="BB93" s="19" t="n">
        <v>-0.43</v>
      </c>
      <c r="BC93" s="20"/>
      <c r="BD93" s="26" t="n">
        <f aca="false">AV93</f>
        <v>40026</v>
      </c>
      <c r="BE93" s="27" t="n">
        <f aca="false">$AW93+$AX93+$BE$1</f>
        <v>3.797</v>
      </c>
      <c r="BF93" s="27" t="n">
        <f aca="false">$AW93+$AX93</f>
        <v>3.697</v>
      </c>
      <c r="BG93" s="27" t="n">
        <f aca="false">$AW93+$AY93</f>
        <v>4.197</v>
      </c>
      <c r="BH93" s="27" t="n">
        <f aca="false">$AW93+$AZ93</f>
        <v>3.937</v>
      </c>
      <c r="BI93" s="27" t="n">
        <f aca="false">$AW93+$AZ93+$BI$1</f>
        <v>4.347</v>
      </c>
      <c r="BJ93" s="27" t="n">
        <f aca="false">$AW93+$BA93</f>
        <v>3.502</v>
      </c>
      <c r="BK93" s="28" t="n">
        <f aca="false">$AW93+$BB93</f>
        <v>3.267</v>
      </c>
    </row>
    <row r="94" customFormat="false" ht="15" hidden="false" customHeight="false" outlineLevel="0" collapsed="false">
      <c r="AV94" s="25" t="n">
        <f aca="false">EOMONTH(AV93,0)+1</f>
        <v>40057</v>
      </c>
      <c r="AW94" s="19" t="n">
        <v>3.682</v>
      </c>
      <c r="AX94" s="19" t="n">
        <v>0</v>
      </c>
      <c r="AY94" s="19" t="n">
        <v>0.5</v>
      </c>
      <c r="AZ94" s="19" t="n">
        <v>0.24</v>
      </c>
      <c r="BA94" s="19" t="n">
        <v>-0.195</v>
      </c>
      <c r="BB94" s="19" t="n">
        <v>-0.43</v>
      </c>
      <c r="BC94" s="20"/>
      <c r="BD94" s="26" t="n">
        <f aca="false">AV94</f>
        <v>40057</v>
      </c>
      <c r="BE94" s="27" t="n">
        <f aca="false">$AW94+$AX94+$BE$1</f>
        <v>3.782</v>
      </c>
      <c r="BF94" s="27" t="n">
        <f aca="false">$AW94+$AX94</f>
        <v>3.682</v>
      </c>
      <c r="BG94" s="27" t="n">
        <f aca="false">$AW94+$AY94</f>
        <v>4.182</v>
      </c>
      <c r="BH94" s="27" t="n">
        <f aca="false">$AW94+$AZ94</f>
        <v>3.922</v>
      </c>
      <c r="BI94" s="27" t="n">
        <f aca="false">$AW94+$AZ94+$BI$1</f>
        <v>4.332</v>
      </c>
      <c r="BJ94" s="27" t="n">
        <f aca="false">$AW94+$BA94</f>
        <v>3.487</v>
      </c>
      <c r="BK94" s="28" t="n">
        <f aca="false">$AW94+$BB94</f>
        <v>3.252</v>
      </c>
    </row>
    <row r="95" customFormat="false" ht="15" hidden="false" customHeight="false" outlineLevel="0" collapsed="false">
      <c r="AV95" s="25" t="n">
        <f aca="false">EOMONTH(AV94,0)+1</f>
        <v>40087</v>
      </c>
      <c r="AW95" s="19" t="n">
        <v>3.697</v>
      </c>
      <c r="AX95" s="19" t="n">
        <v>0</v>
      </c>
      <c r="AY95" s="19" t="n">
        <v>0.5</v>
      </c>
      <c r="AZ95" s="19" t="n">
        <v>0.24</v>
      </c>
      <c r="BA95" s="19" t="n">
        <v>-0.195</v>
      </c>
      <c r="BB95" s="19" t="n">
        <v>-0.43</v>
      </c>
      <c r="BC95" s="20"/>
      <c r="BD95" s="26" t="n">
        <f aca="false">AV95</f>
        <v>40087</v>
      </c>
      <c r="BE95" s="27" t="n">
        <f aca="false">$AW95+$AX95+$BE$1</f>
        <v>3.797</v>
      </c>
      <c r="BF95" s="27" t="n">
        <f aca="false">$AW95+$AX95</f>
        <v>3.697</v>
      </c>
      <c r="BG95" s="27" t="n">
        <f aca="false">$AW95+$AY95</f>
        <v>4.197</v>
      </c>
      <c r="BH95" s="27" t="n">
        <f aca="false">$AW95+$AZ95</f>
        <v>3.937</v>
      </c>
      <c r="BI95" s="27" t="n">
        <f aca="false">$AW95+$AZ95+$BI$1</f>
        <v>4.347</v>
      </c>
      <c r="BJ95" s="27" t="n">
        <f aca="false">$AW95+$BA95</f>
        <v>3.502</v>
      </c>
      <c r="BK95" s="28" t="n">
        <f aca="false">$AW95+$BB95</f>
        <v>3.267</v>
      </c>
    </row>
    <row r="96" customFormat="false" ht="15" hidden="false" customHeight="false" outlineLevel="0" collapsed="false">
      <c r="AV96" s="25" t="n">
        <f aca="false">EOMONTH(AV95,0)+1</f>
        <v>40118</v>
      </c>
      <c r="AW96" s="19" t="n">
        <v>3.842</v>
      </c>
      <c r="AX96" s="19" t="n">
        <v>0</v>
      </c>
      <c r="AY96" s="19" t="n">
        <v>0.5</v>
      </c>
      <c r="AZ96" s="19" t="n">
        <v>0.23</v>
      </c>
      <c r="BA96" s="19" t="n">
        <v>-0.135</v>
      </c>
      <c r="BB96" s="19" t="n">
        <v>-0.3</v>
      </c>
      <c r="BC96" s="20"/>
      <c r="BD96" s="26" t="n">
        <f aca="false">AV96</f>
        <v>40118</v>
      </c>
      <c r="BE96" s="27" t="n">
        <f aca="false">$AW96+$AX96+$BE$1</f>
        <v>3.942</v>
      </c>
      <c r="BF96" s="27" t="n">
        <f aca="false">$AW96+$AX96</f>
        <v>3.842</v>
      </c>
      <c r="BG96" s="27" t="n">
        <f aca="false">$AW96+$AY96</f>
        <v>4.342</v>
      </c>
      <c r="BH96" s="27" t="n">
        <f aca="false">$AW96+$AZ96</f>
        <v>4.072</v>
      </c>
      <c r="BI96" s="27" t="n">
        <f aca="false">$AW96+$AZ96+$BI$1</f>
        <v>4.482</v>
      </c>
      <c r="BJ96" s="27" t="n">
        <f aca="false">$AW96+$BA96</f>
        <v>3.707</v>
      </c>
      <c r="BK96" s="28" t="n">
        <f aca="false">$AW96+$BB96</f>
        <v>3.542</v>
      </c>
    </row>
    <row r="97" customFormat="false" ht="15" hidden="false" customHeight="false" outlineLevel="0" collapsed="false">
      <c r="AV97" s="25" t="n">
        <f aca="false">EOMONTH(AV96,0)+1</f>
        <v>40148</v>
      </c>
      <c r="AW97" s="19" t="n">
        <v>3.977</v>
      </c>
      <c r="AX97" s="19" t="n">
        <v>0</v>
      </c>
      <c r="AY97" s="19" t="n">
        <v>0.5</v>
      </c>
      <c r="AZ97" s="19" t="n">
        <v>0.23</v>
      </c>
      <c r="BA97" s="19" t="n">
        <v>-0.135</v>
      </c>
      <c r="BB97" s="19" t="n">
        <v>-0.3</v>
      </c>
      <c r="BC97" s="20"/>
      <c r="BD97" s="26" t="n">
        <f aca="false">AV97</f>
        <v>40148</v>
      </c>
      <c r="BE97" s="27" t="n">
        <f aca="false">$AW97+$AX97+$BE$1</f>
        <v>4.077</v>
      </c>
      <c r="BF97" s="27" t="n">
        <f aca="false">$AW97+$AX97</f>
        <v>3.977</v>
      </c>
      <c r="BG97" s="27" t="n">
        <f aca="false">$AW97+$AY97</f>
        <v>4.477</v>
      </c>
      <c r="BH97" s="27" t="n">
        <f aca="false">$AW97+$AZ97</f>
        <v>4.207</v>
      </c>
      <c r="BI97" s="27" t="n">
        <f aca="false">$AW97+$AZ97+$BI$1</f>
        <v>4.617</v>
      </c>
      <c r="BJ97" s="27" t="n">
        <f aca="false">$AW97+$BA97</f>
        <v>3.842</v>
      </c>
      <c r="BK97" s="28" t="n">
        <f aca="false">$AW97+$BB97</f>
        <v>3.677</v>
      </c>
    </row>
    <row r="98" customFormat="false" ht="15" hidden="false" customHeight="false" outlineLevel="0" collapsed="false">
      <c r="AV98" s="25" t="n">
        <f aca="false">EOMONTH(AV97,0)+1</f>
        <v>40179</v>
      </c>
      <c r="AW98" s="19" t="n">
        <v>4.0245</v>
      </c>
      <c r="AX98" s="19" t="n">
        <v>0</v>
      </c>
      <c r="AY98" s="19" t="n">
        <v>0.5</v>
      </c>
      <c r="AZ98" s="19" t="n">
        <v>0.23</v>
      </c>
      <c r="BA98" s="19" t="n">
        <v>-0.135</v>
      </c>
      <c r="BB98" s="19" t="n">
        <v>-0.3</v>
      </c>
      <c r="BC98" s="20"/>
      <c r="BD98" s="26" t="n">
        <f aca="false">AV98</f>
        <v>40179</v>
      </c>
      <c r="BE98" s="27" t="n">
        <f aca="false">$AW98+$AX98+$BE$1</f>
        <v>4.1245</v>
      </c>
      <c r="BF98" s="27" t="n">
        <f aca="false">$AW98+$AX98</f>
        <v>4.0245</v>
      </c>
      <c r="BG98" s="27" t="n">
        <f aca="false">$AW98+$AY98</f>
        <v>4.5245</v>
      </c>
      <c r="BH98" s="27" t="n">
        <f aca="false">$AW98+$AZ98</f>
        <v>4.2545</v>
      </c>
      <c r="BI98" s="27" t="n">
        <f aca="false">$AW98+$AZ98+$BI$1</f>
        <v>4.6645</v>
      </c>
      <c r="BJ98" s="27" t="n">
        <f aca="false">$AW98+$BA98</f>
        <v>3.8895</v>
      </c>
      <c r="BK98" s="28" t="n">
        <f aca="false">$AW98+$BB98</f>
        <v>3.7245</v>
      </c>
    </row>
    <row r="99" customFormat="false" ht="15" hidden="false" customHeight="false" outlineLevel="0" collapsed="false">
      <c r="AV99" s="25" t="n">
        <f aca="false">EOMONTH(AV98,0)+1</f>
        <v>40210</v>
      </c>
      <c r="AW99" s="19" t="n">
        <v>3.9435</v>
      </c>
      <c r="AX99" s="19" t="n">
        <v>0</v>
      </c>
      <c r="AY99" s="19" t="n">
        <v>0.5</v>
      </c>
      <c r="AZ99" s="19" t="n">
        <v>0.23</v>
      </c>
      <c r="BA99" s="19" t="n">
        <v>-0.135</v>
      </c>
      <c r="BB99" s="19" t="n">
        <v>-0.3</v>
      </c>
      <c r="BC99" s="20"/>
      <c r="BD99" s="26" t="n">
        <f aca="false">AV99</f>
        <v>40210</v>
      </c>
      <c r="BE99" s="27" t="n">
        <f aca="false">$AW99+$AX99+$BE$1</f>
        <v>4.0435</v>
      </c>
      <c r="BF99" s="27" t="n">
        <f aca="false">$AW99+$AX99</f>
        <v>3.9435</v>
      </c>
      <c r="BG99" s="27" t="n">
        <f aca="false">$AW99+$AY99</f>
        <v>4.4435</v>
      </c>
      <c r="BH99" s="27" t="n">
        <f aca="false">$AW99+$AZ99</f>
        <v>4.1735</v>
      </c>
      <c r="BI99" s="27" t="n">
        <f aca="false">$AW99+$AZ99+$BI$1</f>
        <v>4.5835</v>
      </c>
      <c r="BJ99" s="27" t="n">
        <f aca="false">$AW99+$BA99</f>
        <v>3.8085</v>
      </c>
      <c r="BK99" s="28" t="n">
        <f aca="false">$AW99+$BB99</f>
        <v>3.6435</v>
      </c>
    </row>
    <row r="100" customFormat="false" ht="15" hidden="false" customHeight="false" outlineLevel="0" collapsed="false">
      <c r="AV100" s="25" t="n">
        <f aca="false">EOMONTH(AV99,0)+1</f>
        <v>40238</v>
      </c>
      <c r="AW100" s="19" t="n">
        <v>3.8435</v>
      </c>
      <c r="AX100" s="19" t="n">
        <v>0</v>
      </c>
      <c r="AY100" s="19" t="n">
        <v>0.5</v>
      </c>
      <c r="AZ100" s="19" t="n">
        <v>0.23</v>
      </c>
      <c r="BA100" s="19" t="n">
        <v>-0.135</v>
      </c>
      <c r="BB100" s="19" t="n">
        <v>-0.3</v>
      </c>
      <c r="BC100" s="20"/>
      <c r="BD100" s="26" t="n">
        <f aca="false">AV100</f>
        <v>40238</v>
      </c>
      <c r="BE100" s="27" t="n">
        <f aca="false">$AW100+$AX100+$BE$1</f>
        <v>3.9435</v>
      </c>
      <c r="BF100" s="27" t="n">
        <f aca="false">$AW100+$AX100</f>
        <v>3.8435</v>
      </c>
      <c r="BG100" s="27" t="n">
        <f aca="false">$AW100+$AY100</f>
        <v>4.3435</v>
      </c>
      <c r="BH100" s="27" t="n">
        <f aca="false">$AW100+$AZ100</f>
        <v>4.0735</v>
      </c>
      <c r="BI100" s="27" t="n">
        <f aca="false">$AW100+$AZ100+$BI$1</f>
        <v>4.4835</v>
      </c>
      <c r="BJ100" s="27" t="n">
        <f aca="false">$AW100+$BA100</f>
        <v>3.7085</v>
      </c>
      <c r="BK100" s="28" t="n">
        <f aca="false">$AW100+$BB100</f>
        <v>3.5435</v>
      </c>
    </row>
    <row r="101" customFormat="false" ht="15" hidden="false" customHeight="false" outlineLevel="0" collapsed="false">
      <c r="AV101" s="25" t="n">
        <f aca="false">EOMONTH(AV100,0)+1</f>
        <v>40269</v>
      </c>
      <c r="AW101" s="19" t="n">
        <v>3.6615</v>
      </c>
      <c r="AX101" s="19" t="n">
        <v>0</v>
      </c>
      <c r="AY101" s="19" t="n">
        <v>0.5</v>
      </c>
      <c r="AZ101" s="19" t="n">
        <v>0.24</v>
      </c>
      <c r="BA101" s="19" t="n">
        <v>-0.195</v>
      </c>
      <c r="BB101" s="19" t="n">
        <v>-0.45</v>
      </c>
      <c r="BC101" s="20"/>
      <c r="BD101" s="26" t="n">
        <f aca="false">AV101</f>
        <v>40269</v>
      </c>
      <c r="BE101" s="27" t="n">
        <f aca="false">$AW101+$AX101+$BE$1</f>
        <v>3.7615</v>
      </c>
      <c r="BF101" s="27" t="n">
        <f aca="false">$AW101+$AX101</f>
        <v>3.6615</v>
      </c>
      <c r="BG101" s="27" t="n">
        <f aca="false">$AW101+$AY101</f>
        <v>4.1615</v>
      </c>
      <c r="BH101" s="27" t="n">
        <f aca="false">$AW101+$AZ101</f>
        <v>3.9015</v>
      </c>
      <c r="BI101" s="27" t="n">
        <f aca="false">$AW101+$AZ101+$BI$1</f>
        <v>4.3115</v>
      </c>
      <c r="BJ101" s="27" t="n">
        <f aca="false">$AW101+$BA101</f>
        <v>3.4665</v>
      </c>
      <c r="BK101" s="28" t="n">
        <f aca="false">$AW101+$BB101</f>
        <v>3.2115</v>
      </c>
    </row>
    <row r="102" customFormat="false" ht="15" hidden="false" customHeight="false" outlineLevel="0" collapsed="false">
      <c r="AV102" s="25" t="n">
        <f aca="false">EOMONTH(AV101,0)+1</f>
        <v>40299</v>
      </c>
      <c r="AW102" s="19" t="n">
        <v>3.6645</v>
      </c>
      <c r="AX102" s="19" t="n">
        <v>0</v>
      </c>
      <c r="AY102" s="19" t="n">
        <v>0.5</v>
      </c>
      <c r="AZ102" s="19" t="n">
        <v>0.24</v>
      </c>
      <c r="BA102" s="19" t="n">
        <v>-0.195</v>
      </c>
      <c r="BB102" s="19" t="n">
        <v>-0.45</v>
      </c>
      <c r="BC102" s="20"/>
      <c r="BD102" s="26" t="n">
        <f aca="false">AV102</f>
        <v>40299</v>
      </c>
      <c r="BE102" s="27" t="n">
        <f aca="false">$AW102+$AX102+$BE$1</f>
        <v>3.7645</v>
      </c>
      <c r="BF102" s="27" t="n">
        <f aca="false">$AW102+$AX102</f>
        <v>3.6645</v>
      </c>
      <c r="BG102" s="27" t="n">
        <f aca="false">$AW102+$AY102</f>
        <v>4.1645</v>
      </c>
      <c r="BH102" s="27" t="n">
        <f aca="false">$AW102+$AZ102</f>
        <v>3.9045</v>
      </c>
      <c r="BI102" s="27" t="n">
        <f aca="false">$AW102+$AZ102+$BI$1</f>
        <v>4.3145</v>
      </c>
      <c r="BJ102" s="27" t="n">
        <f aca="false">$AW102+$BA102</f>
        <v>3.4695</v>
      </c>
      <c r="BK102" s="28" t="n">
        <f aca="false">$AW102+$BB102</f>
        <v>3.2145</v>
      </c>
    </row>
    <row r="103" customFormat="false" ht="15" hidden="false" customHeight="false" outlineLevel="0" collapsed="false">
      <c r="AV103" s="25" t="n">
        <f aca="false">EOMONTH(AV102,0)+1</f>
        <v>40330</v>
      </c>
      <c r="AW103" s="19" t="n">
        <v>3.7045</v>
      </c>
      <c r="AX103" s="19" t="n">
        <v>0</v>
      </c>
      <c r="AY103" s="19" t="n">
        <v>0.5</v>
      </c>
      <c r="AZ103" s="19" t="n">
        <v>0.24</v>
      </c>
      <c r="BA103" s="19" t="n">
        <v>-0.195</v>
      </c>
      <c r="BB103" s="19" t="n">
        <v>-0.45</v>
      </c>
      <c r="BC103" s="20"/>
      <c r="BD103" s="26" t="n">
        <f aca="false">AV103</f>
        <v>40330</v>
      </c>
      <c r="BE103" s="27" t="n">
        <f aca="false">$AW103+$AX103+$BE$1</f>
        <v>3.8045</v>
      </c>
      <c r="BF103" s="27" t="n">
        <f aca="false">$AW103+$AX103</f>
        <v>3.7045</v>
      </c>
      <c r="BG103" s="27" t="n">
        <f aca="false">$AW103+$AY103</f>
        <v>4.2045</v>
      </c>
      <c r="BH103" s="27" t="n">
        <f aca="false">$AW103+$AZ103</f>
        <v>3.9445</v>
      </c>
      <c r="BI103" s="27" t="n">
        <f aca="false">$AW103+$AZ103+$BI$1</f>
        <v>4.3545</v>
      </c>
      <c r="BJ103" s="27" t="n">
        <f aca="false">$AW103+$BA103</f>
        <v>3.5095</v>
      </c>
      <c r="BK103" s="28" t="n">
        <f aca="false">$AW103+$BB103</f>
        <v>3.2545</v>
      </c>
    </row>
    <row r="104" customFormat="false" ht="15" hidden="false" customHeight="false" outlineLevel="0" collapsed="false">
      <c r="AV104" s="25" t="n">
        <f aca="false">EOMONTH(AV103,0)+1</f>
        <v>40360</v>
      </c>
      <c r="AW104" s="19" t="n">
        <v>3.7445</v>
      </c>
      <c r="AX104" s="19" t="n">
        <v>0</v>
      </c>
      <c r="AY104" s="19" t="n">
        <v>0.5</v>
      </c>
      <c r="AZ104" s="19" t="n">
        <v>0.24</v>
      </c>
      <c r="BA104" s="19" t="n">
        <v>-0.195</v>
      </c>
      <c r="BB104" s="19" t="n">
        <v>-0.45</v>
      </c>
      <c r="BC104" s="20"/>
      <c r="BD104" s="26" t="n">
        <f aca="false">AV104</f>
        <v>40360</v>
      </c>
      <c r="BE104" s="27" t="n">
        <f aca="false">$AW104+$AX104+$BE$1</f>
        <v>3.8445</v>
      </c>
      <c r="BF104" s="27" t="n">
        <f aca="false">$AW104+$AX104</f>
        <v>3.7445</v>
      </c>
      <c r="BG104" s="27" t="n">
        <f aca="false">$AW104+$AY104</f>
        <v>4.2445</v>
      </c>
      <c r="BH104" s="27" t="n">
        <f aca="false">$AW104+$AZ104</f>
        <v>3.9845</v>
      </c>
      <c r="BI104" s="27" t="n">
        <f aca="false">$AW104+$AZ104+$BI$1</f>
        <v>4.3945</v>
      </c>
      <c r="BJ104" s="27" t="n">
        <f aca="false">$AW104+$BA104</f>
        <v>3.5495</v>
      </c>
      <c r="BK104" s="28" t="n">
        <f aca="false">$AW104+$BB104</f>
        <v>3.2945</v>
      </c>
    </row>
    <row r="105" customFormat="false" ht="15" hidden="false" customHeight="false" outlineLevel="0" collapsed="false">
      <c r="AV105" s="25" t="n">
        <f aca="false">EOMONTH(AV104,0)+1</f>
        <v>40391</v>
      </c>
      <c r="AW105" s="19" t="n">
        <v>3.7945</v>
      </c>
      <c r="AX105" s="19" t="n">
        <v>0</v>
      </c>
      <c r="AY105" s="19" t="n">
        <v>0.5</v>
      </c>
      <c r="AZ105" s="19" t="n">
        <v>0.24</v>
      </c>
      <c r="BA105" s="19" t="n">
        <v>-0.195</v>
      </c>
      <c r="BB105" s="19" t="n">
        <v>-0.45</v>
      </c>
      <c r="BC105" s="20"/>
      <c r="BD105" s="26" t="n">
        <f aca="false">AV105</f>
        <v>40391</v>
      </c>
      <c r="BE105" s="27" t="n">
        <f aca="false">$AW105+$AX105+$BE$1</f>
        <v>3.8945</v>
      </c>
      <c r="BF105" s="27" t="n">
        <f aca="false">$AW105+$AX105</f>
        <v>3.7945</v>
      </c>
      <c r="BG105" s="27" t="n">
        <f aca="false">$AW105+$AY105</f>
        <v>4.2945</v>
      </c>
      <c r="BH105" s="27" t="n">
        <f aca="false">$AW105+$AZ105</f>
        <v>4.0345</v>
      </c>
      <c r="BI105" s="27" t="n">
        <f aca="false">$AW105+$AZ105+$BI$1</f>
        <v>4.4445</v>
      </c>
      <c r="BJ105" s="27" t="n">
        <f aca="false">$AW105+$BA105</f>
        <v>3.5995</v>
      </c>
      <c r="BK105" s="28" t="n">
        <f aca="false">$AW105+$BB105</f>
        <v>3.3445</v>
      </c>
    </row>
    <row r="106" customFormat="false" ht="15" hidden="false" customHeight="false" outlineLevel="0" collapsed="false">
      <c r="AV106" s="25" t="n">
        <f aca="false">EOMONTH(AV105,0)+1</f>
        <v>40422</v>
      </c>
      <c r="AW106" s="19" t="n">
        <v>3.7795</v>
      </c>
      <c r="AX106" s="19" t="n">
        <v>0</v>
      </c>
      <c r="AY106" s="19" t="n">
        <v>0.5</v>
      </c>
      <c r="AZ106" s="19" t="n">
        <v>0.24</v>
      </c>
      <c r="BA106" s="19" t="n">
        <v>-0.195</v>
      </c>
      <c r="BB106" s="19" t="n">
        <v>-0.45</v>
      </c>
      <c r="BC106" s="20"/>
      <c r="BD106" s="26" t="n">
        <f aca="false">AV106</f>
        <v>40422</v>
      </c>
      <c r="BE106" s="27" t="n">
        <f aca="false">$AW106+$AX106+$BE$1</f>
        <v>3.8795</v>
      </c>
      <c r="BF106" s="27" t="n">
        <f aca="false">$AW106+$AX106</f>
        <v>3.7795</v>
      </c>
      <c r="BG106" s="27" t="n">
        <f aca="false">$AW106+$AY106</f>
        <v>4.2795</v>
      </c>
      <c r="BH106" s="27" t="n">
        <f aca="false">$AW106+$AZ106</f>
        <v>4.0195</v>
      </c>
      <c r="BI106" s="27" t="n">
        <f aca="false">$AW106+$AZ106+$BI$1</f>
        <v>4.4295</v>
      </c>
      <c r="BJ106" s="27" t="n">
        <f aca="false">$AW106+$BA106</f>
        <v>3.5845</v>
      </c>
      <c r="BK106" s="28" t="n">
        <f aca="false">$AW106+$BB106</f>
        <v>3.3295</v>
      </c>
    </row>
    <row r="107" customFormat="false" ht="15" hidden="false" customHeight="false" outlineLevel="0" collapsed="false">
      <c r="AV107" s="25" t="n">
        <f aca="false">EOMONTH(AV106,0)+1</f>
        <v>40452</v>
      </c>
      <c r="AW107" s="19" t="n">
        <v>3.7945</v>
      </c>
      <c r="AX107" s="19" t="n">
        <v>0</v>
      </c>
      <c r="AY107" s="19" t="n">
        <v>0.5</v>
      </c>
      <c r="AZ107" s="19" t="n">
        <v>0.24</v>
      </c>
      <c r="BA107" s="19" t="n">
        <v>-0.195</v>
      </c>
      <c r="BB107" s="19" t="n">
        <v>-0.45</v>
      </c>
      <c r="BC107" s="20"/>
      <c r="BD107" s="26" t="n">
        <f aca="false">AV107</f>
        <v>40452</v>
      </c>
      <c r="BE107" s="27" t="n">
        <f aca="false">$AW107+$AX107+$BE$1</f>
        <v>3.8945</v>
      </c>
      <c r="BF107" s="27" t="n">
        <f aca="false">$AW107+$AX107</f>
        <v>3.7945</v>
      </c>
      <c r="BG107" s="27" t="n">
        <f aca="false">$AW107+$AY107</f>
        <v>4.2945</v>
      </c>
      <c r="BH107" s="27" t="n">
        <f aca="false">$AW107+$AZ107</f>
        <v>4.0345</v>
      </c>
      <c r="BI107" s="27" t="n">
        <f aca="false">$AW107+$AZ107+$BI$1</f>
        <v>4.4445</v>
      </c>
      <c r="BJ107" s="27" t="n">
        <f aca="false">$AW107+$BA107</f>
        <v>3.5995</v>
      </c>
      <c r="BK107" s="28" t="n">
        <f aca="false">$AW107+$BB107</f>
        <v>3.3445</v>
      </c>
    </row>
    <row r="108" customFormat="false" ht="15" hidden="false" customHeight="false" outlineLevel="0" collapsed="false">
      <c r="AV108" s="25" t="n">
        <f aca="false">EOMONTH(AV107,0)+1</f>
        <v>40483</v>
      </c>
      <c r="AW108" s="19" t="n">
        <v>3.9395</v>
      </c>
      <c r="AX108" s="19" t="n">
        <v>0</v>
      </c>
      <c r="AY108" s="19" t="n">
        <v>0.5</v>
      </c>
      <c r="AZ108" s="19" t="n">
        <v>0.35</v>
      </c>
      <c r="BA108" s="19" t="n">
        <v>-0.135</v>
      </c>
      <c r="BB108" s="19" t="n">
        <v>-0.3</v>
      </c>
      <c r="BC108" s="20"/>
      <c r="BD108" s="26" t="n">
        <f aca="false">AV108</f>
        <v>40483</v>
      </c>
      <c r="BE108" s="27" t="n">
        <f aca="false">$AW108+$AX108+$BE$1</f>
        <v>4.0395</v>
      </c>
      <c r="BF108" s="27" t="n">
        <f aca="false">$AW108+$AX108</f>
        <v>3.9395</v>
      </c>
      <c r="BG108" s="27" t="n">
        <f aca="false">$AW108+$AY108</f>
        <v>4.4395</v>
      </c>
      <c r="BH108" s="27" t="n">
        <f aca="false">$AW108+$AZ108</f>
        <v>4.2895</v>
      </c>
      <c r="BI108" s="27" t="n">
        <f aca="false">$AW108+$AZ108+$BI$1</f>
        <v>4.6995</v>
      </c>
      <c r="BJ108" s="27" t="n">
        <f aca="false">$AW108+$BA108</f>
        <v>3.8045</v>
      </c>
      <c r="BK108" s="28" t="n">
        <f aca="false">$AW108+$BB108</f>
        <v>3.6395</v>
      </c>
    </row>
    <row r="109" customFormat="false" ht="15" hidden="false" customHeight="false" outlineLevel="0" collapsed="false">
      <c r="AV109" s="25" t="n">
        <f aca="false">EOMONTH(AV108,0)+1</f>
        <v>40513</v>
      </c>
      <c r="AW109" s="19" t="n">
        <v>4.0745</v>
      </c>
      <c r="AX109" s="19" t="n">
        <v>0</v>
      </c>
      <c r="AY109" s="19" t="n">
        <v>0.5</v>
      </c>
      <c r="AZ109" s="19" t="n">
        <v>0.35</v>
      </c>
      <c r="BA109" s="19" t="n">
        <v>-0.135</v>
      </c>
      <c r="BB109" s="19" t="n">
        <v>-0.3</v>
      </c>
      <c r="BC109" s="20"/>
      <c r="BD109" s="26" t="n">
        <f aca="false">AV109</f>
        <v>40513</v>
      </c>
      <c r="BE109" s="27" t="n">
        <f aca="false">$AW109+$AX109+$BE$1</f>
        <v>4.1745</v>
      </c>
      <c r="BF109" s="27" t="n">
        <f aca="false">$AW109+$AX109</f>
        <v>4.0745</v>
      </c>
      <c r="BG109" s="27" t="n">
        <f aca="false">$AW109+$AY109</f>
        <v>4.5745</v>
      </c>
      <c r="BH109" s="27" t="n">
        <f aca="false">$AW109+$AZ109</f>
        <v>4.4245</v>
      </c>
      <c r="BI109" s="27" t="n">
        <f aca="false">$AW109+$AZ109+$BI$1</f>
        <v>4.8345</v>
      </c>
      <c r="BJ109" s="27" t="n">
        <f aca="false">$AW109+$BA109</f>
        <v>3.9395</v>
      </c>
      <c r="BK109" s="28" t="n">
        <f aca="false">$AW109+$BB109</f>
        <v>3.7745</v>
      </c>
    </row>
    <row r="110" customFormat="false" ht="15" hidden="false" customHeight="false" outlineLevel="0" collapsed="false">
      <c r="AV110" s="25" t="n">
        <f aca="false">EOMONTH(AV109,0)+1</f>
        <v>40544</v>
      </c>
      <c r="AW110" s="19" t="n">
        <v>4.122</v>
      </c>
      <c r="AX110" s="19" t="n">
        <v>0</v>
      </c>
      <c r="AY110" s="19" t="n">
        <v>0.5</v>
      </c>
      <c r="AZ110" s="19" t="n">
        <v>0.35</v>
      </c>
      <c r="BA110" s="19" t="n">
        <v>-0.135</v>
      </c>
      <c r="BB110" s="19" t="n">
        <v>-0.3</v>
      </c>
      <c r="BC110" s="20"/>
      <c r="BD110" s="26" t="n">
        <f aca="false">AV110</f>
        <v>40544</v>
      </c>
      <c r="BE110" s="27" t="n">
        <f aca="false">$AW110+$AX110+$BE$1</f>
        <v>4.222</v>
      </c>
      <c r="BF110" s="27" t="n">
        <f aca="false">$AW110+$AX110</f>
        <v>4.122</v>
      </c>
      <c r="BG110" s="27" t="n">
        <f aca="false">$AW110+$AY110</f>
        <v>4.622</v>
      </c>
      <c r="BH110" s="27" t="n">
        <f aca="false">$AW110+$AZ110</f>
        <v>4.472</v>
      </c>
      <c r="BI110" s="27" t="n">
        <f aca="false">$AW110+$AZ110+$BI$1</f>
        <v>4.882</v>
      </c>
      <c r="BJ110" s="27" t="n">
        <f aca="false">$AW110+$BA110</f>
        <v>3.987</v>
      </c>
      <c r="BK110" s="28" t="n">
        <f aca="false">$AW110+$BB110</f>
        <v>3.822</v>
      </c>
    </row>
    <row r="111" customFormat="false" ht="15" hidden="false" customHeight="false" outlineLevel="0" collapsed="false">
      <c r="AV111" s="25" t="n">
        <f aca="false">EOMONTH(AV110,0)+1</f>
        <v>40575</v>
      </c>
      <c r="AW111" s="19" t="n">
        <v>4.041</v>
      </c>
      <c r="AX111" s="19" t="n">
        <v>0</v>
      </c>
      <c r="AY111" s="19" t="n">
        <v>0.5</v>
      </c>
      <c r="AZ111" s="19" t="n">
        <v>0.35</v>
      </c>
      <c r="BA111" s="19" t="n">
        <v>-0.135</v>
      </c>
      <c r="BB111" s="19" t="n">
        <v>-0.3</v>
      </c>
      <c r="BC111" s="20"/>
      <c r="BD111" s="26" t="n">
        <f aca="false">AV111</f>
        <v>40575</v>
      </c>
      <c r="BE111" s="27" t="n">
        <f aca="false">$AW111+$AX111+$BE$1</f>
        <v>4.141</v>
      </c>
      <c r="BF111" s="27" t="n">
        <f aca="false">$AW111+$AX111</f>
        <v>4.041</v>
      </c>
      <c r="BG111" s="27" t="n">
        <f aca="false">$AW111+$AY111</f>
        <v>4.541</v>
      </c>
      <c r="BH111" s="27" t="n">
        <f aca="false">$AW111+$AZ111</f>
        <v>4.391</v>
      </c>
      <c r="BI111" s="27" t="n">
        <f aca="false">$AW111+$AZ111+$BI$1</f>
        <v>4.801</v>
      </c>
      <c r="BJ111" s="27" t="n">
        <f aca="false">$AW111+$BA111</f>
        <v>3.906</v>
      </c>
      <c r="BK111" s="28" t="n">
        <f aca="false">$AW111+$BB111</f>
        <v>3.741</v>
      </c>
    </row>
    <row r="112" customFormat="false" ht="15" hidden="false" customHeight="false" outlineLevel="0" collapsed="false">
      <c r="AV112" s="25" t="n">
        <f aca="false">EOMONTH(AV111,0)+1</f>
        <v>40603</v>
      </c>
      <c r="AW112" s="19" t="n">
        <v>3.941</v>
      </c>
      <c r="AX112" s="19" t="n">
        <v>0</v>
      </c>
      <c r="AY112" s="19" t="n">
        <v>0.5</v>
      </c>
      <c r="AZ112" s="19" t="n">
        <v>0.35</v>
      </c>
      <c r="BA112" s="19" t="n">
        <v>-0.135</v>
      </c>
      <c r="BB112" s="19" t="n">
        <v>-0.3</v>
      </c>
      <c r="BC112" s="20"/>
      <c r="BD112" s="26" t="n">
        <f aca="false">AV112</f>
        <v>40603</v>
      </c>
      <c r="BE112" s="27" t="n">
        <f aca="false">$AW112+$AX112+$BE$1</f>
        <v>4.041</v>
      </c>
      <c r="BF112" s="27" t="n">
        <f aca="false">$AW112+$AX112</f>
        <v>3.941</v>
      </c>
      <c r="BG112" s="27" t="n">
        <f aca="false">$AW112+$AY112</f>
        <v>4.441</v>
      </c>
      <c r="BH112" s="27" t="n">
        <f aca="false">$AW112+$AZ112</f>
        <v>4.291</v>
      </c>
      <c r="BI112" s="27" t="n">
        <f aca="false">$AW112+$AZ112+$BI$1</f>
        <v>4.701</v>
      </c>
      <c r="BJ112" s="27" t="n">
        <f aca="false">$AW112+$BA112</f>
        <v>3.806</v>
      </c>
      <c r="BK112" s="28" t="n">
        <f aca="false">$AW112+$BB112</f>
        <v>3.641</v>
      </c>
    </row>
    <row r="113" customFormat="false" ht="15" hidden="false" customHeight="false" outlineLevel="0" collapsed="false">
      <c r="AV113" s="25" t="n">
        <f aca="false">EOMONTH(AV112,0)+1</f>
        <v>40634</v>
      </c>
      <c r="AW113" s="19" t="n">
        <v>3.759</v>
      </c>
      <c r="AX113" s="19" t="n">
        <v>0</v>
      </c>
      <c r="AY113" s="19" t="n">
        <v>0.5</v>
      </c>
      <c r="AZ113" s="19" t="n">
        <v>0.43</v>
      </c>
      <c r="BA113" s="19" t="n">
        <v>-0.195</v>
      </c>
      <c r="BB113" s="19" t="n">
        <v>-0.45</v>
      </c>
      <c r="BC113" s="20"/>
      <c r="BD113" s="26" t="n">
        <f aca="false">AV113</f>
        <v>40634</v>
      </c>
      <c r="BE113" s="27" t="n">
        <f aca="false">$AW113+$AX113+$BE$1</f>
        <v>3.859</v>
      </c>
      <c r="BF113" s="27" t="n">
        <f aca="false">$AW113+$AX113</f>
        <v>3.759</v>
      </c>
      <c r="BG113" s="27" t="n">
        <f aca="false">$AW113+$AY113</f>
        <v>4.259</v>
      </c>
      <c r="BH113" s="27" t="n">
        <f aca="false">$AW113+$AZ113</f>
        <v>4.189</v>
      </c>
      <c r="BI113" s="27" t="n">
        <f aca="false">$AW113+$AZ113+$BI$1</f>
        <v>4.599</v>
      </c>
      <c r="BJ113" s="27" t="n">
        <f aca="false">$AW113+$BA113</f>
        <v>3.564</v>
      </c>
      <c r="BK113" s="28" t="n">
        <f aca="false">$AW113+$BB113</f>
        <v>3.309</v>
      </c>
    </row>
    <row r="114" customFormat="false" ht="15" hidden="false" customHeight="false" outlineLevel="0" collapsed="false">
      <c r="AV114" s="25" t="n">
        <f aca="false">EOMONTH(AV113,0)+1</f>
        <v>40664</v>
      </c>
      <c r="AW114" s="19" t="n">
        <v>3.762</v>
      </c>
      <c r="AX114" s="19" t="n">
        <v>0</v>
      </c>
      <c r="AY114" s="19" t="n">
        <v>0.5</v>
      </c>
      <c r="AZ114" s="19" t="n">
        <v>0.43</v>
      </c>
      <c r="BA114" s="19" t="n">
        <v>-0.195</v>
      </c>
      <c r="BB114" s="19" t="n">
        <v>-0.45</v>
      </c>
      <c r="BC114" s="20"/>
      <c r="BD114" s="26" t="n">
        <f aca="false">AV114</f>
        <v>40664</v>
      </c>
      <c r="BE114" s="27" t="n">
        <f aca="false">$AW114+$AX114+$BE$1</f>
        <v>3.862</v>
      </c>
      <c r="BF114" s="27" t="n">
        <f aca="false">$AW114+$AX114</f>
        <v>3.762</v>
      </c>
      <c r="BG114" s="27" t="n">
        <f aca="false">$AW114+$AY114</f>
        <v>4.262</v>
      </c>
      <c r="BH114" s="27" t="n">
        <f aca="false">$AW114+$AZ114</f>
        <v>4.192</v>
      </c>
      <c r="BI114" s="27" t="n">
        <f aca="false">$AW114+$AZ114+$BI$1</f>
        <v>4.602</v>
      </c>
      <c r="BJ114" s="27" t="n">
        <f aca="false">$AW114+$BA114</f>
        <v>3.567</v>
      </c>
      <c r="BK114" s="28" t="n">
        <f aca="false">$AW114+$BB114</f>
        <v>3.312</v>
      </c>
    </row>
    <row r="115" customFormat="false" ht="15" hidden="false" customHeight="false" outlineLevel="0" collapsed="false">
      <c r="AV115" s="25" t="n">
        <f aca="false">EOMONTH(AV114,0)+1</f>
        <v>40695</v>
      </c>
      <c r="AW115" s="19" t="n">
        <v>3.802</v>
      </c>
      <c r="AX115" s="19" t="n">
        <v>0</v>
      </c>
      <c r="AY115" s="19" t="n">
        <v>0.5</v>
      </c>
      <c r="AZ115" s="19" t="n">
        <v>0.43</v>
      </c>
      <c r="BA115" s="19" t="n">
        <v>-0.195</v>
      </c>
      <c r="BB115" s="19" t="n">
        <v>-0.45</v>
      </c>
      <c r="BC115" s="20"/>
      <c r="BD115" s="26" t="n">
        <f aca="false">AV115</f>
        <v>40695</v>
      </c>
      <c r="BE115" s="27" t="n">
        <f aca="false">$AW115+$AX115+$BE$1</f>
        <v>3.902</v>
      </c>
      <c r="BF115" s="27" t="n">
        <f aca="false">$AW115+$AX115</f>
        <v>3.802</v>
      </c>
      <c r="BG115" s="27" t="n">
        <f aca="false">$AW115+$AY115</f>
        <v>4.302</v>
      </c>
      <c r="BH115" s="27" t="n">
        <f aca="false">$AW115+$AZ115</f>
        <v>4.232</v>
      </c>
      <c r="BI115" s="27" t="n">
        <f aca="false">$AW115+$AZ115+$BI$1</f>
        <v>4.642</v>
      </c>
      <c r="BJ115" s="27" t="n">
        <f aca="false">$AW115+$BA115</f>
        <v>3.607</v>
      </c>
      <c r="BK115" s="28" t="n">
        <f aca="false">$AW115+$BB115</f>
        <v>3.352</v>
      </c>
    </row>
    <row r="116" customFormat="false" ht="15" hidden="false" customHeight="false" outlineLevel="0" collapsed="false">
      <c r="AV116" s="25" t="n">
        <f aca="false">EOMONTH(AV115,0)+1</f>
        <v>40725</v>
      </c>
      <c r="AW116" s="19" t="n">
        <v>3.842</v>
      </c>
      <c r="AX116" s="19" t="n">
        <v>0</v>
      </c>
      <c r="AY116" s="19" t="n">
        <v>0.5</v>
      </c>
      <c r="AZ116" s="19" t="n">
        <v>0.43</v>
      </c>
      <c r="BA116" s="19" t="n">
        <v>-0.195</v>
      </c>
      <c r="BB116" s="19" t="n">
        <v>-0.45</v>
      </c>
      <c r="BC116" s="20"/>
      <c r="BD116" s="26" t="n">
        <f aca="false">AV116</f>
        <v>40725</v>
      </c>
      <c r="BE116" s="27" t="n">
        <f aca="false">$AW116+$AX116+$BE$1</f>
        <v>3.942</v>
      </c>
      <c r="BF116" s="27" t="n">
        <f aca="false">$AW116+$AX116</f>
        <v>3.842</v>
      </c>
      <c r="BG116" s="27" t="n">
        <f aca="false">$AW116+$AY116</f>
        <v>4.342</v>
      </c>
      <c r="BH116" s="27" t="n">
        <f aca="false">$AW116+$AZ116</f>
        <v>4.272</v>
      </c>
      <c r="BI116" s="27" t="n">
        <f aca="false">$AW116+$AZ116+$BI$1</f>
        <v>4.682</v>
      </c>
      <c r="BJ116" s="27" t="n">
        <f aca="false">$AW116+$BA116</f>
        <v>3.647</v>
      </c>
      <c r="BK116" s="28" t="n">
        <f aca="false">$AW116+$BB116</f>
        <v>3.392</v>
      </c>
    </row>
    <row r="117" customFormat="false" ht="15" hidden="false" customHeight="false" outlineLevel="0" collapsed="false">
      <c r="AV117" s="25" t="n">
        <f aca="false">EOMONTH(AV116,0)+1</f>
        <v>40756</v>
      </c>
      <c r="AW117" s="19" t="n">
        <v>3.892</v>
      </c>
      <c r="AX117" s="19" t="n">
        <v>0</v>
      </c>
      <c r="AY117" s="19" t="n">
        <v>0.5</v>
      </c>
      <c r="AZ117" s="19" t="n">
        <v>0.43</v>
      </c>
      <c r="BA117" s="19" t="n">
        <v>-0.195</v>
      </c>
      <c r="BB117" s="19" t="n">
        <v>-0.45</v>
      </c>
      <c r="BC117" s="20"/>
      <c r="BD117" s="26" t="n">
        <f aca="false">AV117</f>
        <v>40756</v>
      </c>
      <c r="BE117" s="27" t="n">
        <f aca="false">$AW117+$AX117+$BE$1</f>
        <v>3.992</v>
      </c>
      <c r="BF117" s="27" t="n">
        <f aca="false">$AW117+$AX117</f>
        <v>3.892</v>
      </c>
      <c r="BG117" s="27" t="n">
        <f aca="false">$AW117+$AY117</f>
        <v>4.392</v>
      </c>
      <c r="BH117" s="27" t="n">
        <f aca="false">$AW117+$AZ117</f>
        <v>4.322</v>
      </c>
      <c r="BI117" s="27" t="n">
        <f aca="false">$AW117+$AZ117+$BI$1</f>
        <v>4.732</v>
      </c>
      <c r="BJ117" s="27" t="n">
        <f aca="false">$AW117+$BA117</f>
        <v>3.697</v>
      </c>
      <c r="BK117" s="28" t="n">
        <f aca="false">$AW117+$BB117</f>
        <v>3.442</v>
      </c>
    </row>
    <row r="118" customFormat="false" ht="15" hidden="false" customHeight="false" outlineLevel="0" collapsed="false">
      <c r="AV118" s="25" t="n">
        <f aca="false">EOMONTH(AV117,0)+1</f>
        <v>40787</v>
      </c>
      <c r="AW118" s="19" t="n">
        <v>3.877</v>
      </c>
      <c r="AX118" s="19" t="n">
        <v>0</v>
      </c>
      <c r="AY118" s="19" t="n">
        <v>0.5</v>
      </c>
      <c r="AZ118" s="19" t="n">
        <v>0.43</v>
      </c>
      <c r="BA118" s="19" t="n">
        <v>-0.195</v>
      </c>
      <c r="BB118" s="19" t="n">
        <v>-0.45</v>
      </c>
      <c r="BC118" s="20"/>
      <c r="BD118" s="26" t="n">
        <f aca="false">AV118</f>
        <v>40787</v>
      </c>
      <c r="BE118" s="27" t="n">
        <f aca="false">$AW118+$AX118+$BE$1</f>
        <v>3.977</v>
      </c>
      <c r="BF118" s="27" t="n">
        <f aca="false">$AW118+$AX118</f>
        <v>3.877</v>
      </c>
      <c r="BG118" s="27" t="n">
        <f aca="false">$AW118+$AY118</f>
        <v>4.377</v>
      </c>
      <c r="BH118" s="27" t="n">
        <f aca="false">$AW118+$AZ118</f>
        <v>4.307</v>
      </c>
      <c r="BI118" s="27" t="n">
        <f aca="false">$AW118+$AZ118+$BI$1</f>
        <v>4.717</v>
      </c>
      <c r="BJ118" s="27" t="n">
        <f aca="false">$AW118+$BA118</f>
        <v>3.682</v>
      </c>
      <c r="BK118" s="28" t="n">
        <f aca="false">$AW118+$BB118</f>
        <v>3.427</v>
      </c>
    </row>
    <row r="119" customFormat="false" ht="15" hidden="false" customHeight="false" outlineLevel="0" collapsed="false">
      <c r="AV119" s="25" t="n">
        <f aca="false">EOMONTH(AV118,0)+1</f>
        <v>40817</v>
      </c>
      <c r="AW119" s="19" t="n">
        <v>3.892</v>
      </c>
      <c r="AX119" s="19" t="n">
        <v>0</v>
      </c>
      <c r="AY119" s="19" t="n">
        <v>0.5</v>
      </c>
      <c r="AZ119" s="19" t="n">
        <v>0.43</v>
      </c>
      <c r="BA119" s="19" t="n">
        <v>-0.195</v>
      </c>
      <c r="BB119" s="19" t="n">
        <v>-0.45</v>
      </c>
      <c r="BC119" s="20"/>
      <c r="BD119" s="26" t="n">
        <f aca="false">AV119</f>
        <v>40817</v>
      </c>
      <c r="BE119" s="27" t="n">
        <f aca="false">$AW119+$AX119+$BE$1</f>
        <v>3.992</v>
      </c>
      <c r="BF119" s="27" t="n">
        <f aca="false">$AW119+$AX119</f>
        <v>3.892</v>
      </c>
      <c r="BG119" s="27" t="n">
        <f aca="false">$AW119+$AY119</f>
        <v>4.392</v>
      </c>
      <c r="BH119" s="27" t="n">
        <f aca="false">$AW119+$AZ119</f>
        <v>4.322</v>
      </c>
      <c r="BI119" s="27" t="n">
        <f aca="false">$AW119+$AZ119+$BI$1</f>
        <v>4.732</v>
      </c>
      <c r="BJ119" s="27" t="n">
        <f aca="false">$AW119+$BA119</f>
        <v>3.697</v>
      </c>
      <c r="BK119" s="28" t="n">
        <f aca="false">$AW119+$BB119</f>
        <v>3.442</v>
      </c>
    </row>
    <row r="120" customFormat="false" ht="15" hidden="false" customHeight="false" outlineLevel="0" collapsed="false">
      <c r="AV120" s="25" t="n">
        <f aca="false">EOMONTH(AV119,0)+1</f>
        <v>40848</v>
      </c>
      <c r="AW120" s="19" t="n">
        <v>4.037</v>
      </c>
      <c r="AX120" s="19" t="n">
        <v>0</v>
      </c>
      <c r="AY120" s="19" t="n">
        <v>0.5</v>
      </c>
      <c r="AZ120" s="19" t="n">
        <v>0.35</v>
      </c>
      <c r="BA120" s="19" t="n">
        <v>-0.135</v>
      </c>
      <c r="BB120" s="19" t="n">
        <v>-0.3</v>
      </c>
      <c r="BC120" s="20"/>
      <c r="BD120" s="26" t="n">
        <f aca="false">AV120</f>
        <v>40848</v>
      </c>
      <c r="BE120" s="27" t="n">
        <f aca="false">$AW120+$AX120+$BE$1</f>
        <v>4.137</v>
      </c>
      <c r="BF120" s="27" t="n">
        <f aca="false">$AW120+$AX120</f>
        <v>4.037</v>
      </c>
      <c r="BG120" s="27" t="n">
        <f aca="false">$AW120+$AY120</f>
        <v>4.537</v>
      </c>
      <c r="BH120" s="27" t="n">
        <f aca="false">$AW120+$AZ120</f>
        <v>4.387</v>
      </c>
      <c r="BI120" s="27" t="n">
        <f aca="false">$AW120+$AZ120+$BI$1</f>
        <v>4.797</v>
      </c>
      <c r="BJ120" s="27" t="n">
        <f aca="false">$AW120+$BA120</f>
        <v>3.902</v>
      </c>
      <c r="BK120" s="28" t="n">
        <f aca="false">$AW120+$BB120</f>
        <v>3.737</v>
      </c>
    </row>
    <row r="121" customFormat="false" ht="15" hidden="false" customHeight="false" outlineLevel="0" collapsed="false">
      <c r="AV121" s="25" t="n">
        <f aca="false">EOMONTH(AV120,0)+1</f>
        <v>40878</v>
      </c>
      <c r="AW121" s="19" t="n">
        <v>4.172</v>
      </c>
      <c r="AX121" s="19" t="n">
        <v>0</v>
      </c>
      <c r="AY121" s="19" t="n">
        <v>0.5</v>
      </c>
      <c r="AZ121" s="19" t="n">
        <v>0.35</v>
      </c>
      <c r="BA121" s="19" t="n">
        <v>-0.135</v>
      </c>
      <c r="BB121" s="19" t="n">
        <v>-0.3</v>
      </c>
      <c r="BC121" s="20"/>
      <c r="BD121" s="26" t="n">
        <f aca="false">AV121</f>
        <v>40878</v>
      </c>
      <c r="BE121" s="27" t="n">
        <f aca="false">$AW121+$AX121+$BE$1</f>
        <v>4.272</v>
      </c>
      <c r="BF121" s="27" t="n">
        <f aca="false">$AW121+$AX121</f>
        <v>4.172</v>
      </c>
      <c r="BG121" s="27" t="n">
        <f aca="false">$AW121+$AY121</f>
        <v>4.672</v>
      </c>
      <c r="BH121" s="27" t="n">
        <f aca="false">$AW121+$AZ121</f>
        <v>4.522</v>
      </c>
      <c r="BI121" s="27" t="n">
        <f aca="false">$AW121+$AZ121+$BI$1</f>
        <v>4.932</v>
      </c>
      <c r="BJ121" s="27" t="n">
        <f aca="false">$AW121+$BA121</f>
        <v>4.037</v>
      </c>
      <c r="BK121" s="28" t="n">
        <f aca="false">$AW121+$BB121</f>
        <v>3.872</v>
      </c>
    </row>
    <row r="122" customFormat="false" ht="15" hidden="false" customHeight="false" outlineLevel="0" collapsed="false">
      <c r="AV122" s="25" t="n">
        <f aca="false">EOMONTH(AV121,0)+1</f>
        <v>40909</v>
      </c>
      <c r="AW122" s="19" t="n">
        <v>4.2195</v>
      </c>
      <c r="AX122" s="19" t="n">
        <v>0</v>
      </c>
      <c r="AY122" s="19" t="n">
        <v>0.5</v>
      </c>
      <c r="AZ122" s="19" t="n">
        <v>0.35</v>
      </c>
      <c r="BA122" s="19" t="n">
        <v>-0.135</v>
      </c>
      <c r="BB122" s="19" t="n">
        <v>-0.3</v>
      </c>
      <c r="BC122" s="20"/>
      <c r="BD122" s="26" t="n">
        <f aca="false">AV122</f>
        <v>40909</v>
      </c>
      <c r="BE122" s="27" t="n">
        <f aca="false">$AW122+$AX122+$BE$1</f>
        <v>4.3195</v>
      </c>
      <c r="BF122" s="27" t="n">
        <f aca="false">$AW122+$AX122</f>
        <v>4.2195</v>
      </c>
      <c r="BG122" s="27" t="n">
        <f aca="false">$AW122+$AY122</f>
        <v>4.7195</v>
      </c>
      <c r="BH122" s="27" t="n">
        <f aca="false">$AW122+$AZ122</f>
        <v>4.5695</v>
      </c>
      <c r="BI122" s="27" t="n">
        <f aca="false">$AW122+$AZ122+$BI$1</f>
        <v>4.9795</v>
      </c>
      <c r="BJ122" s="27" t="n">
        <f aca="false">$AW122+$BA122</f>
        <v>4.0845</v>
      </c>
      <c r="BK122" s="28" t="n">
        <f aca="false">$AW122+$BB122</f>
        <v>3.9195</v>
      </c>
    </row>
    <row r="123" customFormat="false" ht="15" hidden="false" customHeight="false" outlineLevel="0" collapsed="false">
      <c r="AV123" s="25" t="n">
        <f aca="false">EOMONTH(AV122,0)+1</f>
        <v>40940</v>
      </c>
      <c r="AW123" s="19" t="n">
        <v>4.1385</v>
      </c>
      <c r="AX123" s="19" t="n">
        <v>0</v>
      </c>
      <c r="AY123" s="19" t="n">
        <v>0.5</v>
      </c>
      <c r="AZ123" s="19" t="n">
        <v>0.35</v>
      </c>
      <c r="BA123" s="19" t="n">
        <v>-0.135</v>
      </c>
      <c r="BB123" s="19" t="n">
        <v>-0.3</v>
      </c>
      <c r="BC123" s="20"/>
      <c r="BD123" s="26" t="n">
        <f aca="false">AV123</f>
        <v>40940</v>
      </c>
      <c r="BE123" s="27" t="n">
        <f aca="false">$AW123+$AX123+$BE$1</f>
        <v>4.2385</v>
      </c>
      <c r="BF123" s="27" t="n">
        <f aca="false">$AW123+$AX123</f>
        <v>4.1385</v>
      </c>
      <c r="BG123" s="27" t="n">
        <f aca="false">$AW123+$AY123</f>
        <v>4.6385</v>
      </c>
      <c r="BH123" s="27" t="n">
        <f aca="false">$AW123+$AZ123</f>
        <v>4.4885</v>
      </c>
      <c r="BI123" s="27" t="n">
        <f aca="false">$AW123+$AZ123+$BI$1</f>
        <v>4.8985</v>
      </c>
      <c r="BJ123" s="27" t="n">
        <f aca="false">$AW123+$BA123</f>
        <v>4.0035</v>
      </c>
      <c r="BK123" s="28" t="n">
        <f aca="false">$AW123+$BB123</f>
        <v>3.8385</v>
      </c>
    </row>
    <row r="124" customFormat="false" ht="15" hidden="false" customHeight="false" outlineLevel="0" collapsed="false">
      <c r="AV124" s="25" t="n">
        <f aca="false">EOMONTH(AV123,0)+1</f>
        <v>40969</v>
      </c>
      <c r="AW124" s="19" t="n">
        <v>4.0385</v>
      </c>
      <c r="AX124" s="19" t="n">
        <v>0</v>
      </c>
      <c r="AY124" s="19" t="n">
        <v>0.5</v>
      </c>
      <c r="AZ124" s="19" t="n">
        <v>0.35</v>
      </c>
      <c r="BA124" s="19" t="n">
        <v>-0.135</v>
      </c>
      <c r="BB124" s="19" t="n">
        <v>-0.3</v>
      </c>
      <c r="BC124" s="20"/>
      <c r="BD124" s="26" t="n">
        <f aca="false">AV124</f>
        <v>40969</v>
      </c>
      <c r="BE124" s="27" t="n">
        <f aca="false">$AW124+$AX124+$BE$1</f>
        <v>4.1385</v>
      </c>
      <c r="BF124" s="27" t="n">
        <f aca="false">$AW124+$AX124</f>
        <v>4.0385</v>
      </c>
      <c r="BG124" s="27" t="n">
        <f aca="false">$AW124+$AY124</f>
        <v>4.5385</v>
      </c>
      <c r="BH124" s="27" t="n">
        <f aca="false">$AW124+$AZ124</f>
        <v>4.3885</v>
      </c>
      <c r="BI124" s="27" t="n">
        <f aca="false">$AW124+$AZ124+$BI$1</f>
        <v>4.7985</v>
      </c>
      <c r="BJ124" s="27" t="n">
        <f aca="false">$AW124+$BA124</f>
        <v>3.9035</v>
      </c>
      <c r="BK124" s="28" t="n">
        <f aca="false">$AW124+$BB124</f>
        <v>3.7385</v>
      </c>
    </row>
    <row r="125" customFormat="false" ht="15" hidden="false" customHeight="false" outlineLevel="0" collapsed="false">
      <c r="AV125" s="25" t="n">
        <f aca="false">EOMONTH(AV124,0)+1</f>
        <v>41000</v>
      </c>
      <c r="AW125" s="19" t="n">
        <v>3.8565</v>
      </c>
      <c r="AX125" s="19" t="n">
        <v>0</v>
      </c>
      <c r="AY125" s="19" t="n">
        <v>0.5</v>
      </c>
      <c r="AZ125" s="19" t="n">
        <v>0.43</v>
      </c>
      <c r="BA125" s="19" t="n">
        <v>-0.195</v>
      </c>
      <c r="BB125" s="19" t="n">
        <v>-0.45</v>
      </c>
      <c r="BC125" s="20"/>
      <c r="BD125" s="26" t="n">
        <f aca="false">AV125</f>
        <v>41000</v>
      </c>
      <c r="BE125" s="27" t="n">
        <f aca="false">$AW125+$AX125+$BE$1</f>
        <v>3.9565</v>
      </c>
      <c r="BF125" s="27" t="n">
        <f aca="false">$AW125+$AX125</f>
        <v>3.8565</v>
      </c>
      <c r="BG125" s="27" t="n">
        <f aca="false">$AW125+$AY125</f>
        <v>4.3565</v>
      </c>
      <c r="BH125" s="27" t="n">
        <f aca="false">$AW125+$AZ125</f>
        <v>4.2865</v>
      </c>
      <c r="BI125" s="27" t="n">
        <f aca="false">$AW125+$AZ125+$BI$1</f>
        <v>4.6965</v>
      </c>
      <c r="BJ125" s="27" t="n">
        <f aca="false">$AW125+$BA125</f>
        <v>3.6615</v>
      </c>
      <c r="BK125" s="28" t="n">
        <f aca="false">$AW125+$BB125</f>
        <v>3.4065</v>
      </c>
    </row>
    <row r="126" customFormat="false" ht="15" hidden="false" customHeight="false" outlineLevel="0" collapsed="false">
      <c r="AV126" s="25" t="n">
        <f aca="false">EOMONTH(AV125,0)+1</f>
        <v>41030</v>
      </c>
      <c r="AW126" s="19" t="n">
        <v>3.8595</v>
      </c>
      <c r="AX126" s="19" t="n">
        <v>0</v>
      </c>
      <c r="AY126" s="19" t="n">
        <v>0.5</v>
      </c>
      <c r="AZ126" s="19" t="n">
        <v>0.43</v>
      </c>
      <c r="BA126" s="19" t="n">
        <v>-0.195</v>
      </c>
      <c r="BB126" s="19" t="n">
        <v>-0.45</v>
      </c>
      <c r="BC126" s="20"/>
      <c r="BD126" s="26" t="n">
        <f aca="false">AV126</f>
        <v>41030</v>
      </c>
      <c r="BE126" s="27" t="n">
        <f aca="false">$AW126+$AX126+$BE$1</f>
        <v>3.9595</v>
      </c>
      <c r="BF126" s="27" t="n">
        <f aca="false">$AW126+$AX126</f>
        <v>3.8595</v>
      </c>
      <c r="BG126" s="27" t="n">
        <f aca="false">$AW126+$AY126</f>
        <v>4.3595</v>
      </c>
      <c r="BH126" s="27" t="n">
        <f aca="false">$AW126+$AZ126</f>
        <v>4.2895</v>
      </c>
      <c r="BI126" s="27" t="n">
        <f aca="false">$AW126+$AZ126+$BI$1</f>
        <v>4.6995</v>
      </c>
      <c r="BJ126" s="27" t="n">
        <f aca="false">$AW126+$BA126</f>
        <v>3.6645</v>
      </c>
      <c r="BK126" s="28" t="n">
        <f aca="false">$AW126+$BB126</f>
        <v>3.4095</v>
      </c>
    </row>
    <row r="127" customFormat="false" ht="15" hidden="false" customHeight="false" outlineLevel="0" collapsed="false">
      <c r="AV127" s="25" t="n">
        <f aca="false">EOMONTH(AV126,0)+1</f>
        <v>41061</v>
      </c>
      <c r="AW127" s="19" t="n">
        <v>3.8995</v>
      </c>
      <c r="AX127" s="19" t="n">
        <v>0</v>
      </c>
      <c r="AY127" s="19" t="n">
        <v>0.5</v>
      </c>
      <c r="AZ127" s="19" t="n">
        <v>0.43</v>
      </c>
      <c r="BA127" s="19" t="n">
        <v>-0.195</v>
      </c>
      <c r="BB127" s="19" t="n">
        <v>-0.45</v>
      </c>
      <c r="BC127" s="20"/>
      <c r="BD127" s="26" t="n">
        <f aca="false">AV127</f>
        <v>41061</v>
      </c>
      <c r="BE127" s="27" t="n">
        <f aca="false">$AW127+$AX127+$BE$1</f>
        <v>3.9995</v>
      </c>
      <c r="BF127" s="27" t="n">
        <f aca="false">$AW127+$AX127</f>
        <v>3.8995</v>
      </c>
      <c r="BG127" s="27" t="n">
        <f aca="false">$AW127+$AY127</f>
        <v>4.3995</v>
      </c>
      <c r="BH127" s="27" t="n">
        <f aca="false">$AW127+$AZ127</f>
        <v>4.3295</v>
      </c>
      <c r="BI127" s="27" t="n">
        <f aca="false">$AW127+$AZ127+$BI$1</f>
        <v>4.7395</v>
      </c>
      <c r="BJ127" s="27" t="n">
        <f aca="false">$AW127+$BA127</f>
        <v>3.7045</v>
      </c>
      <c r="BK127" s="28" t="n">
        <f aca="false">$AW127+$BB127</f>
        <v>3.4495</v>
      </c>
    </row>
    <row r="128" customFormat="false" ht="15" hidden="false" customHeight="false" outlineLevel="0" collapsed="false">
      <c r="AV128" s="25" t="n">
        <f aca="false">EOMONTH(AV127,0)+1</f>
        <v>41091</v>
      </c>
      <c r="AW128" s="19" t="n">
        <v>3.9395</v>
      </c>
      <c r="AX128" s="19" t="n">
        <v>0</v>
      </c>
      <c r="AY128" s="19" t="n">
        <v>0.5</v>
      </c>
      <c r="AZ128" s="19" t="n">
        <v>0.43</v>
      </c>
      <c r="BA128" s="19" t="n">
        <v>-0.195</v>
      </c>
      <c r="BB128" s="19" t="n">
        <v>-0.45</v>
      </c>
      <c r="BC128" s="20"/>
      <c r="BD128" s="26" t="n">
        <f aca="false">AV128</f>
        <v>41091</v>
      </c>
      <c r="BE128" s="27" t="n">
        <f aca="false">$AW128+$AX128+$BE$1</f>
        <v>4.0395</v>
      </c>
      <c r="BF128" s="27" t="n">
        <f aca="false">$AW128+$AX128</f>
        <v>3.9395</v>
      </c>
      <c r="BG128" s="27" t="n">
        <f aca="false">$AW128+$AY128</f>
        <v>4.4395</v>
      </c>
      <c r="BH128" s="27" t="n">
        <f aca="false">$AW128+$AZ128</f>
        <v>4.3695</v>
      </c>
      <c r="BI128" s="27" t="n">
        <f aca="false">$AW128+$AZ128+$BI$1</f>
        <v>4.7795</v>
      </c>
      <c r="BJ128" s="27" t="n">
        <f aca="false">$AW128+$BA128</f>
        <v>3.7445</v>
      </c>
      <c r="BK128" s="28" t="n">
        <f aca="false">$AW128+$BB128</f>
        <v>3.4895</v>
      </c>
    </row>
    <row r="129" customFormat="false" ht="15" hidden="false" customHeight="false" outlineLevel="0" collapsed="false">
      <c r="AV129" s="25" t="n">
        <f aca="false">EOMONTH(AV128,0)+1</f>
        <v>41122</v>
      </c>
      <c r="AW129" s="19" t="n">
        <v>3.9895</v>
      </c>
      <c r="AX129" s="19" t="n">
        <v>0</v>
      </c>
      <c r="AY129" s="19" t="n">
        <v>0.5</v>
      </c>
      <c r="AZ129" s="19" t="n">
        <v>0.43</v>
      </c>
      <c r="BA129" s="19" t="n">
        <v>-0.195</v>
      </c>
      <c r="BB129" s="19" t="n">
        <v>-0.45</v>
      </c>
      <c r="BC129" s="20"/>
      <c r="BD129" s="26" t="n">
        <f aca="false">AV129</f>
        <v>41122</v>
      </c>
      <c r="BE129" s="27" t="n">
        <f aca="false">$AW129+$AX129+$BE$1</f>
        <v>4.0895</v>
      </c>
      <c r="BF129" s="27" t="n">
        <f aca="false">$AW129+$AX129</f>
        <v>3.9895</v>
      </c>
      <c r="BG129" s="27" t="n">
        <f aca="false">$AW129+$AY129</f>
        <v>4.4895</v>
      </c>
      <c r="BH129" s="27" t="n">
        <f aca="false">$AW129+$AZ129</f>
        <v>4.4195</v>
      </c>
      <c r="BI129" s="27" t="n">
        <f aca="false">$AW129+$AZ129+$BI$1</f>
        <v>4.8295</v>
      </c>
      <c r="BJ129" s="27" t="n">
        <f aca="false">$AW129+$BA129</f>
        <v>3.7945</v>
      </c>
      <c r="BK129" s="28" t="n">
        <f aca="false">$AW129+$BB129</f>
        <v>3.5395</v>
      </c>
    </row>
    <row r="130" customFormat="false" ht="15" hidden="false" customHeight="false" outlineLevel="0" collapsed="false">
      <c r="AV130" s="25" t="n">
        <f aca="false">EOMONTH(AV129,0)+1</f>
        <v>41153</v>
      </c>
      <c r="AW130" s="19" t="n">
        <v>3.9745</v>
      </c>
      <c r="AX130" s="19" t="n">
        <v>0</v>
      </c>
      <c r="AY130" s="19" t="n">
        <v>0.5</v>
      </c>
      <c r="AZ130" s="19" t="n">
        <v>0.43</v>
      </c>
      <c r="BA130" s="19" t="n">
        <v>-0.195</v>
      </c>
      <c r="BB130" s="19" t="n">
        <v>-0.45</v>
      </c>
      <c r="BC130" s="20"/>
      <c r="BD130" s="26" t="n">
        <f aca="false">AV130</f>
        <v>41153</v>
      </c>
      <c r="BE130" s="27" t="n">
        <f aca="false">$AW130+$AX130+$BE$1</f>
        <v>4.0745</v>
      </c>
      <c r="BF130" s="27" t="n">
        <f aca="false">$AW130+$AX130</f>
        <v>3.9745</v>
      </c>
      <c r="BG130" s="27" t="n">
        <f aca="false">$AW130+$AY130</f>
        <v>4.4745</v>
      </c>
      <c r="BH130" s="27" t="n">
        <f aca="false">$AW130+$AZ130</f>
        <v>4.4045</v>
      </c>
      <c r="BI130" s="27" t="n">
        <f aca="false">$AW130+$AZ130+$BI$1</f>
        <v>4.8145</v>
      </c>
      <c r="BJ130" s="27" t="n">
        <f aca="false">$AW130+$BA130</f>
        <v>3.7795</v>
      </c>
      <c r="BK130" s="28" t="n">
        <f aca="false">$AW130+$BB130</f>
        <v>3.5245</v>
      </c>
    </row>
    <row r="131" customFormat="false" ht="15" hidden="false" customHeight="false" outlineLevel="0" collapsed="false">
      <c r="AV131" s="25" t="n">
        <f aca="false">EOMONTH(AV130,0)+1</f>
        <v>41183</v>
      </c>
      <c r="AW131" s="19" t="n">
        <v>3.9895</v>
      </c>
      <c r="AX131" s="19" t="n">
        <v>0</v>
      </c>
      <c r="AY131" s="19" t="n">
        <v>0.5</v>
      </c>
      <c r="AZ131" s="19" t="n">
        <v>0.43</v>
      </c>
      <c r="BA131" s="19" t="n">
        <v>-0.195</v>
      </c>
      <c r="BB131" s="19" t="n">
        <v>-0.45</v>
      </c>
      <c r="BC131" s="20"/>
      <c r="BD131" s="26" t="n">
        <f aca="false">AV131</f>
        <v>41183</v>
      </c>
      <c r="BE131" s="27" t="n">
        <f aca="false">$AW131+$AX131+$BE$1</f>
        <v>4.0895</v>
      </c>
      <c r="BF131" s="27" t="n">
        <f aca="false">$AW131+$AX131</f>
        <v>3.9895</v>
      </c>
      <c r="BG131" s="27" t="n">
        <f aca="false">$AW131+$AY131</f>
        <v>4.4895</v>
      </c>
      <c r="BH131" s="27" t="n">
        <f aca="false">$AW131+$AZ131</f>
        <v>4.4195</v>
      </c>
      <c r="BI131" s="27" t="n">
        <f aca="false">$AW131+$AZ131+$BI$1</f>
        <v>4.8295</v>
      </c>
      <c r="BJ131" s="27" t="n">
        <f aca="false">$AW131+$BA131</f>
        <v>3.7945</v>
      </c>
      <c r="BK131" s="28" t="n">
        <f aca="false">$AW131+$BB131</f>
        <v>3.5395</v>
      </c>
    </row>
    <row r="132" customFormat="false" ht="15" hidden="false" customHeight="false" outlineLevel="0" collapsed="false">
      <c r="AV132" s="25" t="n">
        <f aca="false">EOMONTH(AV131,0)+1</f>
        <v>41214</v>
      </c>
      <c r="AW132" s="19" t="n">
        <v>4.1345</v>
      </c>
      <c r="AX132" s="19" t="n">
        <v>0</v>
      </c>
      <c r="AY132" s="19" t="n">
        <v>0.5</v>
      </c>
      <c r="AZ132" s="19" t="n">
        <v>0.35</v>
      </c>
      <c r="BA132" s="19" t="n">
        <v>-0.135</v>
      </c>
      <c r="BB132" s="19" t="n">
        <v>-0.3</v>
      </c>
      <c r="BC132" s="20"/>
      <c r="BD132" s="26" t="n">
        <f aca="false">AV132</f>
        <v>41214</v>
      </c>
      <c r="BE132" s="27" t="n">
        <f aca="false">$AW132+$AX132+$BE$1</f>
        <v>4.2345</v>
      </c>
      <c r="BF132" s="27" t="n">
        <f aca="false">$AW132+$AX132</f>
        <v>4.1345</v>
      </c>
      <c r="BG132" s="27" t="n">
        <f aca="false">$AW132+$AY132</f>
        <v>4.6345</v>
      </c>
      <c r="BH132" s="27" t="n">
        <f aca="false">$AW132+$AZ132</f>
        <v>4.4845</v>
      </c>
      <c r="BI132" s="27" t="n">
        <f aca="false">$AW132+$AZ132+$BI$1</f>
        <v>4.8945</v>
      </c>
      <c r="BJ132" s="27" t="n">
        <f aca="false">$AW132+$BA132</f>
        <v>3.9995</v>
      </c>
      <c r="BK132" s="28" t="n">
        <f aca="false">$AW132+$BB132</f>
        <v>3.8345</v>
      </c>
    </row>
    <row r="133" customFormat="false" ht="15" hidden="false" customHeight="false" outlineLevel="0" collapsed="false">
      <c r="AV133" s="25" t="n">
        <f aca="false">EOMONTH(AV132,0)+1</f>
        <v>41244</v>
      </c>
      <c r="AW133" s="19" t="n">
        <v>4.2695</v>
      </c>
      <c r="AX133" s="19" t="n">
        <v>0</v>
      </c>
      <c r="AY133" s="19" t="n">
        <v>0.5</v>
      </c>
      <c r="AZ133" s="19" t="n">
        <v>0.35</v>
      </c>
      <c r="BA133" s="19" t="n">
        <v>-0.135</v>
      </c>
      <c r="BB133" s="19" t="n">
        <v>-0.3</v>
      </c>
      <c r="BC133" s="20"/>
      <c r="BD133" s="26" t="n">
        <f aca="false">AV133</f>
        <v>41244</v>
      </c>
      <c r="BE133" s="27" t="n">
        <f aca="false">$AW133+$AX133+$BE$1</f>
        <v>4.3695</v>
      </c>
      <c r="BF133" s="27" t="n">
        <f aca="false">$AW133+$AX133</f>
        <v>4.2695</v>
      </c>
      <c r="BG133" s="27" t="n">
        <f aca="false">$AW133+$AY133</f>
        <v>4.7695</v>
      </c>
      <c r="BH133" s="27" t="n">
        <f aca="false">$AW133+$AZ133</f>
        <v>4.6195</v>
      </c>
      <c r="BI133" s="27" t="n">
        <f aca="false">$AW133+$AZ133+$BI$1</f>
        <v>5.0295</v>
      </c>
      <c r="BJ133" s="27" t="n">
        <f aca="false">$AW133+$BA133</f>
        <v>4.1345</v>
      </c>
      <c r="BK133" s="28" t="n">
        <f aca="false">$AW133+$BB133</f>
        <v>3.9695</v>
      </c>
    </row>
    <row r="134" customFormat="false" ht="15" hidden="false" customHeight="false" outlineLevel="0" collapsed="false">
      <c r="AV134" s="25" t="n">
        <f aca="false">EOMONTH(AV133,0)+1</f>
        <v>41275</v>
      </c>
      <c r="AW134" s="19" t="n">
        <v>4.317</v>
      </c>
      <c r="AX134" s="19" t="n">
        <v>0</v>
      </c>
      <c r="AY134" s="19" t="n">
        <v>0.5</v>
      </c>
      <c r="AZ134" s="19" t="n">
        <v>0.35</v>
      </c>
      <c r="BA134" s="19" t="n">
        <v>-0.135</v>
      </c>
      <c r="BB134" s="19" t="n">
        <v>-0.3</v>
      </c>
      <c r="BC134" s="20"/>
      <c r="BD134" s="26" t="n">
        <f aca="false">AV134</f>
        <v>41275</v>
      </c>
      <c r="BE134" s="27" t="n">
        <f aca="false">$AW134+$AX134+$BE$1</f>
        <v>4.417</v>
      </c>
      <c r="BF134" s="27" t="n">
        <f aca="false">$AW134+$AX134</f>
        <v>4.317</v>
      </c>
      <c r="BG134" s="27" t="n">
        <f aca="false">$AW134+$AY134</f>
        <v>4.817</v>
      </c>
      <c r="BH134" s="27" t="n">
        <f aca="false">$AW134+$AZ134</f>
        <v>4.667</v>
      </c>
      <c r="BI134" s="27" t="n">
        <f aca="false">$AW134+$AZ134+$BI$1</f>
        <v>5.077</v>
      </c>
      <c r="BJ134" s="27" t="n">
        <f aca="false">$AW134+$BA134</f>
        <v>4.182</v>
      </c>
      <c r="BK134" s="28" t="n">
        <f aca="false">$AW134+$BB134</f>
        <v>4.017</v>
      </c>
    </row>
    <row r="135" customFormat="false" ht="15" hidden="false" customHeight="false" outlineLevel="0" collapsed="false">
      <c r="AV135" s="25" t="n">
        <f aca="false">EOMONTH(AV134,0)+1</f>
        <v>41306</v>
      </c>
      <c r="AW135" s="19" t="n">
        <v>4.236</v>
      </c>
      <c r="AX135" s="19" t="n">
        <v>0</v>
      </c>
      <c r="AY135" s="19" t="n">
        <v>0.5</v>
      </c>
      <c r="AZ135" s="19" t="n">
        <v>0.35</v>
      </c>
      <c r="BA135" s="19" t="n">
        <v>-0.135</v>
      </c>
      <c r="BB135" s="19" t="n">
        <v>-0.3</v>
      </c>
      <c r="BC135" s="20"/>
      <c r="BD135" s="26" t="n">
        <f aca="false">AV135</f>
        <v>41306</v>
      </c>
      <c r="BE135" s="27" t="n">
        <f aca="false">$AW135+$AX135+$BE$1</f>
        <v>4.336</v>
      </c>
      <c r="BF135" s="27" t="n">
        <f aca="false">$AW135+$AX135</f>
        <v>4.236</v>
      </c>
      <c r="BG135" s="27" t="n">
        <f aca="false">$AW135+$AY135</f>
        <v>4.736</v>
      </c>
      <c r="BH135" s="27" t="n">
        <f aca="false">$AW135+$AZ135</f>
        <v>4.586</v>
      </c>
      <c r="BI135" s="27" t="n">
        <f aca="false">$AW135+$AZ135+$BI$1</f>
        <v>4.996</v>
      </c>
      <c r="BJ135" s="27" t="n">
        <f aca="false">$AW135+$BA135</f>
        <v>4.101</v>
      </c>
      <c r="BK135" s="28" t="n">
        <f aca="false">$AW135+$BB135</f>
        <v>3.936</v>
      </c>
    </row>
    <row r="136" customFormat="false" ht="15" hidden="false" customHeight="false" outlineLevel="0" collapsed="false">
      <c r="AV136" s="25" t="n">
        <f aca="false">EOMONTH(AV135,0)+1</f>
        <v>41334</v>
      </c>
      <c r="AW136" s="19" t="n">
        <v>4.136</v>
      </c>
      <c r="AX136" s="19" t="n">
        <v>0</v>
      </c>
      <c r="AY136" s="19" t="n">
        <v>0.5</v>
      </c>
      <c r="AZ136" s="19" t="n">
        <v>0.35</v>
      </c>
      <c r="BA136" s="19" t="n">
        <v>-0.135</v>
      </c>
      <c r="BB136" s="19" t="n">
        <v>-0.3</v>
      </c>
      <c r="BC136" s="20"/>
      <c r="BD136" s="26" t="n">
        <f aca="false">AV136</f>
        <v>41334</v>
      </c>
      <c r="BE136" s="27" t="n">
        <f aca="false">$AW136+$AX136+$BE$1</f>
        <v>4.236</v>
      </c>
      <c r="BF136" s="27" t="n">
        <f aca="false">$AW136+$AX136</f>
        <v>4.136</v>
      </c>
      <c r="BG136" s="27" t="n">
        <f aca="false">$AW136+$AY136</f>
        <v>4.636</v>
      </c>
      <c r="BH136" s="27" t="n">
        <f aca="false">$AW136+$AZ136</f>
        <v>4.486</v>
      </c>
      <c r="BI136" s="27" t="n">
        <f aca="false">$AW136+$AZ136+$BI$1</f>
        <v>4.896</v>
      </c>
      <c r="BJ136" s="27" t="n">
        <f aca="false">$AW136+$BA136</f>
        <v>4.001</v>
      </c>
      <c r="BK136" s="28" t="n">
        <f aca="false">$AW136+$BB136</f>
        <v>3.836</v>
      </c>
    </row>
    <row r="137" customFormat="false" ht="15" hidden="false" customHeight="false" outlineLevel="0" collapsed="false">
      <c r="AV137" s="25" t="n">
        <f aca="false">EOMONTH(AV136,0)+1</f>
        <v>41365</v>
      </c>
      <c r="AW137" s="19" t="n">
        <v>3.954</v>
      </c>
      <c r="AX137" s="19" t="n">
        <v>0</v>
      </c>
      <c r="AY137" s="19" t="n">
        <v>0.5</v>
      </c>
      <c r="AZ137" s="19" t="n">
        <v>0.43</v>
      </c>
      <c r="BA137" s="19" t="n">
        <v>-0.195</v>
      </c>
      <c r="BB137" s="19" t="n">
        <v>-0.45</v>
      </c>
      <c r="BC137" s="20"/>
      <c r="BD137" s="26" t="n">
        <f aca="false">AV137</f>
        <v>41365</v>
      </c>
      <c r="BE137" s="27" t="n">
        <f aca="false">$AW137+$AX137+$BE$1</f>
        <v>4.054</v>
      </c>
      <c r="BF137" s="27" t="n">
        <f aca="false">$AW137+$AX137</f>
        <v>3.954</v>
      </c>
      <c r="BG137" s="27" t="n">
        <f aca="false">$AW137+$AY137</f>
        <v>4.454</v>
      </c>
      <c r="BH137" s="27" t="n">
        <f aca="false">$AW137+$AZ137</f>
        <v>4.384</v>
      </c>
      <c r="BI137" s="27" t="n">
        <f aca="false">$AW137+$AZ137+$BI$1</f>
        <v>4.794</v>
      </c>
      <c r="BJ137" s="27" t="n">
        <f aca="false">$AW137+$BA137</f>
        <v>3.759</v>
      </c>
      <c r="BK137" s="28" t="n">
        <f aca="false">$AW137+$BB137</f>
        <v>3.504</v>
      </c>
    </row>
    <row r="138" customFormat="false" ht="15" hidden="false" customHeight="false" outlineLevel="0" collapsed="false">
      <c r="AV138" s="25" t="n">
        <f aca="false">EOMONTH(AV137,0)+1</f>
        <v>41395</v>
      </c>
      <c r="AW138" s="19" t="n">
        <v>3.957</v>
      </c>
      <c r="AX138" s="19" t="n">
        <v>0</v>
      </c>
      <c r="AY138" s="19" t="n">
        <v>0.5</v>
      </c>
      <c r="AZ138" s="19" t="n">
        <v>0.43</v>
      </c>
      <c r="BA138" s="19" t="n">
        <v>-0.195</v>
      </c>
      <c r="BB138" s="19" t="n">
        <v>-0.45</v>
      </c>
      <c r="BC138" s="20"/>
      <c r="BD138" s="26" t="n">
        <f aca="false">AV138</f>
        <v>41395</v>
      </c>
      <c r="BE138" s="27" t="n">
        <f aca="false">$AW138+$AX138+$BE$1</f>
        <v>4.057</v>
      </c>
      <c r="BF138" s="27" t="n">
        <f aca="false">$AW138+$AX138</f>
        <v>3.957</v>
      </c>
      <c r="BG138" s="27" t="n">
        <f aca="false">$AW138+$AY138</f>
        <v>4.457</v>
      </c>
      <c r="BH138" s="27" t="n">
        <f aca="false">$AW138+$AZ138</f>
        <v>4.387</v>
      </c>
      <c r="BI138" s="27" t="n">
        <f aca="false">$AW138+$AZ138+$BI$1</f>
        <v>4.797</v>
      </c>
      <c r="BJ138" s="27" t="n">
        <f aca="false">$AW138+$BA138</f>
        <v>3.762</v>
      </c>
      <c r="BK138" s="28" t="n">
        <f aca="false">$AW138+$BB138</f>
        <v>3.507</v>
      </c>
    </row>
    <row r="139" customFormat="false" ht="15" hidden="false" customHeight="false" outlineLevel="0" collapsed="false">
      <c r="AV139" s="25" t="n">
        <f aca="false">EOMONTH(AV138,0)+1</f>
        <v>41426</v>
      </c>
      <c r="AW139" s="19" t="n">
        <v>3.997</v>
      </c>
      <c r="AX139" s="19" t="n">
        <v>0</v>
      </c>
      <c r="AY139" s="19" t="n">
        <v>0.5</v>
      </c>
      <c r="AZ139" s="19" t="n">
        <v>0.43</v>
      </c>
      <c r="BA139" s="19" t="n">
        <v>-0.195</v>
      </c>
      <c r="BB139" s="19" t="n">
        <v>-0.45</v>
      </c>
      <c r="BC139" s="20"/>
      <c r="BD139" s="26" t="n">
        <f aca="false">AV139</f>
        <v>41426</v>
      </c>
      <c r="BE139" s="27" t="n">
        <f aca="false">$AW139+$AX139+$BE$1</f>
        <v>4.097</v>
      </c>
      <c r="BF139" s="27" t="n">
        <f aca="false">$AW139+$AX139</f>
        <v>3.997</v>
      </c>
      <c r="BG139" s="27" t="n">
        <f aca="false">$AW139+$AY139</f>
        <v>4.497</v>
      </c>
      <c r="BH139" s="27" t="n">
        <f aca="false">$AW139+$AZ139</f>
        <v>4.427</v>
      </c>
      <c r="BI139" s="27" t="n">
        <f aca="false">$AW139+$AZ139+$BI$1</f>
        <v>4.837</v>
      </c>
      <c r="BJ139" s="27" t="n">
        <f aca="false">$AW139+$BA139</f>
        <v>3.802</v>
      </c>
      <c r="BK139" s="28" t="n">
        <f aca="false">$AW139+$BB139</f>
        <v>3.547</v>
      </c>
    </row>
    <row r="140" customFormat="false" ht="15" hidden="false" customHeight="false" outlineLevel="0" collapsed="false">
      <c r="AV140" s="25" t="n">
        <f aca="false">EOMONTH(AV139,0)+1</f>
        <v>41456</v>
      </c>
      <c r="AW140" s="19" t="n">
        <v>4.037</v>
      </c>
      <c r="AX140" s="19" t="n">
        <v>0</v>
      </c>
      <c r="AY140" s="19" t="n">
        <v>0.5</v>
      </c>
      <c r="AZ140" s="19" t="n">
        <v>0.43</v>
      </c>
      <c r="BA140" s="19" t="n">
        <v>-0.195</v>
      </c>
      <c r="BB140" s="19" t="n">
        <v>-0.45</v>
      </c>
      <c r="BC140" s="20"/>
      <c r="BD140" s="26" t="n">
        <f aca="false">AV140</f>
        <v>41456</v>
      </c>
      <c r="BE140" s="27" t="n">
        <f aca="false">$AW140+$AX140+$BE$1</f>
        <v>4.137</v>
      </c>
      <c r="BF140" s="27" t="n">
        <f aca="false">$AW140+$AX140</f>
        <v>4.037</v>
      </c>
      <c r="BG140" s="27" t="n">
        <f aca="false">$AW140+$AY140</f>
        <v>4.537</v>
      </c>
      <c r="BH140" s="27" t="n">
        <f aca="false">$AW140+$AZ140</f>
        <v>4.467</v>
      </c>
      <c r="BI140" s="27" t="n">
        <f aca="false">$AW140+$AZ140+$BI$1</f>
        <v>4.877</v>
      </c>
      <c r="BJ140" s="27" t="n">
        <f aca="false">$AW140+$BA140</f>
        <v>3.842</v>
      </c>
      <c r="BK140" s="28" t="n">
        <f aca="false">$AW140+$BB140</f>
        <v>3.587</v>
      </c>
    </row>
    <row r="141" customFormat="false" ht="15" hidden="false" customHeight="false" outlineLevel="0" collapsed="false">
      <c r="AV141" s="25" t="n">
        <f aca="false">EOMONTH(AV140,0)+1</f>
        <v>41487</v>
      </c>
      <c r="AW141" s="19" t="n">
        <v>4.087</v>
      </c>
      <c r="AX141" s="19" t="n">
        <v>0</v>
      </c>
      <c r="AY141" s="19" t="n">
        <v>0.5</v>
      </c>
      <c r="AZ141" s="19" t="n">
        <v>0.43</v>
      </c>
      <c r="BA141" s="19" t="n">
        <v>-0.195</v>
      </c>
      <c r="BB141" s="19" t="n">
        <v>-0.45</v>
      </c>
      <c r="BC141" s="20"/>
      <c r="BD141" s="26" t="n">
        <f aca="false">AV141</f>
        <v>41487</v>
      </c>
      <c r="BE141" s="27" t="n">
        <f aca="false">$AW141+$AX141+$BE$1</f>
        <v>4.187</v>
      </c>
      <c r="BF141" s="27" t="n">
        <f aca="false">$AW141+$AX141</f>
        <v>4.087</v>
      </c>
      <c r="BG141" s="27" t="n">
        <f aca="false">$AW141+$AY141</f>
        <v>4.587</v>
      </c>
      <c r="BH141" s="27" t="n">
        <f aca="false">$AW141+$AZ141</f>
        <v>4.517</v>
      </c>
      <c r="BI141" s="27" t="n">
        <f aca="false">$AW141+$AZ141+$BI$1</f>
        <v>4.927</v>
      </c>
      <c r="BJ141" s="27" t="n">
        <f aca="false">$AW141+$BA141</f>
        <v>3.892</v>
      </c>
      <c r="BK141" s="28" t="n">
        <f aca="false">$AW141+$BB141</f>
        <v>3.637</v>
      </c>
    </row>
    <row r="142" customFormat="false" ht="15" hidden="false" customHeight="false" outlineLevel="0" collapsed="false">
      <c r="AV142" s="25" t="n">
        <f aca="false">EOMONTH(AV141,0)+1</f>
        <v>41518</v>
      </c>
      <c r="AW142" s="19" t="n">
        <v>4.072</v>
      </c>
      <c r="AX142" s="19" t="n">
        <v>0</v>
      </c>
      <c r="AY142" s="19" t="n">
        <v>0.5</v>
      </c>
      <c r="AZ142" s="19" t="n">
        <v>0.43</v>
      </c>
      <c r="BA142" s="19" t="n">
        <v>-0.195</v>
      </c>
      <c r="BB142" s="19" t="n">
        <v>-0.45</v>
      </c>
      <c r="BC142" s="20"/>
      <c r="BD142" s="26" t="n">
        <f aca="false">AV142</f>
        <v>41518</v>
      </c>
      <c r="BE142" s="27" t="n">
        <f aca="false">$AW142+$AX142+$BE$1</f>
        <v>4.172</v>
      </c>
      <c r="BF142" s="27" t="n">
        <f aca="false">$AW142+$AX142</f>
        <v>4.072</v>
      </c>
      <c r="BG142" s="27" t="n">
        <f aca="false">$AW142+$AY142</f>
        <v>4.572</v>
      </c>
      <c r="BH142" s="27" t="n">
        <f aca="false">$AW142+$AZ142</f>
        <v>4.502</v>
      </c>
      <c r="BI142" s="27" t="n">
        <f aca="false">$AW142+$AZ142+$BI$1</f>
        <v>4.912</v>
      </c>
      <c r="BJ142" s="27" t="n">
        <f aca="false">$AW142+$BA142</f>
        <v>3.877</v>
      </c>
      <c r="BK142" s="28" t="n">
        <f aca="false">$AW142+$BB142</f>
        <v>3.622</v>
      </c>
    </row>
    <row r="143" customFormat="false" ht="15" hidden="false" customHeight="false" outlineLevel="0" collapsed="false">
      <c r="AV143" s="25" t="n">
        <f aca="false">EOMONTH(AV142,0)+1</f>
        <v>41548</v>
      </c>
      <c r="AW143" s="19" t="n">
        <v>4.087</v>
      </c>
      <c r="AX143" s="19" t="n">
        <v>0</v>
      </c>
      <c r="AY143" s="19" t="n">
        <v>0.5</v>
      </c>
      <c r="AZ143" s="19" t="n">
        <v>0.43</v>
      </c>
      <c r="BA143" s="19" t="n">
        <v>-0.195</v>
      </c>
      <c r="BB143" s="19" t="n">
        <v>-0.45</v>
      </c>
      <c r="BC143" s="20"/>
      <c r="BD143" s="26" t="n">
        <f aca="false">AV143</f>
        <v>41548</v>
      </c>
      <c r="BE143" s="27" t="n">
        <f aca="false">$AW143+$AX143+$BE$1</f>
        <v>4.187</v>
      </c>
      <c r="BF143" s="27" t="n">
        <f aca="false">$AW143+$AX143</f>
        <v>4.087</v>
      </c>
      <c r="BG143" s="27" t="n">
        <f aca="false">$AW143+$AY143</f>
        <v>4.587</v>
      </c>
      <c r="BH143" s="27" t="n">
        <f aca="false">$AW143+$AZ143</f>
        <v>4.517</v>
      </c>
      <c r="BI143" s="27" t="n">
        <f aca="false">$AW143+$AZ143+$BI$1</f>
        <v>4.927</v>
      </c>
      <c r="BJ143" s="27" t="n">
        <f aca="false">$AW143+$BA143</f>
        <v>3.892</v>
      </c>
      <c r="BK143" s="28" t="n">
        <f aca="false">$AW143+$BB143</f>
        <v>3.637</v>
      </c>
    </row>
    <row r="144" customFormat="false" ht="15" hidden="false" customHeight="false" outlineLevel="0" collapsed="false">
      <c r="AV144" s="25" t="n">
        <f aca="false">EOMONTH(AV143,0)+1</f>
        <v>41579</v>
      </c>
      <c r="AW144" s="19" t="n">
        <v>4.232</v>
      </c>
      <c r="AX144" s="19" t="n">
        <v>0</v>
      </c>
      <c r="AY144" s="19" t="n">
        <v>0.5</v>
      </c>
      <c r="AZ144" s="19" t="n">
        <v>0.35</v>
      </c>
      <c r="BA144" s="19" t="n">
        <v>-0.135</v>
      </c>
      <c r="BB144" s="19" t="n">
        <v>-0.3</v>
      </c>
      <c r="BC144" s="20"/>
      <c r="BD144" s="26" t="n">
        <f aca="false">AV144</f>
        <v>41579</v>
      </c>
      <c r="BE144" s="27" t="n">
        <f aca="false">$AW144+$AX144+$BE$1</f>
        <v>4.332</v>
      </c>
      <c r="BF144" s="27" t="n">
        <f aca="false">$AW144+$AX144</f>
        <v>4.232</v>
      </c>
      <c r="BG144" s="27" t="n">
        <f aca="false">$AW144+$AY144</f>
        <v>4.732</v>
      </c>
      <c r="BH144" s="27" t="n">
        <f aca="false">$AW144+$AZ144</f>
        <v>4.582</v>
      </c>
      <c r="BI144" s="27" t="n">
        <f aca="false">$AW144+$AZ144+$BI$1</f>
        <v>4.992</v>
      </c>
      <c r="BJ144" s="27" t="n">
        <f aca="false">$AW144+$BA144</f>
        <v>4.097</v>
      </c>
      <c r="BK144" s="28" t="n">
        <f aca="false">$AW144+$BB144</f>
        <v>3.932</v>
      </c>
    </row>
    <row r="145" customFormat="false" ht="15" hidden="false" customHeight="false" outlineLevel="0" collapsed="false">
      <c r="AV145" s="25" t="n">
        <f aca="false">EOMONTH(AV144,0)+1</f>
        <v>41609</v>
      </c>
      <c r="AW145" s="19" t="n">
        <v>4.367</v>
      </c>
      <c r="AX145" s="19" t="n">
        <v>0</v>
      </c>
      <c r="AY145" s="19" t="n">
        <v>0.5</v>
      </c>
      <c r="AZ145" s="19" t="n">
        <v>0.35</v>
      </c>
      <c r="BA145" s="19" t="n">
        <v>-0.135</v>
      </c>
      <c r="BB145" s="19" t="n">
        <v>-0.3</v>
      </c>
      <c r="BC145" s="20"/>
      <c r="BD145" s="26" t="n">
        <f aca="false">AV145</f>
        <v>41609</v>
      </c>
      <c r="BE145" s="27" t="n">
        <f aca="false">$AW145+$AX145+$BE$1</f>
        <v>4.467</v>
      </c>
      <c r="BF145" s="27" t="n">
        <f aca="false">$AW145+$AX145</f>
        <v>4.367</v>
      </c>
      <c r="BG145" s="27" t="n">
        <f aca="false">$AW145+$AY145</f>
        <v>4.867</v>
      </c>
      <c r="BH145" s="27" t="n">
        <f aca="false">$AW145+$AZ145</f>
        <v>4.717</v>
      </c>
      <c r="BI145" s="27" t="n">
        <f aca="false">$AW145+$AZ145+$BI$1</f>
        <v>5.127</v>
      </c>
      <c r="BJ145" s="27" t="n">
        <f aca="false">$AW145+$BA145</f>
        <v>4.232</v>
      </c>
      <c r="BK145" s="28" t="n">
        <f aca="false">$AW145+$BB145</f>
        <v>4.067</v>
      </c>
    </row>
    <row r="146" customFormat="false" ht="15" hidden="false" customHeight="false" outlineLevel="0" collapsed="false">
      <c r="AV146" s="25" t="n">
        <f aca="false">EOMONTH(AV145,0)+1</f>
        <v>41640</v>
      </c>
      <c r="AW146" s="19" t="n">
        <v>4.4145</v>
      </c>
      <c r="AX146" s="19" t="n">
        <v>0</v>
      </c>
      <c r="AY146" s="19" t="n">
        <v>0.5</v>
      </c>
      <c r="AZ146" s="19" t="n">
        <v>0.35</v>
      </c>
      <c r="BA146" s="19" t="n">
        <v>-0.135</v>
      </c>
      <c r="BB146" s="19" t="n">
        <v>-0.3</v>
      </c>
      <c r="BC146" s="20"/>
      <c r="BD146" s="26" t="n">
        <f aca="false">AV146</f>
        <v>41640</v>
      </c>
      <c r="BE146" s="27" t="n">
        <f aca="false">$AW146+$AX146+$BE$1</f>
        <v>4.5145</v>
      </c>
      <c r="BF146" s="27" t="n">
        <f aca="false">$AW146+$AX146</f>
        <v>4.4145</v>
      </c>
      <c r="BG146" s="27" t="n">
        <f aca="false">$AW146+$AY146</f>
        <v>4.9145</v>
      </c>
      <c r="BH146" s="27" t="n">
        <f aca="false">$AW146+$AZ146</f>
        <v>4.7645</v>
      </c>
      <c r="BI146" s="27" t="n">
        <f aca="false">$AW146+$AZ146+$BI$1</f>
        <v>5.1745</v>
      </c>
      <c r="BJ146" s="27" t="n">
        <f aca="false">$AW146+$BA146</f>
        <v>4.2795</v>
      </c>
      <c r="BK146" s="28" t="n">
        <f aca="false">$AW146+$BB146</f>
        <v>4.1145</v>
      </c>
    </row>
    <row r="147" customFormat="false" ht="15" hidden="false" customHeight="false" outlineLevel="0" collapsed="false">
      <c r="AV147" s="25" t="n">
        <f aca="false">EOMONTH(AV146,0)+1</f>
        <v>41671</v>
      </c>
      <c r="AW147" s="19" t="n">
        <v>4.3335</v>
      </c>
      <c r="AX147" s="19" t="n">
        <v>0</v>
      </c>
      <c r="AY147" s="19" t="n">
        <v>0.5</v>
      </c>
      <c r="AZ147" s="19" t="n">
        <v>0.35</v>
      </c>
      <c r="BA147" s="19" t="n">
        <v>-0.135</v>
      </c>
      <c r="BB147" s="19" t="n">
        <v>-0.3</v>
      </c>
      <c r="BC147" s="20"/>
      <c r="BD147" s="26" t="n">
        <f aca="false">AV147</f>
        <v>41671</v>
      </c>
      <c r="BE147" s="27" t="n">
        <f aca="false">$AW147+$AX147+$BE$1</f>
        <v>4.4335</v>
      </c>
      <c r="BF147" s="27" t="n">
        <f aca="false">$AW147+$AX147</f>
        <v>4.3335</v>
      </c>
      <c r="BG147" s="27" t="n">
        <f aca="false">$AW147+$AY147</f>
        <v>4.8335</v>
      </c>
      <c r="BH147" s="27" t="n">
        <f aca="false">$AW147+$AZ147</f>
        <v>4.6835</v>
      </c>
      <c r="BI147" s="27" t="n">
        <f aca="false">$AW147+$AZ147+$BI$1</f>
        <v>5.0935</v>
      </c>
      <c r="BJ147" s="27" t="n">
        <f aca="false">$AW147+$BA147</f>
        <v>4.1985</v>
      </c>
      <c r="BK147" s="28" t="n">
        <f aca="false">$AW147+$BB147</f>
        <v>4.0335</v>
      </c>
    </row>
    <row r="148" customFormat="false" ht="15" hidden="false" customHeight="false" outlineLevel="0" collapsed="false">
      <c r="AV148" s="25" t="n">
        <f aca="false">EOMONTH(AV147,0)+1</f>
        <v>41699</v>
      </c>
      <c r="AW148" s="19" t="n">
        <v>4.2335</v>
      </c>
      <c r="AX148" s="19" t="n">
        <v>0</v>
      </c>
      <c r="AY148" s="19" t="n">
        <v>0.5</v>
      </c>
      <c r="AZ148" s="19" t="n">
        <v>0.35</v>
      </c>
      <c r="BA148" s="19" t="n">
        <v>-0.135</v>
      </c>
      <c r="BB148" s="19" t="n">
        <v>-0.3</v>
      </c>
      <c r="BC148" s="20"/>
      <c r="BD148" s="26" t="n">
        <f aca="false">AV148</f>
        <v>41699</v>
      </c>
      <c r="BE148" s="27" t="n">
        <f aca="false">$AW148+$AX148+$BE$1</f>
        <v>4.3335</v>
      </c>
      <c r="BF148" s="27" t="n">
        <f aca="false">$AW148+$AX148</f>
        <v>4.2335</v>
      </c>
      <c r="BG148" s="27" t="n">
        <f aca="false">$AW148+$AY148</f>
        <v>4.7335</v>
      </c>
      <c r="BH148" s="27" t="n">
        <f aca="false">$AW148+$AZ148</f>
        <v>4.5835</v>
      </c>
      <c r="BI148" s="27" t="n">
        <f aca="false">$AW148+$AZ148+$BI$1</f>
        <v>4.9935</v>
      </c>
      <c r="BJ148" s="27" t="n">
        <f aca="false">$AW148+$BA148</f>
        <v>4.0985</v>
      </c>
      <c r="BK148" s="28" t="n">
        <f aca="false">$AW148+$BB148</f>
        <v>3.9335</v>
      </c>
    </row>
    <row r="149" customFormat="false" ht="15" hidden="false" customHeight="false" outlineLevel="0" collapsed="false">
      <c r="AV149" s="25" t="n">
        <f aca="false">EOMONTH(AV148,0)+1</f>
        <v>41730</v>
      </c>
      <c r="AW149" s="19" t="n">
        <v>4.0515</v>
      </c>
      <c r="AX149" s="19" t="n">
        <v>0</v>
      </c>
      <c r="AY149" s="19" t="n">
        <v>0.5</v>
      </c>
      <c r="AZ149" s="19" t="n">
        <v>0.43</v>
      </c>
      <c r="BA149" s="19" t="n">
        <v>-0.195</v>
      </c>
      <c r="BB149" s="19" t="n">
        <v>-0.45</v>
      </c>
      <c r="BC149" s="20"/>
      <c r="BD149" s="26" t="n">
        <f aca="false">AV149</f>
        <v>41730</v>
      </c>
      <c r="BE149" s="27" t="n">
        <f aca="false">$AW149+$AX149+$BE$1</f>
        <v>4.1515</v>
      </c>
      <c r="BF149" s="27" t="n">
        <f aca="false">$AW149+$AX149</f>
        <v>4.0515</v>
      </c>
      <c r="BG149" s="27" t="n">
        <f aca="false">$AW149+$AY149</f>
        <v>4.5515</v>
      </c>
      <c r="BH149" s="27" t="n">
        <f aca="false">$AW149+$AZ149</f>
        <v>4.4815</v>
      </c>
      <c r="BI149" s="27" t="n">
        <f aca="false">$AW149+$AZ149+$BI$1</f>
        <v>4.8915</v>
      </c>
      <c r="BJ149" s="27" t="n">
        <f aca="false">$AW149+$BA149</f>
        <v>3.8565</v>
      </c>
      <c r="BK149" s="28" t="n">
        <f aca="false">$AW149+$BB149</f>
        <v>3.6015</v>
      </c>
    </row>
    <row r="150" customFormat="false" ht="15" hidden="false" customHeight="false" outlineLevel="0" collapsed="false">
      <c r="AV150" s="25" t="n">
        <f aca="false">EOMONTH(AV149,0)+1</f>
        <v>41760</v>
      </c>
      <c r="AW150" s="19" t="n">
        <v>4.0545</v>
      </c>
      <c r="AX150" s="19" t="n">
        <v>0</v>
      </c>
      <c r="AY150" s="19" t="n">
        <v>0.5</v>
      </c>
      <c r="AZ150" s="19" t="n">
        <v>0.43</v>
      </c>
      <c r="BA150" s="19" t="n">
        <v>-0.195</v>
      </c>
      <c r="BB150" s="19" t="n">
        <v>-0.45</v>
      </c>
      <c r="BC150" s="20"/>
      <c r="BD150" s="26" t="n">
        <f aca="false">AV150</f>
        <v>41760</v>
      </c>
      <c r="BE150" s="27" t="n">
        <f aca="false">$AW150+$AX150+$BE$1</f>
        <v>4.1545</v>
      </c>
      <c r="BF150" s="27" t="n">
        <f aca="false">$AW150+$AX150</f>
        <v>4.0545</v>
      </c>
      <c r="BG150" s="27" t="n">
        <f aca="false">$AW150+$AY150</f>
        <v>4.5545</v>
      </c>
      <c r="BH150" s="27" t="n">
        <f aca="false">$AW150+$AZ150</f>
        <v>4.4845</v>
      </c>
      <c r="BI150" s="27" t="n">
        <f aca="false">$AW150+$AZ150+$BI$1</f>
        <v>4.8945</v>
      </c>
      <c r="BJ150" s="27" t="n">
        <f aca="false">$AW150+$BA150</f>
        <v>3.8595</v>
      </c>
      <c r="BK150" s="28" t="n">
        <f aca="false">$AW150+$BB150</f>
        <v>3.6045</v>
      </c>
    </row>
    <row r="151" customFormat="false" ht="15" hidden="false" customHeight="false" outlineLevel="0" collapsed="false">
      <c r="AV151" s="25" t="n">
        <f aca="false">EOMONTH(AV150,0)+1</f>
        <v>41791</v>
      </c>
      <c r="AW151" s="19" t="n">
        <v>4.0945</v>
      </c>
      <c r="AX151" s="19" t="n">
        <v>0</v>
      </c>
      <c r="AY151" s="19" t="n">
        <v>0.5</v>
      </c>
      <c r="AZ151" s="19" t="n">
        <v>0.43</v>
      </c>
      <c r="BA151" s="19" t="n">
        <v>-0.195</v>
      </c>
      <c r="BB151" s="19" t="n">
        <v>-0.45</v>
      </c>
      <c r="BC151" s="20"/>
      <c r="BD151" s="26" t="n">
        <f aca="false">AV151</f>
        <v>41791</v>
      </c>
      <c r="BE151" s="27" t="n">
        <f aca="false">$AW151+$AX151+$BE$1</f>
        <v>4.1945</v>
      </c>
      <c r="BF151" s="27" t="n">
        <f aca="false">$AW151+$AX151</f>
        <v>4.0945</v>
      </c>
      <c r="BG151" s="27" t="n">
        <f aca="false">$AW151+$AY151</f>
        <v>4.5945</v>
      </c>
      <c r="BH151" s="27" t="n">
        <f aca="false">$AW151+$AZ151</f>
        <v>4.5245</v>
      </c>
      <c r="BI151" s="27" t="n">
        <f aca="false">$AW151+$AZ151+$BI$1</f>
        <v>4.9345</v>
      </c>
      <c r="BJ151" s="27" t="n">
        <f aca="false">$AW151+$BA151</f>
        <v>3.8995</v>
      </c>
      <c r="BK151" s="28" t="n">
        <f aca="false">$AW151+$BB151</f>
        <v>3.6445</v>
      </c>
    </row>
    <row r="152" customFormat="false" ht="15" hidden="false" customHeight="false" outlineLevel="0" collapsed="false">
      <c r="AV152" s="25" t="n">
        <f aca="false">EOMONTH(AV151,0)+1</f>
        <v>41821</v>
      </c>
      <c r="AW152" s="19" t="n">
        <v>4.1345</v>
      </c>
      <c r="AX152" s="19" t="n">
        <v>0</v>
      </c>
      <c r="AY152" s="19" t="n">
        <v>0.5</v>
      </c>
      <c r="AZ152" s="19" t="n">
        <v>0.43</v>
      </c>
      <c r="BA152" s="19" t="n">
        <v>-0.195</v>
      </c>
      <c r="BB152" s="19" t="n">
        <v>-0.45</v>
      </c>
      <c r="BC152" s="20"/>
      <c r="BD152" s="26" t="n">
        <f aca="false">AV152</f>
        <v>41821</v>
      </c>
      <c r="BE152" s="27" t="n">
        <f aca="false">$AW152+$AX152+$BE$1</f>
        <v>4.2345</v>
      </c>
      <c r="BF152" s="27" t="n">
        <f aca="false">$AW152+$AX152</f>
        <v>4.1345</v>
      </c>
      <c r="BG152" s="27" t="n">
        <f aca="false">$AW152+$AY152</f>
        <v>4.6345</v>
      </c>
      <c r="BH152" s="27" t="n">
        <f aca="false">$AW152+$AZ152</f>
        <v>4.5645</v>
      </c>
      <c r="BI152" s="27" t="n">
        <f aca="false">$AW152+$AZ152+$BI$1</f>
        <v>4.9745</v>
      </c>
      <c r="BJ152" s="27" t="n">
        <f aca="false">$AW152+$BA152</f>
        <v>3.9395</v>
      </c>
      <c r="BK152" s="28" t="n">
        <f aca="false">$AW152+$BB152</f>
        <v>3.6845</v>
      </c>
    </row>
    <row r="153" customFormat="false" ht="15" hidden="false" customHeight="false" outlineLevel="0" collapsed="false">
      <c r="AV153" s="25" t="n">
        <f aca="false">EOMONTH(AV152,0)+1</f>
        <v>41852</v>
      </c>
      <c r="AW153" s="19" t="n">
        <v>4.1845</v>
      </c>
      <c r="AX153" s="19" t="n">
        <v>0</v>
      </c>
      <c r="AY153" s="19" t="n">
        <v>0.5</v>
      </c>
      <c r="AZ153" s="19" t="n">
        <v>0.43</v>
      </c>
      <c r="BA153" s="19" t="n">
        <v>-0.195</v>
      </c>
      <c r="BB153" s="19" t="n">
        <v>-0.45</v>
      </c>
      <c r="BC153" s="20"/>
      <c r="BD153" s="26" t="n">
        <f aca="false">AV153</f>
        <v>41852</v>
      </c>
      <c r="BE153" s="27" t="n">
        <f aca="false">$AW153+$AX153+$BE$1</f>
        <v>4.2845</v>
      </c>
      <c r="BF153" s="27" t="n">
        <f aca="false">$AW153+$AX153</f>
        <v>4.1845</v>
      </c>
      <c r="BG153" s="27" t="n">
        <f aca="false">$AW153+$AY153</f>
        <v>4.6845</v>
      </c>
      <c r="BH153" s="27" t="n">
        <f aca="false">$AW153+$AZ153</f>
        <v>4.6145</v>
      </c>
      <c r="BI153" s="27" t="n">
        <f aca="false">$AW153+$AZ153+$BI$1</f>
        <v>5.0245</v>
      </c>
      <c r="BJ153" s="27" t="n">
        <f aca="false">$AW153+$BA153</f>
        <v>3.9895</v>
      </c>
      <c r="BK153" s="28" t="n">
        <f aca="false">$AW153+$BB153</f>
        <v>3.7345</v>
      </c>
    </row>
    <row r="154" customFormat="false" ht="15" hidden="false" customHeight="false" outlineLevel="0" collapsed="false">
      <c r="AV154" s="25" t="n">
        <f aca="false">EOMONTH(AV153,0)+1</f>
        <v>41883</v>
      </c>
      <c r="AW154" s="19" t="n">
        <v>4.1695</v>
      </c>
      <c r="AX154" s="19" t="n">
        <v>0</v>
      </c>
      <c r="AY154" s="19" t="n">
        <v>0.5</v>
      </c>
      <c r="AZ154" s="19" t="n">
        <v>0.43</v>
      </c>
      <c r="BA154" s="19" t="n">
        <v>-0.195</v>
      </c>
      <c r="BB154" s="19" t="n">
        <v>-0.45</v>
      </c>
      <c r="BC154" s="20"/>
      <c r="BD154" s="26" t="n">
        <f aca="false">AV154</f>
        <v>41883</v>
      </c>
      <c r="BE154" s="27" t="n">
        <f aca="false">$AW154+$AX154+$BE$1</f>
        <v>4.2695</v>
      </c>
      <c r="BF154" s="27" t="n">
        <f aca="false">$AW154+$AX154</f>
        <v>4.1695</v>
      </c>
      <c r="BG154" s="27" t="n">
        <f aca="false">$AW154+$AY154</f>
        <v>4.6695</v>
      </c>
      <c r="BH154" s="27" t="n">
        <f aca="false">$AW154+$AZ154</f>
        <v>4.5995</v>
      </c>
      <c r="BI154" s="27" t="n">
        <f aca="false">$AW154+$AZ154+$BI$1</f>
        <v>5.0095</v>
      </c>
      <c r="BJ154" s="27" t="n">
        <f aca="false">$AW154+$BA154</f>
        <v>3.9745</v>
      </c>
      <c r="BK154" s="28" t="n">
        <f aca="false">$AW154+$BB154</f>
        <v>3.7195</v>
      </c>
    </row>
    <row r="155" customFormat="false" ht="15" hidden="false" customHeight="false" outlineLevel="0" collapsed="false">
      <c r="AV155" s="25" t="n">
        <f aca="false">EOMONTH(AV154,0)+1</f>
        <v>41913</v>
      </c>
      <c r="AW155" s="19" t="n">
        <v>4.1845</v>
      </c>
      <c r="AX155" s="19" t="n">
        <v>0</v>
      </c>
      <c r="AY155" s="19" t="n">
        <v>0.5</v>
      </c>
      <c r="AZ155" s="19" t="n">
        <v>0.43</v>
      </c>
      <c r="BA155" s="19" t="n">
        <v>-0.195</v>
      </c>
      <c r="BB155" s="19" t="n">
        <v>-0.45</v>
      </c>
      <c r="BC155" s="20"/>
      <c r="BD155" s="26" t="n">
        <f aca="false">AV155</f>
        <v>41913</v>
      </c>
      <c r="BE155" s="27" t="n">
        <f aca="false">$AW155+$AX155+$BE$1</f>
        <v>4.2845</v>
      </c>
      <c r="BF155" s="27" t="n">
        <f aca="false">$AW155+$AX155</f>
        <v>4.1845</v>
      </c>
      <c r="BG155" s="27" t="n">
        <f aca="false">$AW155+$AY155</f>
        <v>4.6845</v>
      </c>
      <c r="BH155" s="27" t="n">
        <f aca="false">$AW155+$AZ155</f>
        <v>4.6145</v>
      </c>
      <c r="BI155" s="27" t="n">
        <f aca="false">$AW155+$AZ155+$BI$1</f>
        <v>5.0245</v>
      </c>
      <c r="BJ155" s="27" t="n">
        <f aca="false">$AW155+$BA155</f>
        <v>3.9895</v>
      </c>
      <c r="BK155" s="28" t="n">
        <f aca="false">$AW155+$BB155</f>
        <v>3.7345</v>
      </c>
    </row>
    <row r="156" customFormat="false" ht="15" hidden="false" customHeight="false" outlineLevel="0" collapsed="false">
      <c r="AV156" s="25" t="n">
        <f aca="false">EOMONTH(AV155,0)+1</f>
        <v>41944</v>
      </c>
      <c r="AW156" s="19" t="n">
        <v>4.3295</v>
      </c>
      <c r="AX156" s="19" t="n">
        <v>0</v>
      </c>
      <c r="AY156" s="19" t="n">
        <v>0.5</v>
      </c>
      <c r="AZ156" s="19" t="n">
        <v>0.35</v>
      </c>
      <c r="BA156" s="19" t="n">
        <v>-0.135</v>
      </c>
      <c r="BB156" s="19" t="n">
        <v>-0.3</v>
      </c>
      <c r="BC156" s="20"/>
      <c r="BD156" s="26" t="n">
        <f aca="false">AV156</f>
        <v>41944</v>
      </c>
      <c r="BE156" s="27" t="n">
        <f aca="false">$AW156+$AX156+$BE$1</f>
        <v>4.4295</v>
      </c>
      <c r="BF156" s="27" t="n">
        <f aca="false">$AW156+$AX156</f>
        <v>4.3295</v>
      </c>
      <c r="BG156" s="27" t="n">
        <f aca="false">$AW156+$AY156</f>
        <v>4.8295</v>
      </c>
      <c r="BH156" s="27" t="n">
        <f aca="false">$AW156+$AZ156</f>
        <v>4.6795</v>
      </c>
      <c r="BI156" s="27" t="n">
        <f aca="false">$AW156+$AZ156+$BI$1</f>
        <v>5.0895</v>
      </c>
      <c r="BJ156" s="27" t="n">
        <f aca="false">$AW156+$BA156</f>
        <v>4.1945</v>
      </c>
      <c r="BK156" s="28" t="n">
        <f aca="false">$AW156+$BB156</f>
        <v>4.0295</v>
      </c>
    </row>
    <row r="157" customFormat="false" ht="15" hidden="false" customHeight="false" outlineLevel="0" collapsed="false">
      <c r="AV157" s="25" t="n">
        <f aca="false">EOMONTH(AV156,0)+1</f>
        <v>41974</v>
      </c>
      <c r="AW157" s="19" t="n">
        <v>4.4645</v>
      </c>
      <c r="AX157" s="19" t="n">
        <v>0</v>
      </c>
      <c r="AY157" s="19" t="n">
        <v>0.5</v>
      </c>
      <c r="AZ157" s="19" t="n">
        <v>0.35</v>
      </c>
      <c r="BA157" s="19" t="n">
        <v>-0.135</v>
      </c>
      <c r="BB157" s="19" t="n">
        <v>-0.3</v>
      </c>
      <c r="BC157" s="20"/>
      <c r="BD157" s="26" t="n">
        <f aca="false">AV157</f>
        <v>41974</v>
      </c>
      <c r="BE157" s="27" t="n">
        <f aca="false">$AW157+$AX157+$BE$1</f>
        <v>4.5645</v>
      </c>
      <c r="BF157" s="27" t="n">
        <f aca="false">$AW157+$AX157</f>
        <v>4.4645</v>
      </c>
      <c r="BG157" s="27" t="n">
        <f aca="false">$AW157+$AY157</f>
        <v>4.9645</v>
      </c>
      <c r="BH157" s="27" t="n">
        <f aca="false">$AW157+$AZ157</f>
        <v>4.8145</v>
      </c>
      <c r="BI157" s="27" t="n">
        <f aca="false">$AW157+$AZ157+$BI$1</f>
        <v>5.2245</v>
      </c>
      <c r="BJ157" s="27" t="n">
        <f aca="false">$AW157+$BA157</f>
        <v>4.3295</v>
      </c>
      <c r="BK157" s="28" t="n">
        <f aca="false">$AW157+$BB157</f>
        <v>4.1645</v>
      </c>
    </row>
    <row r="158" customFormat="false" ht="15" hidden="false" customHeight="false" outlineLevel="0" collapsed="false">
      <c r="AV158" s="25" t="n">
        <f aca="false">EOMONTH(AV157,0)+1</f>
        <v>42005</v>
      </c>
      <c r="AW158" s="19" t="n">
        <v>4.512</v>
      </c>
      <c r="AX158" s="19" t="n">
        <v>0</v>
      </c>
      <c r="AY158" s="19" t="n">
        <v>0.5</v>
      </c>
      <c r="AZ158" s="19" t="n">
        <v>0.35</v>
      </c>
      <c r="BA158" s="19" t="n">
        <v>-0.135</v>
      </c>
      <c r="BB158" s="19" t="n">
        <v>-0.3</v>
      </c>
      <c r="BC158" s="20"/>
      <c r="BD158" s="26" t="n">
        <f aca="false">AV158</f>
        <v>42005</v>
      </c>
      <c r="BE158" s="27" t="n">
        <f aca="false">$AW158+$AX158+$BE$1</f>
        <v>4.612</v>
      </c>
      <c r="BF158" s="27" t="n">
        <f aca="false">$AW158+$AX158</f>
        <v>4.512</v>
      </c>
      <c r="BG158" s="27" t="n">
        <f aca="false">$AW158+$AY158</f>
        <v>5.012</v>
      </c>
      <c r="BH158" s="27" t="n">
        <f aca="false">$AW158+$AZ158</f>
        <v>4.862</v>
      </c>
      <c r="BI158" s="27" t="n">
        <f aca="false">$AW158+$AZ158+$BI$1</f>
        <v>5.272</v>
      </c>
      <c r="BJ158" s="27" t="n">
        <f aca="false">$AW158+$BA158</f>
        <v>4.377</v>
      </c>
      <c r="BK158" s="28" t="n">
        <f aca="false">$AW158+$BB158</f>
        <v>4.212</v>
      </c>
    </row>
    <row r="159" customFormat="false" ht="15" hidden="false" customHeight="false" outlineLevel="0" collapsed="false">
      <c r="AV159" s="25" t="n">
        <f aca="false">EOMONTH(AV158,0)+1</f>
        <v>42036</v>
      </c>
      <c r="AW159" s="19" t="n">
        <v>4.431</v>
      </c>
      <c r="AX159" s="19" t="n">
        <v>0</v>
      </c>
      <c r="AY159" s="19" t="n">
        <v>0.5</v>
      </c>
      <c r="AZ159" s="19" t="n">
        <v>0.35</v>
      </c>
      <c r="BA159" s="19" t="n">
        <v>-0.135</v>
      </c>
      <c r="BB159" s="19" t="n">
        <v>-0.3</v>
      </c>
      <c r="BC159" s="20"/>
      <c r="BD159" s="26" t="n">
        <f aca="false">AV159</f>
        <v>42036</v>
      </c>
      <c r="BE159" s="27" t="n">
        <f aca="false">$AW159+$AX159+$BE$1</f>
        <v>4.531</v>
      </c>
      <c r="BF159" s="27" t="n">
        <f aca="false">$AW159+$AX159</f>
        <v>4.431</v>
      </c>
      <c r="BG159" s="27" t="n">
        <f aca="false">$AW159+$AY159</f>
        <v>4.931</v>
      </c>
      <c r="BH159" s="27" t="n">
        <f aca="false">$AW159+$AZ159</f>
        <v>4.781</v>
      </c>
      <c r="BI159" s="27" t="n">
        <f aca="false">$AW159+$AZ159+$BI$1</f>
        <v>5.191</v>
      </c>
      <c r="BJ159" s="27" t="n">
        <f aca="false">$AW159+$BA159</f>
        <v>4.296</v>
      </c>
      <c r="BK159" s="28" t="n">
        <f aca="false">$AW159+$BB159</f>
        <v>4.131</v>
      </c>
    </row>
    <row r="160" customFormat="false" ht="15" hidden="false" customHeight="false" outlineLevel="0" collapsed="false">
      <c r="AV160" s="25" t="n">
        <f aca="false">EOMONTH(AV159,0)+1</f>
        <v>42064</v>
      </c>
      <c r="AW160" s="19" t="n">
        <v>4.331</v>
      </c>
      <c r="AX160" s="19" t="n">
        <v>0</v>
      </c>
      <c r="AY160" s="19" t="n">
        <v>0.5</v>
      </c>
      <c r="AZ160" s="19" t="n">
        <v>0.35</v>
      </c>
      <c r="BA160" s="19" t="n">
        <v>-0.135</v>
      </c>
      <c r="BB160" s="19" t="n">
        <v>-0.3</v>
      </c>
      <c r="BC160" s="20"/>
      <c r="BD160" s="26" t="n">
        <f aca="false">AV160</f>
        <v>42064</v>
      </c>
      <c r="BE160" s="27" t="n">
        <f aca="false">$AW160+$AX160+$BE$1</f>
        <v>4.431</v>
      </c>
      <c r="BF160" s="27" t="n">
        <f aca="false">$AW160+$AX160</f>
        <v>4.331</v>
      </c>
      <c r="BG160" s="27" t="n">
        <f aca="false">$AW160+$AY160</f>
        <v>4.831</v>
      </c>
      <c r="BH160" s="27" t="n">
        <f aca="false">$AW160+$AZ160</f>
        <v>4.681</v>
      </c>
      <c r="BI160" s="27" t="n">
        <f aca="false">$AW160+$AZ160+$BI$1</f>
        <v>5.091</v>
      </c>
      <c r="BJ160" s="27" t="n">
        <f aca="false">$AW160+$BA160</f>
        <v>4.196</v>
      </c>
      <c r="BK160" s="28" t="n">
        <f aca="false">$AW160+$BB160</f>
        <v>4.031</v>
      </c>
    </row>
    <row r="161" customFormat="false" ht="15" hidden="false" customHeight="false" outlineLevel="0" collapsed="false">
      <c r="AV161" s="25" t="n">
        <f aca="false">EOMONTH(AV160,0)+1</f>
        <v>42095</v>
      </c>
      <c r="AW161" s="19" t="n">
        <v>4.149</v>
      </c>
      <c r="AX161" s="19" t="n">
        <v>0</v>
      </c>
      <c r="AY161" s="19" t="n">
        <v>0.5</v>
      </c>
      <c r="AZ161" s="19" t="n">
        <v>0.43</v>
      </c>
      <c r="BA161" s="19" t="n">
        <v>-0.195</v>
      </c>
      <c r="BB161" s="19" t="n">
        <v>0</v>
      </c>
      <c r="BC161" s="20"/>
      <c r="BD161" s="26" t="n">
        <f aca="false">AV161</f>
        <v>42095</v>
      </c>
      <c r="BE161" s="27" t="n">
        <f aca="false">$AW161+$AX161+$BE$1</f>
        <v>4.249</v>
      </c>
      <c r="BF161" s="27" t="n">
        <f aca="false">$AW161+$AX161</f>
        <v>4.149</v>
      </c>
      <c r="BG161" s="27" t="n">
        <f aca="false">$AW161+$AY161</f>
        <v>4.649</v>
      </c>
      <c r="BH161" s="27" t="n">
        <f aca="false">$AW161+$AZ161</f>
        <v>4.579</v>
      </c>
      <c r="BI161" s="27" t="n">
        <f aca="false">$AW161+$AZ161+$BI$1</f>
        <v>4.989</v>
      </c>
      <c r="BJ161" s="27" t="n">
        <f aca="false">$AW161+$BA161</f>
        <v>3.954</v>
      </c>
      <c r="BK161" s="28" t="n">
        <f aca="false">$AW161+$BB161</f>
        <v>4.149</v>
      </c>
    </row>
    <row r="162" customFormat="false" ht="15" hidden="false" customHeight="false" outlineLevel="0" collapsed="false">
      <c r="AV162" s="25" t="n">
        <f aca="false">EOMONTH(AV161,0)+1</f>
        <v>42125</v>
      </c>
      <c r="AW162" s="19" t="n">
        <v>4.152</v>
      </c>
      <c r="AX162" s="19" t="n">
        <v>0</v>
      </c>
      <c r="AY162" s="19" t="n">
        <v>0.5</v>
      </c>
      <c r="AZ162" s="19" t="n">
        <v>0.43</v>
      </c>
      <c r="BA162" s="19" t="n">
        <v>-0.195</v>
      </c>
      <c r="BB162" s="19" t="n">
        <v>0</v>
      </c>
      <c r="BC162" s="20"/>
      <c r="BD162" s="26" t="n">
        <f aca="false">AV162</f>
        <v>42125</v>
      </c>
      <c r="BE162" s="27" t="n">
        <f aca="false">$AW162+$AX162+$BE$1</f>
        <v>4.252</v>
      </c>
      <c r="BF162" s="27" t="n">
        <f aca="false">$AW162+$AX162</f>
        <v>4.152</v>
      </c>
      <c r="BG162" s="27" t="n">
        <f aca="false">$AW162+$AY162</f>
        <v>4.652</v>
      </c>
      <c r="BH162" s="27" t="n">
        <f aca="false">$AW162+$AZ162</f>
        <v>4.582</v>
      </c>
      <c r="BI162" s="27" t="n">
        <f aca="false">$AW162+$AZ162+$BI$1</f>
        <v>4.992</v>
      </c>
      <c r="BJ162" s="27" t="n">
        <f aca="false">$AW162+$BA162</f>
        <v>3.957</v>
      </c>
      <c r="BK162" s="28" t="n">
        <f aca="false">$AW162+$BB162</f>
        <v>4.152</v>
      </c>
    </row>
    <row r="163" customFormat="false" ht="15" hidden="false" customHeight="false" outlineLevel="0" collapsed="false">
      <c r="AV163" s="25" t="n">
        <f aca="false">EOMONTH(AV162,0)+1</f>
        <v>42156</v>
      </c>
      <c r="AW163" s="19" t="n">
        <v>4.192</v>
      </c>
      <c r="AX163" s="19" t="n">
        <v>0</v>
      </c>
      <c r="AY163" s="19" t="n">
        <v>0.5</v>
      </c>
      <c r="AZ163" s="19" t="n">
        <v>0.43</v>
      </c>
      <c r="BA163" s="19" t="n">
        <v>-0.195</v>
      </c>
      <c r="BB163" s="19" t="n">
        <v>0</v>
      </c>
      <c r="BC163" s="20"/>
      <c r="BD163" s="26" t="n">
        <f aca="false">AV163</f>
        <v>42156</v>
      </c>
      <c r="BE163" s="27" t="n">
        <f aca="false">$AW163+$AX163+$BE$1</f>
        <v>4.292</v>
      </c>
      <c r="BF163" s="27" t="n">
        <f aca="false">$AW163+$AX163</f>
        <v>4.192</v>
      </c>
      <c r="BG163" s="27" t="n">
        <f aca="false">$AW163+$AY163</f>
        <v>4.692</v>
      </c>
      <c r="BH163" s="27" t="n">
        <f aca="false">$AW163+$AZ163</f>
        <v>4.622</v>
      </c>
      <c r="BI163" s="27" t="n">
        <f aca="false">$AW163+$AZ163+$BI$1</f>
        <v>5.032</v>
      </c>
      <c r="BJ163" s="27" t="n">
        <f aca="false">$AW163+$BA163</f>
        <v>3.997</v>
      </c>
      <c r="BK163" s="28" t="n">
        <f aca="false">$AW163+$BB163</f>
        <v>4.192</v>
      </c>
    </row>
    <row r="164" customFormat="false" ht="15" hidden="false" customHeight="false" outlineLevel="0" collapsed="false">
      <c r="AV164" s="25" t="n">
        <f aca="false">EOMONTH(AV163,0)+1</f>
        <v>42186</v>
      </c>
      <c r="AW164" s="19" t="n">
        <v>4.232</v>
      </c>
      <c r="AX164" s="19" t="n">
        <v>0</v>
      </c>
      <c r="AY164" s="19" t="n">
        <v>0.5</v>
      </c>
      <c r="AZ164" s="19" t="n">
        <v>0.43</v>
      </c>
      <c r="BA164" s="19" t="n">
        <v>-0.195</v>
      </c>
      <c r="BB164" s="19" t="n">
        <v>0</v>
      </c>
      <c r="BC164" s="20"/>
      <c r="BD164" s="26" t="n">
        <f aca="false">AV164</f>
        <v>42186</v>
      </c>
      <c r="BE164" s="27" t="n">
        <f aca="false">$AW164+$AX164+$BE$1</f>
        <v>4.332</v>
      </c>
      <c r="BF164" s="27" t="n">
        <f aca="false">$AW164+$AX164</f>
        <v>4.232</v>
      </c>
      <c r="BG164" s="27" t="n">
        <f aca="false">$AW164+$AY164</f>
        <v>4.732</v>
      </c>
      <c r="BH164" s="27" t="n">
        <f aca="false">$AW164+$AZ164</f>
        <v>4.662</v>
      </c>
      <c r="BI164" s="27" t="n">
        <f aca="false">$AW164+$AZ164+$BI$1</f>
        <v>5.072</v>
      </c>
      <c r="BJ164" s="27" t="n">
        <f aca="false">$AW164+$BA164</f>
        <v>4.037</v>
      </c>
      <c r="BK164" s="28" t="n">
        <f aca="false">$AW164+$BB164</f>
        <v>4.232</v>
      </c>
    </row>
    <row r="165" customFormat="false" ht="15" hidden="false" customHeight="false" outlineLevel="0" collapsed="false">
      <c r="AV165" s="25" t="n">
        <f aca="false">EOMONTH(AV164,0)+1</f>
        <v>42217</v>
      </c>
      <c r="AW165" s="19" t="n">
        <v>4.282</v>
      </c>
      <c r="AX165" s="19" t="n">
        <v>0</v>
      </c>
      <c r="AY165" s="19" t="n">
        <v>0.5</v>
      </c>
      <c r="AZ165" s="19" t="n">
        <v>0.43</v>
      </c>
      <c r="BA165" s="19" t="n">
        <v>-0.195</v>
      </c>
      <c r="BB165" s="19" t="n">
        <v>0</v>
      </c>
      <c r="BC165" s="20"/>
      <c r="BD165" s="26" t="n">
        <f aca="false">AV165</f>
        <v>42217</v>
      </c>
      <c r="BE165" s="27" t="n">
        <f aca="false">$AW165+$AX165+$BE$1</f>
        <v>4.382</v>
      </c>
      <c r="BF165" s="27" t="n">
        <f aca="false">$AW165+$AX165</f>
        <v>4.282</v>
      </c>
      <c r="BG165" s="27" t="n">
        <f aca="false">$AW165+$AY165</f>
        <v>4.782</v>
      </c>
      <c r="BH165" s="27" t="n">
        <f aca="false">$AW165+$AZ165</f>
        <v>4.712</v>
      </c>
      <c r="BI165" s="27" t="n">
        <f aca="false">$AW165+$AZ165+$BI$1</f>
        <v>5.122</v>
      </c>
      <c r="BJ165" s="27" t="n">
        <f aca="false">$AW165+$BA165</f>
        <v>4.087</v>
      </c>
      <c r="BK165" s="28" t="n">
        <f aca="false">$AW165+$BB165</f>
        <v>4.282</v>
      </c>
    </row>
    <row r="166" customFormat="false" ht="15" hidden="false" customHeight="false" outlineLevel="0" collapsed="false">
      <c r="AV166" s="25" t="n">
        <f aca="false">EOMONTH(AV165,0)+1</f>
        <v>42248</v>
      </c>
      <c r="AW166" s="19" t="n">
        <v>4.267</v>
      </c>
      <c r="AX166" s="19" t="n">
        <v>0</v>
      </c>
      <c r="AY166" s="19" t="n">
        <v>0.5</v>
      </c>
      <c r="AZ166" s="19" t="n">
        <v>0.43</v>
      </c>
      <c r="BA166" s="19" t="n">
        <v>-0.195</v>
      </c>
      <c r="BB166" s="19" t="n">
        <v>0</v>
      </c>
      <c r="BC166" s="20"/>
      <c r="BD166" s="26" t="n">
        <f aca="false">AV166</f>
        <v>42248</v>
      </c>
      <c r="BE166" s="27" t="n">
        <f aca="false">$AW166+$AX166+$BE$1</f>
        <v>4.367</v>
      </c>
      <c r="BF166" s="27" t="n">
        <f aca="false">$AW166+$AX166</f>
        <v>4.267</v>
      </c>
      <c r="BG166" s="27" t="n">
        <f aca="false">$AW166+$AY166</f>
        <v>4.767</v>
      </c>
      <c r="BH166" s="27" t="n">
        <f aca="false">$AW166+$AZ166</f>
        <v>4.697</v>
      </c>
      <c r="BI166" s="27" t="n">
        <f aca="false">$AW166+$AZ166+$BI$1</f>
        <v>5.107</v>
      </c>
      <c r="BJ166" s="27" t="n">
        <f aca="false">$AW166+$BA166</f>
        <v>4.072</v>
      </c>
      <c r="BK166" s="28" t="n">
        <f aca="false">$AW166+$BB166</f>
        <v>4.267</v>
      </c>
    </row>
    <row r="167" customFormat="false" ht="15" hidden="false" customHeight="false" outlineLevel="0" collapsed="false">
      <c r="AV167" s="25" t="n">
        <f aca="false">EOMONTH(AV166,0)+1</f>
        <v>42278</v>
      </c>
      <c r="AW167" s="19" t="n">
        <v>4.282</v>
      </c>
      <c r="AX167" s="19" t="n">
        <v>0</v>
      </c>
      <c r="AY167" s="19" t="n">
        <v>0.5</v>
      </c>
      <c r="AZ167" s="19" t="n">
        <v>0.43</v>
      </c>
      <c r="BA167" s="19" t="n">
        <v>-0.195</v>
      </c>
      <c r="BB167" s="19" t="n">
        <v>0</v>
      </c>
      <c r="BC167" s="20"/>
      <c r="BD167" s="26" t="n">
        <f aca="false">AV167</f>
        <v>42278</v>
      </c>
      <c r="BE167" s="27" t="n">
        <f aca="false">$AW167+$AX167+$BE$1</f>
        <v>4.382</v>
      </c>
      <c r="BF167" s="27" t="n">
        <f aca="false">$AW167+$AX167</f>
        <v>4.282</v>
      </c>
      <c r="BG167" s="27" t="n">
        <f aca="false">$AW167+$AY167</f>
        <v>4.782</v>
      </c>
      <c r="BH167" s="27" t="n">
        <f aca="false">$AW167+$AZ167</f>
        <v>4.712</v>
      </c>
      <c r="BI167" s="27" t="n">
        <f aca="false">$AW167+$AZ167+$BI$1</f>
        <v>5.122</v>
      </c>
      <c r="BJ167" s="27" t="n">
        <f aca="false">$AW167+$BA167</f>
        <v>4.087</v>
      </c>
      <c r="BK167" s="28" t="n">
        <f aca="false">$AW167+$BB167</f>
        <v>4.282</v>
      </c>
    </row>
    <row r="168" customFormat="false" ht="15" hidden="false" customHeight="false" outlineLevel="0" collapsed="false">
      <c r="AV168" s="25" t="n">
        <f aca="false">EOMONTH(AV167,0)+1</f>
        <v>42309</v>
      </c>
      <c r="AW168" s="19" t="n">
        <v>4.427</v>
      </c>
      <c r="AX168" s="19" t="n">
        <v>0</v>
      </c>
      <c r="AY168" s="19" t="n">
        <v>0.5</v>
      </c>
      <c r="AZ168" s="19" t="n">
        <v>0.35</v>
      </c>
      <c r="BA168" s="19" t="n">
        <v>-0.135</v>
      </c>
      <c r="BB168" s="19" t="n">
        <v>0</v>
      </c>
      <c r="BC168" s="20"/>
      <c r="BD168" s="26" t="n">
        <f aca="false">AV168</f>
        <v>42309</v>
      </c>
      <c r="BE168" s="27" t="n">
        <f aca="false">$AW168+$AX168+$BE$1</f>
        <v>4.527</v>
      </c>
      <c r="BF168" s="27" t="n">
        <f aca="false">$AW168+$AX168</f>
        <v>4.427</v>
      </c>
      <c r="BG168" s="27" t="n">
        <f aca="false">$AW168+$AY168</f>
        <v>4.927</v>
      </c>
      <c r="BH168" s="27" t="n">
        <f aca="false">$AW168+$AZ168</f>
        <v>4.777</v>
      </c>
      <c r="BI168" s="27" t="n">
        <f aca="false">$AW168+$AZ168+$BI$1</f>
        <v>5.187</v>
      </c>
      <c r="BJ168" s="27" t="n">
        <f aca="false">$AW168+$BA168</f>
        <v>4.292</v>
      </c>
      <c r="BK168" s="28" t="n">
        <f aca="false">$AW168+$BB168</f>
        <v>4.427</v>
      </c>
    </row>
    <row r="169" customFormat="false" ht="15" hidden="false" customHeight="false" outlineLevel="0" collapsed="false">
      <c r="AV169" s="25" t="n">
        <f aca="false">EOMONTH(AV168,0)+1</f>
        <v>42339</v>
      </c>
      <c r="AW169" s="19" t="n">
        <v>4.562</v>
      </c>
      <c r="AX169" s="19" t="n">
        <v>0</v>
      </c>
      <c r="AY169" s="19" t="n">
        <v>0.5</v>
      </c>
      <c r="AZ169" s="19" t="n">
        <v>0.35</v>
      </c>
      <c r="BA169" s="19" t="n">
        <v>-0.135</v>
      </c>
      <c r="BB169" s="19" t="n">
        <v>0</v>
      </c>
      <c r="BC169" s="20"/>
      <c r="BD169" s="26" t="n">
        <f aca="false">AV169</f>
        <v>42339</v>
      </c>
      <c r="BE169" s="27" t="n">
        <f aca="false">$AW169+$AX169+$BE$1</f>
        <v>4.662</v>
      </c>
      <c r="BF169" s="27" t="n">
        <f aca="false">$AW169+$AX169</f>
        <v>4.562</v>
      </c>
      <c r="BG169" s="27" t="n">
        <f aca="false">$AW169+$AY169</f>
        <v>5.062</v>
      </c>
      <c r="BH169" s="27" t="n">
        <f aca="false">$AW169+$AZ169</f>
        <v>4.912</v>
      </c>
      <c r="BI169" s="27" t="n">
        <f aca="false">$AW169+$AZ169+$BI$1</f>
        <v>5.322</v>
      </c>
      <c r="BJ169" s="27" t="n">
        <f aca="false">$AW169+$BA169</f>
        <v>4.427</v>
      </c>
      <c r="BK169" s="28" t="n">
        <f aca="false">$AW169+$BB169</f>
        <v>4.562</v>
      </c>
    </row>
    <row r="170" customFormat="false" ht="15" hidden="false" customHeight="false" outlineLevel="0" collapsed="false">
      <c r="AV170" s="25" t="n">
        <f aca="false">EOMONTH(AV169,0)+1</f>
        <v>42370</v>
      </c>
      <c r="AW170" s="19" t="n">
        <v>4.6095</v>
      </c>
      <c r="AX170" s="19" t="n">
        <v>0</v>
      </c>
      <c r="AY170" s="19" t="n">
        <v>0.5</v>
      </c>
      <c r="AZ170" s="19" t="n">
        <v>0.35</v>
      </c>
      <c r="BA170" s="19" t="n">
        <v>-0.135</v>
      </c>
      <c r="BB170" s="19" t="n">
        <v>0</v>
      </c>
      <c r="BC170" s="20"/>
      <c r="BD170" s="26" t="n">
        <f aca="false">AV170</f>
        <v>42370</v>
      </c>
      <c r="BE170" s="27" t="n">
        <f aca="false">$AW170+$AX170+$BE$1</f>
        <v>4.7095</v>
      </c>
      <c r="BF170" s="27" t="n">
        <f aca="false">$AW170+$AX170</f>
        <v>4.6095</v>
      </c>
      <c r="BG170" s="27" t="n">
        <f aca="false">$AW170+$AY170</f>
        <v>5.1095</v>
      </c>
      <c r="BH170" s="27" t="n">
        <f aca="false">$AW170+$AZ170</f>
        <v>4.9595</v>
      </c>
      <c r="BI170" s="27" t="n">
        <f aca="false">$AW170+$AZ170+$BI$1</f>
        <v>5.3695</v>
      </c>
      <c r="BJ170" s="27" t="n">
        <f aca="false">$AW170+$BA170</f>
        <v>4.4745</v>
      </c>
      <c r="BK170" s="28" t="n">
        <f aca="false">$AW170+$BB170</f>
        <v>4.6095</v>
      </c>
    </row>
    <row r="171" customFormat="false" ht="15" hidden="false" customHeight="false" outlineLevel="0" collapsed="false">
      <c r="AV171" s="25" t="n">
        <f aca="false">EOMONTH(AV170,0)+1</f>
        <v>42401</v>
      </c>
      <c r="AW171" s="19" t="n">
        <v>4.5285</v>
      </c>
      <c r="AX171" s="19" t="n">
        <v>0</v>
      </c>
      <c r="AY171" s="19" t="n">
        <v>0.5</v>
      </c>
      <c r="AZ171" s="19" t="n">
        <v>0.35</v>
      </c>
      <c r="BA171" s="19" t="n">
        <v>-0.135</v>
      </c>
      <c r="BB171" s="19" t="n">
        <v>0</v>
      </c>
      <c r="BC171" s="20"/>
      <c r="BD171" s="26" t="n">
        <f aca="false">AV171</f>
        <v>42401</v>
      </c>
      <c r="BE171" s="27" t="n">
        <f aca="false">$AW171+$AX171+$BE$1</f>
        <v>4.6285</v>
      </c>
      <c r="BF171" s="27" t="n">
        <f aca="false">$AW171+$AX171</f>
        <v>4.5285</v>
      </c>
      <c r="BG171" s="27" t="n">
        <f aca="false">$AW171+$AY171</f>
        <v>5.0285</v>
      </c>
      <c r="BH171" s="27" t="n">
        <f aca="false">$AW171+$AZ171</f>
        <v>4.8785</v>
      </c>
      <c r="BI171" s="27" t="n">
        <f aca="false">$AW171+$AZ171+$BI$1</f>
        <v>5.2885</v>
      </c>
      <c r="BJ171" s="27" t="n">
        <f aca="false">$AW171+$BA171</f>
        <v>4.3935</v>
      </c>
      <c r="BK171" s="28" t="n">
        <f aca="false">$AW171+$BB171</f>
        <v>4.5285</v>
      </c>
    </row>
    <row r="172" customFormat="false" ht="15" hidden="false" customHeight="false" outlineLevel="0" collapsed="false">
      <c r="AV172" s="25" t="n">
        <f aca="false">EOMONTH(AV171,0)+1</f>
        <v>42430</v>
      </c>
      <c r="AW172" s="19" t="n">
        <v>4.4285</v>
      </c>
      <c r="AX172" s="19" t="n">
        <v>0</v>
      </c>
      <c r="AY172" s="19" t="n">
        <v>0.5</v>
      </c>
      <c r="AZ172" s="19" t="n">
        <v>0.35</v>
      </c>
      <c r="BA172" s="19" t="n">
        <v>-0.135</v>
      </c>
      <c r="BB172" s="19" t="n">
        <v>0</v>
      </c>
      <c r="BC172" s="20"/>
      <c r="BD172" s="26" t="n">
        <f aca="false">AV172</f>
        <v>42430</v>
      </c>
      <c r="BE172" s="27" t="n">
        <f aca="false">$AW172+$AX172+$BE$1</f>
        <v>4.5285</v>
      </c>
      <c r="BF172" s="27" t="n">
        <f aca="false">$AW172+$AX172</f>
        <v>4.4285</v>
      </c>
      <c r="BG172" s="27" t="n">
        <f aca="false">$AW172+$AY172</f>
        <v>4.9285</v>
      </c>
      <c r="BH172" s="27" t="n">
        <f aca="false">$AW172+$AZ172</f>
        <v>4.7785</v>
      </c>
      <c r="BI172" s="27" t="n">
        <f aca="false">$AW172+$AZ172+$BI$1</f>
        <v>5.1885</v>
      </c>
      <c r="BJ172" s="27" t="n">
        <f aca="false">$AW172+$BA172</f>
        <v>4.2935</v>
      </c>
      <c r="BK172" s="28" t="n">
        <f aca="false">$AW172+$BB172</f>
        <v>4.4285</v>
      </c>
    </row>
    <row r="173" customFormat="false" ht="15" hidden="false" customHeight="false" outlineLevel="0" collapsed="false">
      <c r="AV173" s="25" t="n">
        <f aca="false">EOMONTH(AV172,0)+1</f>
        <v>42461</v>
      </c>
      <c r="AW173" s="19" t="n">
        <v>4.2465</v>
      </c>
      <c r="AX173" s="19" t="n">
        <v>0</v>
      </c>
      <c r="AY173" s="19" t="n">
        <v>0.5</v>
      </c>
      <c r="AZ173" s="19" t="n">
        <v>0.43</v>
      </c>
      <c r="BA173" s="19" t="n">
        <v>-0.195</v>
      </c>
      <c r="BB173" s="19" t="n">
        <v>0</v>
      </c>
      <c r="BC173" s="20"/>
      <c r="BD173" s="26" t="n">
        <f aca="false">AV173</f>
        <v>42461</v>
      </c>
      <c r="BE173" s="27" t="n">
        <f aca="false">$AW173+$AX173+$BE$1</f>
        <v>4.3465</v>
      </c>
      <c r="BF173" s="27" t="n">
        <f aca="false">$AW173+$AX173</f>
        <v>4.2465</v>
      </c>
      <c r="BG173" s="27" t="n">
        <f aca="false">$AW173+$AY173</f>
        <v>4.7465</v>
      </c>
      <c r="BH173" s="27" t="n">
        <f aca="false">$AW173+$AZ173</f>
        <v>4.6765</v>
      </c>
      <c r="BI173" s="27" t="n">
        <f aca="false">$AW173+$AZ173+$BI$1</f>
        <v>5.0865</v>
      </c>
      <c r="BJ173" s="27" t="n">
        <f aca="false">$AW173+$BA173</f>
        <v>4.0515</v>
      </c>
      <c r="BK173" s="28" t="n">
        <f aca="false">$AW173+$BB173</f>
        <v>4.2465</v>
      </c>
    </row>
    <row r="174" customFormat="false" ht="15" hidden="false" customHeight="false" outlineLevel="0" collapsed="false">
      <c r="AV174" s="25" t="n">
        <f aca="false">EOMONTH(AV173,0)+1</f>
        <v>42491</v>
      </c>
      <c r="AW174" s="19" t="n">
        <v>4.2495</v>
      </c>
      <c r="AX174" s="19" t="n">
        <v>0</v>
      </c>
      <c r="AY174" s="19" t="n">
        <v>0.5</v>
      </c>
      <c r="AZ174" s="19" t="n">
        <v>0.43</v>
      </c>
      <c r="BA174" s="19" t="n">
        <v>-0.195</v>
      </c>
      <c r="BB174" s="19" t="n">
        <v>0</v>
      </c>
      <c r="BC174" s="20"/>
      <c r="BD174" s="26" t="n">
        <f aca="false">AV174</f>
        <v>42491</v>
      </c>
      <c r="BE174" s="27" t="n">
        <f aca="false">$AW174+$AX174+$BE$1</f>
        <v>4.3495</v>
      </c>
      <c r="BF174" s="27" t="n">
        <f aca="false">$AW174+$AX174</f>
        <v>4.2495</v>
      </c>
      <c r="BG174" s="27" t="n">
        <f aca="false">$AW174+$AY174</f>
        <v>4.7495</v>
      </c>
      <c r="BH174" s="27" t="n">
        <f aca="false">$AW174+$AZ174</f>
        <v>4.6795</v>
      </c>
      <c r="BI174" s="27" t="n">
        <f aca="false">$AW174+$AZ174+$BI$1</f>
        <v>5.0895</v>
      </c>
      <c r="BJ174" s="27" t="n">
        <f aca="false">$AW174+$BA174</f>
        <v>4.0545</v>
      </c>
      <c r="BK174" s="28" t="n">
        <f aca="false">$AW174+$BB174</f>
        <v>4.2495</v>
      </c>
    </row>
    <row r="175" customFormat="false" ht="15" hidden="false" customHeight="false" outlineLevel="0" collapsed="false">
      <c r="AV175" s="25" t="n">
        <f aca="false">EOMONTH(AV174,0)+1</f>
        <v>42522</v>
      </c>
      <c r="AW175" s="19" t="n">
        <v>4.2895</v>
      </c>
      <c r="AX175" s="19" t="n">
        <v>0</v>
      </c>
      <c r="AY175" s="19" t="n">
        <v>0.5</v>
      </c>
      <c r="AZ175" s="19" t="n">
        <v>0.43</v>
      </c>
      <c r="BA175" s="19" t="n">
        <v>-0.195</v>
      </c>
      <c r="BB175" s="19" t="n">
        <v>0</v>
      </c>
      <c r="BC175" s="20"/>
      <c r="BD175" s="26" t="n">
        <f aca="false">AV175</f>
        <v>42522</v>
      </c>
      <c r="BE175" s="27" t="n">
        <f aca="false">$AW175+$AX175+$BE$1</f>
        <v>4.3895</v>
      </c>
      <c r="BF175" s="27" t="n">
        <f aca="false">$AW175+$AX175</f>
        <v>4.2895</v>
      </c>
      <c r="BG175" s="27" t="n">
        <f aca="false">$AW175+$AY175</f>
        <v>4.7895</v>
      </c>
      <c r="BH175" s="27" t="n">
        <f aca="false">$AW175+$AZ175</f>
        <v>4.7195</v>
      </c>
      <c r="BI175" s="27" t="n">
        <f aca="false">$AW175+$AZ175+$BI$1</f>
        <v>5.1295</v>
      </c>
      <c r="BJ175" s="27" t="n">
        <f aca="false">$AW175+$BA175</f>
        <v>4.0945</v>
      </c>
      <c r="BK175" s="28" t="n">
        <f aca="false">$AW175+$BB175</f>
        <v>4.2895</v>
      </c>
    </row>
    <row r="176" customFormat="false" ht="15" hidden="false" customHeight="false" outlineLevel="0" collapsed="false">
      <c r="AV176" s="25" t="n">
        <f aca="false">EOMONTH(AV175,0)+1</f>
        <v>42552</v>
      </c>
      <c r="AW176" s="19" t="n">
        <v>4.3295</v>
      </c>
      <c r="AX176" s="19" t="n">
        <v>0</v>
      </c>
      <c r="AY176" s="19" t="n">
        <v>0.5</v>
      </c>
      <c r="AZ176" s="19" t="n">
        <v>0.43</v>
      </c>
      <c r="BA176" s="19" t="n">
        <v>-0.195</v>
      </c>
      <c r="BB176" s="19" t="n">
        <v>0</v>
      </c>
      <c r="BC176" s="20"/>
      <c r="BD176" s="26" t="n">
        <f aca="false">AV176</f>
        <v>42552</v>
      </c>
      <c r="BE176" s="27" t="n">
        <f aca="false">$AW176+$AX176+$BE$1</f>
        <v>4.4295</v>
      </c>
      <c r="BF176" s="27" t="n">
        <f aca="false">$AW176+$AX176</f>
        <v>4.3295</v>
      </c>
      <c r="BG176" s="27" t="n">
        <f aca="false">$AW176+$AY176</f>
        <v>4.8295</v>
      </c>
      <c r="BH176" s="27" t="n">
        <f aca="false">$AW176+$AZ176</f>
        <v>4.7595</v>
      </c>
      <c r="BI176" s="27" t="n">
        <f aca="false">$AW176+$AZ176+$BI$1</f>
        <v>5.1695</v>
      </c>
      <c r="BJ176" s="27" t="n">
        <f aca="false">$AW176+$BA176</f>
        <v>4.1345</v>
      </c>
      <c r="BK176" s="28" t="n">
        <f aca="false">$AW176+$BB176</f>
        <v>4.3295</v>
      </c>
    </row>
    <row r="177" customFormat="false" ht="15" hidden="false" customHeight="false" outlineLevel="0" collapsed="false">
      <c r="AV177" s="25" t="n">
        <f aca="false">EOMONTH(AV176,0)+1</f>
        <v>42583</v>
      </c>
      <c r="AW177" s="19" t="n">
        <v>4.3795</v>
      </c>
      <c r="AX177" s="19" t="n">
        <v>0</v>
      </c>
      <c r="AY177" s="19" t="n">
        <v>0.5</v>
      </c>
      <c r="AZ177" s="19" t="n">
        <v>0.43</v>
      </c>
      <c r="BA177" s="19" t="n">
        <v>-0.195</v>
      </c>
      <c r="BB177" s="19" t="n">
        <v>0</v>
      </c>
      <c r="BC177" s="20"/>
      <c r="BD177" s="26" t="n">
        <f aca="false">AV177</f>
        <v>42583</v>
      </c>
      <c r="BE177" s="27" t="n">
        <f aca="false">$AW177+$AX177+$BE$1</f>
        <v>4.4795</v>
      </c>
      <c r="BF177" s="27" t="n">
        <f aca="false">$AW177+$AX177</f>
        <v>4.3795</v>
      </c>
      <c r="BG177" s="27" t="n">
        <f aca="false">$AW177+$AY177</f>
        <v>4.8795</v>
      </c>
      <c r="BH177" s="27" t="n">
        <f aca="false">$AW177+$AZ177</f>
        <v>4.8095</v>
      </c>
      <c r="BI177" s="27" t="n">
        <f aca="false">$AW177+$AZ177+$BI$1</f>
        <v>5.2195</v>
      </c>
      <c r="BJ177" s="27" t="n">
        <f aca="false">$AW177+$BA177</f>
        <v>4.1845</v>
      </c>
      <c r="BK177" s="28" t="n">
        <f aca="false">$AW177+$BB177</f>
        <v>4.3795</v>
      </c>
    </row>
    <row r="178" customFormat="false" ht="15" hidden="false" customHeight="false" outlineLevel="0" collapsed="false">
      <c r="AV178" s="25" t="n">
        <f aca="false">EOMONTH(AV177,0)+1</f>
        <v>42614</v>
      </c>
      <c r="AW178" s="19" t="n">
        <v>4.3645</v>
      </c>
      <c r="AX178" s="19" t="n">
        <v>0</v>
      </c>
      <c r="AY178" s="19" t="n">
        <v>0.5</v>
      </c>
      <c r="AZ178" s="19" t="n">
        <v>0.43</v>
      </c>
      <c r="BA178" s="19" t="n">
        <v>-0.195</v>
      </c>
      <c r="BB178" s="19" t="n">
        <v>0</v>
      </c>
      <c r="BC178" s="20"/>
      <c r="BD178" s="26" t="n">
        <f aca="false">AV178</f>
        <v>42614</v>
      </c>
      <c r="BE178" s="27" t="n">
        <f aca="false">$AW178+$AX178+$BE$1</f>
        <v>4.4645</v>
      </c>
      <c r="BF178" s="27" t="n">
        <f aca="false">$AW178+$AX178</f>
        <v>4.3645</v>
      </c>
      <c r="BG178" s="27" t="n">
        <f aca="false">$AW178+$AY178</f>
        <v>4.8645</v>
      </c>
      <c r="BH178" s="27" t="n">
        <f aca="false">$AW178+$AZ178</f>
        <v>4.7945</v>
      </c>
      <c r="BI178" s="27" t="n">
        <f aca="false">$AW178+$AZ178+$BI$1</f>
        <v>5.2045</v>
      </c>
      <c r="BJ178" s="27" t="n">
        <f aca="false">$AW178+$BA178</f>
        <v>4.1695</v>
      </c>
      <c r="BK178" s="28" t="n">
        <f aca="false">$AW178+$BB178</f>
        <v>4.3645</v>
      </c>
    </row>
    <row r="179" customFormat="false" ht="15" hidden="false" customHeight="false" outlineLevel="0" collapsed="false">
      <c r="AV179" s="25" t="n">
        <f aca="false">EOMONTH(AV178,0)+1</f>
        <v>42644</v>
      </c>
      <c r="AW179" s="19" t="n">
        <v>4.3795</v>
      </c>
      <c r="AX179" s="19" t="n">
        <v>0</v>
      </c>
      <c r="AY179" s="19" t="n">
        <v>0.5</v>
      </c>
      <c r="AZ179" s="19" t="n">
        <v>0.43</v>
      </c>
      <c r="BA179" s="19" t="n">
        <v>-0.195</v>
      </c>
      <c r="BB179" s="19" t="n">
        <v>0</v>
      </c>
      <c r="BC179" s="20"/>
      <c r="BD179" s="26" t="n">
        <f aca="false">AV179</f>
        <v>42644</v>
      </c>
      <c r="BE179" s="27" t="n">
        <f aca="false">$AW179+$AX179+$BE$1</f>
        <v>4.4795</v>
      </c>
      <c r="BF179" s="27" t="n">
        <f aca="false">$AW179+$AX179</f>
        <v>4.3795</v>
      </c>
      <c r="BG179" s="27" t="n">
        <f aca="false">$AW179+$AY179</f>
        <v>4.8795</v>
      </c>
      <c r="BH179" s="27" t="n">
        <f aca="false">$AW179+$AZ179</f>
        <v>4.8095</v>
      </c>
      <c r="BI179" s="27" t="n">
        <f aca="false">$AW179+$AZ179+$BI$1</f>
        <v>5.2195</v>
      </c>
      <c r="BJ179" s="27" t="n">
        <f aca="false">$AW179+$BA179</f>
        <v>4.1845</v>
      </c>
      <c r="BK179" s="28" t="n">
        <f aca="false">$AW179+$BB179</f>
        <v>4.3795</v>
      </c>
    </row>
    <row r="180" customFormat="false" ht="15" hidden="false" customHeight="false" outlineLevel="0" collapsed="false">
      <c r="AV180" s="25" t="n">
        <f aca="false">EOMONTH(AV179,0)+1</f>
        <v>42675</v>
      </c>
      <c r="AW180" s="19" t="n">
        <v>4.5245</v>
      </c>
      <c r="AX180" s="19" t="n">
        <v>0</v>
      </c>
      <c r="AY180" s="19" t="n">
        <v>0.5</v>
      </c>
      <c r="AZ180" s="19" t="n">
        <v>0.35</v>
      </c>
      <c r="BA180" s="19" t="n">
        <v>-0.135</v>
      </c>
      <c r="BB180" s="19" t="n">
        <v>0</v>
      </c>
      <c r="BC180" s="20"/>
      <c r="BD180" s="26" t="n">
        <f aca="false">AV180</f>
        <v>42675</v>
      </c>
      <c r="BE180" s="27" t="n">
        <f aca="false">$AW180+$AX180+$BE$1</f>
        <v>4.6245</v>
      </c>
      <c r="BF180" s="27" t="n">
        <f aca="false">$AW180+$AX180</f>
        <v>4.5245</v>
      </c>
      <c r="BG180" s="27" t="n">
        <f aca="false">$AW180+$AY180</f>
        <v>5.0245</v>
      </c>
      <c r="BH180" s="27" t="n">
        <f aca="false">$AW180+$AZ180</f>
        <v>4.8745</v>
      </c>
      <c r="BI180" s="27" t="n">
        <f aca="false">$AW180+$AZ180+$BI$1</f>
        <v>5.2845</v>
      </c>
      <c r="BJ180" s="27" t="n">
        <f aca="false">$AW180+$BA180</f>
        <v>4.3895</v>
      </c>
      <c r="BK180" s="28" t="n">
        <f aca="false">$AW180+$BB180</f>
        <v>4.5245</v>
      </c>
    </row>
    <row r="181" customFormat="false" ht="15" hidden="false" customHeight="false" outlineLevel="0" collapsed="false">
      <c r="AV181" s="25" t="n">
        <f aca="false">EOMONTH(AV180,0)+1</f>
        <v>42705</v>
      </c>
      <c r="AW181" s="19" t="n">
        <v>4.6595</v>
      </c>
      <c r="AX181" s="19" t="n">
        <v>0</v>
      </c>
      <c r="AY181" s="19" t="n">
        <v>0.5</v>
      </c>
      <c r="AZ181" s="19" t="n">
        <v>0.35</v>
      </c>
      <c r="BA181" s="19" t="n">
        <v>-0.135</v>
      </c>
      <c r="BB181" s="19" t="n">
        <v>0</v>
      </c>
      <c r="BC181" s="20"/>
      <c r="BD181" s="26" t="n">
        <f aca="false">AV181</f>
        <v>42705</v>
      </c>
      <c r="BE181" s="27" t="n">
        <f aca="false">$AW181+$AX181+$BE$1</f>
        <v>4.7595</v>
      </c>
      <c r="BF181" s="27" t="n">
        <f aca="false">$AW181+$AX181</f>
        <v>4.6595</v>
      </c>
      <c r="BG181" s="27" t="n">
        <f aca="false">$AW181+$AY181</f>
        <v>5.1595</v>
      </c>
      <c r="BH181" s="27" t="n">
        <f aca="false">$AW181+$AZ181</f>
        <v>5.0095</v>
      </c>
      <c r="BI181" s="27" t="n">
        <f aca="false">$AW181+$AZ181+$BI$1</f>
        <v>5.4195</v>
      </c>
      <c r="BJ181" s="27" t="n">
        <f aca="false">$AW181+$BA181</f>
        <v>4.5245</v>
      </c>
      <c r="BK181" s="28" t="n">
        <f aca="false">$AW181+$BB181</f>
        <v>4.6595</v>
      </c>
    </row>
    <row r="182" customFormat="false" ht="15" hidden="false" customHeight="false" outlineLevel="0" collapsed="false">
      <c r="AV182" s="25" t="n">
        <f aca="false">EOMONTH(AV181,0)+1</f>
        <v>42736</v>
      </c>
      <c r="AW182" s="19" t="n">
        <v>4.707</v>
      </c>
      <c r="AX182" s="19" t="n">
        <v>0</v>
      </c>
      <c r="AY182" s="19" t="n">
        <v>0.5</v>
      </c>
      <c r="AZ182" s="19" t="n">
        <v>0.35</v>
      </c>
      <c r="BA182" s="19" t="n">
        <v>-0.135</v>
      </c>
      <c r="BB182" s="19" t="n">
        <v>0</v>
      </c>
      <c r="BC182" s="20"/>
      <c r="BD182" s="26" t="n">
        <f aca="false">AV182</f>
        <v>42736</v>
      </c>
      <c r="BE182" s="27" t="n">
        <f aca="false">$AW182+$AX182+$BE$1</f>
        <v>4.807</v>
      </c>
      <c r="BF182" s="27" t="n">
        <f aca="false">$AW182+$AX182</f>
        <v>4.707</v>
      </c>
      <c r="BG182" s="27" t="n">
        <f aca="false">$AW182+$AY182</f>
        <v>5.207</v>
      </c>
      <c r="BH182" s="27" t="n">
        <f aca="false">$AW182+$AZ182</f>
        <v>5.057</v>
      </c>
      <c r="BI182" s="27" t="n">
        <f aca="false">$AW182+$AZ182+$BI$1</f>
        <v>5.467</v>
      </c>
      <c r="BJ182" s="27" t="n">
        <f aca="false">$AW182+$BA182</f>
        <v>4.572</v>
      </c>
      <c r="BK182" s="28" t="n">
        <f aca="false">$AW182+$BB182</f>
        <v>4.707</v>
      </c>
    </row>
    <row r="183" customFormat="false" ht="15" hidden="false" customHeight="false" outlineLevel="0" collapsed="false">
      <c r="AV183" s="25" t="n">
        <f aca="false">EOMONTH(AV182,0)+1</f>
        <v>42767</v>
      </c>
      <c r="AW183" s="19" t="n">
        <v>4.626</v>
      </c>
      <c r="AX183" s="19" t="n">
        <v>0</v>
      </c>
      <c r="AY183" s="19" t="n">
        <v>0.5</v>
      </c>
      <c r="AZ183" s="19" t="n">
        <v>0.35</v>
      </c>
      <c r="BA183" s="19" t="n">
        <v>-0.135</v>
      </c>
      <c r="BB183" s="19" t="n">
        <v>0</v>
      </c>
      <c r="BC183" s="20"/>
      <c r="BD183" s="26" t="n">
        <f aca="false">AV183</f>
        <v>42767</v>
      </c>
      <c r="BE183" s="27" t="n">
        <f aca="false">$AW183+$AX183+$BE$1</f>
        <v>4.726</v>
      </c>
      <c r="BF183" s="27" t="n">
        <f aca="false">$AW183+$AX183</f>
        <v>4.626</v>
      </c>
      <c r="BG183" s="27" t="n">
        <f aca="false">$AW183+$AY183</f>
        <v>5.126</v>
      </c>
      <c r="BH183" s="27" t="n">
        <f aca="false">$AW183+$AZ183</f>
        <v>4.976</v>
      </c>
      <c r="BI183" s="27" t="n">
        <f aca="false">$AW183+$AZ183+$BI$1</f>
        <v>5.386</v>
      </c>
      <c r="BJ183" s="27" t="n">
        <f aca="false">$AW183+$BA183</f>
        <v>4.491</v>
      </c>
      <c r="BK183" s="28" t="n">
        <f aca="false">$AW183+$BB183</f>
        <v>4.626</v>
      </c>
    </row>
    <row r="184" customFormat="false" ht="15" hidden="false" customHeight="false" outlineLevel="0" collapsed="false">
      <c r="AV184" s="25" t="n">
        <f aca="false">EOMONTH(AV183,0)+1</f>
        <v>42795</v>
      </c>
      <c r="AW184" s="19" t="n">
        <v>4.526</v>
      </c>
      <c r="AX184" s="19" t="n">
        <v>0</v>
      </c>
      <c r="AY184" s="19" t="n">
        <v>0.5</v>
      </c>
      <c r="AZ184" s="19" t="n">
        <v>0.35</v>
      </c>
      <c r="BA184" s="19" t="n">
        <v>-0.135</v>
      </c>
      <c r="BB184" s="19" t="n">
        <v>0</v>
      </c>
      <c r="BC184" s="20"/>
      <c r="BD184" s="26" t="n">
        <f aca="false">AV184</f>
        <v>42795</v>
      </c>
      <c r="BE184" s="27" t="n">
        <f aca="false">$AW184+$AX184+$BE$1</f>
        <v>4.626</v>
      </c>
      <c r="BF184" s="27" t="n">
        <f aca="false">$AW184+$AX184</f>
        <v>4.526</v>
      </c>
      <c r="BG184" s="27" t="n">
        <f aca="false">$AW184+$AY184</f>
        <v>5.026</v>
      </c>
      <c r="BH184" s="27" t="n">
        <f aca="false">$AW184+$AZ184</f>
        <v>4.876</v>
      </c>
      <c r="BI184" s="27" t="n">
        <f aca="false">$AW184+$AZ184+$BI$1</f>
        <v>5.286</v>
      </c>
      <c r="BJ184" s="27" t="n">
        <f aca="false">$AW184+$BA184</f>
        <v>4.391</v>
      </c>
      <c r="BK184" s="28" t="n">
        <f aca="false">$AW184+$BB184</f>
        <v>4.526</v>
      </c>
    </row>
    <row r="185" customFormat="false" ht="15" hidden="false" customHeight="false" outlineLevel="0" collapsed="false">
      <c r="AV185" s="25" t="n">
        <f aca="false">EOMONTH(AV184,0)+1</f>
        <v>42826</v>
      </c>
      <c r="AW185" s="19" t="n">
        <v>4.344</v>
      </c>
      <c r="AX185" s="19" t="n">
        <v>0</v>
      </c>
      <c r="AY185" s="19" t="n">
        <v>0.5</v>
      </c>
      <c r="AZ185" s="19" t="n">
        <v>0.43</v>
      </c>
      <c r="BA185" s="19" t="n">
        <v>-0.195</v>
      </c>
      <c r="BB185" s="19" t="n">
        <v>0</v>
      </c>
      <c r="BC185" s="20"/>
      <c r="BD185" s="26" t="n">
        <f aca="false">AV185</f>
        <v>42826</v>
      </c>
      <c r="BE185" s="27" t="n">
        <f aca="false">$AW185+$AX185+$BE$1</f>
        <v>4.444</v>
      </c>
      <c r="BF185" s="27" t="n">
        <f aca="false">$AW185+$AX185</f>
        <v>4.344</v>
      </c>
      <c r="BG185" s="27" t="n">
        <f aca="false">$AW185+$AY185</f>
        <v>4.844</v>
      </c>
      <c r="BH185" s="27" t="n">
        <f aca="false">$AW185+$AZ185</f>
        <v>4.774</v>
      </c>
      <c r="BI185" s="27" t="n">
        <f aca="false">$AW185+$AZ185+$BI$1</f>
        <v>5.184</v>
      </c>
      <c r="BJ185" s="27" t="n">
        <f aca="false">$AW185+$BA185</f>
        <v>4.149</v>
      </c>
      <c r="BK185" s="28" t="n">
        <f aca="false">$AW185+$BB185</f>
        <v>4.344</v>
      </c>
    </row>
    <row r="186" customFormat="false" ht="15" hidden="false" customHeight="false" outlineLevel="0" collapsed="false">
      <c r="AV186" s="25" t="n">
        <f aca="false">EOMONTH(AV185,0)+1</f>
        <v>42856</v>
      </c>
      <c r="AW186" s="19" t="n">
        <v>4.347</v>
      </c>
      <c r="AX186" s="19" t="n">
        <v>0</v>
      </c>
      <c r="AY186" s="19" t="n">
        <v>0.5</v>
      </c>
      <c r="AZ186" s="19" t="n">
        <v>0.43</v>
      </c>
      <c r="BA186" s="19" t="n">
        <v>-0.195</v>
      </c>
      <c r="BB186" s="19" t="n">
        <v>0</v>
      </c>
      <c r="BC186" s="20"/>
      <c r="BD186" s="26" t="n">
        <f aca="false">AV186</f>
        <v>42856</v>
      </c>
      <c r="BE186" s="27" t="n">
        <f aca="false">$AW186+$AX186+$BE$1</f>
        <v>4.447</v>
      </c>
      <c r="BF186" s="27" t="n">
        <f aca="false">$AW186+$AX186</f>
        <v>4.347</v>
      </c>
      <c r="BG186" s="27" t="n">
        <f aca="false">$AW186+$AY186</f>
        <v>4.847</v>
      </c>
      <c r="BH186" s="27" t="n">
        <f aca="false">$AW186+$AZ186</f>
        <v>4.777</v>
      </c>
      <c r="BI186" s="27" t="n">
        <f aca="false">$AW186+$AZ186+$BI$1</f>
        <v>5.187</v>
      </c>
      <c r="BJ186" s="27" t="n">
        <f aca="false">$AW186+$BA186</f>
        <v>4.152</v>
      </c>
      <c r="BK186" s="28" t="n">
        <f aca="false">$AW186+$BB186</f>
        <v>4.347</v>
      </c>
    </row>
    <row r="187" customFormat="false" ht="15" hidden="false" customHeight="false" outlineLevel="0" collapsed="false">
      <c r="AV187" s="25" t="n">
        <f aca="false">EOMONTH(AV186,0)+1</f>
        <v>42887</v>
      </c>
      <c r="AW187" s="19" t="n">
        <v>4.387</v>
      </c>
      <c r="AX187" s="19" t="n">
        <v>0</v>
      </c>
      <c r="AY187" s="19" t="n">
        <v>0.5</v>
      </c>
      <c r="AZ187" s="19" t="n">
        <v>0.43</v>
      </c>
      <c r="BA187" s="19" t="n">
        <v>-0.195</v>
      </c>
      <c r="BB187" s="19" t="n">
        <v>0</v>
      </c>
      <c r="BC187" s="20"/>
      <c r="BD187" s="26" t="n">
        <f aca="false">AV187</f>
        <v>42887</v>
      </c>
      <c r="BE187" s="27" t="n">
        <f aca="false">$AW187+$AX187+$BE$1</f>
        <v>4.487</v>
      </c>
      <c r="BF187" s="27" t="n">
        <f aca="false">$AW187+$AX187</f>
        <v>4.387</v>
      </c>
      <c r="BG187" s="27" t="n">
        <f aca="false">$AW187+$AY187</f>
        <v>4.887</v>
      </c>
      <c r="BH187" s="27" t="n">
        <f aca="false">$AW187+$AZ187</f>
        <v>4.817</v>
      </c>
      <c r="BI187" s="27" t="n">
        <f aca="false">$AW187+$AZ187+$BI$1</f>
        <v>5.227</v>
      </c>
      <c r="BJ187" s="27" t="n">
        <f aca="false">$AW187+$BA187</f>
        <v>4.192</v>
      </c>
      <c r="BK187" s="28" t="n">
        <f aca="false">$AW187+$BB187</f>
        <v>4.387</v>
      </c>
    </row>
    <row r="188" customFormat="false" ht="15" hidden="false" customHeight="false" outlineLevel="0" collapsed="false">
      <c r="AV188" s="25" t="n">
        <f aca="false">EOMONTH(AV187,0)+1</f>
        <v>42917</v>
      </c>
      <c r="AW188" s="19" t="n">
        <v>4.427</v>
      </c>
      <c r="AX188" s="19" t="n">
        <v>0</v>
      </c>
      <c r="AY188" s="19" t="n">
        <v>0.5</v>
      </c>
      <c r="AZ188" s="19" t="n">
        <v>0.43</v>
      </c>
      <c r="BA188" s="19" t="n">
        <v>-0.195</v>
      </c>
      <c r="BB188" s="19" t="n">
        <v>0</v>
      </c>
      <c r="BC188" s="20"/>
      <c r="BD188" s="26" t="n">
        <f aca="false">AV188</f>
        <v>42917</v>
      </c>
      <c r="BE188" s="27" t="n">
        <f aca="false">$AW188+$AX188+$BE$1</f>
        <v>4.527</v>
      </c>
      <c r="BF188" s="27" t="n">
        <f aca="false">$AW188+$AX188</f>
        <v>4.427</v>
      </c>
      <c r="BG188" s="27" t="n">
        <f aca="false">$AW188+$AY188</f>
        <v>4.927</v>
      </c>
      <c r="BH188" s="27" t="n">
        <f aca="false">$AW188+$AZ188</f>
        <v>4.857</v>
      </c>
      <c r="BI188" s="27" t="n">
        <f aca="false">$AW188+$AZ188+$BI$1</f>
        <v>5.267</v>
      </c>
      <c r="BJ188" s="27" t="n">
        <f aca="false">$AW188+$BA188</f>
        <v>4.232</v>
      </c>
      <c r="BK188" s="28" t="n">
        <f aca="false">$AW188+$BB188</f>
        <v>4.427</v>
      </c>
    </row>
    <row r="189" customFormat="false" ht="15" hidden="false" customHeight="false" outlineLevel="0" collapsed="false">
      <c r="AV189" s="25" t="n">
        <f aca="false">EOMONTH(AV188,0)+1</f>
        <v>42948</v>
      </c>
      <c r="AW189" s="19" t="n">
        <v>4.477</v>
      </c>
      <c r="AX189" s="19" t="n">
        <v>0</v>
      </c>
      <c r="AY189" s="19" t="n">
        <v>0.5</v>
      </c>
      <c r="AZ189" s="19" t="n">
        <v>0.43</v>
      </c>
      <c r="BA189" s="19" t="n">
        <v>-0.195</v>
      </c>
      <c r="BB189" s="19" t="n">
        <v>0</v>
      </c>
      <c r="BC189" s="20"/>
      <c r="BD189" s="26" t="n">
        <f aca="false">AV189</f>
        <v>42948</v>
      </c>
      <c r="BE189" s="27" t="n">
        <f aca="false">$AW189+$AX189+$BE$1</f>
        <v>4.577</v>
      </c>
      <c r="BF189" s="27" t="n">
        <f aca="false">$AW189+$AX189</f>
        <v>4.477</v>
      </c>
      <c r="BG189" s="27" t="n">
        <f aca="false">$AW189+$AY189</f>
        <v>4.977</v>
      </c>
      <c r="BH189" s="27" t="n">
        <f aca="false">$AW189+$AZ189</f>
        <v>4.907</v>
      </c>
      <c r="BI189" s="27" t="n">
        <f aca="false">$AW189+$AZ189+$BI$1</f>
        <v>5.317</v>
      </c>
      <c r="BJ189" s="27" t="n">
        <f aca="false">$AW189+$BA189</f>
        <v>4.282</v>
      </c>
      <c r="BK189" s="28" t="n">
        <f aca="false">$AW189+$BB189</f>
        <v>4.477</v>
      </c>
    </row>
    <row r="190" customFormat="false" ht="15" hidden="false" customHeight="false" outlineLevel="0" collapsed="false">
      <c r="AV190" s="25" t="n">
        <f aca="false">EOMONTH(AV189,0)+1</f>
        <v>42979</v>
      </c>
      <c r="AW190" s="19" t="n">
        <v>4.462</v>
      </c>
      <c r="AX190" s="19" t="n">
        <v>0</v>
      </c>
      <c r="AY190" s="19" t="n">
        <v>0.5</v>
      </c>
      <c r="AZ190" s="19" t="n">
        <v>0.43</v>
      </c>
      <c r="BA190" s="19" t="n">
        <v>-0.195</v>
      </c>
      <c r="BB190" s="19" t="n">
        <v>0</v>
      </c>
      <c r="BC190" s="20"/>
      <c r="BD190" s="26" t="n">
        <f aca="false">AV190</f>
        <v>42979</v>
      </c>
      <c r="BE190" s="27" t="n">
        <f aca="false">$AW190+$AX190+$BE$1</f>
        <v>4.562</v>
      </c>
      <c r="BF190" s="27" t="n">
        <f aca="false">$AW190+$AX190</f>
        <v>4.462</v>
      </c>
      <c r="BG190" s="27" t="n">
        <f aca="false">$AW190+$AY190</f>
        <v>4.962</v>
      </c>
      <c r="BH190" s="27" t="n">
        <f aca="false">$AW190+$AZ190</f>
        <v>4.892</v>
      </c>
      <c r="BI190" s="27" t="n">
        <f aca="false">$AW190+$AZ190+$BI$1</f>
        <v>5.302</v>
      </c>
      <c r="BJ190" s="27" t="n">
        <f aca="false">$AW190+$BA190</f>
        <v>4.267</v>
      </c>
      <c r="BK190" s="28" t="n">
        <f aca="false">$AW190+$BB190</f>
        <v>4.462</v>
      </c>
    </row>
    <row r="191" customFormat="false" ht="15" hidden="false" customHeight="false" outlineLevel="0" collapsed="false">
      <c r="AV191" s="25" t="n">
        <f aca="false">EOMONTH(AV190,0)+1</f>
        <v>43009</v>
      </c>
      <c r="AW191" s="19" t="n">
        <v>4.477</v>
      </c>
      <c r="AX191" s="19" t="n">
        <v>0</v>
      </c>
      <c r="AY191" s="19" t="n">
        <v>0.5</v>
      </c>
      <c r="AZ191" s="19" t="n">
        <v>0.43</v>
      </c>
      <c r="BA191" s="19" t="n">
        <v>-0.195</v>
      </c>
      <c r="BB191" s="19" t="n">
        <v>0</v>
      </c>
      <c r="BC191" s="20"/>
      <c r="BD191" s="26" t="n">
        <f aca="false">AV191</f>
        <v>43009</v>
      </c>
      <c r="BE191" s="27" t="n">
        <f aca="false">$AW191+$AX191+$BE$1</f>
        <v>4.577</v>
      </c>
      <c r="BF191" s="27" t="n">
        <f aca="false">$AW191+$AX191</f>
        <v>4.477</v>
      </c>
      <c r="BG191" s="27" t="n">
        <f aca="false">$AW191+$AY191</f>
        <v>4.977</v>
      </c>
      <c r="BH191" s="27" t="n">
        <f aca="false">$AW191+$AZ191</f>
        <v>4.907</v>
      </c>
      <c r="BI191" s="27" t="n">
        <f aca="false">$AW191+$AZ191+$BI$1</f>
        <v>5.317</v>
      </c>
      <c r="BJ191" s="27" t="n">
        <f aca="false">$AW191+$BA191</f>
        <v>4.282</v>
      </c>
      <c r="BK191" s="28" t="n">
        <f aca="false">$AW191+$BB191</f>
        <v>4.477</v>
      </c>
    </row>
    <row r="192" customFormat="false" ht="15" hidden="false" customHeight="false" outlineLevel="0" collapsed="false">
      <c r="AV192" s="25" t="n">
        <f aca="false">EOMONTH(AV191,0)+1</f>
        <v>43040</v>
      </c>
      <c r="AW192" s="19" t="n">
        <v>4.622</v>
      </c>
      <c r="AX192" s="19" t="n">
        <v>0</v>
      </c>
      <c r="AY192" s="19" t="n">
        <v>0.5</v>
      </c>
      <c r="AZ192" s="19" t="n">
        <v>0.35</v>
      </c>
      <c r="BA192" s="19" t="n">
        <v>-0.135</v>
      </c>
      <c r="BB192" s="19" t="n">
        <v>0</v>
      </c>
      <c r="BC192" s="20"/>
      <c r="BD192" s="26" t="n">
        <f aca="false">AV192</f>
        <v>43040</v>
      </c>
      <c r="BE192" s="27" t="n">
        <f aca="false">$AW192+$AX192+$BE$1</f>
        <v>4.722</v>
      </c>
      <c r="BF192" s="27" t="n">
        <f aca="false">$AW192+$AX192</f>
        <v>4.622</v>
      </c>
      <c r="BG192" s="27" t="n">
        <f aca="false">$AW192+$AY192</f>
        <v>5.122</v>
      </c>
      <c r="BH192" s="27" t="n">
        <f aca="false">$AW192+$AZ192</f>
        <v>4.972</v>
      </c>
      <c r="BI192" s="27" t="n">
        <f aca="false">$AW192+$AZ192+$BI$1</f>
        <v>5.382</v>
      </c>
      <c r="BJ192" s="27" t="n">
        <f aca="false">$AW192+$BA192</f>
        <v>4.487</v>
      </c>
      <c r="BK192" s="28" t="n">
        <f aca="false">$AW192+$BB192</f>
        <v>4.622</v>
      </c>
    </row>
    <row r="193" customFormat="false" ht="15" hidden="false" customHeight="false" outlineLevel="0" collapsed="false">
      <c r="AV193" s="25" t="n">
        <f aca="false">EOMONTH(AV192,0)+1</f>
        <v>43070</v>
      </c>
      <c r="AW193" s="19" t="n">
        <v>4.757</v>
      </c>
      <c r="AX193" s="19" t="n">
        <v>0</v>
      </c>
      <c r="AY193" s="19" t="n">
        <v>0.5</v>
      </c>
      <c r="AZ193" s="19" t="n">
        <v>0.35</v>
      </c>
      <c r="BA193" s="19" t="n">
        <v>-0.135</v>
      </c>
      <c r="BB193" s="19" t="n">
        <v>0</v>
      </c>
      <c r="BC193" s="20"/>
      <c r="BD193" s="26" t="n">
        <f aca="false">AV193</f>
        <v>43070</v>
      </c>
      <c r="BE193" s="27" t="n">
        <f aca="false">$AW193+$AX193+$BE$1</f>
        <v>4.857</v>
      </c>
      <c r="BF193" s="27" t="n">
        <f aca="false">$AW193+$AX193</f>
        <v>4.757</v>
      </c>
      <c r="BG193" s="27" t="n">
        <f aca="false">$AW193+$AY193</f>
        <v>5.257</v>
      </c>
      <c r="BH193" s="27" t="n">
        <f aca="false">$AW193+$AZ193</f>
        <v>5.107</v>
      </c>
      <c r="BI193" s="27" t="n">
        <f aca="false">$AW193+$AZ193+$BI$1</f>
        <v>5.517</v>
      </c>
      <c r="BJ193" s="27" t="n">
        <f aca="false">$AW193+$BA193</f>
        <v>4.622</v>
      </c>
      <c r="BK193" s="28" t="n">
        <f aca="false">$AW193+$BB193</f>
        <v>4.757</v>
      </c>
    </row>
    <row r="194" customFormat="false" ht="15" hidden="false" customHeight="false" outlineLevel="0" collapsed="false">
      <c r="AV194" s="25" t="n">
        <f aca="false">EOMONTH(AV193,0)+1</f>
        <v>43101</v>
      </c>
      <c r="AW194" s="19" t="n">
        <v>4.8045</v>
      </c>
      <c r="AX194" s="19" t="n">
        <v>0</v>
      </c>
      <c r="AY194" s="19" t="n">
        <v>0.5</v>
      </c>
      <c r="AZ194" s="19" t="n">
        <v>0.35</v>
      </c>
      <c r="BA194" s="19" t="n">
        <v>-0.135</v>
      </c>
      <c r="BB194" s="19" t="n">
        <v>0</v>
      </c>
      <c r="BC194" s="20"/>
      <c r="BD194" s="26" t="n">
        <f aca="false">AV194</f>
        <v>43101</v>
      </c>
      <c r="BE194" s="27" t="n">
        <f aca="false">$AW194+$AX194+$BE$1</f>
        <v>4.9045</v>
      </c>
      <c r="BF194" s="27" t="n">
        <f aca="false">$AW194+$AX194</f>
        <v>4.8045</v>
      </c>
      <c r="BG194" s="27" t="n">
        <f aca="false">$AW194+$AY194</f>
        <v>5.3045</v>
      </c>
      <c r="BH194" s="27" t="n">
        <f aca="false">$AW194+$AZ194</f>
        <v>5.1545</v>
      </c>
      <c r="BI194" s="27" t="n">
        <f aca="false">$AW194+$AZ194+$BI$1</f>
        <v>5.5645</v>
      </c>
      <c r="BJ194" s="27" t="n">
        <f aca="false">$AW194+$BA194</f>
        <v>4.6695</v>
      </c>
      <c r="BK194" s="28" t="n">
        <f aca="false">$AW194+$BB194</f>
        <v>4.8045</v>
      </c>
    </row>
    <row r="195" customFormat="false" ht="15" hidden="false" customHeight="false" outlineLevel="0" collapsed="false">
      <c r="AV195" s="25" t="n">
        <f aca="false">EOMONTH(AV194,0)+1</f>
        <v>43132</v>
      </c>
      <c r="AW195" s="19" t="n">
        <v>4.7235</v>
      </c>
      <c r="AX195" s="19" t="n">
        <v>0</v>
      </c>
      <c r="AY195" s="19" t="n">
        <v>0.5</v>
      </c>
      <c r="AZ195" s="19" t="n">
        <v>0.35</v>
      </c>
      <c r="BA195" s="19" t="n">
        <v>-0.135</v>
      </c>
      <c r="BB195" s="19" t="n">
        <v>0</v>
      </c>
      <c r="BC195" s="20"/>
      <c r="BD195" s="26" t="n">
        <f aca="false">AV195</f>
        <v>43132</v>
      </c>
      <c r="BE195" s="27" t="n">
        <f aca="false">$AW195+$AX195+$BE$1</f>
        <v>4.8235</v>
      </c>
      <c r="BF195" s="27" t="n">
        <f aca="false">$AW195+$AX195</f>
        <v>4.7235</v>
      </c>
      <c r="BG195" s="27" t="n">
        <f aca="false">$AW195+$AY195</f>
        <v>5.2235</v>
      </c>
      <c r="BH195" s="27" t="n">
        <f aca="false">$AW195+$AZ195</f>
        <v>5.0735</v>
      </c>
      <c r="BI195" s="27" t="n">
        <f aca="false">$AW195+$AZ195+$BI$1</f>
        <v>5.4835</v>
      </c>
      <c r="BJ195" s="27" t="n">
        <f aca="false">$AW195+$BA195</f>
        <v>4.5885</v>
      </c>
      <c r="BK195" s="28" t="n">
        <f aca="false">$AW195+$BB195</f>
        <v>4.7235</v>
      </c>
    </row>
    <row r="196" customFormat="false" ht="15" hidden="false" customHeight="false" outlineLevel="0" collapsed="false">
      <c r="AV196" s="25" t="n">
        <f aca="false">EOMONTH(AV195,0)+1</f>
        <v>43160</v>
      </c>
      <c r="AW196" s="19" t="n">
        <v>4.6235</v>
      </c>
      <c r="AX196" s="19" t="n">
        <v>0</v>
      </c>
      <c r="AY196" s="19" t="n">
        <v>0.5</v>
      </c>
      <c r="AZ196" s="19" t="n">
        <v>0.35</v>
      </c>
      <c r="BA196" s="19" t="n">
        <v>-0.135</v>
      </c>
      <c r="BB196" s="19" t="n">
        <v>0</v>
      </c>
      <c r="BC196" s="20"/>
      <c r="BD196" s="26" t="n">
        <f aca="false">AV196</f>
        <v>43160</v>
      </c>
      <c r="BE196" s="27" t="n">
        <f aca="false">$AW196+$AX196+$BE$1</f>
        <v>4.7235</v>
      </c>
      <c r="BF196" s="27" t="n">
        <f aca="false">$AW196+$AX196</f>
        <v>4.6235</v>
      </c>
      <c r="BG196" s="27" t="n">
        <f aca="false">$AW196+$AY196</f>
        <v>5.1235</v>
      </c>
      <c r="BH196" s="27" t="n">
        <f aca="false">$AW196+$AZ196</f>
        <v>4.9735</v>
      </c>
      <c r="BI196" s="27" t="n">
        <f aca="false">$AW196+$AZ196+$BI$1</f>
        <v>5.3835</v>
      </c>
      <c r="BJ196" s="27" t="n">
        <f aca="false">$AW196+$BA196</f>
        <v>4.4885</v>
      </c>
      <c r="BK196" s="28" t="n">
        <f aca="false">$AW196+$BB196</f>
        <v>4.6235</v>
      </c>
    </row>
    <row r="197" customFormat="false" ht="15" hidden="false" customHeight="false" outlineLevel="0" collapsed="false">
      <c r="AV197" s="25" t="n">
        <f aca="false">EOMONTH(AV196,0)+1</f>
        <v>43191</v>
      </c>
      <c r="AW197" s="19" t="n">
        <v>4.4415</v>
      </c>
      <c r="AX197" s="19" t="n">
        <v>0</v>
      </c>
      <c r="AY197" s="19" t="n">
        <v>0.5</v>
      </c>
      <c r="AZ197" s="19" t="n">
        <v>0.43</v>
      </c>
      <c r="BA197" s="19" t="n">
        <v>-0.195</v>
      </c>
      <c r="BB197" s="19" t="n">
        <v>0</v>
      </c>
      <c r="BC197" s="20"/>
      <c r="BD197" s="26" t="n">
        <f aca="false">AV197</f>
        <v>43191</v>
      </c>
      <c r="BE197" s="27" t="n">
        <f aca="false">$AW197+$AX197+$BE$1</f>
        <v>4.5415</v>
      </c>
      <c r="BF197" s="27" t="n">
        <f aca="false">$AW197+$AX197</f>
        <v>4.4415</v>
      </c>
      <c r="BG197" s="27" t="n">
        <f aca="false">$AW197+$AY197</f>
        <v>4.9415</v>
      </c>
      <c r="BH197" s="27" t="n">
        <f aca="false">$AW197+$AZ197</f>
        <v>4.8715</v>
      </c>
      <c r="BI197" s="27" t="n">
        <f aca="false">$AW197+$AZ197+$BI$1</f>
        <v>5.2815</v>
      </c>
      <c r="BJ197" s="27" t="n">
        <f aca="false">$AW197+$BA197</f>
        <v>4.2465</v>
      </c>
      <c r="BK197" s="28" t="n">
        <f aca="false">$AW197+$BB197</f>
        <v>4.4415</v>
      </c>
    </row>
    <row r="198" customFormat="false" ht="15" hidden="false" customHeight="false" outlineLevel="0" collapsed="false">
      <c r="AV198" s="25" t="n">
        <f aca="false">EOMONTH(AV197,0)+1</f>
        <v>43221</v>
      </c>
      <c r="AW198" s="19" t="n">
        <v>4.4445</v>
      </c>
      <c r="AX198" s="19" t="n">
        <v>0</v>
      </c>
      <c r="AY198" s="19" t="n">
        <v>0.5</v>
      </c>
      <c r="AZ198" s="19" t="n">
        <v>0.43</v>
      </c>
      <c r="BA198" s="19" t="n">
        <v>-0.195</v>
      </c>
      <c r="BB198" s="19" t="n">
        <v>0</v>
      </c>
      <c r="BC198" s="20"/>
      <c r="BD198" s="26" t="n">
        <f aca="false">AV198</f>
        <v>43221</v>
      </c>
      <c r="BE198" s="27" t="n">
        <f aca="false">$AW198+$AX198+$BE$1</f>
        <v>4.5445</v>
      </c>
      <c r="BF198" s="27" t="n">
        <f aca="false">$AW198+$AX198</f>
        <v>4.4445</v>
      </c>
      <c r="BG198" s="27" t="n">
        <f aca="false">$AW198+$AY198</f>
        <v>4.9445</v>
      </c>
      <c r="BH198" s="27" t="n">
        <f aca="false">$AW198+$AZ198</f>
        <v>4.8745</v>
      </c>
      <c r="BI198" s="27" t="n">
        <f aca="false">$AW198+$AZ198+$BI$1</f>
        <v>5.2845</v>
      </c>
      <c r="BJ198" s="27" t="n">
        <f aca="false">$AW198+$BA198</f>
        <v>4.2495</v>
      </c>
      <c r="BK198" s="28" t="n">
        <f aca="false">$AW198+$BB198</f>
        <v>4.4445</v>
      </c>
    </row>
    <row r="199" customFormat="false" ht="15" hidden="false" customHeight="false" outlineLevel="0" collapsed="false">
      <c r="AV199" s="25" t="n">
        <f aca="false">EOMONTH(AV198,0)+1</f>
        <v>43252</v>
      </c>
      <c r="AW199" s="19" t="n">
        <v>4.4845</v>
      </c>
      <c r="AX199" s="19" t="n">
        <v>0</v>
      </c>
      <c r="AY199" s="19" t="n">
        <v>0.5</v>
      </c>
      <c r="AZ199" s="19" t="n">
        <v>0.43</v>
      </c>
      <c r="BA199" s="19" t="n">
        <v>-0.195</v>
      </c>
      <c r="BB199" s="19" t="n">
        <v>0</v>
      </c>
      <c r="BC199" s="20"/>
      <c r="BD199" s="26" t="n">
        <f aca="false">AV199</f>
        <v>43252</v>
      </c>
      <c r="BE199" s="27" t="n">
        <f aca="false">$AW199+$AX199+$BE$1</f>
        <v>4.5845</v>
      </c>
      <c r="BF199" s="27" t="n">
        <f aca="false">$AW199+$AX199</f>
        <v>4.4845</v>
      </c>
      <c r="BG199" s="27" t="n">
        <f aca="false">$AW199+$AY199</f>
        <v>4.9845</v>
      </c>
      <c r="BH199" s="27" t="n">
        <f aca="false">$AW199+$AZ199</f>
        <v>4.9145</v>
      </c>
      <c r="BI199" s="27" t="n">
        <f aca="false">$AW199+$AZ199+$BI$1</f>
        <v>5.3245</v>
      </c>
      <c r="BJ199" s="27" t="n">
        <f aca="false">$AW199+$BA199</f>
        <v>4.2895</v>
      </c>
      <c r="BK199" s="28" t="n">
        <f aca="false">$AW199+$BB199</f>
        <v>4.4845</v>
      </c>
    </row>
    <row r="200" customFormat="false" ht="15" hidden="false" customHeight="false" outlineLevel="0" collapsed="false">
      <c r="AV200" s="25" t="n">
        <f aca="false">EOMONTH(AV199,0)+1</f>
        <v>43282</v>
      </c>
      <c r="AW200" s="19" t="n">
        <v>4.5245</v>
      </c>
      <c r="AX200" s="19" t="n">
        <v>0</v>
      </c>
      <c r="AY200" s="19" t="n">
        <v>0.5</v>
      </c>
      <c r="AZ200" s="19" t="n">
        <v>0.43</v>
      </c>
      <c r="BA200" s="19" t="n">
        <v>-0.195</v>
      </c>
      <c r="BB200" s="19" t="n">
        <v>0</v>
      </c>
      <c r="BC200" s="20"/>
      <c r="BD200" s="26" t="n">
        <f aca="false">AV200</f>
        <v>43282</v>
      </c>
      <c r="BE200" s="27" t="n">
        <f aca="false">$AW200+$AX200+$BE$1</f>
        <v>4.6245</v>
      </c>
      <c r="BF200" s="27" t="n">
        <f aca="false">$AW200+$AX200</f>
        <v>4.5245</v>
      </c>
      <c r="BG200" s="27" t="n">
        <f aca="false">$AW200+$AY200</f>
        <v>5.0245</v>
      </c>
      <c r="BH200" s="27" t="n">
        <f aca="false">$AW200+$AZ200</f>
        <v>4.9545</v>
      </c>
      <c r="BI200" s="27" t="n">
        <f aca="false">$AW200+$AZ200+$BI$1</f>
        <v>5.3645</v>
      </c>
      <c r="BJ200" s="27" t="n">
        <f aca="false">$AW200+$BA200</f>
        <v>4.3295</v>
      </c>
      <c r="BK200" s="28" t="n">
        <f aca="false">$AW200+$BB200</f>
        <v>4.5245</v>
      </c>
    </row>
    <row r="201" customFormat="false" ht="15" hidden="false" customHeight="false" outlineLevel="0" collapsed="false">
      <c r="AV201" s="25" t="n">
        <f aca="false">EOMONTH(AV200,0)+1</f>
        <v>43313</v>
      </c>
      <c r="AW201" s="19" t="n">
        <v>4.5745</v>
      </c>
      <c r="AX201" s="19" t="n">
        <v>0</v>
      </c>
      <c r="AY201" s="19" t="n">
        <v>0.5</v>
      </c>
      <c r="AZ201" s="19" t="n">
        <v>0.43</v>
      </c>
      <c r="BA201" s="19" t="n">
        <v>-0.195</v>
      </c>
      <c r="BB201" s="19" t="n">
        <v>0</v>
      </c>
      <c r="BC201" s="20"/>
      <c r="BD201" s="26" t="n">
        <f aca="false">AV201</f>
        <v>43313</v>
      </c>
      <c r="BE201" s="27" t="n">
        <f aca="false">$AW201+$AX201+$BE$1</f>
        <v>4.6745</v>
      </c>
      <c r="BF201" s="27" t="n">
        <f aca="false">$AW201+$AX201</f>
        <v>4.5745</v>
      </c>
      <c r="BG201" s="27" t="n">
        <f aca="false">$AW201+$AY201</f>
        <v>5.0745</v>
      </c>
      <c r="BH201" s="27" t="n">
        <f aca="false">$AW201+$AZ201</f>
        <v>5.0045</v>
      </c>
      <c r="BI201" s="27" t="n">
        <f aca="false">$AW201+$AZ201+$BI$1</f>
        <v>5.4145</v>
      </c>
      <c r="BJ201" s="27" t="n">
        <f aca="false">$AW201+$BA201</f>
        <v>4.3795</v>
      </c>
      <c r="BK201" s="28" t="n">
        <f aca="false">$AW201+$BB201</f>
        <v>4.5745</v>
      </c>
    </row>
    <row r="202" customFormat="false" ht="15" hidden="false" customHeight="false" outlineLevel="0" collapsed="false">
      <c r="AV202" s="25" t="n">
        <f aca="false">EOMONTH(AV201,0)+1</f>
        <v>43344</v>
      </c>
      <c r="AW202" s="19" t="n">
        <v>4.5595</v>
      </c>
      <c r="AX202" s="19" t="n">
        <v>0</v>
      </c>
      <c r="AY202" s="19" t="n">
        <v>0.5</v>
      </c>
      <c r="AZ202" s="19" t="n">
        <v>0.43</v>
      </c>
      <c r="BA202" s="19" t="n">
        <v>-0.195</v>
      </c>
      <c r="BB202" s="19" t="n">
        <v>0</v>
      </c>
      <c r="BC202" s="20"/>
      <c r="BD202" s="26" t="n">
        <f aca="false">AV202</f>
        <v>43344</v>
      </c>
      <c r="BE202" s="27" t="n">
        <f aca="false">$AW202+$AX202+$BE$1</f>
        <v>4.6595</v>
      </c>
      <c r="BF202" s="27" t="n">
        <f aca="false">$AW202+$AX202</f>
        <v>4.5595</v>
      </c>
      <c r="BG202" s="27" t="n">
        <f aca="false">$AW202+$AY202</f>
        <v>5.0595</v>
      </c>
      <c r="BH202" s="27" t="n">
        <f aca="false">$AW202+$AZ202</f>
        <v>4.9895</v>
      </c>
      <c r="BI202" s="27" t="n">
        <f aca="false">$AW202+$AZ202+$BI$1</f>
        <v>5.3995</v>
      </c>
      <c r="BJ202" s="27" t="n">
        <f aca="false">$AW202+$BA202</f>
        <v>4.3645</v>
      </c>
      <c r="BK202" s="28" t="n">
        <f aca="false">$AW202+$BB202</f>
        <v>4.5595</v>
      </c>
    </row>
    <row r="203" customFormat="false" ht="15" hidden="false" customHeight="false" outlineLevel="0" collapsed="false">
      <c r="AV203" s="25" t="n">
        <f aca="false">EOMONTH(AV202,0)+1</f>
        <v>43374</v>
      </c>
      <c r="AW203" s="19" t="n">
        <v>4.5745</v>
      </c>
      <c r="AX203" s="19" t="n">
        <v>0</v>
      </c>
      <c r="AY203" s="19" t="n">
        <v>0.5</v>
      </c>
      <c r="AZ203" s="19" t="n">
        <v>0.43</v>
      </c>
      <c r="BA203" s="19" t="n">
        <v>-0.195</v>
      </c>
      <c r="BB203" s="19" t="n">
        <v>0</v>
      </c>
      <c r="BC203" s="20"/>
      <c r="BD203" s="26" t="n">
        <f aca="false">AV203</f>
        <v>43374</v>
      </c>
      <c r="BE203" s="27" t="n">
        <f aca="false">$AW203+$AX203+$BE$1</f>
        <v>4.6745</v>
      </c>
      <c r="BF203" s="27" t="n">
        <f aca="false">$AW203+$AX203</f>
        <v>4.5745</v>
      </c>
      <c r="BG203" s="27" t="n">
        <f aca="false">$AW203+$AY203</f>
        <v>5.0745</v>
      </c>
      <c r="BH203" s="27" t="n">
        <f aca="false">$AW203+$AZ203</f>
        <v>5.0045</v>
      </c>
      <c r="BI203" s="27" t="n">
        <f aca="false">$AW203+$AZ203+$BI$1</f>
        <v>5.4145</v>
      </c>
      <c r="BJ203" s="27" t="n">
        <f aca="false">$AW203+$BA203</f>
        <v>4.3795</v>
      </c>
      <c r="BK203" s="28" t="n">
        <f aca="false">$AW203+$BB203</f>
        <v>4.5745</v>
      </c>
    </row>
    <row r="204" customFormat="false" ht="15" hidden="false" customHeight="false" outlineLevel="0" collapsed="false">
      <c r="AV204" s="25" t="n">
        <f aca="false">EOMONTH(AV203,0)+1</f>
        <v>43405</v>
      </c>
      <c r="AW204" s="19" t="n">
        <v>4.7195</v>
      </c>
      <c r="AX204" s="19" t="n">
        <v>0</v>
      </c>
      <c r="AY204" s="19" t="n">
        <v>0.5</v>
      </c>
      <c r="AZ204" s="19" t="n">
        <v>0.35</v>
      </c>
      <c r="BA204" s="19" t="n">
        <v>-0.135</v>
      </c>
      <c r="BB204" s="19" t="n">
        <v>0</v>
      </c>
      <c r="BC204" s="20"/>
      <c r="BD204" s="26" t="n">
        <f aca="false">AV204</f>
        <v>43405</v>
      </c>
      <c r="BE204" s="27" t="n">
        <f aca="false">$AW204+$AX204+$BE$1</f>
        <v>4.8195</v>
      </c>
      <c r="BF204" s="27" t="n">
        <f aca="false">$AW204+$AX204</f>
        <v>4.7195</v>
      </c>
      <c r="BG204" s="27" t="n">
        <f aca="false">$AW204+$AY204</f>
        <v>5.2195</v>
      </c>
      <c r="BH204" s="27" t="n">
        <f aca="false">$AW204+$AZ204</f>
        <v>5.0695</v>
      </c>
      <c r="BI204" s="27" t="n">
        <f aca="false">$AW204+$AZ204+$BI$1</f>
        <v>5.4795</v>
      </c>
      <c r="BJ204" s="27" t="n">
        <f aca="false">$AW204+$BA204</f>
        <v>4.5845</v>
      </c>
      <c r="BK204" s="28" t="n">
        <f aca="false">$AW204+$BB204</f>
        <v>4.7195</v>
      </c>
    </row>
    <row r="205" customFormat="false" ht="15" hidden="false" customHeight="false" outlineLevel="0" collapsed="false">
      <c r="AV205" s="25" t="n">
        <f aca="false">EOMONTH(AV204,0)+1</f>
        <v>43435</v>
      </c>
      <c r="AW205" s="19" t="n">
        <v>4.8545</v>
      </c>
      <c r="AX205" s="19" t="n">
        <v>0</v>
      </c>
      <c r="AY205" s="19" t="n">
        <v>0.5</v>
      </c>
      <c r="AZ205" s="19" t="n">
        <v>0.35</v>
      </c>
      <c r="BA205" s="19" t="n">
        <v>-0.135</v>
      </c>
      <c r="BB205" s="19" t="n">
        <v>0</v>
      </c>
      <c r="BC205" s="20"/>
      <c r="BD205" s="26" t="n">
        <f aca="false">AV205</f>
        <v>43435</v>
      </c>
      <c r="BE205" s="27" t="n">
        <f aca="false">$AW205+$AX205+$BE$1</f>
        <v>4.9545</v>
      </c>
      <c r="BF205" s="27" t="n">
        <f aca="false">$AW205+$AX205</f>
        <v>4.8545</v>
      </c>
      <c r="BG205" s="27" t="n">
        <f aca="false">$AW205+$AY205</f>
        <v>5.3545</v>
      </c>
      <c r="BH205" s="27" t="n">
        <f aca="false">$AW205+$AZ205</f>
        <v>5.2045</v>
      </c>
      <c r="BI205" s="27" t="n">
        <f aca="false">$AW205+$AZ205+$BI$1</f>
        <v>5.6145</v>
      </c>
      <c r="BJ205" s="27" t="n">
        <f aca="false">$AW205+$BA205</f>
        <v>4.7195</v>
      </c>
      <c r="BK205" s="28" t="n">
        <f aca="false">$AW205+$BB205</f>
        <v>4.8545</v>
      </c>
    </row>
    <row r="206" customFormat="false" ht="15" hidden="false" customHeight="false" outlineLevel="0" collapsed="false">
      <c r="AV206" s="25" t="n">
        <f aca="false">EOMONTH(AV205,0)+1</f>
        <v>43466</v>
      </c>
      <c r="AW206" s="19" t="n">
        <v>4.902</v>
      </c>
      <c r="AX206" s="19" t="n">
        <v>0</v>
      </c>
      <c r="AY206" s="19" t="n">
        <v>0.5</v>
      </c>
      <c r="AZ206" s="19" t="n">
        <v>0.35</v>
      </c>
      <c r="BA206" s="19" t="n">
        <v>-0.135</v>
      </c>
      <c r="BB206" s="19" t="n">
        <v>0</v>
      </c>
      <c r="BC206" s="20"/>
      <c r="BD206" s="26" t="n">
        <f aca="false">AV206</f>
        <v>43466</v>
      </c>
      <c r="BE206" s="27" t="n">
        <f aca="false">$AW206+$AX206+$BE$1</f>
        <v>5.002</v>
      </c>
      <c r="BF206" s="27" t="n">
        <f aca="false">$AW206+$AX206</f>
        <v>4.902</v>
      </c>
      <c r="BG206" s="27" t="n">
        <f aca="false">$AW206+$AY206</f>
        <v>5.402</v>
      </c>
      <c r="BH206" s="27" t="n">
        <f aca="false">$AW206+$AZ206</f>
        <v>5.252</v>
      </c>
      <c r="BI206" s="27" t="n">
        <f aca="false">$AW206+$AZ206+$BI$1</f>
        <v>5.662</v>
      </c>
      <c r="BJ206" s="27" t="n">
        <f aca="false">$AW206+$BA206</f>
        <v>4.767</v>
      </c>
      <c r="BK206" s="28" t="n">
        <f aca="false">$AW206+$BB206</f>
        <v>4.902</v>
      </c>
    </row>
    <row r="207" customFormat="false" ht="15" hidden="false" customHeight="false" outlineLevel="0" collapsed="false">
      <c r="AV207" s="25" t="n">
        <f aca="false">EOMONTH(AV206,0)+1</f>
        <v>43497</v>
      </c>
      <c r="AW207" s="19" t="n">
        <v>4.821</v>
      </c>
      <c r="AX207" s="19" t="n">
        <v>0</v>
      </c>
      <c r="AY207" s="19" t="n">
        <v>0.5</v>
      </c>
      <c r="AZ207" s="19" t="n">
        <v>0.35</v>
      </c>
      <c r="BA207" s="19" t="n">
        <v>-0.135</v>
      </c>
      <c r="BB207" s="19" t="n">
        <v>0</v>
      </c>
      <c r="BC207" s="20"/>
      <c r="BD207" s="26" t="n">
        <f aca="false">AV207</f>
        <v>43497</v>
      </c>
      <c r="BE207" s="27" t="n">
        <f aca="false">$AW207+$AX207+$BE$1</f>
        <v>4.921</v>
      </c>
      <c r="BF207" s="27" t="n">
        <f aca="false">$AW207+$AX207</f>
        <v>4.821</v>
      </c>
      <c r="BG207" s="27" t="n">
        <f aca="false">$AW207+$AY207</f>
        <v>5.321</v>
      </c>
      <c r="BH207" s="27" t="n">
        <f aca="false">$AW207+$AZ207</f>
        <v>5.171</v>
      </c>
      <c r="BI207" s="27" t="n">
        <f aca="false">$AW207+$AZ207+$BI$1</f>
        <v>5.581</v>
      </c>
      <c r="BJ207" s="27" t="n">
        <f aca="false">$AW207+$BA207</f>
        <v>4.686</v>
      </c>
      <c r="BK207" s="28" t="n">
        <f aca="false">$AW207+$BB207</f>
        <v>4.821</v>
      </c>
    </row>
    <row r="208" customFormat="false" ht="15" hidden="false" customHeight="false" outlineLevel="0" collapsed="false">
      <c r="AV208" s="25" t="n">
        <f aca="false">EOMONTH(AV207,0)+1</f>
        <v>43525</v>
      </c>
      <c r="AW208" s="19" t="n">
        <v>4.721</v>
      </c>
      <c r="AX208" s="19" t="n">
        <v>0</v>
      </c>
      <c r="AY208" s="19" t="n">
        <v>0.5</v>
      </c>
      <c r="AZ208" s="19" t="n">
        <v>0.35</v>
      </c>
      <c r="BA208" s="19" t="n">
        <v>-0.135</v>
      </c>
      <c r="BB208" s="19" t="n">
        <v>0</v>
      </c>
      <c r="BC208" s="20"/>
      <c r="BD208" s="26" t="n">
        <f aca="false">AV208</f>
        <v>43525</v>
      </c>
      <c r="BE208" s="27" t="n">
        <f aca="false">$AW208+$AX208+$BE$1</f>
        <v>4.821</v>
      </c>
      <c r="BF208" s="27" t="n">
        <f aca="false">$AW208+$AX208</f>
        <v>4.721</v>
      </c>
      <c r="BG208" s="27" t="n">
        <f aca="false">$AW208+$AY208</f>
        <v>5.221</v>
      </c>
      <c r="BH208" s="27" t="n">
        <f aca="false">$AW208+$AZ208</f>
        <v>5.071</v>
      </c>
      <c r="BI208" s="27" t="n">
        <f aca="false">$AW208+$AZ208+$BI$1</f>
        <v>5.481</v>
      </c>
      <c r="BJ208" s="27" t="n">
        <f aca="false">$AW208+$BA208</f>
        <v>4.586</v>
      </c>
      <c r="BK208" s="28" t="n">
        <f aca="false">$AW208+$BB208</f>
        <v>4.721</v>
      </c>
    </row>
    <row r="209" customFormat="false" ht="15" hidden="false" customHeight="false" outlineLevel="0" collapsed="false">
      <c r="AV209" s="25" t="n">
        <f aca="false">EOMONTH(AV208,0)+1</f>
        <v>43556</v>
      </c>
      <c r="AW209" s="19" t="n">
        <v>4.539</v>
      </c>
      <c r="AX209" s="19" t="n">
        <v>0</v>
      </c>
      <c r="AY209" s="19" t="n">
        <v>0.5</v>
      </c>
      <c r="AZ209" s="19" t="n">
        <v>0.43</v>
      </c>
      <c r="BA209" s="19" t="n">
        <v>-0.195</v>
      </c>
      <c r="BB209" s="19" t="n">
        <v>0</v>
      </c>
      <c r="BC209" s="20"/>
      <c r="BD209" s="26" t="n">
        <f aca="false">AV209</f>
        <v>43556</v>
      </c>
      <c r="BE209" s="27" t="n">
        <f aca="false">$AW209+$AX209+$BE$1</f>
        <v>4.639</v>
      </c>
      <c r="BF209" s="27" t="n">
        <f aca="false">$AW209+$AX209</f>
        <v>4.539</v>
      </c>
      <c r="BG209" s="27" t="n">
        <f aca="false">$AW209+$AY209</f>
        <v>5.039</v>
      </c>
      <c r="BH209" s="27" t="n">
        <f aca="false">$AW209+$AZ209</f>
        <v>4.969</v>
      </c>
      <c r="BI209" s="27" t="n">
        <f aca="false">$AW209+$AZ209+$BI$1</f>
        <v>5.379</v>
      </c>
      <c r="BJ209" s="27" t="n">
        <f aca="false">$AW209+$BA209</f>
        <v>4.344</v>
      </c>
      <c r="BK209" s="28" t="n">
        <f aca="false">$AW209+$BB209</f>
        <v>4.539</v>
      </c>
    </row>
    <row r="210" customFormat="false" ht="15" hidden="false" customHeight="false" outlineLevel="0" collapsed="false">
      <c r="AV210" s="25" t="n">
        <f aca="false">EOMONTH(AV209,0)+1</f>
        <v>43586</v>
      </c>
      <c r="AW210" s="19" t="n">
        <v>4.542</v>
      </c>
      <c r="AX210" s="19" t="n">
        <v>0</v>
      </c>
      <c r="AY210" s="19" t="n">
        <v>0.5</v>
      </c>
      <c r="AZ210" s="19" t="n">
        <v>0.43</v>
      </c>
      <c r="BA210" s="19" t="n">
        <v>-0.195</v>
      </c>
      <c r="BB210" s="19" t="n">
        <v>0</v>
      </c>
      <c r="BC210" s="20"/>
      <c r="BD210" s="26" t="n">
        <f aca="false">AV210</f>
        <v>43586</v>
      </c>
      <c r="BE210" s="27" t="n">
        <f aca="false">$AW210+$AX210+$BE$1</f>
        <v>4.642</v>
      </c>
      <c r="BF210" s="27" t="n">
        <f aca="false">$AW210+$AX210</f>
        <v>4.542</v>
      </c>
      <c r="BG210" s="27" t="n">
        <f aca="false">$AW210+$AY210</f>
        <v>5.042</v>
      </c>
      <c r="BH210" s="27" t="n">
        <f aca="false">$AW210+$AZ210</f>
        <v>4.972</v>
      </c>
      <c r="BI210" s="27" t="n">
        <f aca="false">$AW210+$AZ210+$BI$1</f>
        <v>5.382</v>
      </c>
      <c r="BJ210" s="27" t="n">
        <f aca="false">$AW210+$BA210</f>
        <v>4.347</v>
      </c>
      <c r="BK210" s="28" t="n">
        <f aca="false">$AW210+$BB210</f>
        <v>4.542</v>
      </c>
    </row>
    <row r="211" customFormat="false" ht="15.75" hidden="false" customHeight="false" outlineLevel="0" collapsed="false">
      <c r="AV211" s="25" t="n">
        <f aca="false">EOMONTH(AV210,0)+1</f>
        <v>43617</v>
      </c>
      <c r="AW211" s="19" t="n">
        <v>4.582</v>
      </c>
      <c r="AX211" s="19" t="n">
        <v>0</v>
      </c>
      <c r="AY211" s="19" t="n">
        <v>0.5</v>
      </c>
      <c r="AZ211" s="19" t="n">
        <v>0.43</v>
      </c>
      <c r="BA211" s="19" t="n">
        <v>-0.195</v>
      </c>
      <c r="BB211" s="19" t="n">
        <v>0</v>
      </c>
      <c r="BC211" s="20"/>
      <c r="BD211" s="130" t="n">
        <f aca="false">AV211</f>
        <v>43617</v>
      </c>
      <c r="BE211" s="131" t="n">
        <f aca="false">$AW211+$AX211+$BE$1</f>
        <v>4.682</v>
      </c>
      <c r="BF211" s="131" t="n">
        <f aca="false">$AW211+$AX211</f>
        <v>4.582</v>
      </c>
      <c r="BG211" s="131" t="n">
        <f aca="false">$AW211+$AY211</f>
        <v>5.082</v>
      </c>
      <c r="BH211" s="131" t="n">
        <f aca="false">$AW211+$AZ211</f>
        <v>5.012</v>
      </c>
      <c r="BI211" s="131" t="n">
        <f aca="false">$AW211+$AZ211+$BI$1</f>
        <v>5.422</v>
      </c>
      <c r="BJ211" s="131" t="n">
        <f aca="false">$AW211+$BA211</f>
        <v>4.387</v>
      </c>
      <c r="BK211" s="132" t="n">
        <f aca="false">$AW211+$BB211</f>
        <v>4.582</v>
      </c>
    </row>
    <row r="212" customFormat="false" ht="15" hidden="false" customHeight="false" outlineLevel="0" collapsed="false">
      <c r="AV212" s="25" t="n">
        <f aca="false">EOMONTH(AV211,0)+1</f>
        <v>43647</v>
      </c>
      <c r="AW212" s="19" t="n">
        <v>4.622</v>
      </c>
      <c r="AX212" s="19" t="n">
        <v>0</v>
      </c>
      <c r="AY212" s="19" t="n">
        <v>0.5</v>
      </c>
      <c r="AZ212" s="19" t="n">
        <v>0.43</v>
      </c>
      <c r="BA212" s="19" t="n">
        <v>-0.195</v>
      </c>
      <c r="BB212" s="19" t="n">
        <v>0</v>
      </c>
      <c r="BC212" s="20"/>
    </row>
    <row r="213" customFormat="false" ht="15" hidden="false" customHeight="false" outlineLevel="0" collapsed="false">
      <c r="AV213" s="25" t="n">
        <f aca="false">EOMONTH(AV212,0)+1</f>
        <v>43678</v>
      </c>
      <c r="AW213" s="19" t="n">
        <v>4.672</v>
      </c>
      <c r="AX213" s="19" t="n">
        <v>0</v>
      </c>
      <c r="AY213" s="19" t="n">
        <v>0.5</v>
      </c>
      <c r="AZ213" s="19" t="n">
        <v>0.43</v>
      </c>
      <c r="BA213" s="19" t="n">
        <v>-0.195</v>
      </c>
      <c r="BB213" s="19" t="n">
        <v>0</v>
      </c>
      <c r="BC213" s="20"/>
    </row>
    <row r="214" customFormat="false" ht="15" hidden="false" customHeight="false" outlineLevel="0" collapsed="false">
      <c r="AV214" s="25" t="n">
        <f aca="false">EOMONTH(AV213,0)+1</f>
        <v>43709</v>
      </c>
      <c r="AW214" s="19" t="n">
        <v>4.657</v>
      </c>
      <c r="AX214" s="19" t="n">
        <v>0</v>
      </c>
      <c r="AY214" s="19" t="n">
        <v>0.5</v>
      </c>
      <c r="AZ214" s="19" t="n">
        <v>0.43</v>
      </c>
      <c r="BA214" s="19" t="n">
        <v>-0.195</v>
      </c>
      <c r="BB214" s="19" t="n">
        <v>0</v>
      </c>
      <c r="BC214" s="20"/>
    </row>
    <row r="215" customFormat="false" ht="15" hidden="false" customHeight="false" outlineLevel="0" collapsed="false">
      <c r="AV215" s="25" t="n">
        <f aca="false">EOMONTH(AV214,0)+1</f>
        <v>43739</v>
      </c>
      <c r="AW215" s="19" t="n">
        <v>4.672</v>
      </c>
      <c r="AX215" s="19" t="n">
        <v>0</v>
      </c>
      <c r="AY215" s="19" t="n">
        <v>0.5</v>
      </c>
      <c r="AZ215" s="19" t="n">
        <v>0.43</v>
      </c>
      <c r="BA215" s="19" t="n">
        <v>-0.195</v>
      </c>
      <c r="BB215" s="19" t="n">
        <v>0</v>
      </c>
      <c r="BC215" s="20"/>
    </row>
    <row r="216" customFormat="false" ht="15" hidden="false" customHeight="false" outlineLevel="0" collapsed="false">
      <c r="AV216" s="25" t="n">
        <f aca="false">EOMONTH(AV215,0)+1</f>
        <v>43770</v>
      </c>
      <c r="AW216" s="19" t="n">
        <v>4.817</v>
      </c>
      <c r="AX216" s="19" t="n">
        <v>0</v>
      </c>
      <c r="AY216" s="19" t="n">
        <v>0.5</v>
      </c>
      <c r="AZ216" s="19" t="n">
        <v>0.35</v>
      </c>
      <c r="BA216" s="19" t="n">
        <v>-0.135</v>
      </c>
      <c r="BB216" s="19" t="n">
        <v>0</v>
      </c>
      <c r="BC216" s="20"/>
    </row>
    <row r="217" customFormat="false" ht="15" hidden="false" customHeight="false" outlineLevel="0" collapsed="false">
      <c r="AV217" s="25" t="n">
        <f aca="false">EOMONTH(AV216,0)+1</f>
        <v>43800</v>
      </c>
      <c r="AW217" s="19" t="n">
        <v>4.952</v>
      </c>
      <c r="AX217" s="19" t="n">
        <v>0</v>
      </c>
      <c r="AY217" s="19" t="n">
        <v>0.5</v>
      </c>
      <c r="AZ217" s="19" t="n">
        <v>0.35</v>
      </c>
      <c r="BA217" s="19" t="n">
        <v>-0.135</v>
      </c>
      <c r="BB217" s="19" t="n">
        <v>0</v>
      </c>
      <c r="BC217" s="20"/>
    </row>
    <row r="218" customFormat="false" ht="15" hidden="false" customHeight="false" outlineLevel="0" collapsed="false">
      <c r="AV218" s="25" t="n">
        <f aca="false">EOMONTH(AV217,0)+1</f>
        <v>43831</v>
      </c>
      <c r="AW218" s="19" t="n">
        <v>4.9995</v>
      </c>
      <c r="AX218" s="19" t="n">
        <v>0</v>
      </c>
      <c r="AY218" s="19" t="n">
        <v>0.5</v>
      </c>
      <c r="AZ218" s="19" t="n">
        <v>0.35</v>
      </c>
      <c r="BA218" s="19" t="n">
        <v>-0.135</v>
      </c>
      <c r="BB218" s="19" t="n">
        <v>0</v>
      </c>
      <c r="BC218" s="20"/>
    </row>
    <row r="219" customFormat="false" ht="15" hidden="false" customHeight="false" outlineLevel="0" collapsed="false">
      <c r="AV219" s="25" t="n">
        <f aca="false">EOMONTH(AV218,0)+1</f>
        <v>43862</v>
      </c>
      <c r="AW219" s="19" t="n">
        <v>4.9185</v>
      </c>
      <c r="AX219" s="19" t="n">
        <v>0</v>
      </c>
      <c r="AY219" s="19" t="n">
        <v>0.5</v>
      </c>
      <c r="AZ219" s="19" t="n">
        <v>0.35</v>
      </c>
      <c r="BA219" s="19" t="n">
        <v>-0.135</v>
      </c>
      <c r="BB219" s="19" t="n">
        <v>0</v>
      </c>
      <c r="BC219" s="20"/>
    </row>
    <row r="220" customFormat="false" ht="15" hidden="false" customHeight="false" outlineLevel="0" collapsed="false">
      <c r="AV220" s="25" t="n">
        <f aca="false">EOMONTH(AV219,0)+1</f>
        <v>43891</v>
      </c>
      <c r="AW220" s="19" t="n">
        <v>4.8185</v>
      </c>
      <c r="AX220" s="19" t="n">
        <v>0</v>
      </c>
      <c r="AY220" s="19" t="n">
        <v>0.5</v>
      </c>
      <c r="AZ220" s="19" t="n">
        <v>0.35</v>
      </c>
      <c r="BA220" s="19" t="n">
        <v>-0.135</v>
      </c>
      <c r="BB220" s="19" t="n">
        <v>0</v>
      </c>
      <c r="BC220" s="20"/>
    </row>
    <row r="221" customFormat="false" ht="15" hidden="false" customHeight="false" outlineLevel="0" collapsed="false">
      <c r="AV221" s="25" t="n">
        <f aca="false">EOMONTH(AV220,0)+1</f>
        <v>43922</v>
      </c>
      <c r="AW221" s="19" t="n">
        <v>4.6365</v>
      </c>
      <c r="AX221" s="19" t="n">
        <v>0</v>
      </c>
      <c r="AY221" s="19" t="n">
        <v>0.5</v>
      </c>
      <c r="AZ221" s="19" t="n">
        <v>0.43</v>
      </c>
      <c r="BA221" s="19" t="n">
        <v>-0.195</v>
      </c>
      <c r="BB221" s="19" t="n">
        <v>0</v>
      </c>
      <c r="BC221" s="20"/>
      <c r="BD221" s="133"/>
      <c r="BE221" s="134"/>
      <c r="BF221" s="134"/>
      <c r="BG221" s="134"/>
      <c r="BH221" s="134"/>
      <c r="BI221" s="134"/>
      <c r="BJ221" s="134"/>
      <c r="BK221" s="134"/>
    </row>
    <row r="222" customFormat="false" ht="15" hidden="false" customHeight="false" outlineLevel="0" collapsed="false">
      <c r="AV222" s="25" t="n">
        <f aca="false">EOMONTH(AV221,0)+1</f>
        <v>43952</v>
      </c>
      <c r="AW222" s="19" t="n">
        <v>4.6395</v>
      </c>
      <c r="AX222" s="19" t="n">
        <v>0</v>
      </c>
      <c r="AY222" s="19" t="n">
        <v>0.5</v>
      </c>
      <c r="AZ222" s="19" t="n">
        <v>0.43</v>
      </c>
      <c r="BA222" s="19" t="n">
        <v>-0.195</v>
      </c>
      <c r="BB222" s="19" t="n">
        <v>0</v>
      </c>
      <c r="BC222" s="20"/>
      <c r="BD222" s="133"/>
      <c r="BE222" s="134"/>
      <c r="BF222" s="134"/>
      <c r="BG222" s="134"/>
      <c r="BH222" s="134"/>
      <c r="BI222" s="134"/>
      <c r="BJ222" s="134"/>
      <c r="BK222" s="134"/>
    </row>
    <row r="223" customFormat="false" ht="15" hidden="false" customHeight="false" outlineLevel="0" collapsed="false">
      <c r="AV223" s="25" t="n">
        <f aca="false">EOMONTH(AV222,0)+1</f>
        <v>43983</v>
      </c>
      <c r="AW223" s="19" t="n">
        <v>4.6795</v>
      </c>
      <c r="AX223" s="19" t="n">
        <v>0</v>
      </c>
      <c r="AY223" s="19" t="n">
        <v>0.5</v>
      </c>
      <c r="AZ223" s="19" t="n">
        <v>0.43</v>
      </c>
      <c r="BA223" s="19" t="n">
        <v>-0.195</v>
      </c>
      <c r="BB223" s="19" t="n">
        <v>0</v>
      </c>
      <c r="BC223" s="20"/>
      <c r="BD223" s="133"/>
      <c r="BE223" s="134"/>
      <c r="BF223" s="134"/>
      <c r="BG223" s="134"/>
      <c r="BH223" s="134"/>
      <c r="BI223" s="134"/>
      <c r="BJ223" s="134"/>
      <c r="BK223" s="134"/>
    </row>
    <row r="224" customFormat="false" ht="15" hidden="false" customHeight="false" outlineLevel="0" collapsed="false">
      <c r="AV224" s="25" t="n">
        <f aca="false">EOMONTH(AV223,0)+1</f>
        <v>44013</v>
      </c>
      <c r="AW224" s="19" t="n">
        <v>4.7195</v>
      </c>
      <c r="AX224" s="19" t="n">
        <v>0</v>
      </c>
      <c r="AY224" s="19" t="n">
        <v>0.5</v>
      </c>
      <c r="AZ224" s="19" t="n">
        <v>0.43</v>
      </c>
      <c r="BA224" s="19" t="n">
        <v>-0.195</v>
      </c>
      <c r="BB224" s="19" t="n">
        <v>0</v>
      </c>
      <c r="BC224" s="20"/>
      <c r="BD224" s="133"/>
      <c r="BE224" s="134"/>
      <c r="BF224" s="134"/>
      <c r="BG224" s="134"/>
      <c r="BH224" s="134"/>
      <c r="BI224" s="134"/>
      <c r="BJ224" s="134"/>
      <c r="BK224" s="134"/>
    </row>
    <row r="225" customFormat="false" ht="15" hidden="false" customHeight="false" outlineLevel="0" collapsed="false">
      <c r="AV225" s="25" t="n">
        <f aca="false">EOMONTH(AV224,0)+1</f>
        <v>44044</v>
      </c>
      <c r="AW225" s="19" t="n">
        <v>4.7695</v>
      </c>
      <c r="AX225" s="19" t="n">
        <v>0</v>
      </c>
      <c r="AY225" s="19" t="n">
        <v>0.5</v>
      </c>
      <c r="AZ225" s="19" t="n">
        <v>0.43</v>
      </c>
      <c r="BA225" s="19" t="n">
        <v>-0.195</v>
      </c>
      <c r="BB225" s="19" t="n">
        <v>0</v>
      </c>
      <c r="BC225" s="20"/>
      <c r="BD225" s="133"/>
      <c r="BE225" s="134"/>
      <c r="BF225" s="134"/>
      <c r="BG225" s="134"/>
      <c r="BH225" s="134"/>
      <c r="BI225" s="134"/>
      <c r="BJ225" s="134"/>
      <c r="BK225" s="134"/>
    </row>
    <row r="226" customFormat="false" ht="15" hidden="false" customHeight="false" outlineLevel="0" collapsed="false">
      <c r="AV226" s="25" t="n">
        <f aca="false">EOMONTH(AV225,0)+1</f>
        <v>44075</v>
      </c>
      <c r="AW226" s="19" t="n">
        <v>4.7545</v>
      </c>
      <c r="AX226" s="19" t="n">
        <v>0</v>
      </c>
      <c r="AY226" s="19" t="n">
        <v>0.5</v>
      </c>
      <c r="AZ226" s="19" t="n">
        <v>0.43</v>
      </c>
      <c r="BA226" s="19" t="n">
        <v>-0.195</v>
      </c>
      <c r="BB226" s="19" t="n">
        <v>0</v>
      </c>
      <c r="BC226" s="20"/>
      <c r="BD226" s="133"/>
      <c r="BE226" s="134"/>
      <c r="BF226" s="134"/>
      <c r="BG226" s="134"/>
      <c r="BH226" s="134"/>
      <c r="BI226" s="134"/>
      <c r="BJ226" s="134"/>
      <c r="BK226" s="134"/>
    </row>
    <row r="227" customFormat="false" ht="15" hidden="false" customHeight="false" outlineLevel="0" collapsed="false">
      <c r="AV227" s="25" t="n">
        <f aca="false">EOMONTH(AV226,0)+1</f>
        <v>44105</v>
      </c>
      <c r="AW227" s="19" t="n">
        <v>4.7695</v>
      </c>
      <c r="AX227" s="19" t="n">
        <v>0</v>
      </c>
      <c r="AY227" s="19" t="n">
        <v>0.5</v>
      </c>
      <c r="AZ227" s="19" t="n">
        <v>0.43</v>
      </c>
      <c r="BA227" s="19" t="n">
        <v>-0.195</v>
      </c>
      <c r="BB227" s="19" t="n">
        <v>0</v>
      </c>
      <c r="BC227" s="20"/>
      <c r="BD227" s="133"/>
      <c r="BE227" s="134"/>
      <c r="BF227" s="134"/>
      <c r="BG227" s="134"/>
      <c r="BH227" s="134"/>
      <c r="BI227" s="134"/>
      <c r="BJ227" s="134"/>
      <c r="BK227" s="134"/>
    </row>
    <row r="228" customFormat="false" ht="15" hidden="false" customHeight="false" outlineLevel="0" collapsed="false">
      <c r="AV228" s="25" t="n">
        <f aca="false">EOMONTH(AV227,0)+1</f>
        <v>44136</v>
      </c>
      <c r="AW228" s="19" t="n">
        <v>4.9145</v>
      </c>
      <c r="AX228" s="19" t="n">
        <v>0</v>
      </c>
      <c r="AY228" s="19" t="n">
        <v>0.5</v>
      </c>
      <c r="AZ228" s="19" t="n">
        <v>0.35</v>
      </c>
      <c r="BA228" s="19" t="n">
        <v>0</v>
      </c>
      <c r="BB228" s="19" t="n">
        <v>0</v>
      </c>
      <c r="BC228" s="20"/>
      <c r="BD228" s="133"/>
      <c r="BE228" s="134"/>
      <c r="BF228" s="134"/>
      <c r="BG228" s="134"/>
      <c r="BH228" s="134"/>
      <c r="BI228" s="134"/>
      <c r="BJ228" s="134"/>
      <c r="BK228" s="134"/>
    </row>
    <row r="229" customFormat="false" ht="15" hidden="false" customHeight="false" outlineLevel="0" collapsed="false">
      <c r="AV229" s="25" t="n">
        <f aca="false">EOMONTH(AV228,0)+1</f>
        <v>44166</v>
      </c>
      <c r="AW229" s="19" t="n">
        <v>5.0495</v>
      </c>
      <c r="AX229" s="19" t="n">
        <v>0</v>
      </c>
      <c r="AY229" s="19" t="n">
        <v>0.5</v>
      </c>
      <c r="AZ229" s="19" t="n">
        <v>0.35</v>
      </c>
      <c r="BA229" s="19" t="n">
        <v>0</v>
      </c>
      <c r="BB229" s="19" t="n">
        <v>0</v>
      </c>
      <c r="BC229" s="20"/>
      <c r="BD229" s="133"/>
      <c r="BE229" s="134"/>
      <c r="BF229" s="134"/>
      <c r="BG229" s="134"/>
      <c r="BH229" s="134"/>
      <c r="BI229" s="134"/>
      <c r="BJ229" s="134"/>
      <c r="BK229" s="134"/>
    </row>
    <row r="230" customFormat="false" ht="15" hidden="false" customHeight="false" outlineLevel="0" collapsed="false">
      <c r="AV230" s="25" t="n">
        <f aca="false">EOMONTH(AV229,0)+1</f>
        <v>44197</v>
      </c>
      <c r="AW230" s="19" t="n">
        <v>5.097</v>
      </c>
      <c r="AX230" s="19" t="n">
        <v>0</v>
      </c>
      <c r="AY230" s="19" t="n">
        <v>0.5</v>
      </c>
      <c r="AZ230" s="19" t="n">
        <v>0.35</v>
      </c>
      <c r="BA230" s="19" t="n">
        <v>0</v>
      </c>
      <c r="BB230" s="19" t="n">
        <v>0</v>
      </c>
      <c r="BC230" s="20"/>
      <c r="BD230" s="133"/>
      <c r="BE230" s="134"/>
      <c r="BF230" s="134"/>
      <c r="BG230" s="134"/>
      <c r="BH230" s="134"/>
      <c r="BI230" s="134"/>
      <c r="BJ230" s="134"/>
      <c r="BK230" s="134"/>
    </row>
    <row r="231" customFormat="false" ht="15" hidden="false" customHeight="false" outlineLevel="0" collapsed="false">
      <c r="AV231" s="25" t="n">
        <f aca="false">EOMONTH(AV230,0)+1</f>
        <v>44228</v>
      </c>
      <c r="AW231" s="19" t="n">
        <v>5.016</v>
      </c>
      <c r="AX231" s="19" t="n">
        <v>0</v>
      </c>
      <c r="AY231" s="19" t="n">
        <v>0.5</v>
      </c>
      <c r="AZ231" s="19" t="n">
        <v>0.35</v>
      </c>
      <c r="BA231" s="19" t="n">
        <v>0</v>
      </c>
      <c r="BB231" s="19" t="n">
        <v>0</v>
      </c>
      <c r="BC231" s="20"/>
      <c r="BD231" s="133"/>
      <c r="BE231" s="134"/>
      <c r="BF231" s="134"/>
      <c r="BG231" s="134"/>
      <c r="BH231" s="134"/>
      <c r="BI231" s="134"/>
      <c r="BJ231" s="134"/>
      <c r="BK231" s="134"/>
    </row>
    <row r="232" customFormat="false" ht="15" hidden="false" customHeight="false" outlineLevel="0" collapsed="false">
      <c r="AV232" s="25" t="n">
        <f aca="false">EOMONTH(AV231,0)+1</f>
        <v>44256</v>
      </c>
      <c r="AW232" s="19" t="n">
        <v>4.916</v>
      </c>
      <c r="AX232" s="19" t="n">
        <v>0</v>
      </c>
      <c r="AY232" s="19" t="n">
        <v>0.5</v>
      </c>
      <c r="AZ232" s="19" t="n">
        <v>0.35</v>
      </c>
      <c r="BA232" s="19" t="n">
        <v>0</v>
      </c>
      <c r="BB232" s="19" t="n">
        <v>0</v>
      </c>
      <c r="BC232" s="20"/>
      <c r="BD232" s="133"/>
      <c r="BE232" s="134"/>
      <c r="BF232" s="134"/>
      <c r="BG232" s="134"/>
      <c r="BH232" s="134"/>
      <c r="BI232" s="134"/>
      <c r="BJ232" s="134"/>
      <c r="BK232" s="134"/>
    </row>
    <row r="233" customFormat="false" ht="15" hidden="false" customHeight="false" outlineLevel="0" collapsed="false">
      <c r="AV233" s="25" t="n">
        <f aca="false">EOMONTH(AV232,0)+1</f>
        <v>44287</v>
      </c>
      <c r="AW233" s="19" t="n">
        <v>4.734</v>
      </c>
      <c r="AX233" s="19" t="n">
        <v>0</v>
      </c>
      <c r="AY233" s="19" t="n">
        <v>0.5</v>
      </c>
      <c r="AZ233" s="19" t="n">
        <v>0.43</v>
      </c>
      <c r="BA233" s="19" t="n">
        <v>0</v>
      </c>
      <c r="BB233" s="19" t="n">
        <v>0</v>
      </c>
      <c r="BC233" s="20"/>
      <c r="BD233" s="133"/>
      <c r="BE233" s="134"/>
      <c r="BF233" s="134"/>
      <c r="BG233" s="134"/>
      <c r="BH233" s="134"/>
      <c r="BI233" s="134"/>
      <c r="BJ233" s="134"/>
      <c r="BK233" s="134"/>
    </row>
    <row r="234" customFormat="false" ht="15" hidden="false" customHeight="false" outlineLevel="0" collapsed="false">
      <c r="AV234" s="25" t="n">
        <f aca="false">EOMONTH(AV233,0)+1</f>
        <v>44317</v>
      </c>
      <c r="AW234" s="19" t="n">
        <v>4.737</v>
      </c>
      <c r="AX234" s="19" t="n">
        <v>0</v>
      </c>
      <c r="AY234" s="19" t="n">
        <v>0.5</v>
      </c>
      <c r="AZ234" s="19" t="n">
        <v>0.43</v>
      </c>
      <c r="BA234" s="19" t="n">
        <v>0</v>
      </c>
      <c r="BB234" s="19" t="n">
        <v>0</v>
      </c>
      <c r="BC234" s="20"/>
      <c r="BD234" s="133"/>
      <c r="BE234" s="134"/>
      <c r="BF234" s="134"/>
      <c r="BG234" s="134"/>
      <c r="BH234" s="134"/>
      <c r="BI234" s="134"/>
      <c r="BJ234" s="134"/>
      <c r="BK234" s="134"/>
    </row>
    <row r="235" customFormat="false" ht="15" hidden="false" customHeight="false" outlineLevel="0" collapsed="false">
      <c r="AV235" s="25" t="n">
        <f aca="false">EOMONTH(AV234,0)+1</f>
        <v>44348</v>
      </c>
      <c r="AW235" s="19" t="n">
        <v>4.777</v>
      </c>
      <c r="AX235" s="19" t="n">
        <v>0</v>
      </c>
      <c r="AY235" s="19" t="n">
        <v>0.5</v>
      </c>
      <c r="AZ235" s="19" t="n">
        <v>0.43</v>
      </c>
      <c r="BA235" s="19" t="n">
        <v>0</v>
      </c>
      <c r="BB235" s="19" t="n">
        <v>0</v>
      </c>
      <c r="BC235" s="20"/>
      <c r="BD235" s="133"/>
      <c r="BE235" s="134"/>
      <c r="BF235" s="134"/>
      <c r="BG235" s="134"/>
      <c r="BH235" s="134"/>
      <c r="BI235" s="134"/>
      <c r="BJ235" s="134"/>
      <c r="BK235" s="134"/>
    </row>
    <row r="236" customFormat="false" ht="15" hidden="false" customHeight="false" outlineLevel="0" collapsed="false">
      <c r="AV236" s="25" t="n">
        <f aca="false">EOMONTH(AV235,0)+1</f>
        <v>44378</v>
      </c>
      <c r="AW236" s="19" t="n">
        <v>4.817</v>
      </c>
      <c r="AX236" s="19" t="n">
        <v>0</v>
      </c>
      <c r="AY236" s="19" t="n">
        <v>0.5</v>
      </c>
      <c r="AZ236" s="19" t="n">
        <v>0.43</v>
      </c>
      <c r="BA236" s="19" t="n">
        <v>0</v>
      </c>
      <c r="BB236" s="19" t="n">
        <v>0</v>
      </c>
      <c r="BC236" s="20"/>
      <c r="BD236" s="133"/>
      <c r="BE236" s="134"/>
      <c r="BF236" s="134"/>
      <c r="BG236" s="134"/>
      <c r="BH236" s="134"/>
      <c r="BI236" s="134"/>
      <c r="BJ236" s="134"/>
      <c r="BK236" s="134"/>
    </row>
    <row r="237" customFormat="false" ht="15" hidden="false" customHeight="false" outlineLevel="0" collapsed="false">
      <c r="AV237" s="25" t="n">
        <f aca="false">EOMONTH(AV236,0)+1</f>
        <v>44409</v>
      </c>
      <c r="AW237" s="19" t="n">
        <v>4.867</v>
      </c>
      <c r="AX237" s="19" t="n">
        <v>0</v>
      </c>
      <c r="AY237" s="19" t="n">
        <v>0.5</v>
      </c>
      <c r="AZ237" s="19" t="n">
        <v>0.43</v>
      </c>
      <c r="BA237" s="19" t="n">
        <v>0</v>
      </c>
      <c r="BB237" s="19" t="n">
        <v>0</v>
      </c>
      <c r="BC237" s="20"/>
      <c r="BD237" s="133"/>
      <c r="BE237" s="134"/>
      <c r="BF237" s="134"/>
      <c r="BG237" s="134"/>
      <c r="BH237" s="134"/>
      <c r="BI237" s="134"/>
      <c r="BJ237" s="134"/>
      <c r="BK237" s="134"/>
    </row>
    <row r="238" customFormat="false" ht="15" hidden="false" customHeight="false" outlineLevel="0" collapsed="false">
      <c r="AV238" s="25" t="n">
        <f aca="false">EOMONTH(AV237,0)+1</f>
        <v>44440</v>
      </c>
      <c r="AW238" s="19" t="n">
        <v>4.852</v>
      </c>
      <c r="AX238" s="19" t="n">
        <v>0</v>
      </c>
      <c r="AY238" s="19" t="n">
        <v>0.5</v>
      </c>
      <c r="AZ238" s="19" t="n">
        <v>0.43</v>
      </c>
      <c r="BA238" s="19" t="n">
        <v>0</v>
      </c>
      <c r="BB238" s="19" t="n">
        <v>0</v>
      </c>
      <c r="BC238" s="20"/>
      <c r="BD238" s="133"/>
      <c r="BE238" s="134"/>
      <c r="BF238" s="134"/>
      <c r="BG238" s="134"/>
      <c r="BH238" s="134"/>
      <c r="BI238" s="134"/>
      <c r="BJ238" s="134"/>
      <c r="BK238" s="134"/>
    </row>
    <row r="239" customFormat="false" ht="15" hidden="false" customHeight="false" outlineLevel="0" collapsed="false">
      <c r="AV239" s="25" t="n">
        <f aca="false">EOMONTH(AV238,0)+1</f>
        <v>44470</v>
      </c>
      <c r="AW239" s="19" t="n">
        <v>4.867</v>
      </c>
      <c r="AX239" s="19" t="n">
        <v>0</v>
      </c>
      <c r="AY239" s="19" t="n">
        <v>0.5</v>
      </c>
      <c r="AZ239" s="19" t="n">
        <v>0.43</v>
      </c>
      <c r="BA239" s="19" t="n">
        <v>0</v>
      </c>
      <c r="BB239" s="19" t="n">
        <v>0</v>
      </c>
      <c r="BC239" s="20"/>
      <c r="BD239" s="133"/>
      <c r="BE239" s="134"/>
      <c r="BF239" s="134"/>
      <c r="BG239" s="134"/>
      <c r="BH239" s="134"/>
      <c r="BI239" s="134"/>
      <c r="BJ239" s="134"/>
      <c r="BK239" s="134"/>
    </row>
    <row r="240" customFormat="false" ht="15" hidden="false" customHeight="false" outlineLevel="0" collapsed="false">
      <c r="AV240" s="25" t="n">
        <f aca="false">EOMONTH(AV239,0)+1</f>
        <v>44501</v>
      </c>
      <c r="AW240" s="19" t="n">
        <v>5.012</v>
      </c>
      <c r="AX240" s="19" t="n">
        <v>0</v>
      </c>
      <c r="AY240" s="19" t="n">
        <v>0</v>
      </c>
      <c r="AZ240" s="19" t="n">
        <v>0</v>
      </c>
      <c r="BA240" s="19" t="n">
        <v>0</v>
      </c>
      <c r="BB240" s="19" t="n">
        <v>0</v>
      </c>
      <c r="BC240" s="20"/>
      <c r="BD240" s="133"/>
      <c r="BE240" s="134"/>
      <c r="BF240" s="134"/>
      <c r="BG240" s="134"/>
      <c r="BH240" s="134"/>
      <c r="BI240" s="134"/>
      <c r="BJ240" s="134"/>
      <c r="BK240" s="134"/>
    </row>
    <row r="241" customFormat="false" ht="15" hidden="false" customHeight="false" outlineLevel="0" collapsed="false">
      <c r="AV241" s="25" t="n">
        <f aca="false">EOMONTH(AV240,0)+1</f>
        <v>44531</v>
      </c>
      <c r="AW241" s="19" t="n">
        <v>5.147</v>
      </c>
      <c r="AX241" s="19" t="n">
        <v>0</v>
      </c>
      <c r="AY241" s="19" t="n">
        <v>0</v>
      </c>
      <c r="AZ241" s="19" t="n">
        <v>0</v>
      </c>
      <c r="BA241" s="19" t="n">
        <v>0</v>
      </c>
      <c r="BB241" s="19" t="n">
        <v>0</v>
      </c>
      <c r="BC241" s="20"/>
      <c r="BD241" s="133"/>
      <c r="BE241" s="134"/>
      <c r="BF241" s="134"/>
      <c r="BG241" s="134"/>
      <c r="BH241" s="134"/>
      <c r="BI241" s="134"/>
      <c r="BJ241" s="134"/>
      <c r="BK241" s="134"/>
    </row>
    <row r="242" customFormat="false" ht="15" hidden="false" customHeight="false" outlineLevel="0" collapsed="false">
      <c r="AV242" s="25" t="n">
        <f aca="false">EOMONTH(AV241,0)+1</f>
        <v>44562</v>
      </c>
      <c r="AW242" s="19" t="n">
        <v>5.1945</v>
      </c>
      <c r="AX242" s="19" t="n">
        <v>0</v>
      </c>
      <c r="AY242" s="19" t="n">
        <v>0</v>
      </c>
      <c r="AZ242" s="19" t="n">
        <v>0</v>
      </c>
      <c r="BA242" s="19" t="n">
        <v>0</v>
      </c>
      <c r="BB242" s="19" t="n">
        <v>0</v>
      </c>
      <c r="BC242" s="20"/>
      <c r="BD242" s="133"/>
      <c r="BE242" s="134"/>
      <c r="BF242" s="134"/>
      <c r="BG242" s="134"/>
      <c r="BH242" s="134"/>
      <c r="BI242" s="134"/>
      <c r="BJ242" s="134"/>
      <c r="BK242" s="134"/>
    </row>
    <row r="243" customFormat="false" ht="15" hidden="false" customHeight="false" outlineLevel="0" collapsed="false">
      <c r="AV243" s="25" t="n">
        <f aca="false">EOMONTH(AV242,0)+1</f>
        <v>44593</v>
      </c>
      <c r="AW243" s="19" t="n">
        <v>5.1135</v>
      </c>
      <c r="AX243" s="19" t="n">
        <v>0</v>
      </c>
      <c r="AY243" s="19" t="n">
        <v>0</v>
      </c>
      <c r="AZ243" s="19" t="n">
        <v>0</v>
      </c>
      <c r="BA243" s="19" t="n">
        <v>0</v>
      </c>
      <c r="BB243" s="19" t="n">
        <v>0</v>
      </c>
      <c r="BC243" s="20"/>
      <c r="BD243" s="133"/>
      <c r="BE243" s="134"/>
      <c r="BF243" s="134"/>
      <c r="BG243" s="134"/>
      <c r="BH243" s="134"/>
      <c r="BI243" s="134"/>
      <c r="BJ243" s="134"/>
      <c r="BK243" s="134"/>
    </row>
    <row r="244" customFormat="false" ht="15" hidden="false" customHeight="false" outlineLevel="0" collapsed="false">
      <c r="AV244" s="25" t="n">
        <f aca="false">EOMONTH(AV243,0)+1</f>
        <v>44621</v>
      </c>
      <c r="AW244" s="19" t="n">
        <v>5.0135</v>
      </c>
      <c r="AX244" s="19" t="n">
        <v>0</v>
      </c>
      <c r="AY244" s="19" t="n">
        <v>0</v>
      </c>
      <c r="AZ244" s="19" t="n">
        <v>0</v>
      </c>
      <c r="BA244" s="19" t="n">
        <v>0</v>
      </c>
      <c r="BB244" s="19" t="n">
        <v>0</v>
      </c>
      <c r="BC244" s="20"/>
      <c r="BD244" s="133"/>
      <c r="BE244" s="134"/>
      <c r="BF244" s="134"/>
      <c r="BG244" s="134"/>
      <c r="BH244" s="134"/>
      <c r="BI244" s="134"/>
      <c r="BJ244" s="134"/>
      <c r="BK244" s="134"/>
    </row>
    <row r="245" customFormat="false" ht="15" hidden="false" customHeight="false" outlineLevel="0" collapsed="false">
      <c r="AV245" s="25" t="n">
        <f aca="false">EOMONTH(AV244,0)+1</f>
        <v>44652</v>
      </c>
      <c r="AW245" s="19" t="n">
        <v>4.8315</v>
      </c>
      <c r="AX245" s="19" t="n">
        <v>0</v>
      </c>
      <c r="AY245" s="19" t="n">
        <v>0</v>
      </c>
      <c r="AZ245" s="19" t="n">
        <v>0</v>
      </c>
      <c r="BA245" s="19" t="n">
        <v>0</v>
      </c>
      <c r="BB245" s="19" t="n">
        <v>0</v>
      </c>
      <c r="BC245" s="20"/>
      <c r="BD245" s="133"/>
      <c r="BE245" s="134"/>
      <c r="BF245" s="134"/>
      <c r="BG245" s="134"/>
      <c r="BH245" s="134"/>
      <c r="BI245" s="134"/>
      <c r="BJ245" s="134"/>
      <c r="BK245" s="134"/>
    </row>
    <row r="246" customFormat="false" ht="15" hidden="false" customHeight="false" outlineLevel="0" collapsed="false">
      <c r="AV246" s="25" t="n">
        <f aca="false">EOMONTH(AV245,0)+1</f>
        <v>44682</v>
      </c>
      <c r="AW246" s="19" t="n">
        <v>4.8345</v>
      </c>
      <c r="AX246" s="19" t="n">
        <v>0</v>
      </c>
      <c r="AY246" s="19" t="n">
        <v>0</v>
      </c>
      <c r="AZ246" s="19" t="n">
        <v>0</v>
      </c>
      <c r="BA246" s="19" t="n">
        <v>0</v>
      </c>
      <c r="BB246" s="19" t="n">
        <v>0</v>
      </c>
      <c r="BC246" s="20"/>
      <c r="BD246" s="133"/>
      <c r="BE246" s="134"/>
      <c r="BF246" s="134"/>
      <c r="BG246" s="134"/>
      <c r="BH246" s="134"/>
      <c r="BI246" s="134"/>
      <c r="BJ246" s="134"/>
      <c r="BK246" s="134"/>
    </row>
    <row r="247" customFormat="false" ht="15" hidden="false" customHeight="false" outlineLevel="0" collapsed="false">
      <c r="AV247" s="25" t="n">
        <f aca="false">EOMONTH(AV246,0)+1</f>
        <v>44713</v>
      </c>
      <c r="AW247" s="19" t="n">
        <v>4.8745</v>
      </c>
      <c r="AX247" s="19" t="n">
        <v>0</v>
      </c>
      <c r="AY247" s="19" t="n">
        <v>0</v>
      </c>
      <c r="AZ247" s="19" t="n">
        <v>0</v>
      </c>
      <c r="BA247" s="19" t="n">
        <v>0</v>
      </c>
      <c r="BB247" s="19" t="n">
        <v>0</v>
      </c>
      <c r="BC247" s="20"/>
      <c r="BD247" s="133"/>
      <c r="BE247" s="134"/>
      <c r="BF247" s="134"/>
      <c r="BG247" s="134"/>
      <c r="BH247" s="134"/>
      <c r="BI247" s="134"/>
      <c r="BJ247" s="134"/>
      <c r="BK247" s="134"/>
    </row>
    <row r="248" customFormat="false" ht="15" hidden="false" customHeight="false" outlineLevel="0" collapsed="false">
      <c r="AV248" s="25" t="n">
        <f aca="false">EOMONTH(AV247,0)+1</f>
        <v>44743</v>
      </c>
      <c r="AW248" s="19" t="n">
        <v>4.9145</v>
      </c>
      <c r="AX248" s="19" t="n">
        <v>0</v>
      </c>
      <c r="AY248" s="19" t="n">
        <v>0</v>
      </c>
      <c r="AZ248" s="19" t="n">
        <v>0</v>
      </c>
      <c r="BA248" s="19" t="n">
        <v>0</v>
      </c>
      <c r="BB248" s="19" t="n">
        <v>0</v>
      </c>
      <c r="BC248" s="20"/>
      <c r="BD248" s="133"/>
      <c r="BE248" s="134"/>
      <c r="BF248" s="134"/>
      <c r="BG248" s="134"/>
      <c r="BH248" s="134"/>
      <c r="BI248" s="134"/>
      <c r="BJ248" s="134"/>
      <c r="BK248" s="134"/>
    </row>
    <row r="249" customFormat="false" ht="15" hidden="false" customHeight="false" outlineLevel="0" collapsed="false">
      <c r="AV249" s="25" t="n">
        <f aca="false">EOMONTH(AV248,0)+1</f>
        <v>44774</v>
      </c>
      <c r="AW249" s="19" t="n">
        <v>4.9645</v>
      </c>
      <c r="AX249" s="19" t="n">
        <v>0</v>
      </c>
      <c r="AY249" s="19" t="n">
        <v>0</v>
      </c>
      <c r="AZ249" s="19" t="n">
        <v>0</v>
      </c>
      <c r="BA249" s="19" t="n">
        <v>0</v>
      </c>
      <c r="BB249" s="19" t="n">
        <v>0</v>
      </c>
      <c r="BC249" s="20"/>
      <c r="BD249" s="133"/>
      <c r="BE249" s="134"/>
      <c r="BF249" s="134"/>
      <c r="BG249" s="134"/>
      <c r="BH249" s="134"/>
      <c r="BI249" s="134"/>
      <c r="BJ249" s="134"/>
      <c r="BK249" s="134"/>
    </row>
    <row r="250" customFormat="false" ht="15" hidden="false" customHeight="false" outlineLevel="0" collapsed="false">
      <c r="AV250" s="25" t="n">
        <f aca="false">EOMONTH(AV249,0)+1</f>
        <v>44805</v>
      </c>
      <c r="AW250" s="19" t="n">
        <v>4.9495</v>
      </c>
      <c r="AX250" s="19" t="n">
        <v>0</v>
      </c>
      <c r="AY250" s="19" t="n">
        <v>0</v>
      </c>
      <c r="AZ250" s="19" t="n">
        <v>0</v>
      </c>
      <c r="BA250" s="19" t="n">
        <v>0</v>
      </c>
      <c r="BB250" s="19" t="n">
        <v>0</v>
      </c>
      <c r="BC250" s="20"/>
      <c r="BD250" s="133"/>
      <c r="BE250" s="134"/>
      <c r="BF250" s="134"/>
      <c r="BG250" s="134"/>
      <c r="BH250" s="134"/>
      <c r="BI250" s="134"/>
      <c r="BJ250" s="134"/>
      <c r="BK250" s="134"/>
    </row>
    <row r="251" customFormat="false" ht="15" hidden="false" customHeight="false" outlineLevel="0" collapsed="false">
      <c r="AV251" s="25" t="n">
        <f aca="false">EOMONTH(AV250,0)+1</f>
        <v>44835</v>
      </c>
      <c r="AW251" s="19" t="n">
        <v>4.9645</v>
      </c>
      <c r="AX251" s="19" t="n">
        <v>0</v>
      </c>
      <c r="AY251" s="19" t="n">
        <v>0</v>
      </c>
      <c r="AZ251" s="19" t="n">
        <v>0</v>
      </c>
      <c r="BA251" s="19" t="n">
        <v>0</v>
      </c>
      <c r="BB251" s="19" t="n">
        <v>0</v>
      </c>
      <c r="BC251" s="20"/>
      <c r="BD251" s="133"/>
      <c r="BE251" s="134"/>
      <c r="BF251" s="134"/>
      <c r="BG251" s="134"/>
      <c r="BH251" s="134"/>
      <c r="BI251" s="134"/>
      <c r="BJ251" s="134"/>
      <c r="BK251" s="134"/>
    </row>
    <row r="252" customFormat="false" ht="15" hidden="false" customHeight="false" outlineLevel="0" collapsed="false">
      <c r="AV252" s="25" t="n">
        <f aca="false">EOMONTH(AV251,0)+1</f>
        <v>44866</v>
      </c>
      <c r="AW252" s="19" t="n">
        <v>5.1095</v>
      </c>
      <c r="AX252" s="19" t="n">
        <v>0</v>
      </c>
      <c r="AY252" s="19" t="n">
        <v>0</v>
      </c>
      <c r="AZ252" s="19" t="n">
        <v>0</v>
      </c>
      <c r="BA252" s="19" t="n">
        <v>0</v>
      </c>
      <c r="BB252" s="19" t="n">
        <v>0</v>
      </c>
      <c r="BC252" s="20"/>
      <c r="BD252" s="133"/>
      <c r="BE252" s="134"/>
      <c r="BF252" s="134"/>
      <c r="BG252" s="134"/>
      <c r="BH252" s="134"/>
      <c r="BI252" s="134"/>
      <c r="BJ252" s="134"/>
      <c r="BK252" s="134"/>
    </row>
    <row r="253" customFormat="false" ht="15" hidden="false" customHeight="false" outlineLevel="0" collapsed="false">
      <c r="AV253" s="25" t="n">
        <f aca="false">EOMONTH(AV252,0)+1</f>
        <v>44896</v>
      </c>
      <c r="AW253" s="19" t="n">
        <v>5.2445</v>
      </c>
      <c r="AX253" s="19" t="n">
        <v>0</v>
      </c>
      <c r="AY253" s="19" t="n">
        <v>0</v>
      </c>
      <c r="AZ253" s="19" t="n">
        <v>0</v>
      </c>
      <c r="BA253" s="19" t="n">
        <v>0</v>
      </c>
      <c r="BB253" s="19" t="n">
        <v>0</v>
      </c>
      <c r="BC253" s="20"/>
      <c r="BD253" s="133"/>
      <c r="BE253" s="134"/>
      <c r="BF253" s="134"/>
      <c r="BG253" s="134"/>
      <c r="BH253" s="134"/>
      <c r="BI253" s="134"/>
      <c r="BJ253" s="134"/>
      <c r="BK253" s="134"/>
    </row>
    <row r="254" customFormat="false" ht="15" hidden="false" customHeight="false" outlineLevel="0" collapsed="false">
      <c r="AV254" s="25" t="n">
        <f aca="false">EOMONTH(AV253,0)+1</f>
        <v>44927</v>
      </c>
      <c r="AW254" s="19" t="n">
        <v>5.292</v>
      </c>
      <c r="AX254" s="19" t="n">
        <v>0</v>
      </c>
      <c r="AY254" s="19" t="n">
        <v>0</v>
      </c>
      <c r="AZ254" s="19" t="n">
        <v>0</v>
      </c>
      <c r="BA254" s="19" t="n">
        <v>0</v>
      </c>
      <c r="BB254" s="19" t="n">
        <v>0</v>
      </c>
      <c r="BC254" s="20"/>
      <c r="BD254" s="133"/>
      <c r="BE254" s="134"/>
      <c r="BF254" s="134"/>
      <c r="BG254" s="134"/>
      <c r="BH254" s="134"/>
      <c r="BI254" s="134"/>
      <c r="BJ254" s="134"/>
      <c r="BK254" s="134"/>
    </row>
    <row r="255" customFormat="false" ht="15" hidden="false" customHeight="false" outlineLevel="0" collapsed="false">
      <c r="AV255" s="25" t="n">
        <f aca="false">EOMONTH(AV254,0)+1</f>
        <v>44958</v>
      </c>
      <c r="AW255" s="19" t="n">
        <v>5.211</v>
      </c>
      <c r="AX255" s="19" t="n">
        <v>0</v>
      </c>
      <c r="AY255" s="19" t="n">
        <v>0</v>
      </c>
      <c r="AZ255" s="19" t="n">
        <v>0</v>
      </c>
      <c r="BA255" s="19" t="n">
        <v>0</v>
      </c>
      <c r="BB255" s="19" t="n">
        <v>0</v>
      </c>
      <c r="BC255" s="20"/>
      <c r="BD255" s="133"/>
      <c r="BE255" s="134"/>
      <c r="BF255" s="134"/>
      <c r="BG255" s="134"/>
      <c r="BH255" s="134"/>
      <c r="BI255" s="134"/>
      <c r="BJ255" s="134"/>
      <c r="BK255" s="134"/>
    </row>
    <row r="256" customFormat="false" ht="15" hidden="false" customHeight="false" outlineLevel="0" collapsed="false">
      <c r="AV256" s="25" t="n">
        <f aca="false">EOMONTH(AV255,0)+1</f>
        <v>44986</v>
      </c>
      <c r="AW256" s="19" t="n">
        <v>5.111</v>
      </c>
      <c r="AX256" s="19" t="n">
        <v>0</v>
      </c>
      <c r="AY256" s="19" t="n">
        <v>0</v>
      </c>
      <c r="AZ256" s="19" t="n">
        <v>0</v>
      </c>
      <c r="BA256" s="19" t="n">
        <v>0</v>
      </c>
      <c r="BB256" s="19" t="n">
        <v>0</v>
      </c>
      <c r="BC256" s="20"/>
      <c r="BD256" s="133"/>
      <c r="BE256" s="134"/>
      <c r="BF256" s="134"/>
      <c r="BG256" s="134"/>
      <c r="BH256" s="134"/>
      <c r="BI256" s="134"/>
      <c r="BJ256" s="134"/>
      <c r="BK256" s="134"/>
    </row>
    <row r="257" customFormat="false" ht="15" hidden="false" customHeight="false" outlineLevel="0" collapsed="false">
      <c r="AV257" s="25" t="n">
        <f aca="false">EOMONTH(AV256,0)+1</f>
        <v>45017</v>
      </c>
      <c r="AW257" s="19" t="n">
        <v>4.929</v>
      </c>
      <c r="AX257" s="19" t="n">
        <v>0</v>
      </c>
      <c r="AY257" s="19" t="n">
        <v>0</v>
      </c>
      <c r="AZ257" s="19" t="n">
        <v>0</v>
      </c>
      <c r="BA257" s="19" t="n">
        <v>0</v>
      </c>
      <c r="BB257" s="19" t="n">
        <v>0</v>
      </c>
      <c r="BC257" s="20"/>
      <c r="BD257" s="133"/>
      <c r="BE257" s="134"/>
      <c r="BF257" s="134"/>
      <c r="BG257" s="134"/>
      <c r="BH257" s="134"/>
      <c r="BI257" s="134"/>
      <c r="BJ257" s="134"/>
      <c r="BK257" s="134"/>
    </row>
    <row r="258" customFormat="false" ht="15" hidden="false" customHeight="false" outlineLevel="0" collapsed="false">
      <c r="AV258" s="25" t="n">
        <f aca="false">EOMONTH(AV257,0)+1</f>
        <v>45047</v>
      </c>
      <c r="AW258" s="19" t="n">
        <v>4.932</v>
      </c>
      <c r="AX258" s="19" t="n">
        <v>0</v>
      </c>
      <c r="AY258" s="19" t="n">
        <v>0</v>
      </c>
      <c r="AZ258" s="19" t="n">
        <v>0</v>
      </c>
      <c r="BA258" s="19" t="n">
        <v>0</v>
      </c>
      <c r="BB258" s="19" t="n">
        <v>0</v>
      </c>
      <c r="BC258" s="20"/>
      <c r="BD258" s="133"/>
      <c r="BE258" s="134"/>
      <c r="BF258" s="134"/>
      <c r="BG258" s="134"/>
      <c r="BH258" s="134"/>
      <c r="BI258" s="134"/>
      <c r="BJ258" s="134"/>
      <c r="BK258" s="134"/>
    </row>
    <row r="259" customFormat="false" ht="15" hidden="false" customHeight="false" outlineLevel="0" collapsed="false">
      <c r="AV259" s="25" t="n">
        <f aca="false">EOMONTH(AV258,0)+1</f>
        <v>45078</v>
      </c>
      <c r="AW259" s="19" t="n">
        <v>4.972</v>
      </c>
      <c r="AX259" s="19" t="n">
        <v>0</v>
      </c>
      <c r="AY259" s="19" t="n">
        <v>0</v>
      </c>
      <c r="AZ259" s="19" t="n">
        <v>0</v>
      </c>
      <c r="BA259" s="19" t="n">
        <v>0</v>
      </c>
      <c r="BB259" s="19" t="n">
        <v>0</v>
      </c>
      <c r="BC259" s="20"/>
      <c r="BD259" s="133"/>
      <c r="BE259" s="134"/>
      <c r="BF259" s="134"/>
      <c r="BG259" s="134"/>
      <c r="BH259" s="134"/>
      <c r="BI259" s="134"/>
      <c r="BJ259" s="134"/>
      <c r="BK259" s="134"/>
    </row>
    <row r="260" customFormat="false" ht="15" hidden="false" customHeight="false" outlineLevel="0" collapsed="false">
      <c r="AV260" s="25" t="n">
        <f aca="false">EOMONTH(AV259,0)+1</f>
        <v>45108</v>
      </c>
      <c r="AW260" s="19" t="n">
        <v>5.012</v>
      </c>
      <c r="AX260" s="19" t="n">
        <v>0</v>
      </c>
      <c r="AY260" s="19" t="n">
        <v>0</v>
      </c>
      <c r="AZ260" s="19" t="n">
        <v>0</v>
      </c>
      <c r="BA260" s="19" t="n">
        <v>0</v>
      </c>
      <c r="BB260" s="19" t="n">
        <v>0</v>
      </c>
      <c r="BC260" s="20"/>
      <c r="BD260" s="133"/>
      <c r="BE260" s="134"/>
      <c r="BF260" s="134"/>
      <c r="BG260" s="134"/>
      <c r="BH260" s="134"/>
      <c r="BI260" s="134"/>
      <c r="BJ260" s="134"/>
      <c r="BK260" s="134"/>
    </row>
    <row r="261" customFormat="false" ht="15" hidden="false" customHeight="false" outlineLevel="0" collapsed="false">
      <c r="AV261" s="25" t="n">
        <f aca="false">EOMONTH(AV260,0)+1</f>
        <v>45139</v>
      </c>
      <c r="AW261" s="19" t="n">
        <v>5.062</v>
      </c>
      <c r="AX261" s="19" t="n">
        <v>0</v>
      </c>
      <c r="AY261" s="19" t="n">
        <v>0</v>
      </c>
      <c r="AZ261" s="19" t="n">
        <v>0</v>
      </c>
      <c r="BA261" s="19" t="n">
        <v>0</v>
      </c>
      <c r="BB261" s="19" t="n">
        <v>0</v>
      </c>
      <c r="BC261" s="20"/>
      <c r="BD261" s="133"/>
      <c r="BE261" s="134"/>
      <c r="BF261" s="134"/>
      <c r="BG261" s="134"/>
      <c r="BH261" s="134"/>
      <c r="BI261" s="134"/>
      <c r="BJ261" s="134"/>
      <c r="BK261" s="134"/>
    </row>
    <row r="262" customFormat="false" ht="15" hidden="false" customHeight="false" outlineLevel="0" collapsed="false">
      <c r="AV262" s="25" t="n">
        <f aca="false">EOMONTH(AV261,0)+1</f>
        <v>45170</v>
      </c>
      <c r="AW262" s="19" t="n">
        <v>5.047</v>
      </c>
      <c r="AX262" s="19" t="n">
        <v>0</v>
      </c>
      <c r="AY262" s="19" t="n">
        <v>0</v>
      </c>
      <c r="AZ262" s="19" t="n">
        <v>0</v>
      </c>
      <c r="BA262" s="19" t="n">
        <v>0</v>
      </c>
      <c r="BB262" s="19" t="n">
        <v>0</v>
      </c>
      <c r="BC262" s="20"/>
      <c r="BD262" s="133"/>
      <c r="BE262" s="134"/>
      <c r="BF262" s="134"/>
      <c r="BG262" s="134"/>
      <c r="BH262" s="134"/>
      <c r="BI262" s="134"/>
      <c r="BJ262" s="134"/>
      <c r="BK262" s="134"/>
    </row>
    <row r="263" customFormat="false" ht="15" hidden="false" customHeight="false" outlineLevel="0" collapsed="false">
      <c r="AV263" s="25" t="n">
        <f aca="false">EOMONTH(AV262,0)+1</f>
        <v>45200</v>
      </c>
      <c r="AW263" s="19" t="n">
        <v>5.062</v>
      </c>
      <c r="AX263" s="19" t="n">
        <v>0</v>
      </c>
      <c r="AY263" s="19" t="n">
        <v>0</v>
      </c>
      <c r="AZ263" s="19" t="n">
        <v>0</v>
      </c>
      <c r="BA263" s="19" t="n">
        <v>0</v>
      </c>
      <c r="BB263" s="19" t="n">
        <v>0</v>
      </c>
      <c r="BC263" s="20"/>
      <c r="BD263" s="133"/>
      <c r="BE263" s="134"/>
      <c r="BF263" s="134"/>
      <c r="BG263" s="134"/>
      <c r="BH263" s="134"/>
      <c r="BI263" s="134"/>
      <c r="BJ263" s="134"/>
      <c r="BK263" s="134"/>
    </row>
    <row r="264" customFormat="false" ht="15" hidden="false" customHeight="false" outlineLevel="0" collapsed="false">
      <c r="AV264" s="25" t="n">
        <f aca="false">EOMONTH(AV263,0)+1</f>
        <v>45231</v>
      </c>
      <c r="AW264" s="19" t="n">
        <v>5.207</v>
      </c>
      <c r="AX264" s="19" t="n">
        <v>0</v>
      </c>
      <c r="AY264" s="19" t="n">
        <v>0</v>
      </c>
      <c r="AZ264" s="19" t="n">
        <v>0</v>
      </c>
      <c r="BA264" s="19" t="n">
        <v>0</v>
      </c>
      <c r="BB264" s="19" t="n">
        <v>0</v>
      </c>
      <c r="BC264" s="20"/>
      <c r="BD264" s="133"/>
      <c r="BE264" s="134"/>
      <c r="BF264" s="134"/>
      <c r="BG264" s="134"/>
      <c r="BH264" s="134"/>
      <c r="BI264" s="134"/>
      <c r="BJ264" s="134"/>
      <c r="BK264" s="134"/>
    </row>
    <row r="265" customFormat="false" ht="15" hidden="false" customHeight="false" outlineLevel="0" collapsed="false">
      <c r="AV265" s="25" t="n">
        <f aca="false">EOMONTH(AV264,0)+1</f>
        <v>45261</v>
      </c>
      <c r="AW265" s="19" t="n">
        <v>5.342</v>
      </c>
      <c r="AX265" s="19" t="n">
        <v>0</v>
      </c>
      <c r="AY265" s="19" t="n">
        <v>0</v>
      </c>
      <c r="AZ265" s="19" t="n">
        <v>0</v>
      </c>
      <c r="BA265" s="19" t="n">
        <v>0</v>
      </c>
      <c r="BB265" s="19" t="n">
        <v>0</v>
      </c>
      <c r="BC265" s="20"/>
      <c r="BD265" s="133"/>
      <c r="BE265" s="134"/>
      <c r="BF265" s="134"/>
      <c r="BG265" s="134"/>
      <c r="BH265" s="134"/>
      <c r="BI265" s="134"/>
      <c r="BJ265" s="134"/>
      <c r="BK265" s="134"/>
    </row>
    <row r="266" customFormat="false" ht="15" hidden="false" customHeight="false" outlineLevel="0" collapsed="false">
      <c r="AV266" s="25" t="n">
        <f aca="false">EOMONTH(AV265,0)+1</f>
        <v>45292</v>
      </c>
      <c r="AW266" s="19" t="n">
        <v>5.3895</v>
      </c>
      <c r="AX266" s="19" t="n">
        <v>0</v>
      </c>
      <c r="AY266" s="19" t="n">
        <v>0</v>
      </c>
      <c r="AZ266" s="19" t="n">
        <v>0</v>
      </c>
      <c r="BA266" s="19" t="n">
        <v>0</v>
      </c>
      <c r="BB266" s="19" t="n">
        <v>0</v>
      </c>
      <c r="BC266" s="20"/>
      <c r="BD266" s="133"/>
      <c r="BE266" s="134"/>
      <c r="BF266" s="134"/>
      <c r="BG266" s="134"/>
      <c r="BH266" s="134"/>
      <c r="BI266" s="134"/>
      <c r="BJ266" s="134"/>
      <c r="BK266" s="134"/>
    </row>
    <row r="267" customFormat="false" ht="15" hidden="false" customHeight="false" outlineLevel="0" collapsed="false">
      <c r="AV267" s="25" t="n">
        <f aca="false">EOMONTH(AV266,0)+1</f>
        <v>45323</v>
      </c>
      <c r="AW267" s="19" t="n">
        <v>5.3085</v>
      </c>
      <c r="AX267" s="19" t="n">
        <v>0</v>
      </c>
      <c r="AY267" s="19" t="n">
        <v>0</v>
      </c>
      <c r="AZ267" s="19" t="n">
        <v>0</v>
      </c>
      <c r="BA267" s="19" t="n">
        <v>0</v>
      </c>
      <c r="BB267" s="19" t="n">
        <v>0</v>
      </c>
      <c r="BC267" s="20"/>
      <c r="BD267" s="133"/>
      <c r="BE267" s="134"/>
      <c r="BF267" s="134"/>
      <c r="BG267" s="134"/>
      <c r="BH267" s="134"/>
      <c r="BI267" s="134"/>
      <c r="BJ267" s="134"/>
      <c r="BK267" s="134"/>
    </row>
    <row r="268" customFormat="false" ht="15" hidden="false" customHeight="false" outlineLevel="0" collapsed="false">
      <c r="AV268" s="25" t="n">
        <f aca="false">EOMONTH(AV267,0)+1</f>
        <v>45352</v>
      </c>
      <c r="AW268" s="19" t="n">
        <v>5.2085</v>
      </c>
      <c r="AX268" s="19" t="n">
        <v>0</v>
      </c>
      <c r="AY268" s="19" t="n">
        <v>0</v>
      </c>
      <c r="AZ268" s="19" t="n">
        <v>0</v>
      </c>
      <c r="BA268" s="19" t="n">
        <v>0</v>
      </c>
      <c r="BB268" s="19" t="n">
        <v>0</v>
      </c>
      <c r="BC268" s="20"/>
      <c r="BD268" s="133"/>
      <c r="BE268" s="134"/>
      <c r="BF268" s="134"/>
      <c r="BG268" s="134"/>
      <c r="BH268" s="134"/>
      <c r="BI268" s="134"/>
      <c r="BJ268" s="134"/>
      <c r="BK268" s="134"/>
    </row>
    <row r="269" customFormat="false" ht="15" hidden="false" customHeight="false" outlineLevel="0" collapsed="false">
      <c r="AV269" s="25" t="n">
        <f aca="false">EOMONTH(AV268,0)+1</f>
        <v>45383</v>
      </c>
      <c r="AW269" s="19" t="n">
        <v>5.0265</v>
      </c>
      <c r="AX269" s="19" t="n">
        <v>0</v>
      </c>
      <c r="AY269" s="19" t="n">
        <v>0</v>
      </c>
      <c r="AZ269" s="19" t="n">
        <v>0</v>
      </c>
      <c r="BA269" s="19" t="n">
        <v>0</v>
      </c>
      <c r="BB269" s="19" t="n">
        <v>0</v>
      </c>
      <c r="BC269" s="20"/>
      <c r="BD269" s="133"/>
      <c r="BE269" s="134"/>
      <c r="BF269" s="134"/>
      <c r="BG269" s="134"/>
      <c r="BH269" s="134"/>
      <c r="BI269" s="134"/>
      <c r="BJ269" s="134"/>
      <c r="BK269" s="134"/>
    </row>
    <row r="270" customFormat="false" ht="15" hidden="false" customHeight="false" outlineLevel="0" collapsed="false">
      <c r="AV270" s="25" t="n">
        <f aca="false">EOMONTH(AV269,0)+1</f>
        <v>45413</v>
      </c>
      <c r="AW270" s="19" t="n">
        <v>5.0295</v>
      </c>
      <c r="AX270" s="19" t="n">
        <v>0</v>
      </c>
      <c r="AY270" s="19" t="n">
        <v>0</v>
      </c>
      <c r="AZ270" s="19" t="n">
        <v>0</v>
      </c>
      <c r="BA270" s="19" t="n">
        <v>0</v>
      </c>
      <c r="BB270" s="19" t="n">
        <v>0</v>
      </c>
      <c r="BC270" s="20"/>
      <c r="BD270" s="133"/>
      <c r="BE270" s="134"/>
      <c r="BF270" s="134"/>
      <c r="BG270" s="134"/>
      <c r="BH270" s="134"/>
      <c r="BI270" s="134"/>
      <c r="BJ270" s="134"/>
      <c r="BK270" s="134"/>
    </row>
    <row r="271" customFormat="false" ht="15" hidden="false" customHeight="false" outlineLevel="0" collapsed="false">
      <c r="AV271" s="25" t="n">
        <f aca="false">EOMONTH(AV270,0)+1</f>
        <v>45444</v>
      </c>
      <c r="AW271" s="19" t="n">
        <v>5.0695</v>
      </c>
      <c r="AX271" s="19" t="n">
        <v>0</v>
      </c>
      <c r="AY271" s="19" t="n">
        <v>0</v>
      </c>
      <c r="AZ271" s="19" t="n">
        <v>0</v>
      </c>
      <c r="BA271" s="19" t="n">
        <v>0</v>
      </c>
      <c r="BB271" s="19" t="n">
        <v>0</v>
      </c>
      <c r="BC271" s="20"/>
      <c r="BD271" s="133"/>
      <c r="BE271" s="134"/>
      <c r="BF271" s="134"/>
      <c r="BG271" s="134"/>
      <c r="BH271" s="134"/>
      <c r="BI271" s="134"/>
      <c r="BJ271" s="134"/>
      <c r="BK271" s="134"/>
    </row>
    <row r="272" customFormat="false" ht="15" hidden="false" customHeight="false" outlineLevel="0" collapsed="false">
      <c r="AV272" s="25" t="n">
        <f aca="false">EOMONTH(AV271,0)+1</f>
        <v>45474</v>
      </c>
      <c r="AW272" s="19" t="n">
        <v>5.1095</v>
      </c>
      <c r="AX272" s="19" t="n">
        <v>0</v>
      </c>
      <c r="AY272" s="19" t="n">
        <v>0</v>
      </c>
      <c r="AZ272" s="19" t="n">
        <v>0</v>
      </c>
      <c r="BA272" s="19" t="n">
        <v>0</v>
      </c>
      <c r="BB272" s="19" t="n">
        <v>0</v>
      </c>
      <c r="BC272" s="20"/>
      <c r="BD272" s="133"/>
      <c r="BE272" s="134"/>
      <c r="BF272" s="134"/>
      <c r="BG272" s="134"/>
      <c r="BH272" s="134"/>
      <c r="BI272" s="134"/>
      <c r="BJ272" s="134"/>
      <c r="BK272" s="134"/>
    </row>
    <row r="273" customFormat="false" ht="15" hidden="false" customHeight="false" outlineLevel="0" collapsed="false">
      <c r="AV273" s="25" t="n">
        <f aca="false">EOMONTH(AV272,0)+1</f>
        <v>45505</v>
      </c>
      <c r="AW273" s="19" t="n">
        <v>5.1595</v>
      </c>
      <c r="AX273" s="19" t="n">
        <v>0</v>
      </c>
      <c r="AY273" s="19" t="n">
        <v>0</v>
      </c>
      <c r="AZ273" s="19" t="n">
        <v>0</v>
      </c>
      <c r="BA273" s="19" t="n">
        <v>0</v>
      </c>
      <c r="BB273" s="19" t="n">
        <v>0</v>
      </c>
      <c r="BC273" s="20"/>
      <c r="BD273" s="133"/>
      <c r="BE273" s="134"/>
      <c r="BF273" s="134"/>
      <c r="BG273" s="134"/>
      <c r="BH273" s="134"/>
      <c r="BI273" s="134"/>
      <c r="BJ273" s="134"/>
      <c r="BK273" s="134"/>
    </row>
    <row r="274" customFormat="false" ht="15" hidden="false" customHeight="false" outlineLevel="0" collapsed="false">
      <c r="AV274" s="25" t="n">
        <f aca="false">EOMONTH(AV273,0)+1</f>
        <v>45536</v>
      </c>
      <c r="AW274" s="19" t="n">
        <v>5.1445</v>
      </c>
      <c r="AX274" s="19" t="n">
        <v>0</v>
      </c>
      <c r="AY274" s="19" t="n">
        <v>0</v>
      </c>
      <c r="AZ274" s="19" t="n">
        <v>0</v>
      </c>
      <c r="BA274" s="19" t="n">
        <v>0</v>
      </c>
      <c r="BB274" s="19" t="n">
        <v>0</v>
      </c>
      <c r="BC274" s="20"/>
      <c r="BD274" s="133"/>
      <c r="BE274" s="134"/>
      <c r="BF274" s="134"/>
      <c r="BG274" s="134"/>
      <c r="BH274" s="134"/>
      <c r="BI274" s="134"/>
      <c r="BJ274" s="134"/>
      <c r="BK274" s="134"/>
    </row>
    <row r="275" customFormat="false" ht="15" hidden="false" customHeight="false" outlineLevel="0" collapsed="false">
      <c r="AV275" s="25" t="n">
        <f aca="false">EOMONTH(AV274,0)+1</f>
        <v>45566</v>
      </c>
      <c r="AW275" s="19" t="n">
        <v>5.1595</v>
      </c>
      <c r="AX275" s="19" t="n">
        <v>0</v>
      </c>
      <c r="AY275" s="19" t="n">
        <v>0</v>
      </c>
      <c r="AZ275" s="19" t="n">
        <v>0</v>
      </c>
      <c r="BA275" s="19" t="n">
        <v>0</v>
      </c>
      <c r="BB275" s="19" t="n">
        <v>0</v>
      </c>
      <c r="BC275" s="20"/>
      <c r="BD275" s="133"/>
      <c r="BE275" s="134"/>
      <c r="BF275" s="134"/>
      <c r="BG275" s="134"/>
      <c r="BH275" s="134"/>
      <c r="BI275" s="134"/>
      <c r="BJ275" s="134"/>
      <c r="BK275" s="134"/>
    </row>
    <row r="276" customFormat="false" ht="15" hidden="false" customHeight="false" outlineLevel="0" collapsed="false">
      <c r="AV276" s="25" t="n">
        <f aca="false">EOMONTH(AV275,0)+1</f>
        <v>45597</v>
      </c>
      <c r="AW276" s="19" t="n">
        <v>5.3045</v>
      </c>
      <c r="AX276" s="19" t="n">
        <v>0</v>
      </c>
      <c r="AY276" s="19" t="n">
        <v>0</v>
      </c>
      <c r="AZ276" s="19" t="n">
        <v>0</v>
      </c>
      <c r="BA276" s="19" t="n">
        <v>0</v>
      </c>
      <c r="BB276" s="19" t="n">
        <v>0</v>
      </c>
      <c r="BC276" s="20"/>
      <c r="BD276" s="133"/>
      <c r="BE276" s="134"/>
      <c r="BF276" s="134"/>
      <c r="BG276" s="134"/>
      <c r="BH276" s="134"/>
      <c r="BI276" s="134"/>
      <c r="BJ276" s="134"/>
      <c r="BK276" s="134"/>
    </row>
    <row r="277" customFormat="false" ht="15" hidden="false" customHeight="false" outlineLevel="0" collapsed="false">
      <c r="AV277" s="25" t="n">
        <f aca="false">EOMONTH(AV276,0)+1</f>
        <v>45627</v>
      </c>
      <c r="AW277" s="19" t="n">
        <v>5.4395</v>
      </c>
      <c r="AX277" s="19" t="n">
        <v>0</v>
      </c>
      <c r="AY277" s="19" t="n">
        <v>0</v>
      </c>
      <c r="AZ277" s="19" t="n">
        <v>0</v>
      </c>
      <c r="BA277" s="19" t="n">
        <v>0</v>
      </c>
      <c r="BB277" s="19" t="n">
        <v>0</v>
      </c>
      <c r="BC277" s="20"/>
      <c r="BD277" s="133"/>
      <c r="BE277" s="134"/>
      <c r="BF277" s="134"/>
      <c r="BG277" s="134"/>
      <c r="BH277" s="134"/>
      <c r="BI277" s="134"/>
      <c r="BJ277" s="134"/>
      <c r="BK277" s="134"/>
    </row>
    <row r="278" customFormat="false" ht="15" hidden="false" customHeight="false" outlineLevel="0" collapsed="false">
      <c r="AV278" s="25" t="n">
        <f aca="false">EOMONTH(AV277,0)+1</f>
        <v>45658</v>
      </c>
      <c r="AW278" s="135" t="n">
        <v>5.236</v>
      </c>
      <c r="AX278" s="20" t="n">
        <v>0</v>
      </c>
      <c r="AY278" s="20" t="n">
        <v>0</v>
      </c>
      <c r="AZ278" s="20" t="n">
        <v>0</v>
      </c>
      <c r="BA278" s="20" t="n">
        <v>0</v>
      </c>
      <c r="BB278" s="136" t="n">
        <v>0</v>
      </c>
      <c r="BC278" s="20"/>
      <c r="BD278" s="133"/>
      <c r="BE278" s="134"/>
      <c r="BF278" s="134"/>
      <c r="BG278" s="134"/>
      <c r="BH278" s="134"/>
      <c r="BI278" s="134"/>
      <c r="BJ278" s="134"/>
      <c r="BK278" s="134"/>
    </row>
    <row r="279" customFormat="false" ht="15.75" hidden="false" customHeight="false" outlineLevel="0" collapsed="false">
      <c r="AV279" s="25" t="n">
        <f aca="false">EOMONTH(AV278,0)+1</f>
        <v>45689</v>
      </c>
      <c r="AW279" s="137" t="n">
        <v>5.396</v>
      </c>
      <c r="AX279" s="138" t="n">
        <v>0</v>
      </c>
      <c r="AY279" s="138" t="n">
        <v>0</v>
      </c>
      <c r="AZ279" s="138" t="n">
        <v>0</v>
      </c>
      <c r="BA279" s="138" t="n">
        <v>0</v>
      </c>
      <c r="BB279" s="139" t="n">
        <v>0</v>
      </c>
      <c r="BC279" s="20"/>
      <c r="BD279" s="133"/>
      <c r="BE279" s="134"/>
      <c r="BF279" s="134"/>
      <c r="BG279" s="134"/>
      <c r="BH279" s="134"/>
      <c r="BI279" s="134"/>
      <c r="BJ279" s="134"/>
      <c r="BK279" s="134"/>
    </row>
    <row r="280" customFormat="false" ht="15.75" hidden="false" customHeight="false" outlineLevel="0" collapsed="false">
      <c r="AV280" s="25" t="n">
        <f aca="false">EOMONTH(AV279,0)+1</f>
        <v>45717</v>
      </c>
      <c r="AW280" s="137" t="n">
        <v>5.815</v>
      </c>
      <c r="AX280" s="138" t="n">
        <v>0</v>
      </c>
      <c r="AY280" s="138" t="n">
        <v>0</v>
      </c>
      <c r="AZ280" s="138" t="n">
        <v>0</v>
      </c>
      <c r="BA280" s="138" t="n">
        <v>0</v>
      </c>
      <c r="BB280" s="139" t="n">
        <v>0</v>
      </c>
      <c r="BC280" s="20"/>
      <c r="BD280" s="133"/>
      <c r="BE280" s="134"/>
      <c r="BF280" s="134"/>
      <c r="BG280" s="134"/>
      <c r="BH280" s="134"/>
      <c r="BI280" s="134"/>
      <c r="BJ280" s="134"/>
      <c r="BK280" s="134"/>
    </row>
    <row r="281" customFormat="false" ht="15.75" hidden="false" customHeight="false" outlineLevel="0" collapsed="false">
      <c r="AV281" s="25" t="n">
        <f aca="false">EOMONTH(AV280,0)+1</f>
        <v>45748</v>
      </c>
      <c r="AW281" s="137" t="n">
        <v>5.5395</v>
      </c>
      <c r="AX281" s="138" t="n">
        <v>0</v>
      </c>
      <c r="AY281" s="138" t="n">
        <v>0</v>
      </c>
      <c r="AZ281" s="138" t="n">
        <v>0</v>
      </c>
      <c r="BA281" s="138" t="n">
        <v>0</v>
      </c>
      <c r="BB281" s="139" t="n">
        <v>0</v>
      </c>
      <c r="BC281" s="20"/>
      <c r="BD281" s="133"/>
      <c r="BE281" s="134"/>
      <c r="BF281" s="134"/>
      <c r="BG281" s="134"/>
      <c r="BH281" s="134"/>
      <c r="BI281" s="134"/>
      <c r="BJ281" s="134"/>
      <c r="BK281" s="134"/>
    </row>
    <row r="282" customFormat="false" ht="15" hidden="false" customHeight="false" outlineLevel="0" collapsed="false">
      <c r="AV282" s="25" t="n">
        <f aca="false">EOMONTH(AV281,0)+1</f>
        <v>45778</v>
      </c>
      <c r="AW282" s="140"/>
      <c r="AX282" s="141" t="n">
        <v>0</v>
      </c>
      <c r="AY282" s="141" t="n">
        <v>0</v>
      </c>
      <c r="AZ282" s="141" t="n">
        <v>0</v>
      </c>
      <c r="BA282" s="141" t="n">
        <v>0</v>
      </c>
      <c r="BB282" s="142" t="n">
        <v>0</v>
      </c>
      <c r="BC282" s="20"/>
      <c r="BD282" s="133"/>
      <c r="BE282" s="134"/>
      <c r="BF282" s="134"/>
      <c r="BG282" s="134"/>
      <c r="BH282" s="134"/>
      <c r="BI282" s="134"/>
      <c r="BJ282" s="134"/>
      <c r="BK282" s="134"/>
    </row>
    <row r="283" customFormat="false" ht="15" hidden="false" customHeight="false" outlineLevel="0" collapsed="false">
      <c r="AV283" s="25" t="n">
        <f aca="false">EOMONTH(AV282,0)+1</f>
        <v>45809</v>
      </c>
      <c r="AW283" s="140"/>
      <c r="AX283" s="141" t="n">
        <v>0</v>
      </c>
      <c r="AY283" s="141" t="n">
        <v>0</v>
      </c>
      <c r="AZ283" s="141" t="n">
        <v>0</v>
      </c>
      <c r="BA283" s="141" t="n">
        <v>0</v>
      </c>
      <c r="BB283" s="142" t="n">
        <v>0</v>
      </c>
      <c r="BC283" s="143"/>
      <c r="BD283" s="133"/>
      <c r="BE283" s="134"/>
      <c r="BF283" s="134"/>
      <c r="BG283" s="134"/>
      <c r="BH283" s="134"/>
      <c r="BI283" s="134"/>
      <c r="BJ283" s="134"/>
      <c r="BK283" s="134"/>
    </row>
    <row r="284" customFormat="false" ht="15" hidden="false" customHeight="false" outlineLevel="0" collapsed="false">
      <c r="AV284" s="25" t="n">
        <f aca="false">EOMONTH(AV283,0)+1</f>
        <v>45839</v>
      </c>
      <c r="AW284" s="140"/>
      <c r="AX284" s="141" t="n">
        <v>0</v>
      </c>
      <c r="AY284" s="141" t="n">
        <v>0</v>
      </c>
      <c r="AZ284" s="141" t="n">
        <v>0</v>
      </c>
      <c r="BA284" s="141" t="n">
        <v>0</v>
      </c>
      <c r="BB284" s="142" t="n">
        <v>0</v>
      </c>
      <c r="BC284" s="143"/>
      <c r="BD284" s="133"/>
      <c r="BE284" s="134"/>
      <c r="BF284" s="134"/>
      <c r="BG284" s="134"/>
      <c r="BH284" s="134"/>
      <c r="BI284" s="134"/>
      <c r="BJ284" s="134"/>
      <c r="BK284" s="134"/>
    </row>
    <row r="285" customFormat="false" ht="15" hidden="false" customHeight="false" outlineLevel="0" collapsed="false">
      <c r="AV285" s="25" t="n">
        <f aca="false">EOMONTH(AV284,0)+1</f>
        <v>45870</v>
      </c>
      <c r="AW285" s="140"/>
      <c r="AX285" s="141" t="n">
        <v>0</v>
      </c>
      <c r="AY285" s="141" t="n">
        <v>0</v>
      </c>
      <c r="AZ285" s="141" t="n">
        <v>0</v>
      </c>
      <c r="BA285" s="141" t="n">
        <v>0</v>
      </c>
      <c r="BB285" s="142" t="n">
        <v>0</v>
      </c>
      <c r="BC285" s="143"/>
      <c r="BD285" s="133"/>
      <c r="BE285" s="134"/>
      <c r="BF285" s="134"/>
      <c r="BG285" s="134"/>
      <c r="BH285" s="134"/>
      <c r="BI285" s="134"/>
      <c r="BJ285" s="134"/>
      <c r="BK285" s="134"/>
    </row>
    <row r="286" customFormat="false" ht="15" hidden="false" customHeight="false" outlineLevel="0" collapsed="false">
      <c r="AV286" s="25" t="n">
        <f aca="false">EOMONTH(AV285,0)+1</f>
        <v>45901</v>
      </c>
      <c r="AW286" s="140"/>
      <c r="AX286" s="141" t="n">
        <v>0</v>
      </c>
      <c r="AY286" s="141" t="n">
        <v>0</v>
      </c>
      <c r="AZ286" s="141" t="n">
        <v>0</v>
      </c>
      <c r="BA286" s="141" t="n">
        <v>0</v>
      </c>
      <c r="BB286" s="142" t="n">
        <v>0</v>
      </c>
      <c r="BC286" s="143"/>
      <c r="BD286" s="133"/>
      <c r="BE286" s="134"/>
      <c r="BF286" s="134"/>
      <c r="BG286" s="134"/>
      <c r="BH286" s="134"/>
      <c r="BI286" s="134"/>
      <c r="BJ286" s="134"/>
      <c r="BK286" s="134"/>
    </row>
    <row r="287" customFormat="false" ht="15" hidden="false" customHeight="false" outlineLevel="0" collapsed="false">
      <c r="AV287" s="25" t="n">
        <f aca="false">EOMONTH(AV286,0)+1</f>
        <v>45931</v>
      </c>
      <c r="AW287" s="140"/>
      <c r="AX287" s="141" t="n">
        <v>0</v>
      </c>
      <c r="AY287" s="141" t="n">
        <v>0</v>
      </c>
      <c r="AZ287" s="141" t="n">
        <v>0</v>
      </c>
      <c r="BA287" s="141" t="n">
        <v>0</v>
      </c>
      <c r="BB287" s="142" t="n">
        <v>0</v>
      </c>
      <c r="BC287" s="143"/>
      <c r="BD287" s="133"/>
      <c r="BE287" s="134"/>
      <c r="BF287" s="134"/>
      <c r="BG287" s="134"/>
      <c r="BH287" s="134"/>
      <c r="BI287" s="134"/>
      <c r="BJ287" s="134"/>
      <c r="BK287" s="134"/>
    </row>
    <row r="288" customFormat="false" ht="15" hidden="false" customHeight="false" outlineLevel="0" collapsed="false">
      <c r="AV288" s="25" t="n">
        <f aca="false">EOMONTH(AV287,0)+1</f>
        <v>45962</v>
      </c>
      <c r="AW288" s="140"/>
      <c r="AX288" s="141" t="n">
        <v>0</v>
      </c>
      <c r="AY288" s="141" t="n">
        <v>0</v>
      </c>
      <c r="AZ288" s="141" t="n">
        <v>0</v>
      </c>
      <c r="BA288" s="141" t="n">
        <v>0</v>
      </c>
      <c r="BB288" s="142" t="n">
        <v>0</v>
      </c>
      <c r="BC288" s="143"/>
      <c r="BD288" s="133"/>
      <c r="BE288" s="134"/>
      <c r="BF288" s="134"/>
      <c r="BG288" s="134"/>
      <c r="BH288" s="134"/>
      <c r="BI288" s="134"/>
      <c r="BJ288" s="134"/>
      <c r="BK288" s="134"/>
    </row>
    <row r="289" customFormat="false" ht="15" hidden="false" customHeight="false" outlineLevel="0" collapsed="false">
      <c r="AV289" s="25" t="n">
        <f aca="false">EOMONTH(AV288,0)+1</f>
        <v>45992</v>
      </c>
      <c r="AW289" s="140"/>
      <c r="AX289" s="141" t="n">
        <v>0</v>
      </c>
      <c r="AY289" s="141" t="n">
        <v>0</v>
      </c>
      <c r="AZ289" s="141" t="n">
        <v>0</v>
      </c>
      <c r="BA289" s="141" t="n">
        <v>0</v>
      </c>
      <c r="BB289" s="142" t="n">
        <v>0</v>
      </c>
      <c r="BC289" s="143"/>
      <c r="BD289" s="133"/>
      <c r="BE289" s="134"/>
      <c r="BF289" s="134"/>
      <c r="BG289" s="134"/>
      <c r="BH289" s="134"/>
      <c r="BI289" s="134"/>
      <c r="BJ289" s="134"/>
      <c r="BK289" s="134"/>
    </row>
    <row r="290" customFormat="false" ht="15" hidden="false" customHeight="false" outlineLevel="0" collapsed="false">
      <c r="AV290" s="25" t="n">
        <f aca="false">EOMONTH(AV289,0)+1</f>
        <v>46023</v>
      </c>
      <c r="AW290" s="140"/>
      <c r="AX290" s="141" t="n">
        <v>0</v>
      </c>
      <c r="AY290" s="141" t="n">
        <v>0</v>
      </c>
      <c r="AZ290" s="141" t="n">
        <v>0</v>
      </c>
      <c r="BA290" s="141" t="n">
        <v>0</v>
      </c>
      <c r="BB290" s="142" t="n">
        <v>0</v>
      </c>
      <c r="BC290" s="143"/>
      <c r="BD290" s="133"/>
      <c r="BE290" s="134"/>
      <c r="BF290" s="134"/>
      <c r="BG290" s="134"/>
      <c r="BH290" s="134"/>
      <c r="BI290" s="134"/>
      <c r="BJ290" s="134"/>
      <c r="BK290" s="134"/>
    </row>
    <row r="291" customFormat="false" ht="15" hidden="false" customHeight="false" outlineLevel="0" collapsed="false">
      <c r="AV291" s="25" t="n">
        <f aca="false">EOMONTH(AV290,0)+1</f>
        <v>46054</v>
      </c>
      <c r="AW291" s="140"/>
      <c r="AX291" s="141" t="n">
        <v>0</v>
      </c>
      <c r="AY291" s="141" t="n">
        <v>0</v>
      </c>
      <c r="AZ291" s="141" t="n">
        <v>0</v>
      </c>
      <c r="BA291" s="141" t="n">
        <v>0</v>
      </c>
      <c r="BB291" s="142" t="n">
        <v>0</v>
      </c>
      <c r="BC291" s="143"/>
      <c r="BD291" s="133"/>
      <c r="BE291" s="134"/>
      <c r="BF291" s="134"/>
      <c r="BG291" s="134"/>
      <c r="BH291" s="134"/>
      <c r="BI291" s="134"/>
      <c r="BJ291" s="134"/>
      <c r="BK291" s="134"/>
    </row>
    <row r="292" customFormat="false" ht="15" hidden="false" customHeight="false" outlineLevel="0" collapsed="false">
      <c r="AV292" s="25" t="n">
        <f aca="false">EOMONTH(AV291,0)+1</f>
        <v>46082</v>
      </c>
      <c r="AW292" s="140"/>
      <c r="AX292" s="141" t="n">
        <v>0</v>
      </c>
      <c r="AY292" s="141" t="n">
        <v>0</v>
      </c>
      <c r="AZ292" s="141" t="n">
        <v>0</v>
      </c>
      <c r="BA292" s="141" t="n">
        <v>0</v>
      </c>
      <c r="BB292" s="142" t="n">
        <v>0</v>
      </c>
      <c r="BC292" s="143"/>
      <c r="BD292" s="133"/>
      <c r="BE292" s="134"/>
      <c r="BF292" s="134"/>
      <c r="BG292" s="134"/>
      <c r="BH292" s="134"/>
      <c r="BI292" s="134"/>
      <c r="BJ292" s="134"/>
      <c r="BK292" s="134"/>
    </row>
    <row r="293" customFormat="false" ht="15" hidden="false" customHeight="false" outlineLevel="0" collapsed="false">
      <c r="AV293" s="25" t="n">
        <f aca="false">EOMONTH(AV292,0)+1</f>
        <v>46113</v>
      </c>
      <c r="AW293" s="140"/>
      <c r="AX293" s="141" t="n">
        <v>0</v>
      </c>
      <c r="AY293" s="141" t="n">
        <v>0</v>
      </c>
      <c r="AZ293" s="141" t="n">
        <v>0</v>
      </c>
      <c r="BA293" s="141" t="n">
        <v>0</v>
      </c>
      <c r="BB293" s="142" t="n">
        <v>0</v>
      </c>
      <c r="BC293" s="143"/>
      <c r="BD293" s="133"/>
      <c r="BE293" s="134"/>
      <c r="BF293" s="134"/>
      <c r="BG293" s="134"/>
      <c r="BH293" s="134"/>
      <c r="BI293" s="134"/>
      <c r="BJ293" s="134"/>
      <c r="BK293" s="134"/>
    </row>
    <row r="294" customFormat="false" ht="15" hidden="false" customHeight="false" outlineLevel="0" collapsed="false">
      <c r="AV294" s="25" t="n">
        <f aca="false">EOMONTH(AV293,0)+1</f>
        <v>46143</v>
      </c>
      <c r="AW294" s="140"/>
      <c r="AX294" s="141" t="n">
        <v>0</v>
      </c>
      <c r="AY294" s="141" t="n">
        <v>0</v>
      </c>
      <c r="AZ294" s="141" t="n">
        <v>0</v>
      </c>
      <c r="BA294" s="141" t="n">
        <v>0</v>
      </c>
      <c r="BB294" s="142" t="n">
        <v>0</v>
      </c>
      <c r="BC294" s="143"/>
      <c r="BD294" s="133"/>
      <c r="BE294" s="134"/>
      <c r="BF294" s="134"/>
      <c r="BG294" s="134"/>
      <c r="BH294" s="134"/>
      <c r="BI294" s="134"/>
      <c r="BJ294" s="134"/>
      <c r="BK294" s="134"/>
    </row>
    <row r="295" customFormat="false" ht="15" hidden="false" customHeight="false" outlineLevel="0" collapsed="false">
      <c r="AV295" s="25" t="n">
        <f aca="false">EOMONTH(AV294,0)+1</f>
        <v>46174</v>
      </c>
      <c r="AW295" s="140"/>
      <c r="AX295" s="141" t="n">
        <v>0</v>
      </c>
      <c r="AY295" s="141" t="n">
        <v>0</v>
      </c>
      <c r="AZ295" s="141" t="n">
        <v>0</v>
      </c>
      <c r="BA295" s="141" t="n">
        <v>0</v>
      </c>
      <c r="BB295" s="142" t="n">
        <v>0</v>
      </c>
      <c r="BC295" s="143"/>
      <c r="BD295" s="133"/>
      <c r="BE295" s="134"/>
      <c r="BF295" s="134"/>
      <c r="BG295" s="134"/>
      <c r="BH295" s="134"/>
      <c r="BI295" s="134"/>
      <c r="BJ295" s="134"/>
      <c r="BK295" s="134"/>
    </row>
    <row r="296" customFormat="false" ht="15" hidden="false" customHeight="false" outlineLevel="0" collapsed="false">
      <c r="AV296" s="25" t="n">
        <f aca="false">EOMONTH(AV295,0)+1</f>
        <v>46204</v>
      </c>
      <c r="AW296" s="140"/>
      <c r="AX296" s="141" t="n">
        <v>0</v>
      </c>
      <c r="AY296" s="141" t="n">
        <v>0</v>
      </c>
      <c r="AZ296" s="141" t="n">
        <v>0</v>
      </c>
      <c r="BA296" s="141" t="n">
        <v>0</v>
      </c>
      <c r="BB296" s="142" t="n">
        <v>0</v>
      </c>
      <c r="BC296" s="143"/>
      <c r="BD296" s="133"/>
      <c r="BE296" s="134"/>
      <c r="BF296" s="134"/>
      <c r="BG296" s="134"/>
      <c r="BH296" s="134"/>
      <c r="BI296" s="134"/>
      <c r="BJ296" s="134"/>
      <c r="BK296" s="134"/>
    </row>
    <row r="297" customFormat="false" ht="15" hidden="false" customHeight="false" outlineLevel="0" collapsed="false">
      <c r="AV297" s="25" t="n">
        <f aca="false">EOMONTH(AV296,0)+1</f>
        <v>46235</v>
      </c>
      <c r="AW297" s="140"/>
      <c r="AX297" s="141" t="n">
        <v>0</v>
      </c>
      <c r="AY297" s="141" t="n">
        <v>0</v>
      </c>
      <c r="AZ297" s="141" t="n">
        <v>0</v>
      </c>
      <c r="BA297" s="141" t="n">
        <v>0</v>
      </c>
      <c r="BB297" s="142" t="n">
        <v>0</v>
      </c>
      <c r="BC297" s="143"/>
      <c r="BD297" s="133"/>
      <c r="BE297" s="134"/>
      <c r="BF297" s="134"/>
      <c r="BG297" s="134"/>
      <c r="BH297" s="134"/>
      <c r="BI297" s="134"/>
      <c r="BJ297" s="134"/>
      <c r="BK297" s="134"/>
    </row>
    <row r="298" customFormat="false" ht="15" hidden="false" customHeight="false" outlineLevel="0" collapsed="false">
      <c r="AV298" s="25" t="n">
        <f aca="false">EOMONTH(AV297,0)+1</f>
        <v>46266</v>
      </c>
      <c r="AW298" s="140"/>
      <c r="AX298" s="141" t="n">
        <v>0</v>
      </c>
      <c r="AY298" s="141" t="n">
        <v>0</v>
      </c>
      <c r="AZ298" s="141" t="n">
        <v>0</v>
      </c>
      <c r="BA298" s="141" t="n">
        <v>0</v>
      </c>
      <c r="BB298" s="142" t="n">
        <v>0</v>
      </c>
      <c r="BC298" s="143"/>
      <c r="BD298" s="133"/>
      <c r="BE298" s="134"/>
      <c r="BF298" s="134"/>
      <c r="BG298" s="134"/>
      <c r="BH298" s="134"/>
      <c r="BI298" s="134"/>
      <c r="BJ298" s="134"/>
      <c r="BK298" s="134"/>
    </row>
    <row r="299" customFormat="false" ht="15" hidden="false" customHeight="false" outlineLevel="0" collapsed="false">
      <c r="AV299" s="25" t="n">
        <f aca="false">EOMONTH(AV298,0)+1</f>
        <v>46296</v>
      </c>
      <c r="AW299" s="140"/>
      <c r="AX299" s="141" t="n">
        <v>0</v>
      </c>
      <c r="AY299" s="141" t="n">
        <v>0</v>
      </c>
      <c r="AZ299" s="141" t="n">
        <v>0</v>
      </c>
      <c r="BA299" s="141" t="n">
        <v>0</v>
      </c>
      <c r="BB299" s="142" t="n">
        <v>0</v>
      </c>
      <c r="BC299" s="143"/>
      <c r="BD299" s="133"/>
      <c r="BE299" s="134"/>
      <c r="BF299" s="134"/>
      <c r="BG299" s="134"/>
      <c r="BH299" s="134"/>
      <c r="BI299" s="134"/>
      <c r="BJ299" s="134"/>
      <c r="BK299" s="134"/>
    </row>
    <row r="300" customFormat="false" ht="15" hidden="false" customHeight="false" outlineLevel="0" collapsed="false">
      <c r="AV300" s="25" t="n">
        <f aca="false">EOMONTH(AV299,0)+1</f>
        <v>46327</v>
      </c>
      <c r="AW300" s="135"/>
      <c r="AX300" s="20" t="n">
        <v>0</v>
      </c>
      <c r="AY300" s="20" t="n">
        <v>0</v>
      </c>
      <c r="AZ300" s="20" t="n">
        <v>0</v>
      </c>
      <c r="BA300" s="20" t="n">
        <v>0</v>
      </c>
      <c r="BB300" s="136" t="n">
        <v>0</v>
      </c>
      <c r="BC300" s="143"/>
      <c r="BD300" s="133"/>
      <c r="BE300" s="134"/>
      <c r="BF300" s="134"/>
      <c r="BG300" s="134"/>
      <c r="BH300" s="134"/>
      <c r="BI300" s="134"/>
      <c r="BJ300" s="134"/>
      <c r="BK300" s="134"/>
    </row>
    <row r="301" customFormat="false" ht="15" hidden="false" customHeight="false" outlineLevel="0" collapsed="false">
      <c r="AV301" s="25" t="n">
        <f aca="false">EOMONTH(AV300,0)+1</f>
        <v>46357</v>
      </c>
      <c r="AW301" s="135"/>
      <c r="AX301" s="20" t="n">
        <v>0</v>
      </c>
      <c r="AY301" s="20" t="n">
        <v>0</v>
      </c>
      <c r="AZ301" s="20" t="n">
        <v>0</v>
      </c>
      <c r="BA301" s="20" t="n">
        <v>0</v>
      </c>
      <c r="BB301" s="136" t="n">
        <v>0</v>
      </c>
      <c r="BC301" s="143"/>
      <c r="BD301" s="133"/>
      <c r="BE301" s="134"/>
      <c r="BF301" s="134"/>
      <c r="BG301" s="134"/>
      <c r="BH301" s="134"/>
      <c r="BI301" s="134"/>
      <c r="BJ301" s="134"/>
      <c r="BK301" s="134"/>
    </row>
    <row r="302" customFormat="false" ht="15" hidden="false" customHeight="false" outlineLevel="0" collapsed="false">
      <c r="AV302" s="25" t="n">
        <f aca="false">EOMONTH(AV301,0)+1</f>
        <v>46388</v>
      </c>
      <c r="AW302" s="135"/>
      <c r="AX302" s="20" t="n">
        <v>0</v>
      </c>
      <c r="AY302" s="20" t="n">
        <v>0</v>
      </c>
      <c r="AZ302" s="20" t="n">
        <v>0</v>
      </c>
      <c r="BA302" s="20" t="n">
        <v>0</v>
      </c>
      <c r="BB302" s="136" t="n">
        <v>0</v>
      </c>
      <c r="BC302" s="143"/>
      <c r="BD302" s="133"/>
      <c r="BE302" s="134"/>
      <c r="BF302" s="134"/>
      <c r="BG302" s="134"/>
      <c r="BH302" s="134"/>
      <c r="BI302" s="134"/>
      <c r="BJ302" s="134"/>
      <c r="BK302" s="134"/>
    </row>
    <row r="303" customFormat="false" ht="15" hidden="false" customHeight="false" outlineLevel="0" collapsed="false">
      <c r="AV303" s="25" t="n">
        <f aca="false">EOMONTH(AV302,0)+1</f>
        <v>46419</v>
      </c>
      <c r="AW303" s="135"/>
      <c r="AX303" s="20" t="n">
        <v>0</v>
      </c>
      <c r="AY303" s="20" t="n">
        <v>0</v>
      </c>
      <c r="AZ303" s="20" t="n">
        <v>0</v>
      </c>
      <c r="BA303" s="20" t="n">
        <v>0</v>
      </c>
      <c r="BB303" s="136" t="n">
        <v>0</v>
      </c>
      <c r="BC303" s="143"/>
      <c r="BD303" s="133"/>
      <c r="BE303" s="134"/>
      <c r="BF303" s="134"/>
      <c r="BG303" s="134"/>
      <c r="BH303" s="134"/>
      <c r="BI303" s="134"/>
      <c r="BJ303" s="134"/>
      <c r="BK303" s="134"/>
    </row>
    <row r="304" customFormat="false" ht="15" hidden="false" customHeight="false" outlineLevel="0" collapsed="false">
      <c r="AV304" s="25" t="n">
        <f aca="false">EOMONTH(AV303,0)+1</f>
        <v>46447</v>
      </c>
      <c r="AW304" s="135"/>
      <c r="AX304" s="20" t="n">
        <v>0</v>
      </c>
      <c r="AY304" s="20" t="n">
        <v>0</v>
      </c>
      <c r="AZ304" s="20" t="n">
        <v>0</v>
      </c>
      <c r="BA304" s="20" t="n">
        <v>0</v>
      </c>
      <c r="BB304" s="136" t="n">
        <v>0</v>
      </c>
      <c r="BC304" s="143"/>
      <c r="BD304" s="133"/>
      <c r="BE304" s="134"/>
      <c r="BF304" s="134"/>
      <c r="BG304" s="134"/>
      <c r="BH304" s="134"/>
      <c r="BI304" s="134"/>
      <c r="BJ304" s="134"/>
      <c r="BK304" s="134"/>
    </row>
    <row r="305" customFormat="false" ht="15" hidden="false" customHeight="false" outlineLevel="0" collapsed="false">
      <c r="AV305" s="25" t="n">
        <f aca="false">EOMONTH(AV304,0)+1</f>
        <v>46478</v>
      </c>
      <c r="AW305" s="135"/>
      <c r="AX305" s="20" t="n">
        <v>0</v>
      </c>
      <c r="AY305" s="20" t="n">
        <v>0</v>
      </c>
      <c r="AZ305" s="20" t="n">
        <v>0</v>
      </c>
      <c r="BA305" s="20" t="n">
        <v>0</v>
      </c>
      <c r="BB305" s="136" t="n">
        <v>0</v>
      </c>
      <c r="BC305" s="143"/>
      <c r="BD305" s="133"/>
      <c r="BE305" s="134"/>
      <c r="BF305" s="134"/>
      <c r="BG305" s="134"/>
      <c r="BH305" s="134"/>
      <c r="BI305" s="134"/>
      <c r="BJ305" s="134"/>
      <c r="BK305" s="134"/>
    </row>
    <row r="306" customFormat="false" ht="15" hidden="false" customHeight="false" outlineLevel="0" collapsed="false">
      <c r="AV306" s="25" t="n">
        <f aca="false">EOMONTH(AV305,0)+1</f>
        <v>46508</v>
      </c>
      <c r="AW306" s="135"/>
      <c r="AX306" s="20" t="n">
        <v>0</v>
      </c>
      <c r="AY306" s="20" t="n">
        <v>0</v>
      </c>
      <c r="AZ306" s="20" t="n">
        <v>0</v>
      </c>
      <c r="BA306" s="20" t="n">
        <v>0</v>
      </c>
      <c r="BB306" s="136" t="n">
        <v>0</v>
      </c>
      <c r="BC306" s="143"/>
      <c r="BD306" s="133"/>
      <c r="BE306" s="134"/>
      <c r="BF306" s="134"/>
      <c r="BG306" s="134"/>
      <c r="BH306" s="134"/>
      <c r="BI306" s="134"/>
      <c r="BJ306" s="134"/>
      <c r="BK306" s="134"/>
    </row>
    <row r="307" customFormat="false" ht="15" hidden="false" customHeight="false" outlineLevel="0" collapsed="false">
      <c r="AV307" s="25" t="n">
        <f aca="false">EOMONTH(AV306,0)+1</f>
        <v>46539</v>
      </c>
      <c r="AW307" s="135"/>
      <c r="AX307" s="20" t="n">
        <v>0</v>
      </c>
      <c r="AY307" s="20" t="n">
        <v>0</v>
      </c>
      <c r="AZ307" s="20" t="n">
        <v>0</v>
      </c>
      <c r="BA307" s="20" t="n">
        <v>0</v>
      </c>
      <c r="BB307" s="136" t="n">
        <v>0</v>
      </c>
      <c r="BC307" s="143"/>
      <c r="BD307" s="133"/>
      <c r="BE307" s="134"/>
      <c r="BF307" s="134"/>
      <c r="BG307" s="134"/>
      <c r="BH307" s="134"/>
      <c r="BI307" s="134"/>
      <c r="BJ307" s="134"/>
      <c r="BK307" s="134"/>
    </row>
    <row r="308" customFormat="false" ht="15" hidden="false" customHeight="false" outlineLevel="0" collapsed="false">
      <c r="AV308" s="25" t="n">
        <f aca="false">EOMONTH(AV307,0)+1</f>
        <v>46569</v>
      </c>
      <c r="AW308" s="135"/>
      <c r="AX308" s="20" t="n">
        <v>0</v>
      </c>
      <c r="AY308" s="20" t="n">
        <v>0</v>
      </c>
      <c r="AZ308" s="20" t="n">
        <v>0</v>
      </c>
      <c r="BA308" s="20" t="n">
        <v>0</v>
      </c>
      <c r="BB308" s="136" t="n">
        <v>0</v>
      </c>
      <c r="BC308" s="143"/>
      <c r="BD308" s="133"/>
      <c r="BE308" s="134"/>
      <c r="BF308" s="134"/>
      <c r="BG308" s="134"/>
      <c r="BH308" s="134"/>
      <c r="BI308" s="134"/>
      <c r="BJ308" s="134"/>
      <c r="BK308" s="134"/>
    </row>
    <row r="309" customFormat="false" ht="15" hidden="false" customHeight="false" outlineLevel="0" collapsed="false">
      <c r="AV309" s="25" t="n">
        <f aca="false">EOMONTH(AV308,0)+1</f>
        <v>46600</v>
      </c>
      <c r="AW309" s="135"/>
      <c r="AX309" s="20" t="n">
        <v>0</v>
      </c>
      <c r="AY309" s="20" t="n">
        <v>0</v>
      </c>
      <c r="AZ309" s="20" t="n">
        <v>0</v>
      </c>
      <c r="BA309" s="20" t="n">
        <v>0</v>
      </c>
      <c r="BB309" s="136" t="n">
        <v>0</v>
      </c>
      <c r="BC309" s="143"/>
      <c r="BD309" s="133"/>
      <c r="BE309" s="134"/>
      <c r="BF309" s="134"/>
      <c r="BG309" s="134"/>
      <c r="BH309" s="134"/>
      <c r="BI309" s="134"/>
      <c r="BJ309" s="134"/>
      <c r="BK309" s="134"/>
    </row>
    <row r="310" customFormat="false" ht="15" hidden="false" customHeight="false" outlineLevel="0" collapsed="false">
      <c r="AV310" s="25" t="n">
        <f aca="false">EOMONTH(AV309,0)+1</f>
        <v>46631</v>
      </c>
      <c r="AW310" s="135"/>
      <c r="AX310" s="20" t="n">
        <v>0</v>
      </c>
      <c r="AY310" s="20" t="n">
        <v>0</v>
      </c>
      <c r="AZ310" s="20" t="n">
        <v>0</v>
      </c>
      <c r="BA310" s="20" t="n">
        <v>0</v>
      </c>
      <c r="BB310" s="136" t="n">
        <v>0</v>
      </c>
      <c r="BC310" s="143"/>
      <c r="BD310" s="133"/>
      <c r="BE310" s="134"/>
      <c r="BF310" s="134"/>
      <c r="BG310" s="134"/>
      <c r="BH310" s="134"/>
      <c r="BI310" s="134"/>
      <c r="BJ310" s="134"/>
      <c r="BK310" s="134"/>
    </row>
    <row r="311" customFormat="false" ht="15" hidden="false" customHeight="false" outlineLevel="0" collapsed="false">
      <c r="AV311" s="25" t="n">
        <f aca="false">EOMONTH(AV310,0)+1</f>
        <v>46661</v>
      </c>
      <c r="AW311" s="135"/>
      <c r="AX311" s="20" t="n">
        <v>0</v>
      </c>
      <c r="AY311" s="20" t="n">
        <v>0</v>
      </c>
      <c r="AZ311" s="20" t="n">
        <v>0</v>
      </c>
      <c r="BA311" s="20" t="n">
        <v>0</v>
      </c>
      <c r="BB311" s="136" t="n">
        <v>0</v>
      </c>
      <c r="BC311" s="143"/>
      <c r="BD311" s="133"/>
      <c r="BE311" s="134"/>
      <c r="BF311" s="134"/>
      <c r="BG311" s="134"/>
      <c r="BH311" s="134"/>
      <c r="BI311" s="134"/>
      <c r="BJ311" s="134"/>
      <c r="BK311" s="134"/>
    </row>
    <row r="312" customFormat="false" ht="15" hidden="false" customHeight="false" outlineLevel="0" collapsed="false">
      <c r="AV312" s="25" t="n">
        <f aca="false">EOMONTH(AV311,0)+1</f>
        <v>46692</v>
      </c>
      <c r="AW312" s="135"/>
      <c r="AX312" s="20" t="n">
        <v>0</v>
      </c>
      <c r="AY312" s="20" t="n">
        <v>0</v>
      </c>
      <c r="AZ312" s="20" t="n">
        <v>0</v>
      </c>
      <c r="BA312" s="20" t="n">
        <v>0</v>
      </c>
      <c r="BB312" s="136" t="n">
        <v>0</v>
      </c>
      <c r="BC312" s="143"/>
      <c r="BD312" s="133"/>
      <c r="BE312" s="134"/>
      <c r="BF312" s="134"/>
      <c r="BG312" s="134"/>
      <c r="BH312" s="134"/>
      <c r="BI312" s="134"/>
      <c r="BJ312" s="134"/>
      <c r="BK312" s="134"/>
    </row>
    <row r="313" customFormat="false" ht="15" hidden="false" customHeight="false" outlineLevel="0" collapsed="false">
      <c r="AV313" s="25" t="n">
        <f aca="false">EOMONTH(AV312,0)+1</f>
        <v>46722</v>
      </c>
      <c r="AW313" s="135"/>
      <c r="AX313" s="20" t="n">
        <v>0</v>
      </c>
      <c r="AY313" s="20" t="n">
        <v>0</v>
      </c>
      <c r="AZ313" s="20" t="n">
        <v>0</v>
      </c>
      <c r="BA313" s="20" t="n">
        <v>0</v>
      </c>
      <c r="BB313" s="136" t="n">
        <v>0</v>
      </c>
      <c r="BC313" s="143"/>
      <c r="BD313" s="133"/>
      <c r="BE313" s="134"/>
      <c r="BF313" s="134"/>
      <c r="BG313" s="134"/>
      <c r="BH313" s="134"/>
      <c r="BI313" s="134"/>
      <c r="BJ313" s="134"/>
      <c r="BK313" s="134"/>
    </row>
    <row r="314" customFormat="false" ht="15" hidden="false" customHeight="false" outlineLevel="0" collapsed="false">
      <c r="AV314" s="25" t="n">
        <f aca="false">EOMONTH(AV313,0)+1</f>
        <v>46753</v>
      </c>
      <c r="AW314" s="135"/>
      <c r="AX314" s="20" t="n">
        <v>0</v>
      </c>
      <c r="AY314" s="20" t="n">
        <v>0</v>
      </c>
      <c r="AZ314" s="20" t="n">
        <v>0</v>
      </c>
      <c r="BA314" s="20" t="n">
        <v>0</v>
      </c>
      <c r="BB314" s="136" t="n">
        <v>0</v>
      </c>
      <c r="BC314" s="143"/>
      <c r="BD314" s="133"/>
      <c r="BE314" s="134"/>
      <c r="BF314" s="134"/>
      <c r="BG314" s="134"/>
      <c r="BH314" s="134"/>
      <c r="BI314" s="134"/>
      <c r="BJ314" s="134"/>
      <c r="BK314" s="134"/>
    </row>
    <row r="315" customFormat="false" ht="15" hidden="false" customHeight="false" outlineLevel="0" collapsed="false">
      <c r="AV315" s="25" t="n">
        <f aca="false">EOMONTH(AV314,0)+1</f>
        <v>46784</v>
      </c>
      <c r="AW315" s="135"/>
      <c r="AX315" s="20" t="n">
        <v>0</v>
      </c>
      <c r="AY315" s="20" t="n">
        <v>0</v>
      </c>
      <c r="AZ315" s="20" t="n">
        <v>0</v>
      </c>
      <c r="BA315" s="20" t="n">
        <v>0</v>
      </c>
      <c r="BB315" s="136" t="n">
        <v>0</v>
      </c>
      <c r="BC315" s="143"/>
      <c r="BD315" s="133"/>
      <c r="BE315" s="134"/>
      <c r="BF315" s="134"/>
      <c r="BG315" s="134"/>
      <c r="BH315" s="134"/>
      <c r="BI315" s="134"/>
      <c r="BJ315" s="134"/>
      <c r="BK315" s="134"/>
    </row>
    <row r="316" customFormat="false" ht="15" hidden="false" customHeight="false" outlineLevel="0" collapsed="false">
      <c r="AV316" s="25" t="n">
        <f aca="false">EOMONTH(AV315,0)+1</f>
        <v>46813</v>
      </c>
      <c r="AW316" s="135"/>
      <c r="AX316" s="20" t="n">
        <v>0</v>
      </c>
      <c r="AY316" s="20" t="n">
        <v>0</v>
      </c>
      <c r="AZ316" s="20" t="n">
        <v>0</v>
      </c>
      <c r="BA316" s="20" t="n">
        <v>0</v>
      </c>
      <c r="BB316" s="136" t="n">
        <v>0</v>
      </c>
      <c r="BC316" s="143"/>
      <c r="BD316" s="133"/>
      <c r="BE316" s="134"/>
      <c r="BF316" s="134"/>
      <c r="BG316" s="134"/>
      <c r="BH316" s="134"/>
      <c r="BI316" s="134"/>
      <c r="BJ316" s="134"/>
      <c r="BK316" s="134"/>
    </row>
    <row r="317" customFormat="false" ht="15" hidden="false" customHeight="false" outlineLevel="0" collapsed="false">
      <c r="AV317" s="25" t="n">
        <f aca="false">EOMONTH(AV316,0)+1</f>
        <v>46844</v>
      </c>
      <c r="AW317" s="135"/>
      <c r="AX317" s="20" t="n">
        <v>0</v>
      </c>
      <c r="AY317" s="20" t="n">
        <v>0</v>
      </c>
      <c r="AZ317" s="20" t="n">
        <v>0</v>
      </c>
      <c r="BA317" s="20" t="n">
        <v>0</v>
      </c>
      <c r="BB317" s="136" t="n">
        <v>0</v>
      </c>
      <c r="BC317" s="143"/>
      <c r="BD317" s="133"/>
      <c r="BE317" s="134"/>
      <c r="BF317" s="134"/>
      <c r="BG317" s="134"/>
      <c r="BH317" s="134"/>
      <c r="BI317" s="134"/>
      <c r="BJ317" s="134"/>
      <c r="BK317" s="134"/>
    </row>
    <row r="318" customFormat="false" ht="15" hidden="false" customHeight="false" outlineLevel="0" collapsed="false">
      <c r="AV318" s="25" t="n">
        <f aca="false">EOMONTH(AV317,0)+1</f>
        <v>46874</v>
      </c>
      <c r="AW318" s="135"/>
      <c r="AX318" s="20" t="n">
        <v>0</v>
      </c>
      <c r="AY318" s="20" t="n">
        <v>0</v>
      </c>
      <c r="AZ318" s="20" t="n">
        <v>0</v>
      </c>
      <c r="BA318" s="20" t="n">
        <v>0</v>
      </c>
      <c r="BB318" s="136" t="n">
        <v>0</v>
      </c>
      <c r="BC318" s="143"/>
      <c r="BD318" s="133"/>
      <c r="BE318" s="134"/>
      <c r="BF318" s="134"/>
      <c r="BG318" s="134"/>
      <c r="BH318" s="134"/>
      <c r="BI318" s="134"/>
      <c r="BJ318" s="134"/>
      <c r="BK318" s="134"/>
    </row>
    <row r="319" customFormat="false" ht="15" hidden="false" customHeight="false" outlineLevel="0" collapsed="false">
      <c r="AV319" s="25" t="n">
        <f aca="false">EOMONTH(AV318,0)+1</f>
        <v>46905</v>
      </c>
      <c r="AW319" s="135"/>
      <c r="AX319" s="20" t="n">
        <v>0</v>
      </c>
      <c r="AY319" s="20" t="n">
        <v>0</v>
      </c>
      <c r="AZ319" s="20" t="n">
        <v>0</v>
      </c>
      <c r="BA319" s="20" t="n">
        <v>0</v>
      </c>
      <c r="BB319" s="136" t="n">
        <v>0</v>
      </c>
      <c r="BC319" s="143"/>
      <c r="BD319" s="133"/>
      <c r="BE319" s="134"/>
      <c r="BF319" s="134"/>
      <c r="BG319" s="134"/>
      <c r="BH319" s="134"/>
      <c r="BI319" s="134"/>
      <c r="BJ319" s="134"/>
      <c r="BK319" s="134"/>
    </row>
    <row r="320" customFormat="false" ht="15" hidden="false" customHeight="false" outlineLevel="0" collapsed="false">
      <c r="AV320" s="25" t="n">
        <f aca="false">EOMONTH(AV319,0)+1</f>
        <v>46935</v>
      </c>
      <c r="AW320" s="135"/>
      <c r="AX320" s="20" t="n">
        <v>0</v>
      </c>
      <c r="AY320" s="20" t="n">
        <v>0</v>
      </c>
      <c r="AZ320" s="20" t="n">
        <v>0</v>
      </c>
      <c r="BA320" s="20" t="n">
        <v>0</v>
      </c>
      <c r="BB320" s="136" t="n">
        <v>0</v>
      </c>
      <c r="BC320" s="143"/>
      <c r="BD320" s="133"/>
      <c r="BE320" s="134"/>
      <c r="BF320" s="134"/>
      <c r="BG320" s="134"/>
      <c r="BH320" s="134"/>
      <c r="BI320" s="134"/>
      <c r="BJ320" s="134"/>
      <c r="BK320" s="134"/>
    </row>
    <row r="321" customFormat="false" ht="15" hidden="false" customHeight="false" outlineLevel="0" collapsed="false">
      <c r="AV321" s="25" t="n">
        <f aca="false">EOMONTH(AV320,0)+1</f>
        <v>46966</v>
      </c>
      <c r="AW321" s="135"/>
      <c r="AX321" s="20" t="n">
        <v>0</v>
      </c>
      <c r="AY321" s="20" t="n">
        <v>0</v>
      </c>
      <c r="AZ321" s="20" t="n">
        <v>0</v>
      </c>
      <c r="BA321" s="20" t="n">
        <v>0</v>
      </c>
      <c r="BB321" s="136" t="n">
        <v>0</v>
      </c>
      <c r="BC321" s="143"/>
      <c r="BD321" s="133"/>
      <c r="BE321" s="134"/>
      <c r="BF321" s="134"/>
      <c r="BG321" s="134"/>
      <c r="BH321" s="134"/>
      <c r="BI321" s="134"/>
      <c r="BJ321" s="134"/>
      <c r="BK321" s="134"/>
    </row>
    <row r="322" customFormat="false" ht="15" hidden="false" customHeight="false" outlineLevel="0" collapsed="false">
      <c r="AV322" s="25" t="n">
        <f aca="false">EOMONTH(AV321,0)+1</f>
        <v>46997</v>
      </c>
      <c r="AW322" s="135"/>
      <c r="AX322" s="20" t="n">
        <v>0</v>
      </c>
      <c r="AY322" s="20" t="n">
        <v>0</v>
      </c>
      <c r="AZ322" s="20" t="n">
        <v>0</v>
      </c>
      <c r="BA322" s="20" t="n">
        <v>0</v>
      </c>
      <c r="BB322" s="136" t="n">
        <v>0</v>
      </c>
      <c r="BC322" s="143"/>
      <c r="BD322" s="133"/>
      <c r="BE322" s="134"/>
      <c r="BF322" s="134"/>
      <c r="BG322" s="134"/>
      <c r="BH322" s="134"/>
      <c r="BI322" s="134"/>
      <c r="BJ322" s="134"/>
      <c r="BK322" s="134"/>
    </row>
    <row r="323" customFormat="false" ht="15" hidden="false" customHeight="false" outlineLevel="0" collapsed="false">
      <c r="AV323" s="25" t="n">
        <f aca="false">EOMONTH(AV322,0)+1</f>
        <v>47027</v>
      </c>
      <c r="AW323" s="135"/>
      <c r="AX323" s="20" t="n">
        <v>0</v>
      </c>
      <c r="AY323" s="20" t="n">
        <v>0</v>
      </c>
      <c r="AZ323" s="20" t="n">
        <v>0</v>
      </c>
      <c r="BA323" s="20" t="n">
        <v>0</v>
      </c>
      <c r="BB323" s="136" t="n">
        <v>0</v>
      </c>
      <c r="BC323" s="143"/>
      <c r="BD323" s="133"/>
      <c r="BE323" s="134"/>
      <c r="BF323" s="134"/>
      <c r="BG323" s="134"/>
      <c r="BH323" s="134"/>
      <c r="BI323" s="134"/>
      <c r="BJ323" s="134"/>
      <c r="BK323" s="134"/>
    </row>
    <row r="324" customFormat="false" ht="15" hidden="false" customHeight="false" outlineLevel="0" collapsed="false">
      <c r="AV324" s="25" t="n">
        <f aca="false">EOMONTH(AV323,0)+1</f>
        <v>47058</v>
      </c>
      <c r="AW324" s="135"/>
      <c r="AX324" s="20" t="n">
        <v>0</v>
      </c>
      <c r="AY324" s="20" t="n">
        <v>0</v>
      </c>
      <c r="AZ324" s="20" t="n">
        <v>0</v>
      </c>
      <c r="BA324" s="20" t="n">
        <v>0</v>
      </c>
      <c r="BB324" s="136" t="n">
        <v>0</v>
      </c>
      <c r="BC324" s="143"/>
      <c r="BD324" s="133"/>
      <c r="BE324" s="134"/>
      <c r="BF324" s="134"/>
      <c r="BG324" s="134"/>
      <c r="BH324" s="134"/>
      <c r="BI324" s="134"/>
      <c r="BJ324" s="134"/>
      <c r="BK324" s="134"/>
    </row>
    <row r="325" customFormat="false" ht="15" hidden="false" customHeight="false" outlineLevel="0" collapsed="false">
      <c r="AV325" s="25" t="n">
        <f aca="false">EOMONTH(AV324,0)+1</f>
        <v>47088</v>
      </c>
      <c r="AW325" s="135"/>
      <c r="AX325" s="20" t="n">
        <v>0</v>
      </c>
      <c r="AY325" s="20" t="n">
        <v>0</v>
      </c>
      <c r="AZ325" s="20" t="n">
        <v>0</v>
      </c>
      <c r="BA325" s="20" t="n">
        <v>0</v>
      </c>
      <c r="BB325" s="136" t="n">
        <v>0</v>
      </c>
      <c r="BC325" s="143"/>
      <c r="BD325" s="133"/>
      <c r="BE325" s="134"/>
      <c r="BF325" s="134"/>
      <c r="BG325" s="134"/>
      <c r="BH325" s="134"/>
      <c r="BI325" s="134"/>
      <c r="BJ325" s="134"/>
      <c r="BK325" s="134"/>
    </row>
    <row r="326" customFormat="false" ht="15" hidden="false" customHeight="false" outlineLevel="0" collapsed="false">
      <c r="AV326" s="25" t="n">
        <f aca="false">EOMONTH(AV325,0)+1</f>
        <v>47119</v>
      </c>
      <c r="AW326" s="135"/>
      <c r="AX326" s="20" t="n">
        <v>0</v>
      </c>
      <c r="AY326" s="20" t="n">
        <v>0</v>
      </c>
      <c r="AZ326" s="20" t="n">
        <v>0</v>
      </c>
      <c r="BA326" s="20" t="n">
        <v>0</v>
      </c>
      <c r="BB326" s="136" t="n">
        <v>0</v>
      </c>
      <c r="BC326" s="143"/>
      <c r="BD326" s="133"/>
      <c r="BE326" s="134"/>
      <c r="BF326" s="134"/>
      <c r="BG326" s="134"/>
      <c r="BH326" s="134"/>
      <c r="BI326" s="134"/>
      <c r="BJ326" s="134"/>
      <c r="BK326" s="134"/>
    </row>
    <row r="327" customFormat="false" ht="15" hidden="false" customHeight="false" outlineLevel="0" collapsed="false">
      <c r="AV327" s="25" t="n">
        <f aca="false">EOMONTH(AV326,0)+1</f>
        <v>47150</v>
      </c>
      <c r="AW327" s="135"/>
      <c r="AX327" s="20" t="n">
        <v>0</v>
      </c>
      <c r="AY327" s="20" t="n">
        <v>0</v>
      </c>
      <c r="AZ327" s="20" t="n">
        <v>0</v>
      </c>
      <c r="BA327" s="20" t="n">
        <v>0</v>
      </c>
      <c r="BB327" s="136" t="n">
        <v>0</v>
      </c>
      <c r="BC327" s="143"/>
      <c r="BD327" s="133"/>
      <c r="BE327" s="134"/>
      <c r="BF327" s="134"/>
      <c r="BG327" s="134"/>
      <c r="BH327" s="134"/>
      <c r="BI327" s="134"/>
      <c r="BJ327" s="134"/>
      <c r="BK327" s="134"/>
    </row>
    <row r="328" customFormat="false" ht="15" hidden="false" customHeight="false" outlineLevel="0" collapsed="false">
      <c r="AV328" s="25" t="n">
        <f aca="false">EOMONTH(AV327,0)+1</f>
        <v>47178</v>
      </c>
      <c r="AW328" s="135"/>
      <c r="AX328" s="20" t="n">
        <v>0</v>
      </c>
      <c r="AY328" s="20" t="n">
        <v>0</v>
      </c>
      <c r="AZ328" s="20" t="n">
        <v>0</v>
      </c>
      <c r="BA328" s="20" t="n">
        <v>0</v>
      </c>
      <c r="BB328" s="136" t="n">
        <v>0</v>
      </c>
      <c r="BC328" s="143"/>
      <c r="BD328" s="133"/>
      <c r="BE328" s="134"/>
      <c r="BF328" s="134"/>
      <c r="BG328" s="134"/>
      <c r="BH328" s="134"/>
      <c r="BI328" s="134"/>
      <c r="BJ328" s="134"/>
      <c r="BK328" s="134"/>
    </row>
    <row r="329" customFormat="false" ht="15" hidden="false" customHeight="false" outlineLevel="0" collapsed="false">
      <c r="AV329" s="25" t="n">
        <f aca="false">EOMONTH(AV328,0)+1</f>
        <v>47209</v>
      </c>
      <c r="AW329" s="135"/>
      <c r="AX329" s="20" t="n">
        <v>0</v>
      </c>
      <c r="AY329" s="20" t="n">
        <v>0</v>
      </c>
      <c r="AZ329" s="20" t="n">
        <v>0</v>
      </c>
      <c r="BA329" s="20" t="n">
        <v>0</v>
      </c>
      <c r="BB329" s="136" t="n">
        <v>0</v>
      </c>
      <c r="BC329" s="143"/>
      <c r="BD329" s="133"/>
      <c r="BE329" s="134"/>
      <c r="BF329" s="134"/>
      <c r="BG329" s="134"/>
      <c r="BH329" s="134"/>
      <c r="BI329" s="134"/>
      <c r="BJ329" s="134"/>
      <c r="BK329" s="134"/>
    </row>
    <row r="330" customFormat="false" ht="15" hidden="false" customHeight="false" outlineLevel="0" collapsed="false">
      <c r="AV330" s="25" t="n">
        <f aca="false">EOMONTH(AV329,0)+1</f>
        <v>47239</v>
      </c>
      <c r="AW330" s="135"/>
      <c r="AX330" s="20" t="n">
        <v>0</v>
      </c>
      <c r="AY330" s="20" t="n">
        <v>0</v>
      </c>
      <c r="AZ330" s="20" t="n">
        <v>0</v>
      </c>
      <c r="BA330" s="20" t="n">
        <v>0</v>
      </c>
      <c r="BB330" s="136" t="n">
        <v>0</v>
      </c>
      <c r="BC330" s="143"/>
      <c r="BD330" s="133"/>
      <c r="BE330" s="134"/>
      <c r="BF330" s="134"/>
      <c r="BG330" s="134"/>
      <c r="BH330" s="134"/>
      <c r="BI330" s="134"/>
      <c r="BJ330" s="134"/>
      <c r="BK330" s="134"/>
    </row>
    <row r="331" customFormat="false" ht="15" hidden="false" customHeight="false" outlineLevel="0" collapsed="false">
      <c r="AV331" s="25" t="n">
        <f aca="false">EOMONTH(AV330,0)+1</f>
        <v>47270</v>
      </c>
      <c r="AW331" s="135"/>
      <c r="AX331" s="20" t="n">
        <v>0</v>
      </c>
      <c r="AY331" s="20" t="n">
        <v>0</v>
      </c>
      <c r="AZ331" s="20" t="n">
        <v>0</v>
      </c>
      <c r="BA331" s="20" t="n">
        <v>0</v>
      </c>
      <c r="BB331" s="136" t="n">
        <v>0</v>
      </c>
      <c r="BC331" s="143"/>
      <c r="BD331" s="133"/>
      <c r="BE331" s="134"/>
      <c r="BF331" s="134"/>
      <c r="BG331" s="134"/>
      <c r="BH331" s="134"/>
      <c r="BI331" s="134"/>
      <c r="BJ331" s="134"/>
      <c r="BK331" s="134"/>
    </row>
    <row r="332" customFormat="false" ht="15" hidden="false" customHeight="false" outlineLevel="0" collapsed="false">
      <c r="AV332" s="25" t="n">
        <f aca="false">EOMONTH(AV331,0)+1</f>
        <v>47300</v>
      </c>
      <c r="AW332" s="135"/>
      <c r="AX332" s="20" t="n">
        <v>0</v>
      </c>
      <c r="AY332" s="20" t="n">
        <v>0</v>
      </c>
      <c r="AZ332" s="20" t="n">
        <v>0</v>
      </c>
      <c r="BA332" s="20" t="n">
        <v>0</v>
      </c>
      <c r="BB332" s="136" t="n">
        <v>0</v>
      </c>
      <c r="BC332" s="143"/>
      <c r="BD332" s="133"/>
      <c r="BE332" s="134"/>
      <c r="BF332" s="134"/>
      <c r="BG332" s="134"/>
      <c r="BH332" s="134"/>
      <c r="BI332" s="134"/>
      <c r="BJ332" s="134"/>
      <c r="BK332" s="134"/>
    </row>
    <row r="333" customFormat="false" ht="15" hidden="false" customHeight="false" outlineLevel="0" collapsed="false">
      <c r="AV333" s="25" t="n">
        <f aca="false">EOMONTH(AV332,0)+1</f>
        <v>47331</v>
      </c>
      <c r="AW333" s="135"/>
      <c r="AX333" s="20" t="n">
        <v>0</v>
      </c>
      <c r="AY333" s="20" t="n">
        <v>0</v>
      </c>
      <c r="AZ333" s="20" t="n">
        <v>0</v>
      </c>
      <c r="BA333" s="20" t="n">
        <v>0</v>
      </c>
      <c r="BB333" s="136" t="n">
        <v>0</v>
      </c>
      <c r="BC333" s="143"/>
      <c r="BD333" s="133"/>
      <c r="BE333" s="134"/>
      <c r="BF333" s="134"/>
      <c r="BG333" s="134"/>
      <c r="BH333" s="134"/>
      <c r="BI333" s="134"/>
      <c r="BJ333" s="134"/>
      <c r="BK333" s="134"/>
    </row>
    <row r="334" customFormat="false" ht="15" hidden="false" customHeight="false" outlineLevel="0" collapsed="false">
      <c r="AV334" s="25" t="n">
        <f aca="false">EOMONTH(AV333,0)+1</f>
        <v>47362</v>
      </c>
      <c r="AW334" s="135"/>
      <c r="AX334" s="20" t="n">
        <v>0</v>
      </c>
      <c r="AY334" s="20" t="n">
        <v>0</v>
      </c>
      <c r="AZ334" s="20" t="n">
        <v>0</v>
      </c>
      <c r="BA334" s="20" t="n">
        <v>0</v>
      </c>
      <c r="BB334" s="136" t="n">
        <v>0</v>
      </c>
      <c r="BC334" s="143"/>
      <c r="BD334" s="133"/>
      <c r="BE334" s="134"/>
      <c r="BF334" s="134"/>
      <c r="BG334" s="134"/>
      <c r="BH334" s="134"/>
      <c r="BI334" s="134"/>
      <c r="BJ334" s="134"/>
      <c r="BK334" s="134"/>
    </row>
    <row r="335" customFormat="false" ht="15" hidden="false" customHeight="false" outlineLevel="0" collapsed="false">
      <c r="AV335" s="25" t="n">
        <f aca="false">EOMONTH(AV334,0)+1</f>
        <v>47392</v>
      </c>
      <c r="AW335" s="135"/>
      <c r="AX335" s="20" t="n">
        <v>0</v>
      </c>
      <c r="AY335" s="20" t="n">
        <v>0</v>
      </c>
      <c r="AZ335" s="20" t="n">
        <v>0</v>
      </c>
      <c r="BA335" s="20" t="n">
        <v>0</v>
      </c>
      <c r="BB335" s="136" t="n">
        <v>0</v>
      </c>
      <c r="BC335" s="143"/>
      <c r="BD335" s="133"/>
      <c r="BE335" s="134"/>
      <c r="BF335" s="134"/>
      <c r="BG335" s="134"/>
      <c r="BH335" s="134"/>
      <c r="BI335" s="134"/>
      <c r="BJ335" s="134"/>
      <c r="BK335" s="134"/>
    </row>
    <row r="336" customFormat="false" ht="15" hidden="false" customHeight="false" outlineLevel="0" collapsed="false">
      <c r="AV336" s="25" t="n">
        <f aca="false">EOMONTH(AV335,0)+1</f>
        <v>47423</v>
      </c>
      <c r="AW336" s="135"/>
      <c r="AX336" s="20" t="n">
        <v>0</v>
      </c>
      <c r="AY336" s="20" t="n">
        <v>0</v>
      </c>
      <c r="AZ336" s="20" t="n">
        <v>0</v>
      </c>
      <c r="BA336" s="20" t="n">
        <v>0</v>
      </c>
      <c r="BB336" s="136" t="n">
        <v>0</v>
      </c>
      <c r="BC336" s="143"/>
      <c r="BD336" s="133"/>
      <c r="BE336" s="134"/>
      <c r="BF336" s="134"/>
      <c r="BG336" s="134"/>
      <c r="BH336" s="134"/>
      <c r="BI336" s="134"/>
      <c r="BJ336" s="134"/>
      <c r="BK336" s="134"/>
    </row>
    <row r="337" customFormat="false" ht="15" hidden="false" customHeight="false" outlineLevel="0" collapsed="false">
      <c r="AV337" s="25" t="n">
        <f aca="false">EOMONTH(AV336,0)+1</f>
        <v>47453</v>
      </c>
      <c r="AW337" s="135"/>
      <c r="AX337" s="20" t="n">
        <v>0</v>
      </c>
      <c r="AY337" s="20" t="n">
        <v>0</v>
      </c>
      <c r="AZ337" s="20" t="n">
        <v>0</v>
      </c>
      <c r="BA337" s="20" t="n">
        <v>0</v>
      </c>
      <c r="BB337" s="136" t="n">
        <v>0</v>
      </c>
      <c r="BC337" s="143"/>
      <c r="BD337" s="133"/>
      <c r="BE337" s="134"/>
      <c r="BF337" s="134"/>
      <c r="BG337" s="134"/>
      <c r="BH337" s="134"/>
      <c r="BI337" s="134"/>
      <c r="BJ337" s="134"/>
      <c r="BK337" s="134"/>
    </row>
    <row r="338" customFormat="false" ht="15" hidden="false" customHeight="false" outlineLevel="0" collapsed="false">
      <c r="AV338" s="25" t="n">
        <f aca="false">EOMONTH(AV337,0)+1</f>
        <v>47484</v>
      </c>
      <c r="AW338" s="135"/>
      <c r="AX338" s="20" t="n">
        <v>0</v>
      </c>
      <c r="AY338" s="20" t="n">
        <v>0</v>
      </c>
      <c r="AZ338" s="20" t="n">
        <v>0</v>
      </c>
      <c r="BA338" s="20" t="n">
        <v>0</v>
      </c>
      <c r="BB338" s="136" t="n">
        <v>0</v>
      </c>
      <c r="BC338" s="143"/>
      <c r="BD338" s="133"/>
      <c r="BE338" s="134"/>
      <c r="BF338" s="134"/>
      <c r="BG338" s="134"/>
      <c r="BH338" s="134"/>
      <c r="BI338" s="134"/>
      <c r="BJ338" s="134"/>
      <c r="BK338" s="134"/>
    </row>
    <row r="339" customFormat="false" ht="15" hidden="false" customHeight="false" outlineLevel="0" collapsed="false">
      <c r="AV339" s="25" t="n">
        <f aca="false">EOMONTH(AV338,0)+1</f>
        <v>47515</v>
      </c>
      <c r="AW339" s="135"/>
      <c r="AX339" s="20" t="n">
        <v>0</v>
      </c>
      <c r="AY339" s="20" t="n">
        <v>0</v>
      </c>
      <c r="AZ339" s="20" t="n">
        <v>0</v>
      </c>
      <c r="BA339" s="20" t="n">
        <v>0</v>
      </c>
      <c r="BB339" s="136" t="n">
        <v>0</v>
      </c>
      <c r="BC339" s="143"/>
      <c r="BD339" s="133"/>
      <c r="BE339" s="134"/>
      <c r="BF339" s="134"/>
      <c r="BG339" s="134"/>
      <c r="BH339" s="134"/>
      <c r="BI339" s="134"/>
      <c r="BJ339" s="134"/>
      <c r="BK339" s="134"/>
    </row>
    <row r="340" customFormat="false" ht="15" hidden="false" customHeight="false" outlineLevel="0" collapsed="false">
      <c r="AV340" s="25" t="n">
        <f aca="false">EOMONTH(AV339,0)+1</f>
        <v>47543</v>
      </c>
      <c r="AW340" s="135"/>
      <c r="AX340" s="20" t="n">
        <v>0</v>
      </c>
      <c r="AY340" s="20" t="n">
        <v>0</v>
      </c>
      <c r="AZ340" s="20" t="n">
        <v>0</v>
      </c>
      <c r="BA340" s="20" t="n">
        <v>0</v>
      </c>
      <c r="BB340" s="136" t="n">
        <v>0</v>
      </c>
      <c r="BC340" s="143"/>
      <c r="BD340" s="133"/>
      <c r="BE340" s="134"/>
      <c r="BF340" s="134"/>
      <c r="BG340" s="134"/>
      <c r="BH340" s="134"/>
      <c r="BI340" s="134"/>
      <c r="BJ340" s="134"/>
      <c r="BK340" s="134"/>
    </row>
    <row r="341" customFormat="false" ht="15" hidden="false" customHeight="false" outlineLevel="0" collapsed="false">
      <c r="AV341" s="25" t="n">
        <f aca="false">EOMONTH(AV340,0)+1</f>
        <v>47574</v>
      </c>
      <c r="AW341" s="135"/>
      <c r="AX341" s="20" t="n">
        <v>0</v>
      </c>
      <c r="AY341" s="20" t="n">
        <v>0</v>
      </c>
      <c r="AZ341" s="20" t="n">
        <v>0</v>
      </c>
      <c r="BA341" s="20" t="n">
        <v>0</v>
      </c>
      <c r="BB341" s="136" t="n">
        <v>0</v>
      </c>
      <c r="BC341" s="143"/>
      <c r="BD341" s="133"/>
      <c r="BE341" s="134"/>
      <c r="BF341" s="134"/>
      <c r="BG341" s="134"/>
      <c r="BH341" s="134"/>
      <c r="BI341" s="134"/>
      <c r="BJ341" s="134"/>
      <c r="BK341" s="134"/>
    </row>
    <row r="342" customFormat="false" ht="15" hidden="false" customHeight="false" outlineLevel="0" collapsed="false">
      <c r="AV342" s="25" t="n">
        <f aca="false">EOMONTH(AV341,0)+1</f>
        <v>47604</v>
      </c>
      <c r="AW342" s="135"/>
      <c r="AX342" s="20" t="n">
        <v>0</v>
      </c>
      <c r="AY342" s="20" t="n">
        <v>0</v>
      </c>
      <c r="AZ342" s="20" t="n">
        <v>0</v>
      </c>
      <c r="BA342" s="20" t="n">
        <v>0</v>
      </c>
      <c r="BB342" s="136" t="n">
        <v>0</v>
      </c>
      <c r="BC342" s="143"/>
      <c r="BD342" s="133"/>
      <c r="BE342" s="134"/>
      <c r="BF342" s="134"/>
      <c r="BG342" s="134"/>
      <c r="BH342" s="134"/>
      <c r="BI342" s="134"/>
      <c r="BJ342" s="134"/>
      <c r="BK342" s="134"/>
    </row>
    <row r="343" customFormat="false" ht="15" hidden="false" customHeight="false" outlineLevel="0" collapsed="false">
      <c r="AV343" s="25" t="n">
        <f aca="false">EOMONTH(AV342,0)+1</f>
        <v>47635</v>
      </c>
      <c r="AW343" s="135"/>
      <c r="AX343" s="20"/>
      <c r="AY343" s="20"/>
      <c r="AZ343" s="20"/>
      <c r="BA343" s="20"/>
      <c r="BB343" s="136"/>
      <c r="BC343" s="143"/>
      <c r="BD343" s="133"/>
      <c r="BE343" s="134"/>
      <c r="BF343" s="134"/>
      <c r="BG343" s="134"/>
      <c r="BH343" s="134"/>
      <c r="BI343" s="134"/>
      <c r="BJ343" s="134"/>
      <c r="BK343" s="134"/>
    </row>
    <row r="344" customFormat="false" ht="15" hidden="false" customHeight="false" outlineLevel="0" collapsed="false">
      <c r="AV344" s="25" t="n">
        <f aca="false">EOMONTH(AV343,0)+1</f>
        <v>47665</v>
      </c>
      <c r="AW344" s="135"/>
      <c r="AX344" s="20"/>
      <c r="AY344" s="20"/>
      <c r="AZ344" s="20"/>
      <c r="BA344" s="20"/>
      <c r="BB344" s="136"/>
      <c r="BC344" s="143"/>
      <c r="BD344" s="133"/>
      <c r="BE344" s="134"/>
      <c r="BF344" s="134"/>
      <c r="BG344" s="134"/>
      <c r="BH344" s="134"/>
      <c r="BI344" s="134"/>
      <c r="BJ344" s="134"/>
      <c r="BK344" s="134"/>
    </row>
    <row r="345" customFormat="false" ht="15" hidden="false" customHeight="false" outlineLevel="0" collapsed="false">
      <c r="AV345" s="25" t="n">
        <f aca="false">EOMONTH(AV344,0)+1</f>
        <v>47696</v>
      </c>
      <c r="AW345" s="135"/>
      <c r="AX345" s="20"/>
      <c r="AY345" s="20"/>
      <c r="AZ345" s="20"/>
      <c r="BA345" s="20"/>
      <c r="BB345" s="136"/>
      <c r="BC345" s="143"/>
      <c r="BD345" s="133"/>
      <c r="BE345" s="134"/>
      <c r="BF345" s="134"/>
      <c r="BG345" s="134"/>
      <c r="BH345" s="134"/>
      <c r="BI345" s="134"/>
      <c r="BJ345" s="134"/>
      <c r="BK345" s="134"/>
    </row>
    <row r="346" customFormat="false" ht="15" hidden="false" customHeight="false" outlineLevel="0" collapsed="false">
      <c r="AV346" s="25" t="n">
        <f aca="false">EOMONTH(AV345,0)+1</f>
        <v>47727</v>
      </c>
      <c r="AW346" s="135"/>
      <c r="AX346" s="20"/>
      <c r="AY346" s="20"/>
      <c r="AZ346" s="20"/>
      <c r="BA346" s="20"/>
      <c r="BB346" s="136"/>
      <c r="BC346" s="143"/>
      <c r="BD346" s="133"/>
      <c r="BE346" s="134"/>
      <c r="BF346" s="134"/>
      <c r="BG346" s="134"/>
      <c r="BH346" s="134"/>
      <c r="BI346" s="134"/>
      <c r="BJ346" s="134"/>
      <c r="BK346" s="134"/>
    </row>
    <row r="347" customFormat="false" ht="15" hidden="false" customHeight="false" outlineLevel="0" collapsed="false">
      <c r="AV347" s="25" t="n">
        <f aca="false">EOMONTH(AV346,0)+1</f>
        <v>47757</v>
      </c>
      <c r="AW347" s="135"/>
      <c r="AX347" s="20"/>
      <c r="AY347" s="20"/>
      <c r="AZ347" s="20"/>
      <c r="BA347" s="20"/>
      <c r="BB347" s="136"/>
      <c r="BC347" s="143"/>
      <c r="BD347" s="133"/>
      <c r="BE347" s="134"/>
      <c r="BF347" s="134"/>
      <c r="BG347" s="134"/>
      <c r="BH347" s="134"/>
      <c r="BI347" s="134"/>
      <c r="BJ347" s="134"/>
      <c r="BK347" s="134"/>
    </row>
    <row r="348" customFormat="false" ht="15" hidden="false" customHeight="false" outlineLevel="0" collapsed="false">
      <c r="AV348" s="25" t="n">
        <f aca="false">EOMONTH(AV347,0)+1</f>
        <v>47788</v>
      </c>
      <c r="AW348" s="135"/>
      <c r="AX348" s="20"/>
      <c r="AY348" s="20"/>
      <c r="AZ348" s="20"/>
      <c r="BA348" s="20"/>
      <c r="BB348" s="136"/>
      <c r="BC348" s="143"/>
      <c r="BD348" s="133"/>
      <c r="BE348" s="134"/>
      <c r="BF348" s="134"/>
      <c r="BG348" s="134"/>
      <c r="BH348" s="134"/>
      <c r="BI348" s="134"/>
      <c r="BJ348" s="134"/>
      <c r="BK348" s="134"/>
    </row>
    <row r="349" customFormat="false" ht="15" hidden="false" customHeight="false" outlineLevel="0" collapsed="false">
      <c r="AV349" s="25" t="n">
        <f aca="false">EOMONTH(AV348,0)+1</f>
        <v>47818</v>
      </c>
      <c r="AW349" s="135"/>
      <c r="AX349" s="20"/>
      <c r="AY349" s="20"/>
      <c r="AZ349" s="20"/>
      <c r="BA349" s="20"/>
      <c r="BB349" s="136"/>
      <c r="BC349" s="143"/>
      <c r="BD349" s="133"/>
      <c r="BE349" s="134"/>
      <c r="BF349" s="134"/>
      <c r="BG349" s="134"/>
      <c r="BH349" s="134"/>
      <c r="BI349" s="134"/>
      <c r="BJ349" s="134"/>
      <c r="BK349" s="134"/>
    </row>
    <row r="350" customFormat="false" ht="15" hidden="false" customHeight="false" outlineLevel="0" collapsed="false">
      <c r="AV350" s="25" t="n">
        <f aca="false">EOMONTH(AV349,0)+1</f>
        <v>47849</v>
      </c>
      <c r="AW350" s="135"/>
      <c r="AX350" s="20"/>
      <c r="AY350" s="20"/>
      <c r="AZ350" s="20"/>
      <c r="BA350" s="20"/>
      <c r="BB350" s="136"/>
      <c r="BC350" s="143"/>
      <c r="BD350" s="133"/>
      <c r="BE350" s="134"/>
      <c r="BF350" s="134"/>
      <c r="BG350" s="134"/>
      <c r="BH350" s="134"/>
      <c r="BI350" s="134"/>
      <c r="BJ350" s="134"/>
      <c r="BK350" s="134"/>
    </row>
    <row r="351" customFormat="false" ht="15" hidden="false" customHeight="false" outlineLevel="0" collapsed="false">
      <c r="AV351" s="25" t="n">
        <f aca="false">EOMONTH(AV350,0)+1</f>
        <v>47880</v>
      </c>
      <c r="AW351" s="135"/>
      <c r="AX351" s="20"/>
      <c r="AY351" s="20"/>
      <c r="AZ351" s="20"/>
      <c r="BA351" s="20"/>
      <c r="BB351" s="136"/>
      <c r="BC351" s="143"/>
      <c r="BD351" s="133"/>
      <c r="BE351" s="134"/>
      <c r="BF351" s="134"/>
      <c r="BG351" s="134"/>
      <c r="BH351" s="134"/>
      <c r="BI351" s="134"/>
      <c r="BJ351" s="134"/>
      <c r="BK351" s="134"/>
    </row>
    <row r="352" customFormat="false" ht="15" hidden="false" customHeight="false" outlineLevel="0" collapsed="false">
      <c r="AV352" s="25" t="n">
        <f aca="false">EOMONTH(AV351,0)+1</f>
        <v>47908</v>
      </c>
      <c r="AW352" s="135"/>
      <c r="AX352" s="20"/>
      <c r="AY352" s="20"/>
      <c r="AZ352" s="20"/>
      <c r="BA352" s="20"/>
      <c r="BB352" s="136"/>
      <c r="BC352" s="143"/>
      <c r="BD352" s="133"/>
      <c r="BE352" s="134"/>
      <c r="BF352" s="134"/>
      <c r="BG352" s="134"/>
      <c r="BH352" s="134"/>
      <c r="BI352" s="134"/>
      <c r="BJ352" s="134"/>
      <c r="BK352" s="134"/>
    </row>
    <row r="353" customFormat="false" ht="15.75" hidden="false" customHeight="false" outlineLevel="0" collapsed="false">
      <c r="AV353" s="144" t="n">
        <f aca="false">EOMONTH(AV352,0)+1</f>
        <v>47939</v>
      </c>
      <c r="AW353" s="137"/>
      <c r="AX353" s="138"/>
      <c r="AY353" s="138"/>
      <c r="AZ353" s="138"/>
      <c r="BA353" s="138"/>
      <c r="BB353" s="139"/>
      <c r="BC353" s="143"/>
      <c r="BD353" s="133"/>
      <c r="BE353" s="134"/>
      <c r="BF353" s="134"/>
      <c r="BG353" s="134"/>
      <c r="BH353" s="134"/>
      <c r="BI353" s="134"/>
      <c r="BJ353" s="134"/>
      <c r="BK353" s="134"/>
    </row>
    <row r="354" customFormat="false" ht="12.75" hidden="false" customHeight="false" outlineLevel="0" collapsed="false">
      <c r="AW354" s="145"/>
      <c r="AX354" s="145"/>
      <c r="AY354" s="145"/>
      <c r="AZ354" s="145"/>
      <c r="BA354" s="145"/>
      <c r="BB354" s="145"/>
      <c r="BD354" s="133"/>
      <c r="BE354" s="134"/>
      <c r="BF354" s="134"/>
      <c r="BG354" s="134"/>
      <c r="BH354" s="134"/>
      <c r="BI354" s="134"/>
      <c r="BJ354" s="134"/>
      <c r="BK354" s="134"/>
    </row>
    <row r="355" customFormat="false" ht="15" hidden="false" customHeight="false" outlineLevel="0" collapsed="false">
      <c r="AV355" s="146"/>
      <c r="AW355" s="145"/>
      <c r="AX355" s="145"/>
      <c r="AY355" s="145"/>
      <c r="AZ355" s="145"/>
      <c r="BA355" s="145"/>
      <c r="BB355" s="145"/>
      <c r="BC355" s="143"/>
      <c r="BD355" s="133"/>
      <c r="BE355" s="134"/>
      <c r="BF355" s="134"/>
      <c r="BG355" s="134"/>
      <c r="BH355" s="134"/>
      <c r="BI355" s="134"/>
      <c r="BJ355" s="134"/>
      <c r="BK355" s="134"/>
    </row>
    <row r="356" customFormat="false" ht="12.75" hidden="false" customHeight="false" outlineLevel="0" collapsed="false">
      <c r="AV356" s="32"/>
      <c r="AW356" s="145"/>
      <c r="AX356" s="145"/>
      <c r="AY356" s="145"/>
      <c r="AZ356" s="145"/>
      <c r="BA356" s="145"/>
      <c r="BB356" s="145"/>
      <c r="BC356" s="147"/>
      <c r="BD356" s="133"/>
      <c r="BE356" s="134"/>
      <c r="BF356" s="134"/>
      <c r="BG356" s="134"/>
      <c r="BH356" s="134"/>
      <c r="BI356" s="134"/>
      <c r="BJ356" s="134"/>
      <c r="BK356" s="134"/>
    </row>
    <row r="357" customFormat="false" ht="12.75" hidden="false" customHeight="false" outlineLevel="0" collapsed="false">
      <c r="AW357" s="145"/>
      <c r="AX357" s="145"/>
      <c r="AY357" s="145"/>
      <c r="AZ357" s="145"/>
      <c r="BA357" s="145"/>
      <c r="BB357" s="145"/>
      <c r="BD357" s="133"/>
      <c r="BE357" s="134"/>
      <c r="BF357" s="134"/>
      <c r="BG357" s="134"/>
      <c r="BH357" s="134"/>
      <c r="BI357" s="134"/>
      <c r="BJ357" s="134"/>
      <c r="BK357" s="134"/>
    </row>
    <row r="358" customFormat="false" ht="12.75" hidden="false" customHeight="false" outlineLevel="0" collapsed="false">
      <c r="AW358" s="145"/>
      <c r="AX358" s="145"/>
      <c r="AY358" s="145"/>
      <c r="AZ358" s="145"/>
      <c r="BA358" s="145"/>
      <c r="BB358" s="145"/>
      <c r="BD358" s="133"/>
      <c r="BE358" s="134"/>
      <c r="BF358" s="134"/>
      <c r="BG358" s="134"/>
      <c r="BH358" s="134"/>
      <c r="BI358" s="134"/>
      <c r="BJ358" s="134"/>
      <c r="BK358" s="134"/>
    </row>
    <row r="359" customFormat="false" ht="12.75" hidden="false" customHeight="false" outlineLevel="0" collapsed="false">
      <c r="AW359" s="145"/>
      <c r="AX359" s="145"/>
      <c r="AY359" s="145"/>
      <c r="AZ359" s="145"/>
      <c r="BA359" s="145"/>
      <c r="BB359" s="145"/>
      <c r="BD359" s="133"/>
      <c r="BE359" s="134"/>
      <c r="BF359" s="134"/>
      <c r="BG359" s="134"/>
      <c r="BH359" s="134"/>
      <c r="BI359" s="134"/>
      <c r="BJ359" s="134"/>
      <c r="BK359" s="134"/>
    </row>
    <row r="360" customFormat="false" ht="12.75" hidden="false" customHeight="false" outlineLevel="0" collapsed="false">
      <c r="AW360" s="145"/>
      <c r="AX360" s="145"/>
      <c r="AY360" s="145"/>
      <c r="AZ360" s="145"/>
      <c r="BA360" s="145"/>
      <c r="BB360" s="145"/>
      <c r="BD360" s="133"/>
      <c r="BE360" s="134"/>
      <c r="BF360" s="134"/>
      <c r="BG360" s="134"/>
      <c r="BH360" s="134"/>
      <c r="BI360" s="134"/>
      <c r="BJ360" s="134"/>
      <c r="BK360" s="134"/>
    </row>
    <row r="361" customFormat="false" ht="12.75" hidden="false" customHeight="false" outlineLevel="0" collapsed="false">
      <c r="AW361" s="145"/>
      <c r="AX361" s="145"/>
      <c r="AY361" s="145"/>
      <c r="AZ361" s="145"/>
      <c r="BA361" s="145"/>
      <c r="BB361" s="145"/>
      <c r="BD361" s="133"/>
      <c r="BE361" s="134"/>
      <c r="BF361" s="134"/>
      <c r="BG361" s="134"/>
      <c r="BH361" s="134"/>
      <c r="BI361" s="134"/>
      <c r="BJ361" s="134"/>
      <c r="BK361" s="134"/>
    </row>
    <row r="362" customFormat="false" ht="12.75" hidden="false" customHeight="false" outlineLevel="0" collapsed="false">
      <c r="AW362" s="145"/>
      <c r="AX362" s="145"/>
      <c r="AY362" s="145"/>
      <c r="AZ362" s="145"/>
      <c r="BA362" s="145"/>
      <c r="BB362" s="145"/>
      <c r="BD362" s="133"/>
      <c r="BE362" s="134"/>
      <c r="BF362" s="134"/>
      <c r="BG362" s="134"/>
      <c r="BH362" s="134"/>
      <c r="BI362" s="134"/>
      <c r="BJ362" s="134"/>
      <c r="BK362" s="134"/>
    </row>
    <row r="363" customFormat="false" ht="12.75" hidden="false" customHeight="false" outlineLevel="0" collapsed="false">
      <c r="AW363" s="145"/>
      <c r="AX363" s="145"/>
      <c r="AY363" s="145"/>
      <c r="AZ363" s="145"/>
      <c r="BA363" s="145"/>
      <c r="BB363" s="145"/>
      <c r="BD363" s="133"/>
      <c r="BE363" s="134"/>
      <c r="BF363" s="134"/>
      <c r="BG363" s="134"/>
      <c r="BH363" s="134"/>
      <c r="BI363" s="134"/>
      <c r="BJ363" s="134"/>
      <c r="BK363" s="134"/>
    </row>
    <row r="364" customFormat="false" ht="12.75" hidden="false" customHeight="false" outlineLevel="0" collapsed="false">
      <c r="AW364" s="145"/>
      <c r="AX364" s="145"/>
      <c r="AY364" s="145"/>
      <c r="AZ364" s="145"/>
      <c r="BA364" s="145"/>
      <c r="BB364" s="145"/>
    </row>
    <row r="365" customFormat="false" ht="12.75" hidden="false" customHeight="false" outlineLevel="0" collapsed="false">
      <c r="AW365" s="145"/>
      <c r="AX365" s="145"/>
      <c r="AY365" s="145"/>
      <c r="AZ365" s="145"/>
      <c r="BA365" s="145"/>
      <c r="BB365" s="145"/>
    </row>
    <row r="366" customFormat="false" ht="12.75" hidden="false" customHeight="false" outlineLevel="0" collapsed="false">
      <c r="AW366" s="145"/>
      <c r="AX366" s="145"/>
      <c r="AY366" s="145"/>
      <c r="AZ366" s="145"/>
      <c r="BA366" s="145"/>
      <c r="BB366" s="145"/>
    </row>
    <row r="367" customFormat="false" ht="12.75" hidden="false" customHeight="false" outlineLevel="0" collapsed="false">
      <c r="AW367" s="145"/>
      <c r="AX367" s="145"/>
      <c r="AY367" s="145"/>
      <c r="AZ367" s="145"/>
      <c r="BA367" s="145"/>
      <c r="BB367" s="145"/>
    </row>
    <row r="368" customFormat="false" ht="12.75" hidden="false" customHeight="false" outlineLevel="0" collapsed="false">
      <c r="AW368" s="145"/>
      <c r="AX368" s="145"/>
      <c r="AY368" s="145"/>
      <c r="AZ368" s="145"/>
      <c r="BA368" s="145"/>
      <c r="BB368" s="145"/>
    </row>
    <row r="369" customFormat="false" ht="12.75" hidden="false" customHeight="false" outlineLevel="0" collapsed="false">
      <c r="AW369" s="145"/>
      <c r="AX369" s="145"/>
      <c r="AY369" s="145"/>
      <c r="AZ369" s="145"/>
      <c r="BA369" s="145"/>
      <c r="BB369" s="145"/>
    </row>
    <row r="370" customFormat="false" ht="12.75" hidden="false" customHeight="false" outlineLevel="0" collapsed="false">
      <c r="AW370" s="145"/>
      <c r="AX370" s="145"/>
      <c r="AY370" s="145"/>
      <c r="AZ370" s="145"/>
      <c r="BA370" s="145"/>
      <c r="BB370" s="145"/>
    </row>
    <row r="371" customFormat="false" ht="12.75" hidden="false" customHeight="false" outlineLevel="0" collapsed="false">
      <c r="AW371" s="145"/>
      <c r="AX371" s="145"/>
      <c r="AY371" s="145"/>
      <c r="AZ371" s="145"/>
      <c r="BA371" s="145"/>
      <c r="BB371" s="145"/>
    </row>
  </sheetData>
  <mergeCells count="4">
    <mergeCell ref="A11:X11"/>
    <mergeCell ref="A22:X22"/>
    <mergeCell ref="A33:X33"/>
    <mergeCell ref="A43:X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9" zoomScaleNormal="7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2000-03-31T18:25:20Z</dcterms:created>
  <dc:creator>Kristian Lande</dc:creator>
  <dc:description/>
  <dc:language>en-US</dc:language>
  <cp:lastModifiedBy>todd perry</cp:lastModifiedBy>
  <cp:lastPrinted>2000-11-13T14:40:20Z</cp:lastPrinted>
  <dcterms:modified xsi:type="dcterms:W3CDTF">2002-01-03T14:52:57Z</dcterms:modified>
  <cp:revision>0</cp:revision>
  <dc:subject/>
  <dc:title/>
</cp:coreProperties>
</file>