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Assumptions" sheetId="1" state="visible" r:id="rId3"/>
    <sheet name="Cash Flow &amp; Returns" sheetId="2" state="visible" r:id="rId4"/>
    <sheet name="Debt Amortization" sheetId="3" state="visible" r:id="rId5"/>
    <sheet name="Book Income Statement" sheetId="4" state="visible" r:id="rId6"/>
    <sheet name="Operations Summary" sheetId="5" state="visible" r:id="rId7"/>
    <sheet name="Depreciation &amp; Property Taxes" sheetId="6" state="visible" r:id="rId8"/>
  </sheets>
  <definedNames>
    <definedName function="false" hidden="false" localSheetId="3" name="_xlnm.Print_Area" vbProcedure="false">'Book Income Statement'!$C$1:$R$37</definedName>
    <definedName function="false" hidden="false" localSheetId="3" name="_xlnm.Print_Titles" vbProcedure="false">'Book Income Statement'!$A:$B</definedName>
    <definedName function="false" hidden="false" localSheetId="1" name="_xlnm.Print_Area" vbProcedure="false">'Cash Flow &amp; Returns'!$E$1:$AH$21</definedName>
    <definedName function="false" hidden="false" localSheetId="1" name="_xlnm.Print_Titles" vbProcedure="false">'Cash Flow &amp; Returns'!$A:$D</definedName>
    <definedName function="false" hidden="false" localSheetId="2" name="_xlnm.Print_Area" vbProcedure="false">'Debt Amortization'!$C$1:$AG$18</definedName>
    <definedName function="false" hidden="false" localSheetId="2" name="_xlnm.Print_Titles" vbProcedure="false">'Debt Amortization'!$A:$B</definedName>
    <definedName function="false" hidden="false" localSheetId="5" name="_xlnm.Print_Area" vbProcedure="false">'Depreciation &amp; Property Taxes'!$A$1:$S$48</definedName>
    <definedName function="false" hidden="false" localSheetId="5" name="_xlnm.Print_Titles" vbProcedure="false">'Depreciation &amp; Property Taxes'!$A:$B</definedName>
    <definedName function="false" hidden="false" localSheetId="4" name="_xlnm.Print_Area" vbProcedure="false">'Operations Summary'!$C$1:$R$33</definedName>
    <definedName function="false" hidden="false" localSheetId="4" name="_xlnm.Print_Titles" vbProcedure="false">'Operations Summary'!$A:$B</definedName>
    <definedName function="false" hidden="false" localSheetId="0" name="_xlnm.Print_Area" vbProcedure="false">'Project Assumptions'!$A$1:$J$60</definedName>
    <definedName function="false" hidden="false" name="Asset_Mgt" vbProcedure="false">#REF!</definedName>
    <definedName function="false" hidden="false" name="Ebitda" vbProcedure="false">'Book Income Statement'!$A$26:$AA$26</definedName>
    <definedName function="false" hidden="false" name="Fixed" vbProcedure="false">#REF!</definedName>
    <definedName function="false" hidden="false" name="InterestExpense" vbProcedure="false">#REF!</definedName>
    <definedName function="false" hidden="false" name="Labor" vbProcedure="false">#REF!</definedName>
    <definedName function="false" hidden="false" name="Maint_Accrual" vbProcedure="false">#REF!</definedName>
    <definedName function="false" hidden="false" name="OM_Fee" vbProcedure="false">#REF!</definedName>
    <definedName function="false" hidden="false" name="Opcostescalation" vbProcedure="false">#REF!</definedName>
    <definedName function="false" hidden="false" name="principal" vbProcedure="false">#REF!</definedName>
    <definedName function="false" hidden="false" name="Variable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0" name="Asset_Mgt" vbProcedure="false">#REF!</definedName>
    <definedName function="false" hidden="false" localSheetId="0" name="Fixed" vbProcedure="false">#REF!</definedName>
    <definedName function="false" hidden="false" localSheetId="0" name="Labor" vbProcedure="false">#REF!</definedName>
    <definedName function="false" hidden="false" localSheetId="0" name="Maint_Accrual" vbProcedure="false">#REF!</definedName>
    <definedName function="false" hidden="false" localSheetId="0" name="OM_Fee" vbProcedure="false">#REF!</definedName>
    <definedName function="false" hidden="false" localSheetId="0" name="Opcostescalation" vbProcedure="false">'Project Assumptions'!$J$17</definedName>
    <definedName function="false" hidden="false" localSheetId="0" name="Variable" vbProcedure="false">#REF!</definedName>
    <definedName function="false" hidden="false" localSheetId="0" name="wrn_test1_" vbProcedure="false">{"Income Statement",#N/A,FALSE,"CFMODEL";"Balance Sheet",#N/A,FALSE,"CFMODEL"}</definedName>
    <definedName function="false" hidden="false" localSheetId="0" name="wrn_test2_" vbProcedure="false">{"SourcesUses",#N/A,TRUE,"CFMODEL";"TransOverview",#N/A,TRUE,"CFMODEL"}</definedName>
    <definedName function="false" hidden="false" localSheetId="0" name="wrn_test3_" vbProcedure="false">{"SourcesUses",#N/A,TRUE,#N/A;"TransOverview",#N/A,TRUE,"CFMODEL"}</definedName>
    <definedName function="false" hidden="false" localSheetId="0" name="wrn_test4_" vbProcedure="false">{"SourcesUses",#N/A,TRUE,"FundsFlow";"TransOverview",#N/A,TRUE,"FundsFlow"}</definedName>
    <definedName function="false" hidden="false" localSheetId="0" name="ZA0" vbProcedure="false">"Crystal Ball Data : Ver. 4.0"</definedName>
    <definedName function="false" hidden="false" localSheetId="0" name="ZA0A" vbProcedure="false">16+123</definedName>
    <definedName function="false" hidden="false" localSheetId="0" name="ZA0C" vbProcedure="false">0+0</definedName>
    <definedName function="false" hidden="false" localSheetId="0" name="ZA0F" vbProcedure="false">1+100</definedName>
    <definedName function="false" hidden="false" localSheetId="0" name="ZA0T" vbProcedure="false">59579771+0</definedName>
    <definedName function="false" hidden="false" localSheetId="0" name="ZA100" vbProcedure="false">'Project Assumptions'!$B$80+"b  Balance of Plant Costs (x160%)"+5+'Project Assumptions'!$F$100+0+0.8+'Project Assumptions'!$G$70+0+1+'Project Assumptions'!$H$70+0+1.25</definedName>
    <definedName function="false" hidden="false" localSheetId="0" name="ZA101" vbProcedure="false">'Project Assumptions'!$B$81+"b  Interconnection Costs-Gas Only"+5+'Project Assumptions'!$F$101+0+0.8+'Project Assumptions'!$G$71+0+1+'Project Assumptions'!$H$71+0+1.2</definedName>
    <definedName function="false" hidden="false" localSheetId="0" name="ZA102" vbProcedure="false">'Project Assumptions'!$B$82+"b  Spare Parts Inventory"+5+'Project Assumptions'!$F$102+0+0.85+'Project Assumptions'!$G$72+0+1+'Project Assumptions'!$H$72+0+1</definedName>
    <definedName function="false" hidden="false" localSheetId="0" name="ZA103" vbProcedure="false">'Project Assumptions'!$B$83+"b  Project Development Costs"+5+'Project Assumptions'!$F$103+0+0.9+'Project Assumptions'!$G$73+0+1+'Project Assumptions'!$H$73+0+1.1</definedName>
    <definedName function="false" hidden="false" localSheetId="0" name="ZA104" vbProcedure="false">'Project Assumptions'!$B$84+"b  Startup Costs"+5+'Project Assumptions'!$F$104+0+0.85+'Project Assumptions'!$G$74+0+1+'Project Assumptions'!$H$74+0+1.14999999999999</definedName>
    <definedName function="false" hidden="false" localSheetId="0" name="ZA105" vbProcedure="false">'Project Assumptions'!$B$88+"b  Construction Insurance"+5+'Project Assumptions'!$F$108+0+0.85+'Project Assumptions'!$G$78+0+1+'Project Assumptions'!$H$78+0+1.14999999999999</definedName>
    <definedName function="false" hidden="false" localSheetId="0" name="ZA106" vbProcedure="false">'Project Assumptions'!$B$89+"b  Organizational Expenses"+5+'Project Assumptions'!$F$109+0+0.85+'Project Assumptions'!$G$79+0+1+'Project Assumptions'!$H$79+0+1.14999999999999</definedName>
    <definedName function="false" hidden="false" localSheetId="0" name="ZA115" vbProcedure="false">'Project Assumptions'!$B$85+"b  Partnership Counsel"+5+'Project Assumptions'!$F$105+0+0.6+'Project Assumptions'!$G$75+0+1+'Project Assumptions'!$H$75+0+1.1</definedName>
    <definedName function="false" hidden="false" localSheetId="0" name="ZA116" vbProcedure="false">'Project Assumptions'!$B$86+"b  Local Counsel"+5+'Project Assumptions'!$F$106+0+0.9+'Project Assumptions'!$G$76+0+1+'Project Assumptions'!$H$76+0+1.1</definedName>
    <definedName function="false" hidden="false" localSheetId="0" name="ZA117" vbProcedure="false">'Project Assumptions'!$B$87+"b  Accounting Fees"+5+'Project Assumptions'!$F$107+0+0.9+'Project Assumptions'!$G$77+0+1+'Project Assumptions'!$H$77+0+1.1</definedName>
    <definedName function="false" hidden="false" localSheetId="0" name="ZA118" vbProcedure="false">'Project Assumptions'!$B$90+"b  Lender's Engineer"+5+'Project Assumptions'!$F$110+0+0.9+'Project Assumptions'!$G$80+0+1+'Project Assumptions'!$H$80+0+1.1</definedName>
    <definedName function="false" hidden="false" localSheetId="0" name="ZA119" vbProcedure="false">'Project Assumptions'!$B$91+"b  Lender's Counsel"+5+'Project Assumptions'!$F$111+0+0.9+'Project Assumptions'!$G$81+0+1+'Project Assumptions'!$H$81+0+1.1</definedName>
    <definedName function="false" hidden="false" localSheetId="0" name="ZA120" vbProcedure="false">'Project Assumptions'!$B$92+"bO&amp;M - Variable"+5+'Project Assumptions'!$F$112+0+0.9+'Project Assumptions'!$G$82+0+1+'Project Assumptions'!$H$82+0+1.1</definedName>
    <definedName function="false" hidden="false" localSheetId="0" name="ZA121" vbProcedure="false">'Project Assumptions'!$B$93+"bO&amp;M - Fixed (includes labor)"+5+'Project Assumptions'!$F$113+0+1+'Project Assumptions'!$G$83+0+1+'Project Assumptions'!$H$83+0+1.25</definedName>
    <definedName function="false" hidden="false" localSheetId="0" name="ZA122" vbProcedure="false">'Project Assumptions'!$B$94+"bAnnual Overhaul Accrual ($000)"+5+'Project Assumptions'!$F$114+0+0.9+'Project Assumptions'!$G$84+0+1+'Project Assumptions'!$H$84+0+1.1</definedName>
    <definedName function="false" hidden="false" localSheetId="0" name="ZA123" vbProcedure="false">'Project Assumptions'!$B$96+"AAnnual Peak Operating Hours"+5+'Project Assumptions'!$C$96+0+1+'Project Assumptions'!$D$94+0+0.25+1+"+"</definedName>
    <definedName function="false" hidden="false" localSheetId="0" name="ZF100" vbProcedure="false">#REF!+"=a24"+""+33+33+441+0+0+0+0+4+3+"-"+"+"+2.6+50+2</definedName>
    <definedName function="false" hidden="false" localSheetId="0" name="Z_14FB3146_3CEF_11D2_B9CE_0060080D6A65__wvu_PrintArea" vbProcedure="false">'Project Assumptions'!$A$2:$N$63</definedName>
    <definedName function="false" hidden="false" localSheetId="0" name="Z_773475A7_2559_11D2_A5F6_0060080AEB13__wvu_PrintArea" vbProcedure="false">'Project Assumptions'!$A$2:$O$52</definedName>
    <definedName function="false" hidden="false" localSheetId="0" name="Z_9D7575BF_255B_11D2_8267_00A0D1027254__wvu_PrintArea" vbProcedure="false">'Project Assumptions'!$A$2:$N$63</definedName>
    <definedName function="false" hidden="false" localSheetId="1" name="ZA0" vbProcedure="false">"Crystal Ball Data : Ver. 4.0"</definedName>
    <definedName function="false" hidden="false" localSheetId="1" name="ZA0A" vbProcedure="false">0+0</definedName>
    <definedName function="false" hidden="false" localSheetId="1" name="ZA0C" vbProcedure="false">0+0</definedName>
    <definedName function="false" hidden="false" localSheetId="1" name="ZA0F" vbProcedure="false">40+149</definedName>
    <definedName function="false" hidden="false" localSheetId="1" name="ZA0T" vbProcedure="false">32025820+0</definedName>
    <definedName function="false" hidden="false" localSheetId="1" name="ZF100" vbProcedure="false">'Cash Flow &amp; Returns'!$E$15+"After Tax Cash Flow - 1"+""+41+41+440+57+18+341+476+4+3+"-"+"+"+2.6+50+2</definedName>
    <definedName function="false" hidden="false" localSheetId="1" name="ZF101" vbProcedure="false">'Cash Flow &amp; Returns'!$F$15+"After Tax Cash Flow - 2"+""+41+41+440+72+40+356+498+4+3+"-"+"+"+2.6+50+2</definedName>
    <definedName function="false" hidden="false" localSheetId="1" name="ZF102" vbProcedure="false">'Cash Flow &amp; Returns'!$G$15+"After Tax Cash Flow - 3"+""+41+41+440+87+62+371+520+4+3+"-"+"+"+2.6+50+2</definedName>
    <definedName function="false" hidden="false" localSheetId="1" name="ZF103" vbProcedure="false">'Cash Flow &amp; Returns'!$H$15+"After Tax Cash Flow - 4"+""+41+41+440+102+84+386+542+4+3+"-"+"+"+2.6+50+2</definedName>
    <definedName function="false" hidden="false" localSheetId="1" name="ZF104" vbProcedure="false">'Cash Flow &amp; Returns'!$I$15+"After Tax Cash Flow - 5"+""+41+41+440+117+106+401+564+4+3+"-"+"+"+2.6+50+2</definedName>
    <definedName function="false" hidden="false" localSheetId="1" name="ZF105" vbProcedure="false">'Cash Flow &amp; Returns'!$J$15+"After Tax Cash Flow - 6"+""+41+41+440+132+128+416+586+4+3+"-"+"+"+2.6+50+2</definedName>
    <definedName function="false" hidden="false" localSheetId="1" name="ZF106" vbProcedure="false">'Cash Flow &amp; Returns'!$K$15+"After Tax Cash Flow - 7"+""+41+41+440+147+150+431+608+4+3+"-"+"+"+2.6+50+2</definedName>
    <definedName function="false" hidden="false" localSheetId="1" name="ZF107" vbProcedure="false">'Cash Flow &amp; Returns'!$L$15+"After Tax Cash Flow - 7"+""+41+41+440+0+0+0+0+4+3+"-"+"+"+2.6+50+2</definedName>
    <definedName function="false" hidden="false" localSheetId="1" name="ZF108" vbProcedure="false">'Cash Flow &amp; Returns'!$M$15+"After Tax Cash Flow - 8"+""+41+41+440+0+0+0+0+4+3+"-"+"+"+2.6+50+2</definedName>
    <definedName function="false" hidden="false" localSheetId="1" name="ZF109" vbProcedure="false">'Cash Flow &amp; Returns'!$N$15+"After Tax Cash Flow - 9"+""+41+41+440+0+0+0+0+4+3+"-"+"+"+2.6+50+2</definedName>
    <definedName function="false" hidden="false" localSheetId="1" name="ZF110" vbProcedure="false">'Cash Flow &amp; Returns'!$O$15+"After Tax Cash Flow - 10"+""+41+41+440+0+0+0+0+4+3+"-"+"+"+2.6+50+2</definedName>
    <definedName function="false" hidden="false" localSheetId="1" name="ZF111" vbProcedure="false">'Cash Flow &amp; Returns'!$P$15+"After Tax Cash Flow - 11"+""+41+41+440+0+0+0+0+4+3+"-"+"+"+2.6+50+2</definedName>
    <definedName function="false" hidden="false" localSheetId="1" name="ZF112" vbProcedure="false">'Cash Flow &amp; Returns'!$Q$15+"After Tax Cash Flow - 12"+""+41+41+440+0+0+0+0+4+3+"-"+"+"+2.6+50+2</definedName>
    <definedName function="false" hidden="false" localSheetId="1" name="ZF113" vbProcedure="false">'Cash Flow &amp; Returns'!$R$15+"After Tax Cash Flow - 13"+""+41+41+440+0+0+0+0+4+3+"-"+"+"+2.6+50+2</definedName>
    <definedName function="false" hidden="false" localSheetId="1" name="ZF114" vbProcedure="false">'Cash Flow &amp; Returns'!$S$15+"After Tax Cash Flow - 14"+""+41+41+440+0+0+0+0+4+3+"-"+"+"+2.6+50+2</definedName>
    <definedName function="false" hidden="false" localSheetId="1" name="ZF115" vbProcedure="false">'Cash Flow &amp; Returns'!$T$15+"After Tax Cash Flow - 15"+""+41+41+440+0+0+0+0+4+3+"-"+"+"+2.6+50+2</definedName>
    <definedName function="false" hidden="false" localSheetId="1" name="ZF116" vbProcedure="false">'Cash Flow &amp; Returns'!$U$15+"After Tax Cash Flow - 16"+""+41+41+440+0+0+0+0+4+3+"-"+"+"+2.6+50+2</definedName>
    <definedName function="false" hidden="false" localSheetId="1" name="ZF117" vbProcedure="false">'Cash Flow &amp; Returns'!$V$15+"After Tax Cash Flow - 17"+""+41+41+440+0+0+0+0+4+3+"-"+"+"+2.6+50+2</definedName>
    <definedName function="false" hidden="false" localSheetId="1" name="ZF118" vbProcedure="false">'Cash Flow &amp; Returns'!$W$15+"After Tax Cash Flow - 18"+""+41+41+440+0+0+0+0+4+3+"-"+"+"+2.6+50+2</definedName>
    <definedName function="false" hidden="false" localSheetId="1" name="ZF119" vbProcedure="false">'Cash Flow &amp; Returns'!$X$15+"After Tax Cash Flow - 19"+""+41+41+440+0+0+0+0+4+3+"-"+"+"+2.6+50+2</definedName>
    <definedName function="false" hidden="false" localSheetId="1" name="ZF125" vbProcedure="false">'Cash Flow &amp; Returns'!$E$25+"Debt Need - 1"+""+33+33+440+0+0+0+0+4+3+"-"+"+"+2.6+50+2</definedName>
    <definedName function="false" hidden="false" localSheetId="1" name="ZF126" vbProcedure="false">'Cash Flow &amp; Returns'!$F$25+"Debt Need - 2"+""+33+33+440+0+0+0+0+4+3+"-"+"+"+2.6+50+2</definedName>
    <definedName function="false" hidden="false" localSheetId="1" name="ZF127" vbProcedure="false">'Cash Flow &amp; Returns'!$G$25+"Debt Need - 3"+""+33+33+440+0+0+0+0+4+3+"-"+"+"+2.6+50+2</definedName>
    <definedName function="false" hidden="false" localSheetId="1" name="ZF128" vbProcedure="false">'Cash Flow &amp; Returns'!$H$25+"Debt Need - 4"+""+33+33+440+0+0+0+0+4+3+"-"+"+"+2.6+50+2</definedName>
    <definedName function="false" hidden="false" localSheetId="1" name="ZF129" vbProcedure="false">'Cash Flow &amp; Returns'!$I$25+"Debt Need - 5"+""+33+33+440+0+0+0+0+4+3+"-"+"+"+2.6+50+2</definedName>
    <definedName function="false" hidden="false" localSheetId="1" name="ZF130" vbProcedure="false">'Cash Flow &amp; Returns'!$J$25+"Debt Need - 6"+""+33+33+440+0+0+0+0+4+3+"-"+"+"+2.6+50+2</definedName>
    <definedName function="false" hidden="false" localSheetId="1" name="ZF131" vbProcedure="false">'Cash Flow &amp; Returns'!$K$25+"Debt Need - 7"+""+33+33+440+0+0+0+0+4+3+"-"+"+"+2.6+50+2</definedName>
    <definedName function="false" hidden="false" localSheetId="1" name="ZF132" vbProcedure="false">'Cash Flow &amp; Returns'!$L$25+"Debt Need - 8"+""+33+33+440+0+0+0+0+4+3+"-"+"+"+2.6+50+2</definedName>
    <definedName function="false" hidden="false" localSheetId="1" name="ZF133" vbProcedure="false">'Cash Flow &amp; Returns'!$M$25+"Debt Need - 9"+""+33+33+440+0+0+0+0+4+3+"-"+"+"+2.6+50+2</definedName>
    <definedName function="false" hidden="false" localSheetId="1" name="ZF134" vbProcedure="false">'Cash Flow &amp; Returns'!$N$25+"Debt Need - 10"+""+33+33+440+0+0+0+0+4+3+"-"+"+"+2.6+50+2</definedName>
    <definedName function="false" hidden="false" localSheetId="1" name="ZF135" vbProcedure="false">'Cash Flow &amp; Returns'!$O$25+"Debt Need - 11"+""+33+33+440+0+0+0+0+4+3+"-"+"+"+2.6+50+2</definedName>
    <definedName function="false" hidden="false" localSheetId="1" name="ZF136" vbProcedure="false">'Cash Flow &amp; Returns'!$P$25+"Debt Need - 12"+""+33+33+440+0+0+0+0+4+3+"-"+"+"+2.6+50+2</definedName>
    <definedName function="false" hidden="false" localSheetId="1" name="ZF137" vbProcedure="false">'Cash Flow &amp; Returns'!$Q$25+"Debt Need - 13"+""+33+33+440+0+0+0+0+4+3+"-"+"+"+2.6+50+2</definedName>
    <definedName function="false" hidden="false" localSheetId="1" name="ZF138" vbProcedure="false">'Cash Flow &amp; Returns'!$R$25+"Debt Need - 14"+""+33+33+440+0+0+0+0+4+3+"-"+"+"+2.6+50+2</definedName>
    <definedName function="false" hidden="false" localSheetId="1" name="ZF139" vbProcedure="false">'Cash Flow &amp; Returns'!$S$25+"Debt Need - 15"+""+33+33+440+0+0+0+0+4+3+"-"+"+"+2.6+50+2</definedName>
    <definedName function="false" hidden="false" localSheetId="1" name="ZF140" vbProcedure="false">'Cash Flow &amp; Returns'!$T$25+"Debt Need - 16"+""+33+33+440+0+0+0+0+4+3+"-"+"+"+2.6+50+2</definedName>
    <definedName function="false" hidden="false" localSheetId="1" name="ZF141" vbProcedure="false">'Cash Flow &amp; Returns'!$U$25+"Debt Need - 17"+""+33+33+440+0+0+0+0+4+3+"-"+"+"+2.6+50+2</definedName>
    <definedName function="false" hidden="false" localSheetId="1" name="ZF142" vbProcedure="false">'Cash Flow &amp; Returns'!$V$25+"Debt Need - 18"+""+33+33+440+0+0+0+0+4+3+"-"+"+"+2.6+50+2</definedName>
    <definedName function="false" hidden="false" localSheetId="1" name="ZF143" vbProcedure="false">'Cash Flow &amp; Returns'!$W$25+"Debt Need - 19"+""+33+33+440+0+0+0+0+4+3+"-"+"+"+2.6+50+2</definedName>
    <definedName function="false" hidden="false" localSheetId="1" name="ZF144" vbProcedure="false">'Cash Flow &amp; Returns'!$X$25+"Debt Need - 20"+""+33+33+440+0+0+0+0+4+3+"-"+"+"+2.6+50+2</definedName>
    <definedName function="false" hidden="false" localSheetId="1" name="Z_14FB3146_3CEF_11D2_B9CE_0060080D6A65__wvu_PrintArea" vbProcedure="false">'Cash Flow &amp; Returns'!$E$1:$AC$66</definedName>
    <definedName function="false" hidden="false" localSheetId="1" name="Z_14FB3146_3CEF_11D2_B9CE_0060080D6A65__wvu_PrintTitles" vbProcedure="false">'Cash Flow &amp; Returns'!$A:$D</definedName>
    <definedName function="false" hidden="false" localSheetId="1" name="Z_773475A7_2559_11D2_A5F6_0060080AEB13__wvu_PrintArea" vbProcedure="false">'Cash Flow &amp; Returns'!$E$1:$AC$16</definedName>
    <definedName function="false" hidden="false" localSheetId="1" name="Z_773475A7_2559_11D2_A5F6_0060080AEB13__wvu_PrintTitles" vbProcedure="false">'Cash Flow &amp; Returns'!$A:$D</definedName>
    <definedName function="false" hidden="false" localSheetId="1" name="Z_9D7575BF_255B_11D2_8267_00A0D1027254__wvu_PrintArea" vbProcedure="false">'Cash Flow &amp; Returns'!$E$1:$AC$66</definedName>
    <definedName function="false" hidden="false" localSheetId="1" name="Z_9D7575BF_255B_11D2_8267_00A0D1027254__wvu_PrintTitles" vbProcedure="false">'Cash Flow &amp; Returns'!$A:$D</definedName>
    <definedName function="false" hidden="false" localSheetId="2" name="solver_adj" vbProcedure="false">#REF!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#REF!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#REF!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hs1" vbProcedure="false">0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0</definedName>
    <definedName function="false" hidden="false" localSheetId="2" name="wrn_test1_" vbProcedure="false">{"Income Statement",#N/A,FALSE,"CFMODEL";"Balance Sheet",#N/A,FALSE,"CFMODEL"}</definedName>
    <definedName function="false" hidden="false" localSheetId="2" name="wrn_test2_" vbProcedure="false">{"SourcesUses",#N/A,TRUE,"CFMODEL";"TransOverview",#N/A,TRUE,"CFMODEL"}</definedName>
    <definedName function="false" hidden="false" localSheetId="2" name="wrn_test3_" vbProcedure="false">{"SourcesUses",#N/A,TRUE,#N/A;"TransOverview",#N/A,TRUE,"CFMODEL"}</definedName>
    <definedName function="false" hidden="false" localSheetId="2" name="wrn_test4_" vbProcedure="false">{"SourcesUses",#N/A,TRUE,"FundsFlow";"TransOverview",#N/A,TRUE,"FundsFlow"}</definedName>
    <definedName function="false" hidden="false" localSheetId="2" name="ZA0" vbProcedure="false">"Crystal Ball Data : Ver. 4.0"</definedName>
    <definedName function="false" hidden="false" localSheetId="2" name="ZA0A" vbProcedure="false">1+125</definedName>
    <definedName function="false" hidden="false" localSheetId="2" name="ZA0C" vbProcedure="false">0+0</definedName>
    <definedName function="false" hidden="false" localSheetId="2" name="ZA0F" vbProcedure="false">0+0</definedName>
    <definedName function="false" hidden="false" localSheetId="2" name="ZA0T" vbProcedure="false">392421882+0</definedName>
    <definedName function="false" hidden="false" localSheetId="2" name="ZA100" vbProcedure="false">#REF!+"a=d75"+5+#REF!+0+1+#REF!+0+0.1</definedName>
    <definedName function="false" hidden="false" localSheetId="2" name="Z_14FB3146_3CEF_11D2_B9CE_0060080D6A65__wvu_PrintArea" vbProcedure="false">'Debt Amortization'!$C$1:$AB$14</definedName>
    <definedName function="false" hidden="false" localSheetId="2" name="Z_14FB3146_3CEF_11D2_B9CE_0060080D6A65__wvu_PrintTitles" vbProcedure="false">'Debt Amortization'!$A:$B</definedName>
    <definedName function="false" hidden="false" localSheetId="2" name="Z_14FB3146_3CEF_11D2_B9CE_0060080D6A65__wvu_Rows" vbProcedure="false">'Debt Amortization'!$20:$28</definedName>
    <definedName function="false" hidden="false" localSheetId="2" name="Z_773475A7_2559_11D2_A5F6_0060080AEB13__wvu_PrintArea" vbProcedure="false">'Debt Amortization'!$C$1:$AR$18</definedName>
    <definedName function="false" hidden="false" localSheetId="2" name="Z_773475A7_2559_11D2_A5F6_0060080AEB13__wvu_PrintTitles" vbProcedure="false">'Debt Amortization'!$A:$B</definedName>
    <definedName function="false" hidden="false" localSheetId="2" name="Z_773475A7_2559_11D2_A5F6_0060080AEB13__wvu_Rows" vbProcedure="false">'Debt Amortization'!$20:$28</definedName>
    <definedName function="false" hidden="false" localSheetId="2" name="Z_9D7575BF_255B_11D2_8267_00A0D1027254__wvu_PrintArea" vbProcedure="false">'Debt Amortization'!$C$1:$AB$14</definedName>
    <definedName function="false" hidden="false" localSheetId="2" name="Z_9D7575BF_255B_11D2_8267_00A0D1027254__wvu_PrintTitles" vbProcedure="false">'Debt Amortization'!$A:$B</definedName>
    <definedName function="false" hidden="false" localSheetId="2" name="Z_9D7575BF_255B_11D2_8267_00A0D1027254__wvu_Rows" vbProcedure="false">'Debt Amortization'!$20:$28</definedName>
    <definedName function="false" hidden="false" localSheetId="3" name="Z_14FB3146_3CEF_11D2_B9CE_0060080D6A65__wvu_PrintArea" vbProcedure="false">'Book Income Statement'!$C$1:$AA$37</definedName>
    <definedName function="false" hidden="false" localSheetId="3" name="Z_14FB3146_3CEF_11D2_B9CE_0060080D6A65__wvu_PrintTitles" vbProcedure="false">'Book Income Statement'!$A:$B</definedName>
    <definedName function="false" hidden="false" localSheetId="3" name="Z_773475A7_2559_11D2_A5F6_0060080AEB13__wvu_PrintArea" vbProcedure="false">'Book Income Statement'!$C$1:$AA$37</definedName>
    <definedName function="false" hidden="false" localSheetId="3" name="Z_773475A7_2559_11D2_A5F6_0060080AEB13__wvu_PrintTitles" vbProcedure="false">'Book Income Statement'!$A:$B</definedName>
    <definedName function="false" hidden="false" localSheetId="3" name="Z_9D7575BF_255B_11D2_8267_00A0D1027254__wvu_PrintArea" vbProcedure="false">'Book Income Statement'!$C$1:$AA$37</definedName>
    <definedName function="false" hidden="false" localSheetId="3" name="Z_9D7575BF_255B_11D2_8267_00A0D1027254__wvu_PrintTitles" vbProcedure="false">'Book Income Statement'!$A:$B</definedName>
    <definedName function="false" hidden="false" localSheetId="4" name="Z_14FB3146_3CEF_11D2_B9CE_0060080D6A65__wvu_PrintTitles" vbProcedure="false">'Operations Summary'!$A:$B</definedName>
    <definedName function="false" hidden="false" localSheetId="4" name="Z_14FB3146_3CEF_11D2_B9CE_0060080D6A65__wvu_Rows" vbProcedure="false">'Operations Summary'!$41:$41</definedName>
    <definedName function="false" hidden="false" localSheetId="4" name="Z_9D7575BF_255B_11D2_8267_00A0D1027254__wvu_PrintTitles" vbProcedure="false">'Operations Summary'!$A:$B</definedName>
    <definedName function="false" hidden="false" localSheetId="4" name="Z_9D7575BF_255B_11D2_8267_00A0D1027254__wvu_Rows" vbProcedure="false">'Operations Summary'!$41:$41</definedName>
    <definedName function="false" hidden="false" localSheetId="5" name="wrn_test1_" vbProcedure="false">{"Income Statement",#N/A,FALSE,"CFMODEL";"Balance Sheet",#N/A,FALSE,"CFMODEL"}</definedName>
    <definedName function="false" hidden="false" localSheetId="5" name="wrn_test2_" vbProcedure="false">{"SourcesUses",#N/A,TRUE,"CFMODEL";"TransOverview",#N/A,TRUE,"CFMODEL"}</definedName>
    <definedName function="false" hidden="false" localSheetId="5" name="wrn_test3_" vbProcedure="false">{"SourcesUses",#N/A,TRUE,#N/A;"TransOverview",#N/A,TRUE,"CFMODEL"}</definedName>
    <definedName function="false" hidden="false" localSheetId="5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<sst xmlns="http://schemas.openxmlformats.org/spreadsheetml/2006/main" count="181" uniqueCount="157">
  <si>
    <t xml:space="preserve">DOYLE I, LLC</t>
  </si>
  <si>
    <t xml:space="preserve">ASSUMPTIONS AND SUMMARY</t>
  </si>
  <si>
    <t xml:space="preserve">PROJECT DESCRIPTION:</t>
  </si>
  <si>
    <t xml:space="preserve">GE7EAs</t>
  </si>
  <si>
    <t xml:space="preserve">GE7Bs</t>
  </si>
  <si>
    <t xml:space="preserve">ESTIMATED PASS-THROUGH MAINTENANCE COSTS ($000)</t>
  </si>
  <si>
    <t xml:space="preserve">Yr. 2000 $</t>
  </si>
  <si>
    <t xml:space="preserve">No. Turbines </t>
  </si>
  <si>
    <t xml:space="preserve">Total Pass-through Maintenance Costs</t>
  </si>
  <si>
    <t xml:space="preserve">Turbine Rating (MW)</t>
  </si>
  <si>
    <t xml:space="preserve">Net MW</t>
  </si>
  <si>
    <t xml:space="preserve">Assumed Escalation</t>
  </si>
  <si>
    <t xml:space="preserve">Heat Rate (HHV)</t>
  </si>
  <si>
    <t xml:space="preserve">Total Project MW</t>
  </si>
  <si>
    <t xml:space="preserve">ESCALATING CAPACITY PAYMENT COSTS ($000)</t>
  </si>
  <si>
    <t xml:space="preserve">Wtd Avg Heat Rate</t>
  </si>
  <si>
    <t xml:space="preserve">Total Escalating Capacity Payment Costs</t>
  </si>
  <si>
    <t xml:space="preserve">Annual Peak Operating Hours</t>
  </si>
  <si>
    <t xml:space="preserve">PPA Term (Years)</t>
  </si>
  <si>
    <t xml:space="preserve">Assumed Esc. Cap. Pmt. Escalation</t>
  </si>
  <si>
    <t xml:space="preserve">Start of Commercial Operation</t>
  </si>
  <si>
    <t xml:space="preserve">Installed Cost ($/kW)</t>
  </si>
  <si>
    <t xml:space="preserve">MAJOR MAINTENANCE ACCRUAL ASSUMPTIONS </t>
  </si>
  <si>
    <t xml:space="preserve">PPA ASSUMPTIONS</t>
  </si>
  <si>
    <t xml:space="preserve">Number of Starts per year</t>
  </si>
  <si>
    <t xml:space="preserve">Fixed Capacity Payment ($/kWmo)</t>
  </si>
  <si>
    <t xml:space="preserve">Major Maintenance Accrual $ per start per turbine</t>
  </si>
  <si>
    <t xml:space="preserve">Fixed Capacity Payment Escalation</t>
  </si>
  <si>
    <t xml:space="preserve">STATE &amp; FEDERAL TAX ASSUMPTIONS</t>
  </si>
  <si>
    <t xml:space="preserve">Escalating Capacity Payment ($/kWmo)</t>
  </si>
  <si>
    <t xml:space="preserve">Federal Income Tax Rate</t>
  </si>
  <si>
    <t xml:space="preserve">Escalating Capacity Payment Escalation</t>
  </si>
  <si>
    <t xml:space="preserve">State Income Tax Rate</t>
  </si>
  <si>
    <t xml:space="preserve">Effective Income Tax Rate</t>
  </si>
  <si>
    <t xml:space="preserve">Call Option Price of Plant at end of Term ($000)</t>
  </si>
  <si>
    <t xml:space="preserve">PROPERTY TAX ASSUMPTIONS</t>
  </si>
  <si>
    <t xml:space="preserve">Assessed Value Multiplier</t>
  </si>
  <si>
    <t xml:space="preserve">SOURCES OF FUNDS</t>
  </si>
  <si>
    <t xml:space="preserve">Millage Rate for School Tax</t>
  </si>
  <si>
    <t xml:space="preserve">  Estimated Equity Capital = Walton EMC Equity ($000)</t>
  </si>
  <si>
    <t xml:space="preserve">Years of School Tax Abatement</t>
  </si>
  <si>
    <t xml:space="preserve">  Estimated Permanent Loan ($000)</t>
  </si>
  <si>
    <t xml:space="preserve">Millage rate for County Tax</t>
  </si>
  <si>
    <t xml:space="preserve">Years of County Tax Abatement</t>
  </si>
  <si>
    <t xml:space="preserve">  Estimated Total Sources ($000)</t>
  </si>
  <si>
    <t xml:space="preserve">Year 1 Pass-through Property Tax Expense</t>
  </si>
  <si>
    <t xml:space="preserve">DEBT FINANCING ASSUMPTIONS:</t>
  </si>
  <si>
    <t xml:space="preserve">OWNERSHIP ASSUMPTIONS</t>
  </si>
  <si>
    <t xml:space="preserve">ECT Ownership %</t>
  </si>
  <si>
    <t xml:space="preserve">WEMC Ownership %</t>
  </si>
  <si>
    <t xml:space="preserve">Walton EMC Equity</t>
  </si>
  <si>
    <t xml:space="preserve">Debt </t>
  </si>
  <si>
    <t xml:space="preserve">Type of Amortization</t>
  </si>
  <si>
    <t xml:space="preserve">Mortgage Style</t>
  </si>
  <si>
    <t xml:space="preserve">PRE-TAX RETURNS TO WALTON</t>
  </si>
  <si>
    <t xml:space="preserve">Walton EMC NPV @ 6% discount rate</t>
  </si>
  <si>
    <t xml:space="preserve">Principal Amount ($000)</t>
  </si>
  <si>
    <t xml:space="preserve">Term</t>
  </si>
  <si>
    <t xml:space="preserve">Interest Rate</t>
  </si>
  <si>
    <t xml:space="preserve">Min DSCR </t>
  </si>
  <si>
    <t xml:space="preserve">Avg. DSCR </t>
  </si>
  <si>
    <t xml:space="preserve">Max DSCR</t>
  </si>
  <si>
    <t xml:space="preserve">Avg. Life (years)</t>
  </si>
  <si>
    <t xml:space="preserve">Cash Flow &amp; Returns</t>
  </si>
  <si>
    <t xml:space="preserve">Pretax Book Income</t>
  </si>
  <si>
    <t xml:space="preserve">  Plus Book Depreciation &amp; Amortization</t>
  </si>
  <si>
    <t xml:space="preserve">  Plus Accrued Interest Expense</t>
  </si>
  <si>
    <t xml:space="preserve">  Less Interest Payments</t>
  </si>
  <si>
    <t xml:space="preserve">  Less Principal Payments</t>
  </si>
  <si>
    <t xml:space="preserve">Pretax Cash Flow</t>
  </si>
  <si>
    <t xml:space="preserve">Walton's Return Calculations</t>
  </si>
  <si>
    <t xml:space="preserve">Walton's Share of Cash Flow (equity with IDC)</t>
  </si>
  <si>
    <t xml:space="preserve">Asset Management Fee</t>
  </si>
  <si>
    <t xml:space="preserve">Walton's Patronage Capital</t>
  </si>
  <si>
    <t xml:space="preserve">Return of LCTCs</t>
  </si>
  <si>
    <t xml:space="preserve">Total Walton Cashflow</t>
  </si>
  <si>
    <t xml:space="preserve">Debt Amortization</t>
  </si>
  <si>
    <t xml:space="preserve">TOTAL ANNUAL DEBT AMORTIZATION</t>
  </si>
  <si>
    <t xml:space="preserve">  Beginning Balance</t>
  </si>
  <si>
    <t xml:space="preserve">  Interest </t>
  </si>
  <si>
    <t xml:space="preserve">  Principal</t>
  </si>
  <si>
    <t xml:space="preserve">  Total Debt Service</t>
  </si>
  <si>
    <t xml:space="preserve">  Ending Balance</t>
  </si>
  <si>
    <t xml:space="preserve">  Average Life (years)</t>
  </si>
  <si>
    <t xml:space="preserve">  EBITDA/Debt Service</t>
  </si>
  <si>
    <t xml:space="preserve">PATRONAGE CAPITAL CALCULATION </t>
  </si>
  <si>
    <t xml:space="preserve">Patronage Capital Return</t>
  </si>
  <si>
    <t xml:space="preserve">Percentage of Prior Year's Interest Payment</t>
  </si>
  <si>
    <t xml:space="preserve">Income Statement</t>
  </si>
  <si>
    <t xml:space="preserve">Months of Year In Operation</t>
  </si>
  <si>
    <t xml:space="preserve">Revenues</t>
  </si>
  <si>
    <t xml:space="preserve">   Fixed Capacity Revenue</t>
  </si>
  <si>
    <t xml:space="preserve">   Escalating Capacity Revenue</t>
  </si>
  <si>
    <t xml:space="preserve">   Pass-through Fixed + Escalating O&amp;M Revenue</t>
  </si>
  <si>
    <t xml:space="preserve">   PPA Energy Revenue (Fuel and VO&amp;M)</t>
  </si>
  <si>
    <t xml:space="preserve">   Put Value Revenue</t>
  </si>
  <si>
    <t xml:space="preserve">   Total Revenue</t>
  </si>
  <si>
    <t xml:space="preserve">   </t>
  </si>
  <si>
    <t xml:space="preserve">Pass-through Expenses</t>
  </si>
  <si>
    <t xml:space="preserve">   Fuel</t>
  </si>
  <si>
    <t xml:space="preserve">   Total Variable Pass-through Expenses</t>
  </si>
  <si>
    <t xml:space="preserve">   Total Fixed Pass-through Expenses</t>
  </si>
  <si>
    <t xml:space="preserve">Escalating Expenses</t>
  </si>
  <si>
    <t xml:space="preserve">   Total Escalating Expenses</t>
  </si>
  <si>
    <t xml:space="preserve">Total Operating Expenses</t>
  </si>
  <si>
    <t xml:space="preserve">EBITDA</t>
  </si>
  <si>
    <t xml:space="preserve">   Book Depreciation &amp; Amortization</t>
  </si>
  <si>
    <t xml:space="preserve">EBIT</t>
  </si>
  <si>
    <t xml:space="preserve">   Interest Expense</t>
  </si>
  <si>
    <t xml:space="preserve">   Interest Income</t>
  </si>
  <si>
    <t xml:space="preserve">   Net Interest Expense</t>
  </si>
  <si>
    <t xml:space="preserve">EBT</t>
  </si>
  <si>
    <t xml:space="preserve">Operations Summary</t>
  </si>
  <si>
    <t xml:space="preserve">Plant Output Summary</t>
  </si>
  <si>
    <t xml:space="preserve">   Contract Capacity (MW)</t>
  </si>
  <si>
    <t xml:space="preserve">   Run Hours</t>
  </si>
  <si>
    <t xml:space="preserve">   Maximum Peak Generation (MWh)</t>
  </si>
  <si>
    <t xml:space="preserve">Fuel Consumption</t>
  </si>
  <si>
    <t xml:space="preserve">   PPA MWh</t>
  </si>
  <si>
    <t xml:space="preserve">   Degraded Peak Heat Rate (Btu/kWh)</t>
  </si>
  <si>
    <t xml:space="preserve">   Peak Fuel BBtu</t>
  </si>
  <si>
    <t xml:space="preserve">   Peak Fuel Cost $000</t>
  </si>
  <si>
    <t xml:space="preserve">PPA Rate</t>
  </si>
  <si>
    <t xml:space="preserve">   Fixed Capacity Payment ($/kw-mo)</t>
  </si>
  <si>
    <t xml:space="preserve">   Escalating Capacity Payment ($/kw-mo)</t>
  </si>
  <si>
    <t xml:space="preserve">   Total Capacity Payment ($/kw-mo)</t>
  </si>
  <si>
    <t xml:space="preserve">Gas Curves</t>
  </si>
  <si>
    <t xml:space="preserve">   Delivered Gas Cost Curve ($/MMBtu)</t>
  </si>
  <si>
    <t xml:space="preserve">Depreciation and Property Taxes</t>
  </si>
  <si>
    <t xml:space="preserve">US FEDERAL TAX DEPRECIATION &amp; AMORTIZATION</t>
  </si>
  <si>
    <t xml:space="preserve">Years</t>
  </si>
  <si>
    <t xml:space="preserve">   Plant and Equipment - MACRS</t>
  </si>
  <si>
    <t xml:space="preserve">   Start-up Costs - SL </t>
  </si>
  <si>
    <t xml:space="preserve">   Debt Iss &amp; Loan Fees - SL</t>
  </si>
  <si>
    <t xml:space="preserve">   Tax Depr - Plant and Equipment</t>
  </si>
  <si>
    <t xml:space="preserve">   Amort - Start-up Costs</t>
  </si>
  <si>
    <t xml:space="preserve">   Amort - Debt Iss &amp; Loan Fees</t>
  </si>
  <si>
    <t xml:space="preserve">   Total Annual Depr &amp; Amort </t>
  </si>
  <si>
    <t xml:space="preserve">STATE TAX DEPRECIATION &amp; AMORTIZATION</t>
  </si>
  <si>
    <t xml:space="preserve">BOOK DEPRECIATION &amp; AMORTIZATION</t>
  </si>
  <si>
    <t xml:space="preserve">Residual</t>
  </si>
  <si>
    <t xml:space="preserve">   Plant and Equipment - SL</t>
  </si>
  <si>
    <t xml:space="preserve">   Book Depr - Plant and Equipment</t>
  </si>
  <si>
    <t xml:space="preserve">   Total Beginning Book Value</t>
  </si>
  <si>
    <t xml:space="preserve">   Ending Book Value of Assets</t>
  </si>
  <si>
    <t xml:space="preserve">PROPERTY TAX CALCULATION</t>
  </si>
  <si>
    <t xml:space="preserve">   Assessable Value of Hard Assets</t>
  </si>
  <si>
    <t xml:space="preserve">   Annual Depreciated Assessable Value</t>
  </si>
  <si>
    <t xml:space="preserve">   Annual School Tax</t>
  </si>
  <si>
    <t xml:space="preserve">   Annual County Tax </t>
  </si>
  <si>
    <t xml:space="preserve">   Annual City Tax </t>
  </si>
  <si>
    <t xml:space="preserve">   Total Property Tax</t>
  </si>
  <si>
    <t xml:space="preserve">15 Year MACRS Table</t>
  </si>
  <si>
    <t xml:space="preserve">Half-Year Convention</t>
  </si>
  <si>
    <t xml:space="preserve">Year</t>
  </si>
  <si>
    <t xml:space="preserve">Depr. %</t>
  </si>
  <si>
    <t xml:space="preserve">20 Year MACRS Table</t>
  </si>
</sst>
</file>

<file path=xl/styles.xml><?xml version="1.0" encoding="utf-8"?>
<styleSheet xmlns="http://schemas.openxmlformats.org/spreadsheetml/2006/main">
  <numFmts count="104">
    <numFmt numFmtId="164" formatCode="General"/>
    <numFmt numFmtId="165" formatCode="0.00000000000000000000000000"/>
    <numFmt numFmtId="166" formatCode="0.0000E+00"/>
    <numFmt numFmtId="167" formatCode="\$#,##0.00000"/>
    <numFmt numFmtId="168" formatCode="\$#,##0.0000"/>
    <numFmt numFmtId="169" formatCode="[$-409]#,##0_);[RED]\(#,##0\)"/>
    <numFmt numFmtId="170" formatCode="\$#,##0_);[RED]&quot;($&quot;#,##0\)"/>
    <numFmt numFmtId="171" formatCode="m"/>
    <numFmt numFmtId="172" formatCode="0.000000000_)"/>
    <numFmt numFmtId="173" formatCode="\£#,##0.0000_);&quot;(£&quot;#,##0.0000\)"/>
    <numFmt numFmtId="174" formatCode="\$#,##0;[RED]\$#,##0"/>
    <numFmt numFmtId="175" formatCode="0.0000000000000000000000000000"/>
    <numFmt numFmtId="176" formatCode="#,##0.00000000000000000000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000000000000"/>
    <numFmt numFmtId="183" formatCode="0.00000000000"/>
    <numFmt numFmtId="184" formatCode="_(* #,##0.00000000000000_);_(* \(#,##0.00000000000000\);_(* \-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0.00_);[RED]\(0.00\)"/>
    <numFmt numFmtId="189" formatCode="\£#,##0.00_);&quot;(£&quot;#,##0.00\)"/>
    <numFmt numFmtId="190" formatCode="0.000000000000000000000000000000000"/>
    <numFmt numFmtId="191" formatCode="0.000"/>
    <numFmt numFmtId="192" formatCode="_(* #,##0.0_);_(* \(#,##0.0\);_(* \-?_);_(@_)"/>
    <numFmt numFmtId="193" formatCode="_(* #,##0.00_);_(* \(#,##0.00\);_(* \-??_);_(@_)"/>
    <numFmt numFmtId="194" formatCode="#,##0.00"/>
    <numFmt numFmtId="195" formatCode="0.0000000000"/>
    <numFmt numFmtId="196" formatCode="\£#,##0.00_);[RED]&quot;(£&quot;#,##0.00\)"/>
    <numFmt numFmtId="197" formatCode="0_);[RED]\(0\)"/>
    <numFmt numFmtId="198" formatCode="0.00000000000000000000000000000000000"/>
    <numFmt numFmtId="199" formatCode="_(* #,##0.0000000000000_);_(* \(#,##0.0000000000000\);_(* \-_);_(@_)"/>
    <numFmt numFmtId="200" formatCode="_(\$* #,##0_);_(\$* \(#,##0\);_(\$* \-_);_(@_)"/>
    <numFmt numFmtId="201" formatCode="##0.000"/>
    <numFmt numFmtId="202" formatCode="_(* #,##0.0000000000_);_(* \(#,##0.0000000000\);_(* \-_);_(@_)"/>
    <numFmt numFmtId="203" formatCode="_(\$* #,##0.000000_);_(\$* \(#,##0.000000\);_(\$* \-??_);_(@_)"/>
    <numFmt numFmtId="204" formatCode="0.0000000000000000"/>
    <numFmt numFmtId="205" formatCode="0.0000_)"/>
    <numFmt numFmtId="206" formatCode="#,##0.000_);\(#,##0.000\)"/>
    <numFmt numFmtId="207" formatCode="_(\$* #,##0.00000_);_(\$* \(#,##0.00000\);_(\$* \-??_);_(@_)"/>
    <numFmt numFmtId="208" formatCode="0.000E+00"/>
    <numFmt numFmtId="209" formatCode="0.00000000000000%"/>
    <numFmt numFmtId="210" formatCode="\£#,##0.0_);&quot;(£&quot;#,##0.0\)"/>
    <numFmt numFmtId="211" formatCode="0.0000000000000000000000000"/>
    <numFmt numFmtId="212" formatCode="[$-409]m/d/yyyy"/>
    <numFmt numFmtId="213" formatCode="0.00000000000000000000000000000000"/>
    <numFmt numFmtId="214" formatCode="\£#,##0.0_);[RED]&quot;(£&quot;#,##0.0\)"/>
    <numFmt numFmtId="215" formatCode="_(* #,##0.0000_);_(* \(#,##0.0000\);_(* \-??_);_(@_)"/>
    <numFmt numFmtId="216" formatCode="_(* #,##0.00000000_);_(* \(#,##0.00000000\);_(* \-??_);_(@_)"/>
    <numFmt numFmtId="217" formatCode="_(\$* #,##0.00_);_(\$* \(#,##0.00\);_(\$* \-??_);_(@_)"/>
    <numFmt numFmtId="218" formatCode="_(* #,##0.000000000000_);_(* \(#,##0.000000000000\);_(* \-_);_(@_)"/>
    <numFmt numFmtId="219" formatCode="#,##0.000_);[RED]\(#,##0.000\)"/>
    <numFmt numFmtId="220" formatCode="0.00000000000000000"/>
    <numFmt numFmtId="221" formatCode="0.000000000"/>
    <numFmt numFmtId="222" formatCode="\£#,##0_);&quot;(£&quot;#,##0\)"/>
    <numFmt numFmtId="223" formatCode="_(\$* #,##0.0000000_);_(\$* \(#,##0.0000000\);_(\$* \-??_);_(@_)"/>
    <numFmt numFmtId="224" formatCode="\£#,##0.000_);&quot;(£&quot;#,##0.000\)"/>
    <numFmt numFmtId="225" formatCode="0.000000000000000000000000000"/>
    <numFmt numFmtId="226" formatCode="0.0000000000000000000000000000000000"/>
    <numFmt numFmtId="227" formatCode="\£#,##0_);[RED]&quot;(£&quot;#,##0\)"/>
    <numFmt numFmtId="228" formatCode="0.00"/>
    <numFmt numFmtId="229" formatCode="mm/dd/yy"/>
    <numFmt numFmtId="230" formatCode="dd\-mmm\-yy"/>
    <numFmt numFmtId="231" formatCode=";;;"/>
    <numFmt numFmtId="232" formatCode="m/d/yyyy\ h:mm:ss"/>
    <numFmt numFmtId="233" formatCode="_(* #,##0.000_);_(* \(#,##0.000\);_(* \-???_);_(@_)"/>
    <numFmt numFmtId="234" formatCode="0.000000000000000000"/>
    <numFmt numFmtId="235" formatCode="[$-409]#,##0_);\(#,##0\)"/>
    <numFmt numFmtId="236" formatCode="0.00_)"/>
    <numFmt numFmtId="237" formatCode="0.000000000000000000000000000000"/>
    <numFmt numFmtId="238" formatCode="General_)"/>
    <numFmt numFmtId="239" formatCode="#,##0"/>
    <numFmt numFmtId="240" formatCode="#,##0.0_);\(#,##0.0\)"/>
    <numFmt numFmtId="241" formatCode="#,##0.0000_);[RED]\(#,##0.0000\)"/>
    <numFmt numFmtId="242" formatCode="0"/>
    <numFmt numFmtId="243" formatCode="0.00%"/>
    <numFmt numFmtId="244" formatCode="0%"/>
    <numFmt numFmtId="245" formatCode="00000"/>
    <numFmt numFmtId="246" formatCode="_(\$* #,##0_);_(\$* \(#,##0\);_(\$* \-??_);_(@_)"/>
    <numFmt numFmtId="247" formatCode="_(* #,##0_);_(* \(#,##0\);_(* \-??_);_(@_)"/>
    <numFmt numFmtId="248" formatCode="_(* #,##0.0_);_(* \(#,##0.0\);_(* \-??_);_(@_)"/>
    <numFmt numFmtId="249" formatCode="mmm\-yy_)"/>
    <numFmt numFmtId="250" formatCode="\$#,##0_);&quot;($&quot;#,##0\)"/>
    <numFmt numFmtId="251" formatCode="[$-409]d\-mmm\-yy"/>
    <numFmt numFmtId="252" formatCode="\$#,##0.00_);&quot;($&quot;#,##0.00\)"/>
    <numFmt numFmtId="253" formatCode="\$#,##0.000_);&quot;($&quot;#,##0.000\)"/>
    <numFmt numFmtId="254" formatCode="0.000%"/>
    <numFmt numFmtId="255" formatCode="0.0%"/>
    <numFmt numFmtId="256" formatCode="[$-409]0.00"/>
    <numFmt numFmtId="257" formatCode="\$#,##0.00"/>
    <numFmt numFmtId="258" formatCode="0.0"/>
    <numFmt numFmtId="259" formatCode="0_)"/>
    <numFmt numFmtId="260" formatCode="[$-409]#,##0.00_);\(#,##0.00\)"/>
    <numFmt numFmtId="261" formatCode="_(* #,##0.000000_);_(* \(#,##0.000000\);_(* \-??_);_(@_)"/>
    <numFmt numFmtId="262" formatCode="_(* #,##0.00000_);_(* \(#,##0.00000\);_(* \-??_);_(@_)"/>
    <numFmt numFmtId="263" formatCode="_(* #,##0.000_);_(* \(#,##0.000\);_(* \-_);_(@_)"/>
    <numFmt numFmtId="264" formatCode="0.00000%"/>
    <numFmt numFmtId="265" formatCode="0.0000"/>
    <numFmt numFmtId="266" formatCode="_(* #,##0.00_);_(* \(#,##0.00\);_(* \-_);_(@_)"/>
    <numFmt numFmtId="267" formatCode="0.000_)"/>
  </numFmts>
  <fonts count="10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 val="true"/>
      <sz val="36"/>
      <color rgb="FF0000FF"/>
      <name val="Arial"/>
      <family val="2"/>
    </font>
    <font>
      <sz val="16"/>
      <color rgb="FF0000FF"/>
      <name val="Arial"/>
      <family val="2"/>
    </font>
    <font>
      <sz val="12"/>
      <color rgb="FF0000FF"/>
      <name val="Arial"/>
      <family val="2"/>
    </font>
    <font>
      <u val="single"/>
      <sz val="9"/>
      <name val="Arial"/>
      <family val="2"/>
    </font>
    <font>
      <sz val="9"/>
      <color rgb="FF000000"/>
      <name val="Arial"/>
      <family val="2"/>
    </font>
    <font>
      <b val="true"/>
      <u val="single"/>
      <sz val="12"/>
      <name val="Arial"/>
      <family val="0"/>
    </font>
    <font>
      <sz val="9"/>
      <color rgb="FF0000FF"/>
      <name val="Arial"/>
      <family val="0"/>
    </font>
    <font>
      <sz val="9"/>
      <color rgb="FFFFFFFF"/>
      <name val="Arial"/>
      <family val="2"/>
    </font>
    <font>
      <b val="true"/>
      <sz val="9"/>
      <color rgb="FFFF0000"/>
      <name val="Arial"/>
      <family val="2"/>
    </font>
    <font>
      <sz val="9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2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FFFFFF"/>
      <name val="Arial"/>
      <family val="2"/>
    </font>
    <font>
      <u val="single"/>
      <sz val="12"/>
      <name val="Arial"/>
      <family val="2"/>
    </font>
    <font>
      <u val="double"/>
      <sz val="12"/>
      <name val="Arial"/>
      <family val="2"/>
    </font>
    <font>
      <b val="true"/>
      <sz val="12"/>
      <color rgb="FFFF0000"/>
      <name val="Arial"/>
      <family val="2"/>
    </font>
    <font>
      <b val="true"/>
      <u val="single"/>
      <sz val="12"/>
      <color rgb="FFFF0000"/>
      <name val="Arial"/>
      <family val="2"/>
    </font>
    <font>
      <b val="true"/>
      <sz val="8"/>
      <name val="Arial"/>
      <family val="0"/>
    </font>
    <font>
      <b val="true"/>
      <sz val="10"/>
      <name val="Arial"/>
      <family val="2"/>
    </font>
    <font>
      <sz val="8"/>
      <color rgb="FFFFFFFF"/>
      <name val="Arial"/>
      <family val="2"/>
    </font>
    <font>
      <b val="true"/>
      <i val="true"/>
      <sz val="8"/>
      <name val="Arial"/>
      <family val="2"/>
    </font>
    <font>
      <u val="double"/>
      <sz val="8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u val="single"/>
      <sz val="10"/>
      <name val="Arial"/>
      <family val="2"/>
    </font>
    <font>
      <b val="true"/>
      <sz val="16"/>
      <name val="Arial"/>
      <family val="2"/>
    </font>
    <font>
      <b val="true"/>
      <u val="single"/>
      <sz val="10"/>
      <name val="Arial"/>
      <family val="2"/>
    </font>
    <font>
      <i val="true"/>
      <sz val="8"/>
      <name val="Arial"/>
      <family val="2"/>
    </font>
    <font>
      <b val="true"/>
      <sz val="8"/>
      <color rgb="FF000000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0"/>
    </font>
    <font>
      <b val="true"/>
      <i val="true"/>
      <u val="single"/>
      <sz val="8"/>
      <name val="Arial"/>
      <family val="2"/>
    </font>
    <font>
      <b val="true"/>
      <sz val="8"/>
      <name val="Arial"/>
      <family val="2"/>
    </font>
    <font>
      <u val="double"/>
      <sz val="8"/>
      <name val="Arial"/>
      <family val="0"/>
    </font>
    <font>
      <b val="true"/>
      <sz val="1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33CCCC"/>
        <bgColor rgb="FF00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9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2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235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23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235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applyFont="true" applyBorder="true" applyAlignment="false" applyProtection="true">
      <protection locked="true" hidden="false"/>
    </xf>
    <xf numFmtId="235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9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5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5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9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235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235" fontId="25" fillId="0" borderId="0" applyFont="true" applyBorder="false" applyAlignment="false" applyProtection="false"/>
    <xf numFmtId="23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applyFont="true" applyBorder="false" applyAlignment="false" applyProtection="false"/>
    <xf numFmtId="235" fontId="25" fillId="0" borderId="0" applyFont="true" applyBorder="false" applyAlignment="false" applyProtection="false"/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8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6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6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0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0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6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59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0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3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7" fontId="6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00" fontId="64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7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7" fontId="5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6" fontId="59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3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7" fontId="67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6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7" fontId="6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3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6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0" fontId="5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0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60" fillId="0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243" fontId="65" fillId="0" borderId="0" xfId="113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35" fontId="53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6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5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2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3" fontId="6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4" fontId="6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55" fontId="5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46" fontId="59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53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5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5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46" fontId="5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6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5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246" fontId="6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2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7" fontId="6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7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228" fontId="6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28" fontId="6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50" fontId="5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6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8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4" fontId="6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8" fontId="6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28" fontId="6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55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5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28" fontId="6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0" fontId="5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58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5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6" fontId="58" fillId="0" borderId="0" xfId="40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8" fontId="5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6" fontId="25" fillId="0" borderId="0" xfId="1237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247" fontId="5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250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2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74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18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xfId="123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48" fontId="1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5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1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7" fontId="7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35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9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46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7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7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5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4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4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43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8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5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35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82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82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86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xfId="123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25" fillId="0" borderId="0" xfId="123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9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18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7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18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8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8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77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8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78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xfId="123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9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88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9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9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6" fontId="9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82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5" fillId="0" borderId="0" xfId="123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77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7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18" fillId="0" borderId="0" xfId="12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17" fontId="63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8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1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8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40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2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1" fillId="0" borderId="0" xfId="123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2" fillId="0" borderId="0" xfId="9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2" fillId="0" borderId="0" xfId="1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xfId="123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5" fillId="0" borderId="0" xfId="123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9" fontId="9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59" fontId="9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48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1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0" fontId="5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0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60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0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67" fontId="5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9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5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4" fontId="5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8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0" fontId="9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1" xfId="303"/>
    <cellStyle name="Comma [0]_Sheet1_dimon" xfId="304"/>
    <cellStyle name="Comma [0]_SHENREPT" xfId="305"/>
    <cellStyle name="Comma [0]_Snr. CO" xfId="306"/>
    <cellStyle name="Comma [0]_sprint contr" xfId="307"/>
    <cellStyle name="Comma [0]_Subcont File" xfId="308"/>
    <cellStyle name="Comma [0]_SUMMARY" xfId="309"/>
    <cellStyle name="Comma [0]_Summary Info" xfId="310"/>
    <cellStyle name="Comma [0]_SUMPAGE" xfId="311"/>
    <cellStyle name="Comma [0]_Template" xfId="312"/>
    <cellStyle name="Comma [0]_TMSNW1" xfId="313"/>
    <cellStyle name="Comma [0]_TMSNW2" xfId="314"/>
    <cellStyle name="Comma [0]_TMSOCPX" xfId="315"/>
    <cellStyle name="Comma [0]_TOTAL MTH" xfId="316"/>
    <cellStyle name="Comma [0]_TOTAL YTD" xfId="317"/>
    <cellStyle name="Comma [0]_TRANSDSC.XLS" xfId="318"/>
    <cellStyle name="Comma [0]_TRANSFXA.XLS" xfId="319"/>
    <cellStyle name="Comma [0]_TRANSFXA.XLS_1" xfId="320"/>
    <cellStyle name="Comma [0]_TRANSIME.XLS" xfId="321"/>
    <cellStyle name="Comma [0]_TRANSIME.XLS_TRANSDSC.XLS" xfId="322"/>
    <cellStyle name="Comma [0]_TRANSIME.XLS_TRANSFXA.XLS" xfId="323"/>
    <cellStyle name="Comma [0]_VIRUS-EDY" xfId="324"/>
    <cellStyle name="Comma [0]_White" xfId="325"/>
    <cellStyle name="Comma [0]_WO Var. &amp; Tot. Exp." xfId="326"/>
    <cellStyle name="Comma [0]_WSP" xfId="327"/>
    <cellStyle name="Comma [0]_yrcao" xfId="328"/>
    <cellStyle name="Comma [0]_YREND55" xfId="329"/>
    <cellStyle name="Comma [0]_YREND57" xfId="330"/>
    <cellStyle name="Comma [0]_YTDCUR" xfId="331"/>
    <cellStyle name="Comma_12matrix" xfId="332"/>
    <cellStyle name="Comma_1995" xfId="333"/>
    <cellStyle name="Comma_A" xfId="334"/>
    <cellStyle name="Comma_A_dimon" xfId="335"/>
    <cellStyle name="Comma_A_dimon_1" xfId="336"/>
    <cellStyle name="Comma_ACTUAL" xfId="337"/>
    <cellStyle name="Comma_ACTUAL NA -OBU" xfId="338"/>
    <cellStyle name="Comma_Actual vs." xfId="339"/>
    <cellStyle name="Comma_algasdefault" xfId="340"/>
    <cellStyle name="Comma_algasdefault_1" xfId="341"/>
    <cellStyle name="Comma_Alternative1" xfId="342"/>
    <cellStyle name="Comma_Alternative1_1" xfId="343"/>
    <cellStyle name="Comma_App E" xfId="344"/>
    <cellStyle name="Comma_Apr" xfId="345"/>
    <cellStyle name="Comma_Arapahoe" xfId="346"/>
    <cellStyle name="Comma_Assumptions" xfId="347"/>
    <cellStyle name="Comma_Assumptions_dimon" xfId="348"/>
    <cellStyle name="Comma_Assumptions_summary" xfId="349"/>
    <cellStyle name="Comma_B" xfId="350"/>
    <cellStyle name="Comma_bahiadefault" xfId="351"/>
    <cellStyle name="Comma_bahiadefault_1" xfId="352"/>
    <cellStyle name="Comma_Book3" xfId="353"/>
    <cellStyle name="Comma_BOP" xfId="354"/>
    <cellStyle name="Comma_BOPBAL1" xfId="355"/>
    <cellStyle name="Comma_BOPCBU" xfId="356"/>
    <cellStyle name="Comma_BOPCBU (2)" xfId="357"/>
    <cellStyle name="Comma_BOPCBU96" xfId="358"/>
    <cellStyle name="Comma_BSAPPE.XLS" xfId="359"/>
    <cellStyle name="Comma_C-Cap intensity" xfId="360"/>
    <cellStyle name="Comma_C-Capex%rev" xfId="361"/>
    <cellStyle name="Comma_C-Line per Staff" xfId="362"/>
    <cellStyle name="Comma_C-lines distribution" xfId="363"/>
    <cellStyle name="Comma_C-Orig PLDT lines" xfId="364"/>
    <cellStyle name="Comma_C-Ret on Rev" xfId="365"/>
    <cellStyle name="Comma_C-ROACE" xfId="366"/>
    <cellStyle name="Comma_Calculations" xfId="367"/>
    <cellStyle name="Comma_Calculations (2)" xfId="368"/>
    <cellStyle name="Comma_Calculations II" xfId="369"/>
    <cellStyle name="Comma_Calculations III" xfId="370"/>
    <cellStyle name="Comma_Calculations_1" xfId="371"/>
    <cellStyle name="Comma_Capex" xfId="372"/>
    <cellStyle name="Comma_Capex per line" xfId="373"/>
    <cellStyle name="Comma_Capex%rev" xfId="374"/>
    <cellStyle name="Comma_CAPEX94" xfId="375"/>
    <cellStyle name="Comma_CAPEX_dimon" xfId="376"/>
    <cellStyle name="Comma_CapInt" xfId="377"/>
    <cellStyle name="Comma_Cashflow" xfId="378"/>
    <cellStyle name="Comma_CBU BOX CHART V PLAN" xfId="379"/>
    <cellStyle name="Comma_CCA" xfId="380"/>
    <cellStyle name="Comma_CCOCPX" xfId="381"/>
    <cellStyle name="Comma_CFMODEL" xfId="382"/>
    <cellStyle name="Comma_CFMODEL_summary" xfId="383"/>
    <cellStyle name="Comma_CFtest3" xfId="384"/>
    <cellStyle name="Comma_CFTEST49" xfId="385"/>
    <cellStyle name="Comma_CHANGES.XLS" xfId="386"/>
    <cellStyle name="Comma_Charts" xfId="387"/>
    <cellStyle name="Comma_Cht-Capex per line" xfId="388"/>
    <cellStyle name="Comma_Cht-Cum Real Opr Cf" xfId="389"/>
    <cellStyle name="Comma_Cht-Dep%Rev" xfId="390"/>
    <cellStyle name="Comma_Cht-Real Opr Cf" xfId="391"/>
    <cellStyle name="Comma_Cht-Rev dist" xfId="392"/>
    <cellStyle name="Comma_Cht-Rev p line" xfId="393"/>
    <cellStyle name="Comma_Cht-Rev per Staff" xfId="394"/>
    <cellStyle name="Comma_Cht-Staff cost%revenue" xfId="395"/>
    <cellStyle name="Comma_Comm File" xfId="396"/>
    <cellStyle name="Comma_coperdefault" xfId="397"/>
    <cellStyle name="Comma_coperdefault_1" xfId="398"/>
    <cellStyle name="Comma_Corp method" xfId="399"/>
    <cellStyle name="Comma_CROCF" xfId="400"/>
    <cellStyle name="Comma_CTCUR" xfId="401"/>
    <cellStyle name="Comma_Cum Real Opr Cf" xfId="402"/>
    <cellStyle name="Comma_CUMPLTCH" xfId="403"/>
    <cellStyle name="Comma_Curve_Economics" xfId="404"/>
    <cellStyle name="Comma_DEFAULT" xfId="405"/>
    <cellStyle name="Comma_Demand Fcst." xfId="406"/>
    <cellStyle name="Comma_Dep%Rev" xfId="407"/>
    <cellStyle name="Comma_DeskCurves" xfId="408"/>
    <cellStyle name="Comma_dimon" xfId="409"/>
    <cellStyle name="Comma_dimon_1" xfId="410"/>
    <cellStyle name="Comma_Dowell C1b" xfId="411"/>
    <cellStyle name="Comma_Dowell-C1a" xfId="412"/>
    <cellStyle name="Comma_E&amp;ONW1" xfId="413"/>
    <cellStyle name="Comma_E&amp;ONW2" xfId="414"/>
    <cellStyle name="Comma_E&amp;OOCPX" xfId="415"/>
    <cellStyle name="Comma_emserdefault" xfId="416"/>
    <cellStyle name="Comma_emserdefault_1" xfId="417"/>
    <cellStyle name="Comma_EPS" xfId="418"/>
    <cellStyle name="Comma_EVER1" xfId="419"/>
    <cellStyle name="Comma_F&amp;COCPX" xfId="420"/>
    <cellStyle name="Comma_FEBRUARY" xfId="421"/>
    <cellStyle name="Comma_FF" xfId="422"/>
    <cellStyle name="Comma_FP 20 A (1)" xfId="423"/>
    <cellStyle name="Comma_FP 20 A (2)" xfId="424"/>
    <cellStyle name="Comma_FP-20 (App. E)" xfId="425"/>
    <cellStyle name="Comma_FP-20 (App.A) " xfId="426"/>
    <cellStyle name="Comma_FP-20 (App.D)" xfId="427"/>
    <cellStyle name="Comma_FP-20(App.B)" xfId="428"/>
    <cellStyle name="Comma_FP-20(C1) (a)" xfId="429"/>
    <cellStyle name="Comma_FP-20(C1) (a) (2)" xfId="430"/>
    <cellStyle name="Comma_FP-20(C1) (b)" xfId="431"/>
    <cellStyle name="Comma_FP-20(C1) (b) " xfId="432"/>
    <cellStyle name="Comma_FP-20(C1) (b) (2)" xfId="433"/>
    <cellStyle name="Comma_GASDATA1" xfId="434"/>
    <cellStyle name="Comma_GASDATA1 (2)" xfId="435"/>
    <cellStyle name="Comma_GASDATA1_1" xfId="436"/>
    <cellStyle name="Comma_GCM" xfId="437"/>
    <cellStyle name="Comma_GenAssum" xfId="438"/>
    <cellStyle name="Comma_GenMod" xfId="439"/>
    <cellStyle name="Comma_GP C1a" xfId="440"/>
    <cellStyle name="Comma_GP C1b" xfId="441"/>
    <cellStyle name="Comma_GP_EI_3" xfId="442"/>
    <cellStyle name="Comma_GQ C1A" xfId="443"/>
    <cellStyle name="Comma_GQ C1B" xfId="444"/>
    <cellStyle name="Comma_H" xfId="445"/>
    <cellStyle name="Comma_Inputs" xfId="446"/>
    <cellStyle name="Comma_Int. Data Table" xfId="447"/>
    <cellStyle name="Comma_IPM C1b" xfId="448"/>
    <cellStyle name="Comma_IPMC1a" xfId="449"/>
    <cellStyle name="Comma_IPP" xfId="450"/>
    <cellStyle name="Comma_IRR" xfId="451"/>
    <cellStyle name="Comma_IS-Hold" xfId="452"/>
    <cellStyle name="Comma_ITOCPX" xfId="453"/>
    <cellStyle name="Comma_jancf" xfId="454"/>
    <cellStyle name="Comma_JUNMTH55" xfId="455"/>
    <cellStyle name="Comma_JUNMTH57" xfId="456"/>
    <cellStyle name="Comma_JUNYTD55" xfId="457"/>
    <cellStyle name="Comma_JUNYTD57" xfId="458"/>
    <cellStyle name="Comma_laroux" xfId="459"/>
    <cellStyle name="Comma_laroux_1" xfId="460"/>
    <cellStyle name="Comma_laroux_1995" xfId="461"/>
    <cellStyle name="Comma_laroux_1_dimon" xfId="462"/>
    <cellStyle name="Comma_laroux_1_dimon_1" xfId="463"/>
    <cellStyle name="Comma_laroux_1_laroux" xfId="464"/>
    <cellStyle name="Comma_laroux_1_pldt" xfId="465"/>
    <cellStyle name="Comma_laroux_1_pldt_1" xfId="466"/>
    <cellStyle name="Comma_laroux_1_PLDT_dimon" xfId="467"/>
    <cellStyle name="Comma_laroux_1_VERA" xfId="468"/>
    <cellStyle name="Comma_laroux_1_VERA_1" xfId="469"/>
    <cellStyle name="Comma_laroux_1_VIRUS-EDY" xfId="470"/>
    <cellStyle name="Comma_laroux_2" xfId="471"/>
    <cellStyle name="Comma_laroux_2_dimon" xfId="472"/>
    <cellStyle name="Comma_laroux_2_dimon_1" xfId="473"/>
    <cellStyle name="Comma_laroux_2_dimon_2" xfId="474"/>
    <cellStyle name="Comma_laroux_2_laroux" xfId="475"/>
    <cellStyle name="Comma_laroux_2_laroux_dimon" xfId="476"/>
    <cellStyle name="Comma_laroux_2_pldt" xfId="477"/>
    <cellStyle name="Comma_laroux_2_pldt_1" xfId="478"/>
    <cellStyle name="Comma_laroux_2_PLDT_dimon" xfId="479"/>
    <cellStyle name="Comma_laroux_2_VERA" xfId="480"/>
    <cellStyle name="Comma_laroux_2_VERA_1" xfId="481"/>
    <cellStyle name="Comma_laroux_3" xfId="482"/>
    <cellStyle name="Comma_laroux_3_dimon" xfId="483"/>
    <cellStyle name="Comma_laroux_3_dimon_1" xfId="484"/>
    <cellStyle name="Comma_laroux_3_dimon_2" xfId="485"/>
    <cellStyle name="Comma_laroux_dimon" xfId="486"/>
    <cellStyle name="Comma_laroux_dimon_1" xfId="487"/>
    <cellStyle name="Comma_laroux_laroux" xfId="488"/>
    <cellStyle name="Comma_laroux_laroux_1" xfId="489"/>
    <cellStyle name="Comma_laroux_laroux_dimon" xfId="490"/>
    <cellStyle name="Comma_laroux_pldt" xfId="491"/>
    <cellStyle name="Comma_laroux_pldt_1" xfId="492"/>
    <cellStyle name="Comma_laroux_VERA" xfId="493"/>
    <cellStyle name="Comma_laroux_VERA_1" xfId="494"/>
    <cellStyle name="Comma_laroux_VIRUS-EDY" xfId="495"/>
    <cellStyle name="Comma_Line Inst." xfId="496"/>
    <cellStyle name="Comma_MATERAL2" xfId="497"/>
    <cellStyle name="Comma_MATERAL2_dimon" xfId="498"/>
    <cellStyle name="Comma_MATERAL2_dimon_1" xfId="499"/>
    <cellStyle name="Comma_MKGOCPX" xfId="500"/>
    <cellStyle name="Comma_Mkt Shr" xfId="501"/>
    <cellStyle name="Comma_MOBCPX" xfId="502"/>
    <cellStyle name="Comma_Module1" xfId="503"/>
    <cellStyle name="Comma_mud plant bolted" xfId="504"/>
    <cellStyle name="Comma_NA WITHOUT GOV'T &amp; PNX" xfId="505"/>
    <cellStyle name="Comma_NAOBU10" xfId="506"/>
    <cellStyle name="Comma_NAT ACCT" xfId="507"/>
    <cellStyle name="Comma_NCR-C&amp;W Val" xfId="508"/>
    <cellStyle name="Comma_NCR-Cap intensity" xfId="509"/>
    <cellStyle name="Comma_NCR-Line per Staff" xfId="510"/>
    <cellStyle name="Comma_NCR-Rev dist" xfId="511"/>
    <cellStyle name="Comma_NSACTUAL.XLS" xfId="512"/>
    <cellStyle name="Comma_NX00" xfId="513"/>
    <cellStyle name="Comma_Odner" xfId="514"/>
    <cellStyle name="Comma_Odner (2)" xfId="515"/>
    <cellStyle name="Comma_Odner (3)" xfId="516"/>
    <cellStyle name="Comma_OFFDATA1" xfId="517"/>
    <cellStyle name="Comma_OFFDATA1 (2)" xfId="518"/>
    <cellStyle name="Comma_OFFDATA1_1" xfId="519"/>
    <cellStyle name="Comma_Op Cost Break" xfId="520"/>
    <cellStyle name="Comma_Operations" xfId="521"/>
    <cellStyle name="Comma_opsmacro" xfId="522"/>
    <cellStyle name="Comma_OSMOCPX" xfId="523"/>
    <cellStyle name="Comma_Other Months" xfId="524"/>
    <cellStyle name="Comma_Outlook" xfId="525"/>
    <cellStyle name="Comma_pbdefault" xfId="526"/>
    <cellStyle name="Comma_pbdefault_1" xfId="527"/>
    <cellStyle name="Comma_percentages" xfId="528"/>
    <cellStyle name="Comma_PERSONAL" xfId="529"/>
    <cellStyle name="Comma_PGMKOCPX" xfId="530"/>
    <cellStyle name="Comma_PGNW1" xfId="531"/>
    <cellStyle name="Comma_PGNW2" xfId="532"/>
    <cellStyle name="Comma_PGNWOCPX" xfId="533"/>
    <cellStyle name="Comma_Pink" xfId="534"/>
    <cellStyle name="Comma_PKDATA1" xfId="535"/>
    <cellStyle name="Comma_PKDATA1 (2)" xfId="536"/>
    <cellStyle name="Comma_PKDATA1_1" xfId="537"/>
    <cellStyle name="Comma_Plan" xfId="538"/>
    <cellStyle name="Comma_PLANT" xfId="539"/>
    <cellStyle name="Comma_PLDT" xfId="540"/>
    <cellStyle name="Comma_pldt_1" xfId="541"/>
    <cellStyle name="Comma_PLDT_1_dimon" xfId="542"/>
    <cellStyle name="Comma_pldt_2" xfId="543"/>
    <cellStyle name="Comma_pldt_Calculations" xfId="544"/>
    <cellStyle name="Comma_PLDT_dimon" xfId="545"/>
    <cellStyle name="Comma_priccurv" xfId="546"/>
    <cellStyle name="Comma_PriceCurve" xfId="547"/>
    <cellStyle name="Comma_PriceCurve_1" xfId="548"/>
    <cellStyle name="Comma_PROCDS&amp;G" xfId="549"/>
    <cellStyle name="Comma_PROFILE4" xfId="550"/>
    <cellStyle name="Comma_Projects" xfId="551"/>
    <cellStyle name="Comma_Quarter End Months" xfId="552"/>
    <cellStyle name="Comma_r1" xfId="553"/>
    <cellStyle name="Comma_Real Opr Cf" xfId="554"/>
    <cellStyle name="Comma_Real Rev per Staff (1)" xfId="555"/>
    <cellStyle name="Comma_Real Rev per Staff (2)" xfId="556"/>
    <cellStyle name="Comma_Region 2-C&amp;W" xfId="557"/>
    <cellStyle name="Comma_Return on Rev" xfId="558"/>
    <cellStyle name="Comma_Rev p line" xfId="559"/>
    <cellStyle name="Comma_RFI" xfId="560"/>
    <cellStyle name="Comma_RFI_1" xfId="561"/>
    <cellStyle name="Comma_ROACE" xfId="562"/>
    <cellStyle name="Comma_ROCF (Tot)" xfId="563"/>
    <cellStyle name="Comma_Sales Order" xfId="564"/>
    <cellStyle name="Comma_SATOCPX" xfId="565"/>
    <cellStyle name="Comma_ScreeningModel" xfId="566"/>
    <cellStyle name="Comma_SELECT" xfId="567"/>
    <cellStyle name="Comma_Sheet1" xfId="568"/>
    <cellStyle name="Comma_Sheet1_dimon" xfId="569"/>
    <cellStyle name="Comma_SHENREPT" xfId="570"/>
    <cellStyle name="Comma_Snr. CO" xfId="571"/>
    <cellStyle name="Comma_SPC99-03" xfId="572"/>
    <cellStyle name="Comma_sprint contr" xfId="573"/>
    <cellStyle name="Comma_Staff cost%rev" xfId="574"/>
    <cellStyle name="Comma_Subcont File" xfId="575"/>
    <cellStyle name="Comma_SUMMARY" xfId="576"/>
    <cellStyle name="Comma_Summary Info" xfId="577"/>
    <cellStyle name="Comma_SUMPAGE" xfId="578"/>
    <cellStyle name="Comma_Template" xfId="579"/>
    <cellStyle name="Comma_TESTDATA" xfId="580"/>
    <cellStyle name="Comma_TMSNW1" xfId="581"/>
    <cellStyle name="Comma_TMSNW2" xfId="582"/>
    <cellStyle name="Comma_TMSOCPX" xfId="583"/>
    <cellStyle name="Comma_TOTAL MTH" xfId="584"/>
    <cellStyle name="Comma_TOTAL YTD" xfId="585"/>
    <cellStyle name="Comma_Total-Rev dist." xfId="586"/>
    <cellStyle name="Comma_TRANSDSC.XLS" xfId="587"/>
    <cellStyle name="Comma_TRANSFXA.XLS" xfId="588"/>
    <cellStyle name="Comma_TRANSFXA.XLS_1" xfId="589"/>
    <cellStyle name="Comma_TRANSIME.XLS" xfId="590"/>
    <cellStyle name="Comma_TRANSIME.XLS_TRANSDSC.XLS" xfId="591"/>
    <cellStyle name="Comma_TRANSIME.XLS_TRANSFXA.XLS" xfId="592"/>
    <cellStyle name="Comma_VIRUS-EDY" xfId="593"/>
    <cellStyle name="Comma_White" xfId="594"/>
    <cellStyle name="Comma_WO Var. &amp; Tot. Exp." xfId="595"/>
    <cellStyle name="Comma_WSP" xfId="596"/>
    <cellStyle name="Comma_yrcao" xfId="597"/>
    <cellStyle name="Comma_YREND55" xfId="598"/>
    <cellStyle name="Comma_YREND57" xfId="599"/>
    <cellStyle name="Comma_YTDCUR" xfId="600"/>
    <cellStyle name="Currency [0]_12matrix" xfId="601"/>
    <cellStyle name="Currency [0]_1995" xfId="602"/>
    <cellStyle name="Currency [0]_A" xfId="603"/>
    <cellStyle name="Currency [0]_A_dimon" xfId="604"/>
    <cellStyle name="Currency [0]_A_dimon_1" xfId="605"/>
    <cellStyle name="Currency [0]_ACTUAL" xfId="606"/>
    <cellStyle name="Currency [0]_ACTUAL NA -OBU" xfId="607"/>
    <cellStyle name="Currency [0]_Actual vs." xfId="608"/>
    <cellStyle name="Currency [0]_algasdefault" xfId="609"/>
    <cellStyle name="Currency [0]_Alternative1" xfId="610"/>
    <cellStyle name="Currency [0]_Alternative1_1" xfId="611"/>
    <cellStyle name="Currency [0]_App E" xfId="612"/>
    <cellStyle name="Currency [0]_Apr" xfId="613"/>
    <cellStyle name="Currency [0]_Arapahoe" xfId="614"/>
    <cellStyle name="Currency [0]_Assumptions" xfId="615"/>
    <cellStyle name="Currency [0]_Assumptions_dimon" xfId="616"/>
    <cellStyle name="Currency [0]_Assumptions_summary" xfId="617"/>
    <cellStyle name="Currency [0]_B" xfId="618"/>
    <cellStyle name="Currency [0]_bahiadefault" xfId="619"/>
    <cellStyle name="Currency [0]_Book3" xfId="620"/>
    <cellStyle name="Currency [0]_BOP" xfId="621"/>
    <cellStyle name="Currency [0]_BOPBAL1" xfId="622"/>
    <cellStyle name="Currency [0]_BOPCBU" xfId="623"/>
    <cellStyle name="Currency [0]_BOPCBU (2)" xfId="624"/>
    <cellStyle name="Currency [0]_BOPCBU96" xfId="625"/>
    <cellStyle name="Currency [0]_BSAPPE.XLS" xfId="626"/>
    <cellStyle name="Currency [0]_Calculations" xfId="627"/>
    <cellStyle name="Currency [0]_Calculations (2)" xfId="628"/>
    <cellStyle name="Currency [0]_Calculations II" xfId="629"/>
    <cellStyle name="Currency [0]_Calculations III" xfId="630"/>
    <cellStyle name="Currency [0]_Calculations_1" xfId="631"/>
    <cellStyle name="Currency [0]_CAPEX" xfId="632"/>
    <cellStyle name="Currency [0]_CAPEX94" xfId="633"/>
    <cellStyle name="Currency [0]_CapInt" xfId="634"/>
    <cellStyle name="Currency [0]_Cardig GHS" xfId="635"/>
    <cellStyle name="Currency [0]_Cash Flows" xfId="636"/>
    <cellStyle name="Currency [0]_Cashflow" xfId="637"/>
    <cellStyle name="Currency [0]_CBU BOX CHART V PLAN" xfId="638"/>
    <cellStyle name="Currency [0]_CCA" xfId="639"/>
    <cellStyle name="Currency [0]_CCOCPX" xfId="640"/>
    <cellStyle name="Currency [0]_CFMODEL" xfId="641"/>
    <cellStyle name="Currency [0]_CFTEST49" xfId="642"/>
    <cellStyle name="Currency [0]_CHANGES.XLS" xfId="643"/>
    <cellStyle name="Currency [0]_Charts" xfId="644"/>
    <cellStyle name="Currency [0]_Comm File" xfId="645"/>
    <cellStyle name="Currency [0]_coperdefault" xfId="646"/>
    <cellStyle name="Currency [0]_Corp method" xfId="647"/>
    <cellStyle name="Currency [0]_Cost Code" xfId="648"/>
    <cellStyle name="Currency [0]_CTCUR" xfId="649"/>
    <cellStyle name="Currency [0]_CUMPLTCH" xfId="650"/>
    <cellStyle name="Currency [0]_Curve_Economics" xfId="651"/>
    <cellStyle name="Currency [0]_DEFAULT" xfId="652"/>
    <cellStyle name="Currency [0]_DeskCurves" xfId="653"/>
    <cellStyle name="Currency [0]_dimon" xfId="654"/>
    <cellStyle name="Currency [0]_dimon_1" xfId="655"/>
    <cellStyle name="Currency [0]_dimon_2" xfId="656"/>
    <cellStyle name="Currency [0]_Dowell C1b" xfId="657"/>
    <cellStyle name="Currency [0]_Dowell-C1a" xfId="658"/>
    <cellStyle name="Currency [0]_E&amp;ONW1" xfId="659"/>
    <cellStyle name="Currency [0]_E&amp;ONW2" xfId="660"/>
    <cellStyle name="Currency [0]_E&amp;OOCPX" xfId="661"/>
    <cellStyle name="Currency [0]_emserdefault" xfId="662"/>
    <cellStyle name="Currency [0]_EVER1" xfId="663"/>
    <cellStyle name="Currency [0]_F&amp;COCPX" xfId="664"/>
    <cellStyle name="Currency [0]_FEBRUARY" xfId="665"/>
    <cellStyle name="Currency [0]_FF" xfId="666"/>
    <cellStyle name="Currency [0]_FP 20 A (1)" xfId="667"/>
    <cellStyle name="Currency [0]_FP 20 A (2)" xfId="668"/>
    <cellStyle name="Currency [0]_FP-20 (App. E)" xfId="669"/>
    <cellStyle name="Currency [0]_FP-20 (App.A) " xfId="670"/>
    <cellStyle name="Currency [0]_FP-20 (App.D)" xfId="671"/>
    <cellStyle name="Currency [0]_FP-20(App.B)" xfId="672"/>
    <cellStyle name="Currency [0]_FP-20(C1) (a)" xfId="673"/>
    <cellStyle name="Currency [0]_FP-20(C1) (a) (2)" xfId="674"/>
    <cellStyle name="Currency [0]_FP-20(C1) (b)" xfId="675"/>
    <cellStyle name="Currency [0]_FP-20(C1) (b) " xfId="676"/>
    <cellStyle name="Currency [0]_FP-20(C1) (b) (2)" xfId="677"/>
    <cellStyle name="Currency [0]_GASDATA1" xfId="678"/>
    <cellStyle name="Currency [0]_GASDATA1 (2)" xfId="679"/>
    <cellStyle name="Currency [0]_GCM" xfId="680"/>
    <cellStyle name="Currency [0]_GenAssum" xfId="681"/>
    <cellStyle name="Currency [0]_GenMod" xfId="682"/>
    <cellStyle name="Currency [0]_GP C1a" xfId="683"/>
    <cellStyle name="Currency [0]_GP C1b" xfId="684"/>
    <cellStyle name="Currency [0]_GP_EI_3" xfId="685"/>
    <cellStyle name="Currency [0]_GQ C1A" xfId="686"/>
    <cellStyle name="Currency [0]_GQ C1B" xfId="687"/>
    <cellStyle name="Currency [0]_H" xfId="688"/>
    <cellStyle name="Currency [0]_Inputs" xfId="689"/>
    <cellStyle name="Currency [0]_Int. Data Table" xfId="690"/>
    <cellStyle name="Currency [0]_IPM C1b" xfId="691"/>
    <cellStyle name="Currency [0]_IPMC1a" xfId="692"/>
    <cellStyle name="Currency [0]_IPP" xfId="693"/>
    <cellStyle name="Currency [0]_IS-Hold" xfId="694"/>
    <cellStyle name="Currency [0]_ITOCPX" xfId="695"/>
    <cellStyle name="Currency [0]_jancf" xfId="696"/>
    <cellStyle name="Currency [0]_JUNMTH55" xfId="697"/>
    <cellStyle name="Currency [0]_JUNMTH57" xfId="698"/>
    <cellStyle name="Currency [0]_JUNYTD55" xfId="699"/>
    <cellStyle name="Currency [0]_JUNYTD57" xfId="700"/>
    <cellStyle name="Currency [0]_laroux" xfId="701"/>
    <cellStyle name="Currency [0]_laroux_1" xfId="702"/>
    <cellStyle name="Currency [0]_laroux_1995" xfId="703"/>
    <cellStyle name="Currency [0]_laroux_1_dimon" xfId="704"/>
    <cellStyle name="Currency [0]_laroux_1_dimon_1" xfId="705"/>
    <cellStyle name="Currency [0]_laroux_1_dimon_2" xfId="706"/>
    <cellStyle name="Currency [0]_laroux_1_dimon_3" xfId="707"/>
    <cellStyle name="Currency [0]_laroux_1_laroux" xfId="708"/>
    <cellStyle name="Currency [0]_laroux_1_laroux_1" xfId="709"/>
    <cellStyle name="Currency [0]_laroux_1_laroux_dimon" xfId="710"/>
    <cellStyle name="Currency [0]_laroux_1_Locas" xfId="711"/>
    <cellStyle name="Currency [0]_laroux_1_pldt" xfId="712"/>
    <cellStyle name="Currency [0]_laroux_1_PLDT_dimon" xfId="713"/>
    <cellStyle name="Currency [0]_laroux_1_VERA" xfId="714"/>
    <cellStyle name="Currency [0]_laroux_1_VERA_1" xfId="715"/>
    <cellStyle name="Currency [0]_laroux_1_VIRUS-EDY" xfId="716"/>
    <cellStyle name="Currency [0]_laroux_2" xfId="717"/>
    <cellStyle name="Currency [0]_laroux_2_dimon" xfId="718"/>
    <cellStyle name="Currency [0]_laroux_2_dimon_1" xfId="719"/>
    <cellStyle name="Currency [0]_laroux_2_dimon_2" xfId="720"/>
    <cellStyle name="Currency [0]_laroux_2_dimon_3" xfId="721"/>
    <cellStyle name="Currency [0]_laroux_2_laroux" xfId="722"/>
    <cellStyle name="Currency [0]_laroux_2_laroux_dimon" xfId="723"/>
    <cellStyle name="Currency [0]_laroux_2_Locas" xfId="724"/>
    <cellStyle name="Currency [0]_laroux_2_pldt" xfId="725"/>
    <cellStyle name="Currency [0]_laroux_2_PLDT_dimon" xfId="726"/>
    <cellStyle name="Currency [0]_laroux_2_VIRUS-EDY" xfId="727"/>
    <cellStyle name="Currency [0]_laroux_3" xfId="728"/>
    <cellStyle name="Currency [0]_laroux_3_dimon" xfId="729"/>
    <cellStyle name="Currency [0]_laroux_3_dimon_1" xfId="730"/>
    <cellStyle name="Currency [0]_laroux_3_dimon_2" xfId="731"/>
    <cellStyle name="Currency [0]_laroux_3_dimon_3" xfId="732"/>
    <cellStyle name="Currency [0]_laroux_4" xfId="733"/>
    <cellStyle name="Currency [0]_laroux_4_dimon" xfId="734"/>
    <cellStyle name="Currency [0]_laroux_4_dimon_1" xfId="735"/>
    <cellStyle name="Currency [0]_laroux_5" xfId="736"/>
    <cellStyle name="Currency [0]_laroux_6" xfId="737"/>
    <cellStyle name="Currency [0]_laroux_7" xfId="738"/>
    <cellStyle name="Currency [0]_laroux_dimon" xfId="739"/>
    <cellStyle name="Currency [0]_laroux_dimon_1" xfId="740"/>
    <cellStyle name="Currency [0]_laroux_dimon_2" xfId="741"/>
    <cellStyle name="Currency [0]_laroux_dimon_3" xfId="742"/>
    <cellStyle name="Currency [0]_laroux_laroux" xfId="743"/>
    <cellStyle name="Currency [0]_laroux_laroux_1" xfId="744"/>
    <cellStyle name="Currency [0]_laroux_laroux_1_dimon" xfId="745"/>
    <cellStyle name="Currency [0]_laroux_laroux_dimon" xfId="746"/>
    <cellStyle name="Currency [0]_laroux_Locas" xfId="747"/>
    <cellStyle name="Currency [0]_laroux_MATERAL2" xfId="748"/>
    <cellStyle name="Currency [0]_laroux_MATERAL2_dimon" xfId="749"/>
    <cellStyle name="Currency [0]_laroux_MATERAL2_dimon_1" xfId="750"/>
    <cellStyle name="Currency [0]_laroux_MATERAL2_laroux" xfId="751"/>
    <cellStyle name="Currency [0]_laroux_MATERAL2_laroux_dimon" xfId="752"/>
    <cellStyle name="Currency [0]_laroux_MATERAL2_pldt" xfId="753"/>
    <cellStyle name="Currency [0]_laroux_MATERAL2_VERA" xfId="754"/>
    <cellStyle name="Currency [0]_laroux_MATERAL2_VIRUS-EDY" xfId="755"/>
    <cellStyle name="Currency [0]_laroux_mud plant bolted" xfId="756"/>
    <cellStyle name="Currency [0]_laroux_mud plant bolted_dimon" xfId="757"/>
    <cellStyle name="Currency [0]_laroux_mud plant bolted_dimon_1" xfId="758"/>
    <cellStyle name="Currency [0]_laroux_pldt" xfId="759"/>
    <cellStyle name="Currency [0]_laroux_pldt_1" xfId="760"/>
    <cellStyle name="Currency [0]_laroux_VERA" xfId="761"/>
    <cellStyle name="Currency [0]_laroux_VERA_1" xfId="762"/>
    <cellStyle name="Currency [0]_laroux_VIRUS-EDY" xfId="763"/>
    <cellStyle name="Currency [0]_List" xfId="764"/>
    <cellStyle name="Currency [0]_MATERAL2" xfId="765"/>
    <cellStyle name="Currency [0]_MATERAL2_dimon" xfId="766"/>
    <cellStyle name="Currency [0]_MATERAL2_dimon_1" xfId="767"/>
    <cellStyle name="Currency [0]_MKGOCPX" xfId="768"/>
    <cellStyle name="Currency [0]_MOBCPX" xfId="769"/>
    <cellStyle name="Currency [0]_Module1" xfId="770"/>
    <cellStyle name="Currency [0]_mud plant bolted" xfId="771"/>
    <cellStyle name="Currency [0]_mud plant bolted_dimon" xfId="772"/>
    <cellStyle name="Currency [0]_mud plant bolted_dimon_1" xfId="773"/>
    <cellStyle name="Currency [0]_mud plant bolted_laroux" xfId="774"/>
    <cellStyle name="Currency [0]_mud plant bolted_laroux_dimon" xfId="775"/>
    <cellStyle name="Currency [0]_mud plant bolted_pldt" xfId="776"/>
    <cellStyle name="Currency [0]_mud plant bolted_VERA" xfId="777"/>
    <cellStyle name="Currency [0]_mud plant bolted_VIRUS-EDY" xfId="778"/>
    <cellStyle name="Currency [0]_NA WITHOUT GOV'T &amp; PNX" xfId="779"/>
    <cellStyle name="Currency [0]_NAOBU10" xfId="780"/>
    <cellStyle name="Currency [0]_NAT ACCT" xfId="781"/>
    <cellStyle name="Currency [0]_NSACTUAL.XLS" xfId="782"/>
    <cellStyle name="Currency [0]_NX00" xfId="783"/>
    <cellStyle name="Currency [0]_Odner" xfId="784"/>
    <cellStyle name="Currency [0]_Odner (2)" xfId="785"/>
    <cellStyle name="Currency [0]_Odner (3)" xfId="786"/>
    <cellStyle name="Currency [0]_OFFDATA1" xfId="787"/>
    <cellStyle name="Currency [0]_OFFDATA1 (2)" xfId="788"/>
    <cellStyle name="Currency [0]_Operations" xfId="789"/>
    <cellStyle name="Currency [0]_opsmacro" xfId="790"/>
    <cellStyle name="Currency [0]_OSMOCPX" xfId="791"/>
    <cellStyle name="Currency [0]_Other Months" xfId="792"/>
    <cellStyle name="Currency [0]_Outlook" xfId="793"/>
    <cellStyle name="Currency [0]_pbdefault" xfId="794"/>
    <cellStyle name="Currency [0]_percentages" xfId="795"/>
    <cellStyle name="Currency [0]_PERSONAL" xfId="796"/>
    <cellStyle name="Currency [0]_PGMKOCPX" xfId="797"/>
    <cellStyle name="Currency [0]_PGNW1" xfId="798"/>
    <cellStyle name="Currency [0]_PGNW2" xfId="799"/>
    <cellStyle name="Currency [0]_PGNWOCPX" xfId="800"/>
    <cellStyle name="Currency [0]_Pink" xfId="801"/>
    <cellStyle name="Currency [0]_PKDATA1" xfId="802"/>
    <cellStyle name="Currency [0]_PKDATA1 (2)" xfId="803"/>
    <cellStyle name="Currency [0]_Plan" xfId="804"/>
    <cellStyle name="Currency [0]_PLANT" xfId="805"/>
    <cellStyle name="Currency [0]_PLDT" xfId="806"/>
    <cellStyle name="Currency [0]_pldt_1" xfId="807"/>
    <cellStyle name="Currency [0]_PLDT_1_dimon" xfId="808"/>
    <cellStyle name="Currency [0]_pldt_1_dimon_1" xfId="809"/>
    <cellStyle name="Currency [0]_pldt_2" xfId="810"/>
    <cellStyle name="Currency [0]_pldt_Calculations" xfId="811"/>
    <cellStyle name="Currency [0]_PLDT_dimon" xfId="812"/>
    <cellStyle name="Currency [0]_pldt_dimon_1" xfId="813"/>
    <cellStyle name="Currency [0]_priccurv" xfId="814"/>
    <cellStyle name="Currency [0]_PriceCurve" xfId="815"/>
    <cellStyle name="Currency [0]_PriceCurve_1" xfId="816"/>
    <cellStyle name="Currency [0]_PROCDS&amp;G" xfId="817"/>
    <cellStyle name="Currency [0]_PROFILE4" xfId="818"/>
    <cellStyle name="Currency [0]_Projects" xfId="819"/>
    <cellStyle name="Currency [0]_Quarter End Months" xfId="820"/>
    <cellStyle name="Currency [0]_r1" xfId="821"/>
    <cellStyle name="Currency [0]_RFI" xfId="822"/>
    <cellStyle name="Currency [0]_RFI_1" xfId="823"/>
    <cellStyle name="Currency [0]_Sales Order" xfId="824"/>
    <cellStyle name="Currency [0]_SATOCPX" xfId="825"/>
    <cellStyle name="Currency [0]_ScreeningModel" xfId="826"/>
    <cellStyle name="Currency [0]_SELECT" xfId="827"/>
    <cellStyle name="Currency [0]_Sheet1" xfId="828"/>
    <cellStyle name="Currency [0]_Sheet1 (2)" xfId="829"/>
    <cellStyle name="Currency [0]_Sheet1_dimon" xfId="830"/>
    <cellStyle name="Currency [0]_SHENREPT" xfId="831"/>
    <cellStyle name="Currency [0]_Snr. CO" xfId="832"/>
    <cellStyle name="Currency [0]_sprint contr" xfId="833"/>
    <cellStyle name="Currency [0]_Subcont File" xfId="834"/>
    <cellStyle name="Currency [0]_SUMMARY" xfId="835"/>
    <cellStyle name="Currency [0]_Summary Info" xfId="836"/>
    <cellStyle name="Currency [0]_SUMPAGE" xfId="837"/>
    <cellStyle name="Currency [0]_Template" xfId="838"/>
    <cellStyle name="Currency [0]_TMSNW1" xfId="839"/>
    <cellStyle name="Currency [0]_TMSNW2" xfId="840"/>
    <cellStyle name="Currency [0]_TMSOCPX" xfId="841"/>
    <cellStyle name="Currency [0]_TOTAL MTH" xfId="842"/>
    <cellStyle name="Currency [0]_TOTAL YTD" xfId="843"/>
    <cellStyle name="Currency [0]_TRANSDSC.XLS" xfId="844"/>
    <cellStyle name="Currency [0]_TRANSFXA.XLS" xfId="845"/>
    <cellStyle name="Currency [0]_TRANSFXA.XLS_1" xfId="846"/>
    <cellStyle name="Currency [0]_TRANSIME.XLS" xfId="847"/>
    <cellStyle name="Currency [0]_TRANSIME.XLS_TRANSDSC.XLS" xfId="848"/>
    <cellStyle name="Currency [0]_TRANSIME.XLS_TRANSFXA.XLS" xfId="849"/>
    <cellStyle name="Currency [0]_VERA" xfId="850"/>
    <cellStyle name="Currency [0]_VIRUS-EDY" xfId="851"/>
    <cellStyle name="Currency [0]_VIRUS-EDY_1" xfId="852"/>
    <cellStyle name="Currency [0]_White" xfId="853"/>
    <cellStyle name="Currency [0]_WO Var. &amp; Tot. Exp." xfId="854"/>
    <cellStyle name="Currency [0]_WSP" xfId="855"/>
    <cellStyle name="Currency [0]_yrcao" xfId="856"/>
    <cellStyle name="Currency [0]_YREND55" xfId="857"/>
    <cellStyle name="Currency [0]_YREND57" xfId="858"/>
    <cellStyle name="Currency [0]_YTDCUR" xfId="859"/>
    <cellStyle name="Currency_12matrix" xfId="860"/>
    <cellStyle name="Currency_1995" xfId="861"/>
    <cellStyle name="Currency_A" xfId="862"/>
    <cellStyle name="Currency_A_dimon" xfId="863"/>
    <cellStyle name="Currency_A_dimon_1" xfId="864"/>
    <cellStyle name="Currency_ACTUAL" xfId="865"/>
    <cellStyle name="Currency_ACTUAL NA -OBU" xfId="866"/>
    <cellStyle name="Currency_Actual vs." xfId="867"/>
    <cellStyle name="Currency_algasdefault" xfId="868"/>
    <cellStyle name="Currency_algasdefault_1" xfId="869"/>
    <cellStyle name="Currency_Alternative1" xfId="870"/>
    <cellStyle name="Currency_Alternative1_1" xfId="871"/>
    <cellStyle name="Currency_App E" xfId="872"/>
    <cellStyle name="Currency_Apr" xfId="873"/>
    <cellStyle name="Currency_Arapahoe" xfId="874"/>
    <cellStyle name="Currency_Assumptions" xfId="875"/>
    <cellStyle name="Currency_Assumptions_dimon" xfId="876"/>
    <cellStyle name="Currency_Assumptions_summary" xfId="877"/>
    <cellStyle name="Currency_B" xfId="878"/>
    <cellStyle name="Currency_bahiadefault" xfId="879"/>
    <cellStyle name="Currency_bahiadefault_1" xfId="880"/>
    <cellStyle name="Currency_BIGOUT" xfId="881"/>
    <cellStyle name="Currency_Book3" xfId="882"/>
    <cellStyle name="Currency_BOP" xfId="883"/>
    <cellStyle name="Currency_BOPBAL1" xfId="884"/>
    <cellStyle name="Currency_BOPCBU" xfId="885"/>
    <cellStyle name="Currency_BOPCBU (2)" xfId="886"/>
    <cellStyle name="Currency_BOPCBU96" xfId="887"/>
    <cellStyle name="Currency_BSAPPE.XLS" xfId="888"/>
    <cellStyle name="Currency_Calculations" xfId="889"/>
    <cellStyle name="Currency_Calculations (2)" xfId="890"/>
    <cellStyle name="Currency_Calculations II" xfId="891"/>
    <cellStyle name="Currency_Calculations III" xfId="892"/>
    <cellStyle name="Currency_Calculations_1" xfId="893"/>
    <cellStyle name="Currency_CAPEX" xfId="894"/>
    <cellStyle name="Currency_CAPEX94" xfId="895"/>
    <cellStyle name="Currency_CapInt" xfId="896"/>
    <cellStyle name="Currency_Cardig GHS" xfId="897"/>
    <cellStyle name="Currency_Cash Flows" xfId="898"/>
    <cellStyle name="Currency_Cashflow" xfId="899"/>
    <cellStyle name="Currency_CBU BOX CHART V PLAN" xfId="900"/>
    <cellStyle name="Currency_CCA" xfId="901"/>
    <cellStyle name="Currency_CCOCPX" xfId="902"/>
    <cellStyle name="Currency_CFMODEL" xfId="903"/>
    <cellStyle name="Currency_CFtest3" xfId="904"/>
    <cellStyle name="Currency_CFTEST49" xfId="905"/>
    <cellStyle name="Currency_CHANGES.XLS" xfId="906"/>
    <cellStyle name="Currency_Charts" xfId="907"/>
    <cellStyle name="Currency_Comm File" xfId="908"/>
    <cellStyle name="Currency_coperdefault" xfId="909"/>
    <cellStyle name="Currency_coperdefault_1" xfId="910"/>
    <cellStyle name="Currency_Corp method" xfId="911"/>
    <cellStyle name="Currency_Cost Code" xfId="912"/>
    <cellStyle name="Currency_CTCUR" xfId="913"/>
    <cellStyle name="Currency_CUMPLTCH" xfId="914"/>
    <cellStyle name="Currency_Curve_Economics" xfId="915"/>
    <cellStyle name="Currency_DEFAULT" xfId="916"/>
    <cellStyle name="Currency_DeskCurves" xfId="917"/>
    <cellStyle name="Currency_dimon" xfId="918"/>
    <cellStyle name="Currency_dimon_1" xfId="919"/>
    <cellStyle name="Currency_dimon_2" xfId="920"/>
    <cellStyle name="Currency_Dowell C1b" xfId="921"/>
    <cellStyle name="Currency_Dowell-C1a" xfId="922"/>
    <cellStyle name="Currency_E&amp;ONW1" xfId="923"/>
    <cellStyle name="Currency_E&amp;ONW2" xfId="924"/>
    <cellStyle name="Currency_E&amp;OOCPX" xfId="925"/>
    <cellStyle name="Currency_emserdefault" xfId="926"/>
    <cellStyle name="Currency_emserdefault_1" xfId="927"/>
    <cellStyle name="Currency_EVER1" xfId="928"/>
    <cellStyle name="Currency_F&amp;COCPX" xfId="929"/>
    <cellStyle name="Currency_FEBRUARY" xfId="930"/>
    <cellStyle name="Currency_FF" xfId="931"/>
    <cellStyle name="Currency_FP 20 A (1)" xfId="932"/>
    <cellStyle name="Currency_FP 20 A (2)" xfId="933"/>
    <cellStyle name="Currency_FP-20 (App. E)" xfId="934"/>
    <cellStyle name="Currency_FP-20 (App.A) " xfId="935"/>
    <cellStyle name="Currency_FP-20 (App.D)" xfId="936"/>
    <cellStyle name="Currency_FP-20(App.B)" xfId="937"/>
    <cellStyle name="Currency_FP-20(C1) (a)" xfId="938"/>
    <cellStyle name="Currency_FP-20(C1) (a) (2)" xfId="939"/>
    <cellStyle name="Currency_FP-20(C1) (b)" xfId="940"/>
    <cellStyle name="Currency_FP-20(C1) (b) " xfId="941"/>
    <cellStyle name="Currency_FP-20(C1) (b) (2)" xfId="942"/>
    <cellStyle name="Currency_GASDATA1" xfId="943"/>
    <cellStyle name="Currency_GASDATA1 (2)" xfId="944"/>
    <cellStyle name="Currency_GCM" xfId="945"/>
    <cellStyle name="Currency_GenAssum" xfId="946"/>
    <cellStyle name="Currency_GenMod" xfId="947"/>
    <cellStyle name="Currency_GP C1a" xfId="948"/>
    <cellStyle name="Currency_GP C1b" xfId="949"/>
    <cellStyle name="Currency_GP_EI_3" xfId="950"/>
    <cellStyle name="Currency_GQ C1A" xfId="951"/>
    <cellStyle name="Currency_GQ C1B" xfId="952"/>
    <cellStyle name="Currency_H" xfId="953"/>
    <cellStyle name="Currency_Inputs" xfId="954"/>
    <cellStyle name="Currency_Int. Data Table" xfId="955"/>
    <cellStyle name="Currency_IPM C1b" xfId="956"/>
    <cellStyle name="Currency_IPMC1a" xfId="957"/>
    <cellStyle name="Currency_IPP" xfId="958"/>
    <cellStyle name="Currency_IS-Hold" xfId="959"/>
    <cellStyle name="Currency_ITOCPX" xfId="960"/>
    <cellStyle name="Currency_jancf" xfId="961"/>
    <cellStyle name="Currency_JUNMTH55" xfId="962"/>
    <cellStyle name="Currency_JUNMTH57" xfId="963"/>
    <cellStyle name="Currency_JUNYTD55" xfId="964"/>
    <cellStyle name="Currency_JUNYTD57" xfId="965"/>
    <cellStyle name="Currency_laroux" xfId="966"/>
    <cellStyle name="Currency_laroux_1" xfId="967"/>
    <cellStyle name="Currency_laroux_1995" xfId="968"/>
    <cellStyle name="Currency_laroux_1_dimon" xfId="969"/>
    <cellStyle name="Currency_laroux_1_dimon_1" xfId="970"/>
    <cellStyle name="Currency_laroux_1_dimon_2" xfId="971"/>
    <cellStyle name="Currency_laroux_1_dimon_3" xfId="972"/>
    <cellStyle name="Currency_laroux_1_laroux" xfId="973"/>
    <cellStyle name="Currency_laroux_1_laroux_1" xfId="974"/>
    <cellStyle name="Currency_laroux_1_laroux_dimon" xfId="975"/>
    <cellStyle name="Currency_laroux_1_Locas" xfId="976"/>
    <cellStyle name="Currency_laroux_1_pldt" xfId="977"/>
    <cellStyle name="Currency_laroux_1_PLDT_dimon" xfId="978"/>
    <cellStyle name="Currency_laroux_1_VERA" xfId="979"/>
    <cellStyle name="Currency_laroux_1_VERA_1" xfId="980"/>
    <cellStyle name="Currency_laroux_1_VIRUS-EDY" xfId="981"/>
    <cellStyle name="Currency_laroux_2" xfId="982"/>
    <cellStyle name="Currency_laroux_2_dimon" xfId="983"/>
    <cellStyle name="Currency_laroux_2_dimon_1" xfId="984"/>
    <cellStyle name="Currency_laroux_2_dimon_2" xfId="985"/>
    <cellStyle name="Currency_laroux_2_dimon_3" xfId="986"/>
    <cellStyle name="Currency_laroux_2_laroux" xfId="987"/>
    <cellStyle name="Currency_laroux_2_laroux_dimon" xfId="988"/>
    <cellStyle name="Currency_laroux_2_Locas" xfId="989"/>
    <cellStyle name="Currency_laroux_2_pldt" xfId="990"/>
    <cellStyle name="Currency_laroux_2_PLDT_dimon" xfId="991"/>
    <cellStyle name="Currency_laroux_2_VIRUS-EDY" xfId="992"/>
    <cellStyle name="Currency_laroux_3" xfId="993"/>
    <cellStyle name="Currency_laroux_3_dimon" xfId="994"/>
    <cellStyle name="Currency_laroux_3_dimon_1" xfId="995"/>
    <cellStyle name="Currency_laroux_3_dimon_2" xfId="996"/>
    <cellStyle name="Currency_laroux_3_dimon_3" xfId="997"/>
    <cellStyle name="Currency_laroux_4" xfId="998"/>
    <cellStyle name="Currency_laroux_4_dimon" xfId="999"/>
    <cellStyle name="Currency_laroux_4_dimon_1" xfId="1000"/>
    <cellStyle name="Currency_laroux_5" xfId="1001"/>
    <cellStyle name="Currency_laroux_6" xfId="1002"/>
    <cellStyle name="Currency_laroux_7" xfId="1003"/>
    <cellStyle name="Currency_laroux_8" xfId="1004"/>
    <cellStyle name="Currency_laroux_dimon" xfId="1005"/>
    <cellStyle name="Currency_laroux_dimon_1" xfId="1006"/>
    <cellStyle name="Currency_laroux_dimon_2" xfId="1007"/>
    <cellStyle name="Currency_laroux_dimon_3" xfId="1008"/>
    <cellStyle name="Currency_laroux_laroux" xfId="1009"/>
    <cellStyle name="Currency_laroux_laroux_1" xfId="1010"/>
    <cellStyle name="Currency_laroux_laroux_1_dimon" xfId="1011"/>
    <cellStyle name="Currency_laroux_laroux_dimon" xfId="1012"/>
    <cellStyle name="Currency_laroux_Locas" xfId="1013"/>
    <cellStyle name="Currency_laroux_pldt" xfId="1014"/>
    <cellStyle name="Currency_laroux_pldt_1" xfId="1015"/>
    <cellStyle name="Currency_laroux_VERA" xfId="1016"/>
    <cellStyle name="Currency_laroux_VERA_1" xfId="1017"/>
    <cellStyle name="Currency_laroux_VIRUS-EDY" xfId="1018"/>
    <cellStyle name="Currency_List" xfId="1019"/>
    <cellStyle name="Currency_MATERAL2" xfId="1020"/>
    <cellStyle name="Currency_MATERAL2_dimon" xfId="1021"/>
    <cellStyle name="Currency_MATERAL2_dimon_1" xfId="1022"/>
    <cellStyle name="Currency_MKGOCPX" xfId="1023"/>
    <cellStyle name="Currency_MOBCPX" xfId="1024"/>
    <cellStyle name="Currency_Module1" xfId="1025"/>
    <cellStyle name="Currency_mud plant bolted" xfId="1026"/>
    <cellStyle name="Currency_mud plant bolted_dimon" xfId="1027"/>
    <cellStyle name="Currency_mud plant bolted_dimon_1" xfId="1028"/>
    <cellStyle name="Currency_mud plant bolted_PLDT" xfId="1029"/>
    <cellStyle name="Currency_mud plant bolted_VERA" xfId="1030"/>
    <cellStyle name="Currency_mud plant bolted_VERA_1" xfId="1031"/>
    <cellStyle name="Currency_NA WITHOUT GOV'T &amp; PNX" xfId="1032"/>
    <cellStyle name="Currency_NAOBU10" xfId="1033"/>
    <cellStyle name="Currency_NAT ACCT" xfId="1034"/>
    <cellStyle name="Currency_NSACTUAL.XLS" xfId="1035"/>
    <cellStyle name="Currency_NX00" xfId="1036"/>
    <cellStyle name="Currency_Odner" xfId="1037"/>
    <cellStyle name="Currency_Odner (2)" xfId="1038"/>
    <cellStyle name="Currency_Odner (3)" xfId="1039"/>
    <cellStyle name="Currency_OFFDATA1" xfId="1040"/>
    <cellStyle name="Currency_OFFDATA1 (2)" xfId="1041"/>
    <cellStyle name="Currency_Operations" xfId="1042"/>
    <cellStyle name="Currency_opsmacro" xfId="1043"/>
    <cellStyle name="Currency_OSMOCPX" xfId="1044"/>
    <cellStyle name="Currency_Other Months" xfId="1045"/>
    <cellStyle name="Currency_Outlook" xfId="1046"/>
    <cellStyle name="Currency_pbdefault" xfId="1047"/>
    <cellStyle name="Currency_pbdefault_1" xfId="1048"/>
    <cellStyle name="Currency_percentages" xfId="1049"/>
    <cellStyle name="Currency_PERSONAL" xfId="1050"/>
    <cellStyle name="Currency_PGMKOCPX" xfId="1051"/>
    <cellStyle name="Currency_PGNW1" xfId="1052"/>
    <cellStyle name="Currency_PGNW2" xfId="1053"/>
    <cellStyle name="Currency_PGNWOCPX" xfId="1054"/>
    <cellStyle name="Currency_Pink" xfId="1055"/>
    <cellStyle name="Currency_PKDATA1" xfId="1056"/>
    <cellStyle name="Currency_PKDATA1 (2)" xfId="1057"/>
    <cellStyle name="Currency_Plan" xfId="1058"/>
    <cellStyle name="Currency_PLANT" xfId="1059"/>
    <cellStyle name="Currency_PLDT" xfId="1060"/>
    <cellStyle name="Currency_pldt_1" xfId="1061"/>
    <cellStyle name="Currency_PLDT_1_dimon" xfId="1062"/>
    <cellStyle name="Currency_pldt_1_dimon_1" xfId="1063"/>
    <cellStyle name="Currency_pldt_2" xfId="1064"/>
    <cellStyle name="Currency_pldt_Calculations" xfId="1065"/>
    <cellStyle name="Currency_PLDT_dimon" xfId="1066"/>
    <cellStyle name="Currency_pldt_dimon_1" xfId="1067"/>
    <cellStyle name="Currency_priccurv" xfId="1068"/>
    <cellStyle name="Currency_PriceCurve" xfId="1069"/>
    <cellStyle name="Currency_PriceCurve_1" xfId="1070"/>
    <cellStyle name="Currency_PROCDS&amp;G" xfId="1071"/>
    <cellStyle name="Currency_PROFILE4" xfId="1072"/>
    <cellStyle name="Currency_Projects" xfId="1073"/>
    <cellStyle name="Currency_Quarter End Months" xfId="1074"/>
    <cellStyle name="Currency_r1" xfId="1075"/>
    <cellStyle name="Currency_RFI" xfId="1076"/>
    <cellStyle name="Currency_RFI_1" xfId="1077"/>
    <cellStyle name="Currency_Sales Order" xfId="1078"/>
    <cellStyle name="Currency_SATOCPX" xfId="1079"/>
    <cellStyle name="Currency_ScreeningModel" xfId="1080"/>
    <cellStyle name="Currency_SELECT" xfId="1081"/>
    <cellStyle name="Currency_Sheet1" xfId="1082"/>
    <cellStyle name="Currency_Sheet1 (2)" xfId="1083"/>
    <cellStyle name="Currency_Sheet1_dimon" xfId="1084"/>
    <cellStyle name="Currency_SHENREPT" xfId="1085"/>
    <cellStyle name="Currency_Snr. CO" xfId="1086"/>
    <cellStyle name="Currency_sprint contr" xfId="1087"/>
    <cellStyle name="Currency_Subcont File" xfId="1088"/>
    <cellStyle name="Currency_SUMMARY" xfId="1089"/>
    <cellStyle name="Currency_Summary Info" xfId="1090"/>
    <cellStyle name="Currency_SUMPAGE" xfId="1091"/>
    <cellStyle name="Currency_Template" xfId="1092"/>
    <cellStyle name="Currency_TMSNW1" xfId="1093"/>
    <cellStyle name="Currency_TMSNW2" xfId="1094"/>
    <cellStyle name="Currency_TMSOCPX" xfId="1095"/>
    <cellStyle name="Currency_TOTAL MTH" xfId="1096"/>
    <cellStyle name="Currency_TOTAL YTD" xfId="1097"/>
    <cellStyle name="Currency_TRANSDSC.XLS" xfId="1098"/>
    <cellStyle name="Currency_TRANSFXA.XLS" xfId="1099"/>
    <cellStyle name="Currency_TRANSFXA.XLS_1" xfId="1100"/>
    <cellStyle name="Currency_TRANSIME.XLS" xfId="1101"/>
    <cellStyle name="Currency_TRANSIME.XLS_TRANSDSC.XLS" xfId="1102"/>
    <cellStyle name="Currency_TRANSIME.XLS_TRANSFXA.XLS" xfId="1103"/>
    <cellStyle name="Currency_VERA" xfId="1104"/>
    <cellStyle name="Currency_VIRUS-EDY" xfId="1105"/>
    <cellStyle name="Currency_VIRUS-EDY_1" xfId="1106"/>
    <cellStyle name="Currency_White" xfId="1107"/>
    <cellStyle name="Currency_WO Var. &amp; Tot. Exp." xfId="1108"/>
    <cellStyle name="Currency_WSP" xfId="1109"/>
    <cellStyle name="Currency_yrcao" xfId="1110"/>
    <cellStyle name="Currency_YREND55" xfId="1111"/>
    <cellStyle name="Currency_YREND57" xfId="1112"/>
    <cellStyle name="Currency_YTDCUR" xfId="1113"/>
    <cellStyle name="Date" xfId="1114"/>
    <cellStyle name="Dezimal [0]_Compiling Utility Macros" xfId="1115"/>
    <cellStyle name="Dezimal [0]_FixerSetupDlg" xfId="1116"/>
    <cellStyle name="Dezimal [0]_TemplateInformation" xfId="1117"/>
    <cellStyle name="Dezimal_Compiling Utility Macros" xfId="1118"/>
    <cellStyle name="Dezimal_FixerSetupDlg" xfId="1119"/>
    <cellStyle name="Dezimal_TemplateInformation" xfId="1120"/>
    <cellStyle name="Fixed" xfId="1121"/>
    <cellStyle name="Grey" xfId="1122"/>
    <cellStyle name="HEADER" xfId="1123"/>
    <cellStyle name="Heading 1" xfId="1124"/>
    <cellStyle name="Heading2" xfId="1125"/>
    <cellStyle name="HIGHLIGHT" xfId="1126"/>
    <cellStyle name="Hyperlink_dimon" xfId="1127"/>
    <cellStyle name="Input [yellow]" xfId="1128"/>
    <cellStyle name="no dec" xfId="1129"/>
    <cellStyle name="Normal - Style1" xfId="1130"/>
    <cellStyle name="Normal - Style1_dimon" xfId="1131"/>
    <cellStyle name="Normal_03_06_98 list _ecm deals 030998 excel95" xfId="1132"/>
    <cellStyle name="Normal_12matrix" xfId="1133"/>
    <cellStyle name="Normal_20196" xfId="1134"/>
    <cellStyle name="Normal_4018fin" xfId="1135"/>
    <cellStyle name="Normal_4021fin" xfId="1136"/>
    <cellStyle name="Normal_95CHART" xfId="1137"/>
    <cellStyle name="Normal_A" xfId="1138"/>
    <cellStyle name="Normal_A (2)" xfId="1139"/>
    <cellStyle name="Normal_A_dimon" xfId="1140"/>
    <cellStyle name="Normal_A_dimon_1" xfId="1141"/>
    <cellStyle name="Normal_A_PriceCurve" xfId="1142"/>
    <cellStyle name="Normal_A_VERA" xfId="1143"/>
    <cellStyle name="Normal_ACTUAL" xfId="1144"/>
    <cellStyle name="Normal_ACTUAL NA -OBU" xfId="1145"/>
    <cellStyle name="Normal_Actual vs." xfId="1146"/>
    <cellStyle name="Normal_ACTUAL_1" xfId="1147"/>
    <cellStyle name="Normal_ACTUAL_NA WITHOUT GOV'T &amp; PNX" xfId="1148"/>
    <cellStyle name="Normal_algasdefault" xfId="1149"/>
    <cellStyle name="Normal_algasdefault_1" xfId="1150"/>
    <cellStyle name="Normal_Alternative1" xfId="1151"/>
    <cellStyle name="Normal_Alternative1_1" xfId="1152"/>
    <cellStyle name="Normal_AOPS" xfId="1153"/>
    <cellStyle name="Normal_App E" xfId="1154"/>
    <cellStyle name="Normal_APR" xfId="1155"/>
    <cellStyle name="Normal_APR_laroux" xfId="1156"/>
    <cellStyle name="Normal_Apr_pldt" xfId="1157"/>
    <cellStyle name="Normal_Arapahoe" xfId="1158"/>
    <cellStyle name="Normal_Assumptions" xfId="1159"/>
    <cellStyle name="Normal_Assumptions_dimon" xfId="1160"/>
    <cellStyle name="Normal_Assumptions_summary" xfId="1161"/>
    <cellStyle name="Normal_B" xfId="1162"/>
    <cellStyle name="Normal_bahiadefault" xfId="1163"/>
    <cellStyle name="Normal_bahiadefault_1" xfId="1164"/>
    <cellStyle name="Normal_BIGOUT" xfId="1165"/>
    <cellStyle name="Normal_Book3" xfId="1166"/>
    <cellStyle name="Normal_Book3_dimon" xfId="1167"/>
    <cellStyle name="Normal_BOP" xfId="1168"/>
    <cellStyle name="Normal_BOPBAL1" xfId="1169"/>
    <cellStyle name="Normal_BOPCBU" xfId="1170"/>
    <cellStyle name="Normal_BOPCBU (2)" xfId="1171"/>
    <cellStyle name="Normal_BOPCBU96" xfId="1172"/>
    <cellStyle name="Normal_BREPAIR" xfId="1173"/>
    <cellStyle name="Normal_BSAPPE.XLS" xfId="1174"/>
    <cellStyle name="Normal_BUDGET" xfId="1175"/>
    <cellStyle name="Normal_C-Cap intensity" xfId="1176"/>
    <cellStyle name="Normal_C-Capex%rev" xfId="1177"/>
    <cellStyle name="Normal_C-Line per Staff" xfId="1178"/>
    <cellStyle name="Normal_C-lines distribution" xfId="1179"/>
    <cellStyle name="Normal_C-Orig PLDT lines" xfId="1180"/>
    <cellStyle name="Normal_C-Ret on Rev" xfId="1181"/>
    <cellStyle name="Normal_C-ROACE" xfId="1182"/>
    <cellStyle name="Normal_Calculations" xfId="1183"/>
    <cellStyle name="Normal_Calculations (2)" xfId="1184"/>
    <cellStyle name="Normal_Calculations II" xfId="1185"/>
    <cellStyle name="Normal_Calculations II_1" xfId="1186"/>
    <cellStyle name="Normal_Calculations III" xfId="1187"/>
    <cellStyle name="Normal_Calculations_1" xfId="1188"/>
    <cellStyle name="Normal_Calculations_2" xfId="1189"/>
    <cellStyle name="Normal_Capex" xfId="1190"/>
    <cellStyle name="Normal_Capex per line" xfId="1191"/>
    <cellStyle name="Normal_Capex%rev" xfId="1192"/>
    <cellStyle name="Normal_CAPEX2" xfId="1193"/>
    <cellStyle name="Normal_CAPEX94" xfId="1194"/>
    <cellStyle name="Normal_CAPEX_dimon" xfId="1195"/>
    <cellStyle name="Normal_CAPEX_VERA" xfId="1196"/>
    <cellStyle name="Normal_CAPEXPWI.XLS" xfId="1197"/>
    <cellStyle name="Normal_CAPEXPWO.XLS" xfId="1198"/>
    <cellStyle name="Normal_CapInt" xfId="1199"/>
    <cellStyle name="Normal_Cardig GHS" xfId="1200"/>
    <cellStyle name="Normal_Cash Flows" xfId="1201"/>
    <cellStyle name="Normal_Cashflow" xfId="1202"/>
    <cellStyle name="Normal_CBU BOX CHART V PLAN" xfId="1203"/>
    <cellStyle name="Normal_CBU BOX CHART V PLAN_1" xfId="1204"/>
    <cellStyle name="Normal_CCOCPX" xfId="1205"/>
    <cellStyle name="Normal_CEL-C-CO.XLS" xfId="1206"/>
    <cellStyle name="Normal_Certs Q2" xfId="1207"/>
    <cellStyle name="Normal_Certs Q2 (2)" xfId="1208"/>
    <cellStyle name="Normal_CFMACROS.XLM" xfId="1209"/>
    <cellStyle name="Normal_CFMODEL" xfId="1210"/>
    <cellStyle name="Normal_CFMODEL.XLS" xfId="1211"/>
    <cellStyle name="Normal_CFTEST49" xfId="1212"/>
    <cellStyle name="Normal_CHANGES.XLS" xfId="1213"/>
    <cellStyle name="Normal_CHANGES.XLS_1" xfId="1214"/>
    <cellStyle name="Normal_ChgLoan" xfId="1215"/>
    <cellStyle name="Normal_Cht-Capex per line" xfId="1216"/>
    <cellStyle name="Normal_Cht-Cum Real Opr Cf" xfId="1217"/>
    <cellStyle name="Normal_Cht-Dep%Rev" xfId="1218"/>
    <cellStyle name="Normal_Cht-Real Opr Cf" xfId="1219"/>
    <cellStyle name="Normal_Cht-Rev dist" xfId="1220"/>
    <cellStyle name="Normal_Cht-Rev p line" xfId="1221"/>
    <cellStyle name="Normal_Cht-Rev per Staff" xfId="1222"/>
    <cellStyle name="Normal_Cht-Staff cost%revenue" xfId="1223"/>
    <cellStyle name="Normal_Co-wide Monthly" xfId="1224"/>
    <cellStyle name="Normal_Co-wide Monthly_dimon" xfId="1225"/>
    <cellStyle name="Normal_Code" xfId="1226"/>
    <cellStyle name="Normal_COMOTH" xfId="1227"/>
    <cellStyle name="Normal_coperdefault" xfId="1228"/>
    <cellStyle name="Normal_coperdefault_1" xfId="1229"/>
    <cellStyle name="Normal_Corp method" xfId="1230"/>
    <cellStyle name="Normal_Cost Code" xfId="1231"/>
    <cellStyle name="Normal_CROCF" xfId="1232"/>
    <cellStyle name="Normal_CTCUR" xfId="1233"/>
    <cellStyle name="Normal_Cum Real Opr Cf" xfId="1234"/>
    <cellStyle name="Normal_CUMPLTCH" xfId="1235"/>
    <cellStyle name="Normal_CurrencySKorea" xfId="1236"/>
    <cellStyle name="Normal_Curve_Economics" xfId="1237"/>
    <cellStyle name="Normal_Curve_Economics_1" xfId="1238"/>
    <cellStyle name="Normal_DEFAULT" xfId="1239"/>
    <cellStyle name="Normal_Demand Fcst." xfId="1240"/>
    <cellStyle name="Normal_Dep%Rev" xfId="1241"/>
    <cellStyle name="Normal_DeskCurves" xfId="1242"/>
    <cellStyle name="Normal_dimon" xfId="1243"/>
    <cellStyle name="Normal_dimon_1" xfId="1244"/>
    <cellStyle name="Normal_dimon_2" xfId="1245"/>
    <cellStyle name="Normal_dimon_3" xfId="1246"/>
    <cellStyle name="Normal_dimon_4" xfId="1247"/>
    <cellStyle name="Normal_DIV" xfId="1248"/>
    <cellStyle name="Normal_Dowell C1b" xfId="1249"/>
    <cellStyle name="Normal_Dowell-C1a" xfId="1250"/>
    <cellStyle name="Normal_DRAFT Order Summary" xfId="1251"/>
    <cellStyle name="Normal_E&amp;ONW1" xfId="1252"/>
    <cellStyle name="Normal_E&amp;ONW2" xfId="1253"/>
    <cellStyle name="Normal_E&amp;OOCPX" xfId="1254"/>
    <cellStyle name="Normal_emserdefault" xfId="1255"/>
    <cellStyle name="Normal_emserdefault_1" xfId="1256"/>
    <cellStyle name="Normal_EPS" xfId="1257"/>
    <cellStyle name="Normal_EQCON" xfId="1258"/>
    <cellStyle name="Normal_EVER1" xfId="1259"/>
    <cellStyle name="Normal_export 61898" xfId="1260"/>
    <cellStyle name="Normal_export deals 050898" xfId="1261"/>
    <cellStyle name="Normal_EXTEMP1" xfId="1262"/>
    <cellStyle name="Normal_F&amp;COCPX" xfId="1263"/>
    <cellStyle name="Normal_FEBRUARY" xfId="1264"/>
    <cellStyle name="Normal_FF" xfId="1265"/>
    <cellStyle name="Normal_FP 20 A (1)" xfId="1266"/>
    <cellStyle name="Normal_FP 20 A (2)" xfId="1267"/>
    <cellStyle name="Normal_FP-20 (App. E)" xfId="1268"/>
    <cellStyle name="Normal_FP-20 (App.A) " xfId="1269"/>
    <cellStyle name="Normal_FP-20 (App.A) _1" xfId="1270"/>
    <cellStyle name="Normal_FP-20(C1) (a)" xfId="1271"/>
    <cellStyle name="Normal_FP-20(C1) (a) (2)" xfId="1272"/>
    <cellStyle name="Normal_FP-20(C1) (a)_1" xfId="1273"/>
    <cellStyle name="Normal_FP-20(C1) (b)" xfId="1274"/>
    <cellStyle name="Normal_FP-20(C1) (b) " xfId="1275"/>
    <cellStyle name="Normal_FP-20(C1) (b) (2)" xfId="1276"/>
    <cellStyle name="Normal_FP-20(C1) (e)" xfId="1277"/>
    <cellStyle name="Normal_FP20_C1A" xfId="1278"/>
    <cellStyle name="Normal_FP20_C1B" xfId="1279"/>
    <cellStyle name="Normal_GASDATA1" xfId="1280"/>
    <cellStyle name="Normal_GASDATA1 (2)" xfId="1281"/>
    <cellStyle name="Normal_GASDATA1_1" xfId="1282"/>
    <cellStyle name="Normal_GCM" xfId="1283"/>
    <cellStyle name="Normal_GE03" xfId="1284"/>
    <cellStyle name="Normal_GE04" xfId="1285"/>
    <cellStyle name="Normal_GenAssum" xfId="1286"/>
    <cellStyle name="Normal_GenMod" xfId="1287"/>
    <cellStyle name="Normal_GP C1a" xfId="1288"/>
    <cellStyle name="Normal_GP C1b" xfId="1289"/>
    <cellStyle name="Normal_GP_EI_3" xfId="1290"/>
    <cellStyle name="Normal_GQ C1A" xfId="1291"/>
    <cellStyle name="Normal_GQ C1B" xfId="1292"/>
    <cellStyle name="Normal_H" xfId="1293"/>
    <cellStyle name="Normal_HC" xfId="1294"/>
    <cellStyle name="Normal_Igobox" xfId="1295"/>
    <cellStyle name="Normal_Igobox_1" xfId="1296"/>
    <cellStyle name="Normal_Igobox_2" xfId="1297"/>
    <cellStyle name="Normal_Igobox_Imacros" xfId="1298"/>
    <cellStyle name="Normal_Igobox_IPP" xfId="1299"/>
    <cellStyle name="Normal_Igobox_Iprintbox" xfId="1300"/>
    <cellStyle name="Normal_Imacros" xfId="1301"/>
    <cellStyle name="Normal_Imacros_1" xfId="1302"/>
    <cellStyle name="Normal_Imacros_2" xfId="1303"/>
    <cellStyle name="Normal_Input" xfId="1304"/>
    <cellStyle name="Normal_INPUT_1" xfId="1305"/>
    <cellStyle name="Normal_INPUT_GenAssum" xfId="1306"/>
    <cellStyle name="Normal_Inputs" xfId="1307"/>
    <cellStyle name="Normal_Inputs_dimon" xfId="1308"/>
    <cellStyle name="Normal_Int. Data Table" xfId="1309"/>
    <cellStyle name="Normal_Int. Data Table_1" xfId="1310"/>
    <cellStyle name="Normal_INVREV" xfId="1311"/>
    <cellStyle name="Normal_IPM C1b" xfId="1312"/>
    <cellStyle name="Normal_IPMC1a" xfId="1313"/>
    <cellStyle name="Normal_IPP" xfId="1314"/>
    <cellStyle name="Normal_IPP_1" xfId="1315"/>
    <cellStyle name="Normal_IPP_1_Igobox" xfId="1316"/>
    <cellStyle name="Normal_IPP_1_Imacros" xfId="1317"/>
    <cellStyle name="Normal_IPP_1_Iprintbox" xfId="1318"/>
    <cellStyle name="Normal_IPP_2" xfId="1319"/>
    <cellStyle name="Normal_IPP_dimon" xfId="1320"/>
    <cellStyle name="Normal_Iprintbox" xfId="1321"/>
    <cellStyle name="Normal_Iprintbox_1" xfId="1322"/>
    <cellStyle name="Normal_Iprintbox_2" xfId="1323"/>
    <cellStyle name="Normal_IRR" xfId="1324"/>
    <cellStyle name="Normal_IS-Hold" xfId="1325"/>
    <cellStyle name="Normal_Iterbox" xfId="1326"/>
    <cellStyle name="Normal_ITOCPX" xfId="1327"/>
    <cellStyle name="Normal_jancf" xfId="1328"/>
    <cellStyle name="Normal_JUNMTH55" xfId="1329"/>
    <cellStyle name="Normal_JUNMTH57" xfId="1330"/>
    <cellStyle name="Normal_JUNYTD55" xfId="1331"/>
    <cellStyle name="Normal_JUNYTD57" xfId="1332"/>
    <cellStyle name="Normal_laroux" xfId="1333"/>
    <cellStyle name="Normal_laroux_1" xfId="1334"/>
    <cellStyle name="Normal_laroux_1_dimon" xfId="1335"/>
    <cellStyle name="Normal_laroux_1_dimon_1" xfId="1336"/>
    <cellStyle name="Normal_laroux_1_dimon_2" xfId="1337"/>
    <cellStyle name="Normal_laroux_1_laroux" xfId="1338"/>
    <cellStyle name="Normal_laroux_1_laroux_1" xfId="1339"/>
    <cellStyle name="Normal_laroux_1_laroux_2" xfId="1340"/>
    <cellStyle name="Normal_laroux_1_Locas" xfId="1341"/>
    <cellStyle name="Normal_laroux_1_Locas_1" xfId="1342"/>
    <cellStyle name="Normal_laroux_1_pldt" xfId="1343"/>
    <cellStyle name="Normal_laroux_1_pldt_1" xfId="1344"/>
    <cellStyle name="Normal_laroux_1_pldt_2" xfId="1345"/>
    <cellStyle name="Normal_laroux_1_pldt_3" xfId="1346"/>
    <cellStyle name="Normal_laroux_1_PLDT_dimon" xfId="1347"/>
    <cellStyle name="Normal_laroux_1_VERA" xfId="1348"/>
    <cellStyle name="Normal_laroux_1_VERA_1" xfId="1349"/>
    <cellStyle name="Normal_laroux_1_VIRUS-EDY" xfId="1350"/>
    <cellStyle name="Normal_laroux_2" xfId="1351"/>
    <cellStyle name="Normal_laroux_2_dimon" xfId="1352"/>
    <cellStyle name="Normal_laroux_2_dimon_1" xfId="1353"/>
    <cellStyle name="Normal_laroux_2_dimon_2" xfId="1354"/>
    <cellStyle name="Normal_laroux_2_dimon_3" xfId="1355"/>
    <cellStyle name="Normal_laroux_2_laroux" xfId="1356"/>
    <cellStyle name="Normal_laroux_2_laroux_1" xfId="1357"/>
    <cellStyle name="Normal_laroux_2_laroux_2" xfId="1358"/>
    <cellStyle name="Normal_laroux_2_Locas" xfId="1359"/>
    <cellStyle name="Normal_laroux_2_Locas_1" xfId="1360"/>
    <cellStyle name="Normal_laroux_2_pldt" xfId="1361"/>
    <cellStyle name="Normal_laroux_2_pldt_1" xfId="1362"/>
    <cellStyle name="Normal_laroux_2_pldt_2" xfId="1363"/>
    <cellStyle name="Normal_laroux_2_VIRUS-EDY" xfId="1364"/>
    <cellStyle name="Normal_laroux_3" xfId="1365"/>
    <cellStyle name="Normal_laroux_3_dimon" xfId="1366"/>
    <cellStyle name="Normal_laroux_3_dimon_1" xfId="1367"/>
    <cellStyle name="Normal_laroux_3_dimon_2" xfId="1368"/>
    <cellStyle name="Normal_laroux_3_dimon_3" xfId="1369"/>
    <cellStyle name="Normal_laroux_3_dimon_4" xfId="1370"/>
    <cellStyle name="Normal_laroux_3_laroux" xfId="1371"/>
    <cellStyle name="Normal_laroux_3_laroux_1" xfId="1372"/>
    <cellStyle name="Normal_laroux_3_laroux_2" xfId="1373"/>
    <cellStyle name="Normal_laroux_3_laroux_dimon" xfId="1374"/>
    <cellStyle name="Normal_laroux_3_Locas" xfId="1375"/>
    <cellStyle name="Normal_laroux_3_pldt" xfId="1376"/>
    <cellStyle name="Normal_laroux_3_pldt_1" xfId="1377"/>
    <cellStyle name="Normal_laroux_3_PLDT_dimon" xfId="1378"/>
    <cellStyle name="Normal_laroux_3_VERA" xfId="1379"/>
    <cellStyle name="Normal_laroux_3_VERA_1" xfId="1380"/>
    <cellStyle name="Normal_laroux_3_VIRUS-EDY" xfId="1381"/>
    <cellStyle name="Normal_laroux_4" xfId="1382"/>
    <cellStyle name="Normal_laroux_4_dimon" xfId="1383"/>
    <cellStyle name="Normal_laroux_4_dimon_1" xfId="1384"/>
    <cellStyle name="Normal_laroux_4_dimon_2" xfId="1385"/>
    <cellStyle name="Normal_laroux_4_dimon_3" xfId="1386"/>
    <cellStyle name="Normal_laroux_4_laroux" xfId="1387"/>
    <cellStyle name="Normal_laroux_4_laroux_1" xfId="1388"/>
    <cellStyle name="Normal_laroux_4_laroux_2" xfId="1389"/>
    <cellStyle name="Normal_laroux_4_pldt" xfId="1390"/>
    <cellStyle name="Normal_laroux_4_pldt_1" xfId="1391"/>
    <cellStyle name="Normal_laroux_4_pldt_2" xfId="1392"/>
    <cellStyle name="Normal_laroux_4_PLDT_dimon" xfId="1393"/>
    <cellStyle name="Normal_laroux_4_VERA" xfId="1394"/>
    <cellStyle name="Normal_laroux_4_VIRUS-EDY" xfId="1395"/>
    <cellStyle name="Normal_laroux_5" xfId="1396"/>
    <cellStyle name="Normal_laroux_5_dimon" xfId="1397"/>
    <cellStyle name="Normal_laroux_5_dimon_1" xfId="1398"/>
    <cellStyle name="Normal_laroux_5_dimon_2" xfId="1399"/>
    <cellStyle name="Normal_laroux_5_dimon_3" xfId="1400"/>
    <cellStyle name="Normal_laroux_5_laroux" xfId="1401"/>
    <cellStyle name="Normal_laroux_5_laroux_1" xfId="1402"/>
    <cellStyle name="Normal_laroux_5_laroux_2" xfId="1403"/>
    <cellStyle name="Normal_laroux_5_pldt" xfId="1404"/>
    <cellStyle name="Normal_laroux_5_pldt_1" xfId="1405"/>
    <cellStyle name="Normal_laroux_5_pldt_2" xfId="1406"/>
    <cellStyle name="Normal_laroux_5_pldt_3" xfId="1407"/>
    <cellStyle name="Normal_laroux_5_PLDT_dimon" xfId="1408"/>
    <cellStyle name="Normal_laroux_5_VERA" xfId="1409"/>
    <cellStyle name="Normal_laroux_5_VIRUS-EDY" xfId="1410"/>
    <cellStyle name="Normal_laroux_6" xfId="1411"/>
    <cellStyle name="Normal_laroux_6_dimon" xfId="1412"/>
    <cellStyle name="Normal_laroux_6_dimon_1" xfId="1413"/>
    <cellStyle name="Normal_laroux_6_dimon_2" xfId="1414"/>
    <cellStyle name="Normal_laroux_6_dimon_3" xfId="1415"/>
    <cellStyle name="Normal_laroux_6_laroux" xfId="1416"/>
    <cellStyle name="Normal_laroux_6_laroux_1" xfId="1417"/>
    <cellStyle name="Normal_laroux_6_laroux_dimon" xfId="1418"/>
    <cellStyle name="Normal_laroux_6_pldt" xfId="1419"/>
    <cellStyle name="Normal_laroux_6_pldt_1" xfId="1420"/>
    <cellStyle name="Normal_laroux_6_pldt_2" xfId="1421"/>
    <cellStyle name="Normal_laroux_6_PLDT_dimon" xfId="1422"/>
    <cellStyle name="Normal_laroux_6_VERA" xfId="1423"/>
    <cellStyle name="Normal_laroux_6_VIRUS-EDY" xfId="1424"/>
    <cellStyle name="Normal_laroux_7" xfId="1425"/>
    <cellStyle name="Normal_laroux_7_dimon" xfId="1426"/>
    <cellStyle name="Normal_laroux_7_dimon_1" xfId="1427"/>
    <cellStyle name="Normal_laroux_7_dimon_2" xfId="1428"/>
    <cellStyle name="Normal_laroux_7_laroux" xfId="1429"/>
    <cellStyle name="Normal_laroux_7_pldt" xfId="1430"/>
    <cellStyle name="Normal_laroux_7_pldt_1" xfId="1431"/>
    <cellStyle name="Normal_laroux_7_VERA" xfId="1432"/>
    <cellStyle name="Normal_laroux_7_VIRUS-EDY" xfId="1433"/>
    <cellStyle name="Normal_laroux_8" xfId="1434"/>
    <cellStyle name="Normal_laroux_8_dimon" xfId="1435"/>
    <cellStyle name="Normal_laroux_8_dimon_1" xfId="1436"/>
    <cellStyle name="Normal_laroux_8_pldt" xfId="1437"/>
    <cellStyle name="Normal_laroux_8_pldt_1" xfId="1438"/>
    <cellStyle name="Normal_laroux_8_VERA" xfId="1439"/>
    <cellStyle name="Normal_laroux_9" xfId="1440"/>
    <cellStyle name="Normal_laroux_9_dimon" xfId="1441"/>
    <cellStyle name="Normal_laroux_9_dimon_1" xfId="1442"/>
    <cellStyle name="Normal_laroux_A" xfId="1443"/>
    <cellStyle name="Normal_laroux_B" xfId="1444"/>
    <cellStyle name="Normal_laroux_C" xfId="1445"/>
    <cellStyle name="Normal_laroux_D" xfId="1446"/>
    <cellStyle name="Normal_laroux_dimon" xfId="1447"/>
    <cellStyle name="Normal_laroux_dimon_1" xfId="1448"/>
    <cellStyle name="Normal_laroux_dimon_2" xfId="1449"/>
    <cellStyle name="Normal_laroux_dimon_3" xfId="1450"/>
    <cellStyle name="Normal_laroux_dimon_4" xfId="1451"/>
    <cellStyle name="Normal_laroux_dimon_5" xfId="1452"/>
    <cellStyle name="Normal_laroux_laroux" xfId="1453"/>
    <cellStyle name="Normal_laroux_laroux_1" xfId="1454"/>
    <cellStyle name="Normal_laroux_laroux_2" xfId="1455"/>
    <cellStyle name="Normal_laroux_Locas" xfId="1456"/>
    <cellStyle name="Normal_laroux_pldt" xfId="1457"/>
    <cellStyle name="Normal_laroux_pldt_1" xfId="1458"/>
    <cellStyle name="Normal_laroux_pldt_2" xfId="1459"/>
    <cellStyle name="Normal_laroux_pldt_3" xfId="1460"/>
    <cellStyle name="Normal_laroux_PLDT_dimon" xfId="1461"/>
    <cellStyle name="Normal_laroux_VERA" xfId="1462"/>
    <cellStyle name="Normal_laroux_VERA_1" xfId="1463"/>
    <cellStyle name="Normal_laroux_VIRUS-EDY" xfId="1464"/>
    <cellStyle name="Normal_Line Inst." xfId="1465"/>
    <cellStyle name="Normal_List" xfId="1466"/>
    <cellStyle name="Normal_Locas" xfId="1467"/>
    <cellStyle name="Normal_Locas_1" xfId="1468"/>
    <cellStyle name="Normal_Lock" xfId="1469"/>
    <cellStyle name="Normal_MAJREP" xfId="1470"/>
    <cellStyle name="Normal_MATERAL2" xfId="1471"/>
    <cellStyle name="Normal_MATERAL2_dimon" xfId="1472"/>
    <cellStyle name="Normal_MED-A-CO.XLS" xfId="1473"/>
    <cellStyle name="Normal_MID CURVE" xfId="1474"/>
    <cellStyle name="Normal_MKGOCPX" xfId="1475"/>
    <cellStyle name="Normal_Mkt Shr" xfId="1476"/>
    <cellStyle name="Normal_MOBCPX" xfId="1477"/>
    <cellStyle name="Normal_Module1" xfId="1478"/>
    <cellStyle name="Normal_Module1 (2)" xfId="1479"/>
    <cellStyle name="Normal_Module1 (2)_1" xfId="1480"/>
    <cellStyle name="Normal_MONTHLY" xfId="1481"/>
    <cellStyle name="Normal_MOR  - Supp" xfId="1482"/>
    <cellStyle name="Normal_mud plant bolted" xfId="1483"/>
    <cellStyle name="Normal_mud plant bolted_dimon" xfId="1484"/>
    <cellStyle name="Normal_Multikarya" xfId="1485"/>
    <cellStyle name="Normal_NA WITHOUT GOV'T &amp; PNX" xfId="1486"/>
    <cellStyle name="Normal_NAOBU10" xfId="1487"/>
    <cellStyle name="Normal_NAT ACCT" xfId="1488"/>
    <cellStyle name="Normal_NCR-C&amp;W Val" xfId="1489"/>
    <cellStyle name="Normal_NCR-Cap intensity" xfId="1490"/>
    <cellStyle name="Normal_NCR-Line per Staff" xfId="1491"/>
    <cellStyle name="Normal_NCR-Rev dist" xfId="1492"/>
    <cellStyle name="Normal_NEHQ-ACT.XLS" xfId="1493"/>
    <cellStyle name="Normal_NS-A-CO.XLS" xfId="1494"/>
    <cellStyle name="Normal_NS_AT" xfId="1495"/>
    <cellStyle name="Normal_NS_CONS GROUP" xfId="1496"/>
    <cellStyle name="Normal_NSACTUAL.XLS" xfId="1497"/>
    <cellStyle name="Normal_NSACTUAL.XLS_1" xfId="1498"/>
    <cellStyle name="Normal_NX00" xfId="1499"/>
    <cellStyle name="Normal_OFFDATA1" xfId="1500"/>
    <cellStyle name="Normal_OFFDATA1 (2)" xfId="1501"/>
    <cellStyle name="Normal_OFFDATA1_1" xfId="1502"/>
    <cellStyle name="Normal_Op Cost Break" xfId="1503"/>
    <cellStyle name="Normal_Operations" xfId="1504"/>
    <cellStyle name="Normal_opsmacro" xfId="1505"/>
    <cellStyle name="Normal_OPSTAT" xfId="1506"/>
    <cellStyle name="Normal_OS-A-CO.XLS" xfId="1507"/>
    <cellStyle name="Normal_OSMOCPX" xfId="1508"/>
    <cellStyle name="Normal_Other Months" xfId="1509"/>
    <cellStyle name="Normal_Outlook" xfId="1510"/>
    <cellStyle name="Normal_Outlook_1" xfId="1511"/>
    <cellStyle name="Normal_OWN, AR, SNIPS" xfId="1512"/>
    <cellStyle name="Normal_PAGE 1" xfId="1513"/>
    <cellStyle name="Normal_pbdefault" xfId="1514"/>
    <cellStyle name="Normal_pbdefault_1" xfId="1515"/>
    <cellStyle name="Normal_percentages" xfId="1516"/>
    <cellStyle name="Normal_PERSONAL" xfId="1517"/>
    <cellStyle name="Normal_PERSONAL_dimon" xfId="1518"/>
    <cellStyle name="Normal_PERSONAL_Locas" xfId="1519"/>
    <cellStyle name="Normal_PGMKOCPX" xfId="1520"/>
    <cellStyle name="Normal_PGNW1" xfId="1521"/>
    <cellStyle name="Normal_PGNW2" xfId="1522"/>
    <cellStyle name="Normal_PGNWOCPX" xfId="1523"/>
    <cellStyle name="Normal_Picks" xfId="1524"/>
    <cellStyle name="Normal_Pink" xfId="1525"/>
    <cellStyle name="Normal_PKDATA1" xfId="1526"/>
    <cellStyle name="Normal_PKDATA1 (2)" xfId="1527"/>
    <cellStyle name="Normal_PKDATA1_1" xfId="1528"/>
    <cellStyle name="Normal_PLAN" xfId="1529"/>
    <cellStyle name="Normal_PLANT" xfId="1530"/>
    <cellStyle name="Normal_PLANTS" xfId="1531"/>
    <cellStyle name="Normal_PLDT" xfId="1532"/>
    <cellStyle name="Normal_PLDT_1" xfId="1533"/>
    <cellStyle name="Normal_pldt_1_Calculations" xfId="1534"/>
    <cellStyle name="Normal_PLDT_1_dimon" xfId="1535"/>
    <cellStyle name="Normal_pldt_2" xfId="1536"/>
    <cellStyle name="Normal_pldt_2_Calculations" xfId="1537"/>
    <cellStyle name="Normal_PLDT_2_dimon" xfId="1538"/>
    <cellStyle name="Normal_pldt_2_dimon_1" xfId="1539"/>
    <cellStyle name="Normal_pldt_2_pldt" xfId="1540"/>
    <cellStyle name="Normal_pldt_3" xfId="1541"/>
    <cellStyle name="Normal_pldt_3_dimon" xfId="1542"/>
    <cellStyle name="Normal_pldt_4" xfId="1543"/>
    <cellStyle name="Normal_pldt_4_dimon" xfId="1544"/>
    <cellStyle name="Normal_PLDT_4_dimon_1" xfId="1545"/>
    <cellStyle name="Normal_pldt_5" xfId="1546"/>
    <cellStyle name="Normal_pldt_6" xfId="1547"/>
    <cellStyle name="Normal_pldt_Calculations" xfId="1548"/>
    <cellStyle name="Normal_PLDT_dimon" xfId="1549"/>
    <cellStyle name="Normal_PLDT_dimon_1" xfId="1550"/>
    <cellStyle name="Normal_pldt_pldt" xfId="1551"/>
    <cellStyle name="Normal_POW-Provision" xfId="1552"/>
    <cellStyle name="Normal_priccurv" xfId="1553"/>
    <cellStyle name="Normal_priccurv_1" xfId="1554"/>
    <cellStyle name="Normal_priccurv_2" xfId="1555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TOCPX" xfId="0"/>
    <cellStyle name="Normal_SC COP" xfId="0"/>
    <cellStyle name="Normal_ScreeningModel" xfId="0"/>
    <cellStyle name="Normal_SELEC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dimon" xfId="0"/>
    <cellStyle name="Normal_SUMPAGE" xfId="0"/>
    <cellStyle name="Normal_SWI-C-CO.XLS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Percent_dimon" xfId="0"/>
    <cellStyle name="Percent_SPC99-03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" customHeight="true" zeroHeight="false" outlineLevelRow="0" outlineLevelCol="0"/>
  <cols>
    <col collapsed="false" customWidth="true" hidden="false" outlineLevel="0" max="1" min="1" style="1" width="45.13"/>
    <col collapsed="false" customWidth="false" hidden="false" outlineLevel="0" max="2" min="2" style="1" width="9.28"/>
    <col collapsed="false" customWidth="true" hidden="false" outlineLevel="0" max="3" min="3" style="1" width="14.56"/>
    <col collapsed="false" customWidth="true" hidden="false" outlineLevel="0" max="4" min="4" style="1" width="8.28"/>
    <col collapsed="false" customWidth="true" hidden="false" outlineLevel="0" max="5" min="5" style="1" width="14.56"/>
    <col collapsed="false" customWidth="true" hidden="false" outlineLevel="0" max="6" min="6" style="1" width="11.7"/>
    <col collapsed="false" customWidth="true" hidden="false" outlineLevel="0" max="7" min="7" style="1" width="56.99"/>
    <col collapsed="false" customWidth="true" hidden="false" outlineLevel="0" max="8" min="8" style="1" width="12.28"/>
    <col collapsed="false" customWidth="true" hidden="false" outlineLevel="0" max="9" min="9" style="1" width="5.99"/>
    <col collapsed="false" customWidth="true" hidden="false" outlineLevel="0" max="10" min="10" style="1" width="9.14"/>
    <col collapsed="false" customWidth="true" hidden="false" outlineLevel="0" max="11" min="11" style="1" width="29.13"/>
    <col collapsed="false" customWidth="true" hidden="false" outlineLevel="0" max="12" min="12" style="1" width="22.7"/>
    <col collapsed="false" customWidth="true" hidden="false" outlineLevel="0" max="13" min="13" style="1" width="5.56"/>
    <col collapsed="false" customWidth="false" hidden="false" outlineLevel="0" max="14" min="14" style="1" width="9.28"/>
    <col collapsed="false" customWidth="true" hidden="false" outlineLevel="0" max="15" min="15" style="1" width="10.28"/>
    <col collapsed="false" customWidth="true" hidden="false" outlineLevel="0" max="16" min="16" style="1" width="12.99"/>
    <col collapsed="false" customWidth="true" hidden="false" outlineLevel="0" max="17" min="17" style="1" width="9.7"/>
    <col collapsed="false" customWidth="true" hidden="false" outlineLevel="0" max="18" min="18" style="1" width="12.99"/>
    <col collapsed="false" customWidth="false" hidden="false" outlineLevel="0" max="257" min="19" style="1" width="9.28"/>
  </cols>
  <sheetData>
    <row r="1" customFormat="false" ht="12" hidden="false" customHeight="false" outlineLevel="0" collapsed="false">
      <c r="B1" s="2"/>
    </row>
    <row r="2" customFormat="false" ht="45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</row>
    <row r="3" customFormat="false" ht="20.2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</row>
    <row r="4" customFormat="false" ht="15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5" hidden="false" customHeight="false" outlineLevel="0" collapsed="false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" hidden="false" customHeight="false" outlineLevel="0" collapsed="false">
      <c r="B6" s="8"/>
      <c r="E6" s="9"/>
      <c r="F6" s="9"/>
      <c r="G6" s="9"/>
      <c r="H6" s="9"/>
    </row>
    <row r="7" customFormat="false" ht="13.9" hidden="false" customHeight="true" outlineLevel="0" collapsed="false">
      <c r="A7" s="9"/>
      <c r="B7" s="9"/>
      <c r="P7" s="10"/>
      <c r="R7" s="10"/>
    </row>
    <row r="8" customFormat="false" ht="13.9" hidden="false" customHeight="true" outlineLevel="0" collapsed="false">
      <c r="B8" s="9"/>
      <c r="C8" s="9"/>
      <c r="O8" s="8"/>
      <c r="P8" s="11"/>
      <c r="R8" s="12"/>
      <c r="S8" s="12"/>
    </row>
    <row r="9" customFormat="false" ht="13.9" hidden="false" customHeight="true" outlineLevel="0" collapsed="false">
      <c r="A9" s="13" t="s">
        <v>2</v>
      </c>
      <c r="C9" s="14" t="s">
        <v>3</v>
      </c>
      <c r="E9" s="15" t="s">
        <v>4</v>
      </c>
      <c r="G9" s="13" t="s">
        <v>5</v>
      </c>
      <c r="H9" s="16"/>
      <c r="I9" s="16"/>
      <c r="J9" s="10" t="s">
        <v>6</v>
      </c>
      <c r="O9" s="8"/>
      <c r="R9" s="17"/>
      <c r="S9" s="18"/>
    </row>
    <row r="10" customFormat="false" ht="13.9" hidden="false" customHeight="true" outlineLevel="0" collapsed="false">
      <c r="A10" s="19" t="s">
        <v>7</v>
      </c>
      <c r="B10" s="20"/>
      <c r="C10" s="21" t="n">
        <v>2</v>
      </c>
      <c r="E10" s="21" t="n">
        <v>3</v>
      </c>
      <c r="G10" s="16" t="s">
        <v>8</v>
      </c>
      <c r="H10" s="16"/>
      <c r="I10" s="16"/>
      <c r="J10" s="22" t="n">
        <v>2554.94791559658</v>
      </c>
      <c r="O10" s="8"/>
      <c r="P10" s="11"/>
      <c r="R10" s="17"/>
      <c r="S10" s="17"/>
    </row>
    <row r="11" customFormat="false" ht="13.9" hidden="false" customHeight="true" outlineLevel="0" collapsed="false">
      <c r="A11" s="19" t="s">
        <v>9</v>
      </c>
      <c r="C11" s="23" t="n">
        <v>82.5</v>
      </c>
      <c r="D11" s="24"/>
      <c r="E11" s="25" t="n">
        <v>62.2</v>
      </c>
      <c r="O11" s="8"/>
      <c r="P11" s="11"/>
      <c r="R11" s="17"/>
      <c r="S11" s="17"/>
    </row>
    <row r="12" customFormat="false" ht="13.9" hidden="false" customHeight="true" outlineLevel="0" collapsed="false">
      <c r="A12" s="19" t="s">
        <v>10</v>
      </c>
      <c r="C12" s="26" t="n">
        <f aca="false">C11*C10</f>
        <v>165</v>
      </c>
      <c r="D12" s="27"/>
      <c r="E12" s="26" t="n">
        <f aca="false">E11*E10</f>
        <v>186.6</v>
      </c>
      <c r="G12" s="16" t="s">
        <v>11</v>
      </c>
      <c r="H12" s="16"/>
      <c r="I12" s="16"/>
      <c r="J12" s="28" t="n">
        <v>0.02</v>
      </c>
      <c r="O12" s="8"/>
      <c r="P12" s="16"/>
      <c r="R12" s="29"/>
      <c r="S12" s="17"/>
    </row>
    <row r="13" customFormat="false" ht="13.9" hidden="false" customHeight="true" outlineLevel="0" collapsed="false">
      <c r="A13" s="30" t="s">
        <v>12</v>
      </c>
      <c r="C13" s="31" t="n">
        <v>11975.9140348578</v>
      </c>
      <c r="D13" s="32"/>
      <c r="E13" s="31" t="n">
        <v>12200</v>
      </c>
      <c r="O13" s="8"/>
      <c r="P13" s="16"/>
      <c r="R13" s="33"/>
      <c r="S13" s="12"/>
    </row>
    <row r="14" customFormat="false" ht="13.9" hidden="false" customHeight="true" outlineLevel="0" collapsed="false">
      <c r="A14" s="19" t="s">
        <v>13</v>
      </c>
      <c r="C14" s="34"/>
      <c r="D14" s="32"/>
      <c r="E14" s="35" t="n">
        <f aca="false">E12+C12</f>
        <v>351.6</v>
      </c>
      <c r="G14" s="13" t="s">
        <v>14</v>
      </c>
      <c r="H14" s="16"/>
      <c r="I14" s="16"/>
      <c r="J14" s="10" t="s">
        <v>6</v>
      </c>
      <c r="P14" s="22"/>
      <c r="R14" s="22"/>
    </row>
    <row r="15" customFormat="false" ht="13.9" hidden="false" customHeight="true" outlineLevel="0" collapsed="false">
      <c r="A15" s="30" t="s">
        <v>15</v>
      </c>
      <c r="C15" s="36"/>
      <c r="D15" s="32"/>
      <c r="E15" s="34" t="n">
        <f aca="false">(C13*C12+E13*E12)/E14</f>
        <v>12094.8402040715</v>
      </c>
      <c r="G15" s="16" t="s">
        <v>16</v>
      </c>
      <c r="H15" s="16"/>
      <c r="I15" s="37"/>
      <c r="J15" s="38" t="n">
        <v>333</v>
      </c>
      <c r="P15" s="11"/>
      <c r="Q15" s="16"/>
      <c r="R15" s="39"/>
      <c r="S15" s="22"/>
    </row>
    <row r="16" customFormat="false" ht="13.9" hidden="false" customHeight="true" outlineLevel="0" collapsed="false">
      <c r="A16" s="19" t="s">
        <v>17</v>
      </c>
      <c r="D16" s="40"/>
      <c r="E16" s="41" t="n">
        <v>1400</v>
      </c>
      <c r="G16" s="11"/>
      <c r="H16" s="16"/>
      <c r="I16" s="37"/>
      <c r="J16" s="38"/>
      <c r="P16" s="11"/>
      <c r="Q16" s="16"/>
      <c r="R16" s="39"/>
      <c r="S16" s="42"/>
    </row>
    <row r="17" customFormat="false" ht="13.9" hidden="false" customHeight="true" outlineLevel="0" collapsed="false">
      <c r="A17" s="19" t="s">
        <v>18</v>
      </c>
      <c r="D17" s="43"/>
      <c r="E17" s="44" t="n">
        <v>15</v>
      </c>
      <c r="G17" s="16" t="s">
        <v>19</v>
      </c>
      <c r="H17" s="16"/>
      <c r="I17" s="16"/>
      <c r="J17" s="45" t="n">
        <v>0.02</v>
      </c>
      <c r="P17" s="11"/>
      <c r="Q17" s="16"/>
      <c r="R17" s="37"/>
      <c r="S17" s="38"/>
    </row>
    <row r="18" customFormat="false" ht="13.9" hidden="false" customHeight="true" outlineLevel="0" collapsed="false">
      <c r="A18" s="19" t="s">
        <v>20</v>
      </c>
      <c r="D18" s="24"/>
      <c r="E18" s="46" t="n">
        <v>36661</v>
      </c>
      <c r="P18" s="11"/>
      <c r="Q18" s="16"/>
      <c r="R18" s="16"/>
      <c r="S18" s="44"/>
    </row>
    <row r="19" customFormat="false" ht="13.9" hidden="false" customHeight="true" outlineLevel="0" collapsed="false">
      <c r="A19" s="1" t="s">
        <v>21</v>
      </c>
      <c r="D19" s="47"/>
      <c r="E19" s="48" t="n">
        <f aca="false">E36/E14</f>
        <v>343.90080494981</v>
      </c>
      <c r="G19" s="16"/>
      <c r="H19" s="16"/>
      <c r="I19" s="16"/>
      <c r="J19" s="49"/>
      <c r="P19" s="16"/>
      <c r="Q19" s="16"/>
      <c r="R19" s="16"/>
      <c r="S19" s="17"/>
    </row>
    <row r="20" customFormat="false" ht="13.9" hidden="false" customHeight="true" outlineLevel="0" collapsed="false">
      <c r="G20" s="13" t="s">
        <v>22</v>
      </c>
      <c r="H20" s="16"/>
      <c r="I20" s="16"/>
      <c r="S20" s="17"/>
    </row>
    <row r="21" customFormat="false" ht="13.9" hidden="false" customHeight="true" outlineLevel="0" collapsed="false">
      <c r="A21" s="13" t="s">
        <v>23</v>
      </c>
      <c r="G21" s="1" t="s">
        <v>24</v>
      </c>
      <c r="J21" s="44" t="n">
        <v>110</v>
      </c>
      <c r="S21" s="17"/>
    </row>
    <row r="22" customFormat="false" ht="13.9" hidden="false" customHeight="true" outlineLevel="0" collapsed="false">
      <c r="A22" s="50" t="s">
        <v>25</v>
      </c>
      <c r="B22" s="50"/>
      <c r="C22" s="50"/>
      <c r="D22" s="8"/>
      <c r="E22" s="51" t="n">
        <v>2.9376327810131</v>
      </c>
      <c r="G22" s="1" t="s">
        <v>26</v>
      </c>
      <c r="J22" s="22" t="n">
        <v>990.698181818182</v>
      </c>
    </row>
    <row r="23" customFormat="false" ht="13.9" hidden="false" customHeight="true" outlineLevel="0" collapsed="false">
      <c r="A23" s="50" t="s">
        <v>27</v>
      </c>
      <c r="B23" s="50"/>
      <c r="C23" s="50"/>
      <c r="D23" s="50"/>
      <c r="E23" s="45" t="n">
        <v>0</v>
      </c>
      <c r="S23" s="52"/>
    </row>
    <row r="24" customFormat="false" ht="13.9" hidden="false" customHeight="true" outlineLevel="0" collapsed="false">
      <c r="A24" s="50"/>
      <c r="B24" s="50"/>
      <c r="C24" s="50"/>
      <c r="D24" s="50"/>
      <c r="E24" s="45"/>
      <c r="G24" s="13" t="s">
        <v>28</v>
      </c>
    </row>
    <row r="25" customFormat="false" ht="13.9" hidden="false" customHeight="true" outlineLevel="0" collapsed="false">
      <c r="A25" s="50" t="s">
        <v>29</v>
      </c>
      <c r="B25" s="50"/>
      <c r="C25" s="50"/>
      <c r="D25" s="50"/>
      <c r="E25" s="53" t="n">
        <v>0.086</v>
      </c>
      <c r="G25" s="19" t="s">
        <v>30</v>
      </c>
      <c r="J25" s="54" t="n">
        <v>0.35</v>
      </c>
      <c r="P25" s="55"/>
      <c r="S25" s="52"/>
    </row>
    <row r="26" customFormat="false" ht="13.9" hidden="false" customHeight="true" outlineLevel="0" collapsed="false">
      <c r="A26" s="50" t="s">
        <v>31</v>
      </c>
      <c r="B26" s="50"/>
      <c r="C26" s="50"/>
      <c r="D26" s="50"/>
      <c r="E26" s="45" t="n">
        <v>0.02</v>
      </c>
      <c r="G26" s="19" t="s">
        <v>32</v>
      </c>
      <c r="J26" s="56" t="n">
        <v>0.06</v>
      </c>
    </row>
    <row r="27" customFormat="false" ht="13.9" hidden="false" customHeight="true" outlineLevel="0" collapsed="false">
      <c r="A27" s="19"/>
      <c r="D27" s="46"/>
      <c r="E27" s="20"/>
      <c r="G27" s="1" t="s">
        <v>33</v>
      </c>
      <c r="J27" s="57" t="n">
        <v>0.389</v>
      </c>
    </row>
    <row r="28" customFormat="false" ht="13.9" hidden="false" customHeight="true" outlineLevel="0" collapsed="false">
      <c r="A28" s="19" t="s">
        <v>34</v>
      </c>
      <c r="E28" s="20" t="n">
        <v>10000</v>
      </c>
      <c r="G28" s="19"/>
      <c r="Q28" s="29"/>
    </row>
    <row r="29" customFormat="false" ht="13.9" hidden="false" customHeight="true" outlineLevel="0" collapsed="false">
      <c r="A29" s="58"/>
      <c r="E29" s="59"/>
    </row>
    <row r="30" customFormat="false" ht="13.9" hidden="false" customHeight="true" outlineLevel="0" collapsed="false">
      <c r="B30" s="60"/>
      <c r="F30" s="61"/>
      <c r="G30" s="13" t="s">
        <v>35</v>
      </c>
    </row>
    <row r="31" customFormat="false" ht="13.9" hidden="false" customHeight="true" outlineLevel="0" collapsed="false">
      <c r="C31" s="62"/>
      <c r="G31" s="63" t="s">
        <v>36</v>
      </c>
      <c r="J31" s="64" t="n">
        <v>0.4</v>
      </c>
    </row>
    <row r="32" customFormat="false" ht="13.9" hidden="false" customHeight="true" outlineLevel="0" collapsed="false">
      <c r="A32" s="13" t="s">
        <v>37</v>
      </c>
      <c r="G32" s="19" t="s">
        <v>38</v>
      </c>
      <c r="H32" s="16"/>
      <c r="I32" s="16"/>
      <c r="J32" s="65" t="n">
        <v>0.014</v>
      </c>
    </row>
    <row r="33" customFormat="false" ht="13.9" hidden="false" customHeight="true" outlineLevel="0" collapsed="false">
      <c r="A33" s="19" t="s">
        <v>39</v>
      </c>
      <c r="D33" s="66" t="n">
        <v>0.03</v>
      </c>
      <c r="E33" s="62" t="n">
        <v>3503.75902517489</v>
      </c>
      <c r="G33" s="1" t="s">
        <v>40</v>
      </c>
      <c r="J33" s="2" t="n">
        <v>5</v>
      </c>
    </row>
    <row r="34" customFormat="false" ht="13.9" hidden="false" customHeight="true" outlineLevel="0" collapsed="false">
      <c r="A34" s="19" t="s">
        <v>41</v>
      </c>
      <c r="D34" s="66" t="n">
        <v>0.97</v>
      </c>
      <c r="E34" s="67" t="n">
        <v>117411.763995178</v>
      </c>
      <c r="G34" s="19" t="s">
        <v>42</v>
      </c>
      <c r="J34" s="65" t="n">
        <v>0.014</v>
      </c>
    </row>
    <row r="35" customFormat="false" ht="13.9" hidden="false" customHeight="true" outlineLevel="0" collapsed="false">
      <c r="A35" s="68"/>
      <c r="D35" s="9"/>
      <c r="E35" s="69"/>
      <c r="G35" s="70" t="s">
        <v>43</v>
      </c>
      <c r="H35" s="8"/>
      <c r="I35" s="8"/>
      <c r="J35" s="2" t="n">
        <v>5</v>
      </c>
    </row>
    <row r="36" customFormat="false" ht="13.9" hidden="false" customHeight="true" outlineLevel="0" collapsed="false">
      <c r="A36" s="19" t="s">
        <v>44</v>
      </c>
      <c r="D36" s="9"/>
      <c r="E36" s="71" t="n">
        <f aca="false">E33+E34</f>
        <v>120915.523020353</v>
      </c>
      <c r="G36" s="70" t="s">
        <v>45</v>
      </c>
      <c r="H36" s="8"/>
      <c r="I36" s="8"/>
      <c r="J36" s="2" t="n">
        <v>126</v>
      </c>
    </row>
    <row r="37" customFormat="false" ht="13.9" hidden="false" customHeight="true" outlineLevel="0" collapsed="false">
      <c r="A37" s="19"/>
      <c r="B37" s="9"/>
      <c r="C37" s="22"/>
      <c r="G37" s="19"/>
      <c r="J37" s="65"/>
    </row>
    <row r="38" customFormat="false" ht="13.9" hidden="false" customHeight="true" outlineLevel="0" collapsed="false">
      <c r="A38" s="13" t="s">
        <v>46</v>
      </c>
      <c r="B38" s="9"/>
      <c r="C38" s="22"/>
      <c r="G38" s="13" t="s">
        <v>47</v>
      </c>
    </row>
    <row r="39" customFormat="false" ht="13.9" hidden="false" customHeight="true" outlineLevel="0" collapsed="false">
      <c r="A39" s="19"/>
      <c r="B39" s="9"/>
      <c r="C39" s="22"/>
      <c r="E39" s="22" t="n">
        <v>0</v>
      </c>
      <c r="G39" s="1" t="s">
        <v>48</v>
      </c>
      <c r="J39" s="72" t="n">
        <v>0.5</v>
      </c>
    </row>
    <row r="40" customFormat="false" ht="13.9" hidden="false" customHeight="true" outlineLevel="0" collapsed="false">
      <c r="A40" s="13"/>
      <c r="B40" s="9"/>
      <c r="C40" s="22"/>
      <c r="G40" s="1" t="s">
        <v>49</v>
      </c>
      <c r="J40" s="73" t="n">
        <v>0.5</v>
      </c>
    </row>
    <row r="41" customFormat="false" ht="13.9" hidden="false" customHeight="true" outlineLevel="0" collapsed="false">
      <c r="A41" s="19" t="s">
        <v>50</v>
      </c>
      <c r="E41" s="74" t="n">
        <v>0.03</v>
      </c>
      <c r="G41" s="75"/>
      <c r="H41" s="66"/>
      <c r="I41" s="75"/>
    </row>
    <row r="42" customFormat="false" ht="13.9" hidden="false" customHeight="true" outlineLevel="0" collapsed="false">
      <c r="A42" s="19" t="s">
        <v>51</v>
      </c>
      <c r="B42" s="76"/>
      <c r="E42" s="74" t="n">
        <v>0.97</v>
      </c>
      <c r="G42" s="77"/>
      <c r="I42" s="77"/>
    </row>
    <row r="43" customFormat="false" ht="13.9" hidden="false" customHeight="true" outlineLevel="0" collapsed="false">
      <c r="A43" s="19" t="s">
        <v>52</v>
      </c>
      <c r="E43" s="76" t="s">
        <v>53</v>
      </c>
      <c r="G43" s="13" t="s">
        <v>54</v>
      </c>
      <c r="J43" s="78"/>
    </row>
    <row r="44" customFormat="false" ht="13.9" hidden="false" customHeight="true" outlineLevel="0" collapsed="false">
      <c r="A44" s="19"/>
      <c r="E44" s="79"/>
      <c r="G44" s="1" t="s">
        <v>55</v>
      </c>
      <c r="H44" s="80"/>
      <c r="I44" s="81"/>
      <c r="J44" s="78" t="n">
        <f aca="false">'Cash Flow &amp; Returns'!B21</f>
        <v>7849.28313395858</v>
      </c>
    </row>
    <row r="45" customFormat="false" ht="13.9" hidden="false" customHeight="true" outlineLevel="0" collapsed="false">
      <c r="A45" s="82" t="s">
        <v>56</v>
      </c>
      <c r="B45" s="22"/>
      <c r="C45" s="22"/>
      <c r="D45" s="83"/>
      <c r="E45" s="22" t="n">
        <f aca="false">E34</f>
        <v>117411.763995178</v>
      </c>
      <c r="G45" s="50"/>
      <c r="H45" s="50"/>
      <c r="I45" s="84"/>
    </row>
    <row r="46" customFormat="false" ht="13.9" hidden="false" customHeight="true" outlineLevel="0" collapsed="false">
      <c r="A46" s="82" t="s">
        <v>57</v>
      </c>
      <c r="B46" s="85"/>
      <c r="C46" s="86"/>
      <c r="E46" s="87" t="n">
        <v>15</v>
      </c>
      <c r="G46" s="50"/>
      <c r="H46" s="50"/>
      <c r="I46" s="88"/>
    </row>
    <row r="47" customFormat="false" ht="13.9" hidden="false" customHeight="true" outlineLevel="0" collapsed="false">
      <c r="A47" s="89" t="s">
        <v>58</v>
      </c>
      <c r="B47" s="45"/>
      <c r="C47" s="45"/>
      <c r="E47" s="45" t="n">
        <v>0.06</v>
      </c>
      <c r="G47" s="50"/>
      <c r="H47" s="50"/>
      <c r="I47" s="45"/>
    </row>
    <row r="48" customFormat="false" ht="13.9" hidden="false" customHeight="true" outlineLevel="0" collapsed="false">
      <c r="A48" s="82"/>
      <c r="B48" s="90"/>
      <c r="C48" s="90"/>
      <c r="D48" s="8"/>
      <c r="E48" s="91"/>
      <c r="G48" s="92"/>
      <c r="H48" s="92"/>
      <c r="I48" s="92"/>
    </row>
    <row r="49" customFormat="false" ht="13.9" hidden="false" customHeight="true" outlineLevel="0" collapsed="false">
      <c r="A49" s="19"/>
      <c r="B49" s="93"/>
      <c r="C49" s="93"/>
      <c r="D49" s="94"/>
      <c r="G49" s="95"/>
      <c r="I49" s="95"/>
    </row>
    <row r="50" customFormat="false" ht="13.9" hidden="false" customHeight="true" outlineLevel="0" collapsed="false">
      <c r="A50" s="19" t="s">
        <v>59</v>
      </c>
      <c r="B50" s="93"/>
      <c r="C50" s="93"/>
      <c r="D50" s="94"/>
      <c r="E50" s="90" t="n">
        <f aca="false">MIN('Debt Amortization'!$D$14:$S$14)</f>
        <v>1.07807102714044</v>
      </c>
      <c r="G50" s="92"/>
      <c r="H50" s="92"/>
      <c r="I50" s="92"/>
    </row>
    <row r="51" customFormat="false" ht="13.9" hidden="false" customHeight="true" outlineLevel="0" collapsed="false">
      <c r="A51" s="19" t="s">
        <v>60</v>
      </c>
      <c r="B51" s="93"/>
      <c r="C51" s="93"/>
      <c r="D51" s="94"/>
      <c r="E51" s="90" t="n">
        <f aca="false">AVERAGE('Debt Amortization'!$D$14:$S$14)</f>
        <v>1.21398392053072</v>
      </c>
      <c r="G51" s="92"/>
      <c r="H51" s="92"/>
      <c r="I51" s="92"/>
    </row>
    <row r="52" customFormat="false" ht="13.9" hidden="false" customHeight="true" outlineLevel="0" collapsed="false">
      <c r="A52" s="19" t="s">
        <v>61</v>
      </c>
      <c r="D52" s="96"/>
      <c r="E52" s="90" t="n">
        <f aca="false">MAX('Debt Amortization'!$D$14:$S$14)</f>
        <v>2.35274783397831</v>
      </c>
    </row>
    <row r="53" customFormat="false" ht="13.9" hidden="false" customHeight="true" outlineLevel="0" collapsed="false">
      <c r="A53" s="82" t="s">
        <v>62</v>
      </c>
      <c r="B53" s="97"/>
      <c r="C53" s="98"/>
      <c r="D53" s="98"/>
      <c r="E53" s="8" t="n">
        <v>9.59665757474042</v>
      </c>
      <c r="G53" s="75"/>
      <c r="H53" s="66"/>
      <c r="I53" s="75"/>
      <c r="O53" s="99"/>
    </row>
    <row r="54" customFormat="false" ht="13.9" hidden="false" customHeight="true" outlineLevel="0" collapsed="false">
      <c r="A54" s="19"/>
      <c r="E54" s="100"/>
      <c r="I54" s="95"/>
      <c r="O54" s="99"/>
    </row>
    <row r="55" customFormat="false" ht="12.75" hidden="false" customHeight="false" outlineLevel="0" collapsed="false">
      <c r="A55" s="68"/>
      <c r="E55" s="101"/>
      <c r="H55" s="0"/>
      <c r="I55" s="0"/>
      <c r="O55" s="99"/>
    </row>
    <row r="56" customFormat="false" ht="13.9" hidden="false" customHeight="true" outlineLevel="0" collapsed="false">
      <c r="H56" s="0"/>
      <c r="I56" s="0"/>
      <c r="O56" s="99"/>
    </row>
    <row r="57" customFormat="false" ht="13.9" hidden="false" customHeight="true" outlineLevel="0" collapsed="false">
      <c r="H57" s="0"/>
      <c r="I57" s="0"/>
    </row>
    <row r="58" customFormat="false" ht="12.75" hidden="false" customHeight="false" outlineLevel="0" collapsed="false">
      <c r="H58" s="0"/>
      <c r="I58" s="0"/>
    </row>
    <row r="59" customFormat="false" ht="12.75" hidden="false" customHeight="false" outlineLevel="0" collapsed="false">
      <c r="H59" s="0"/>
      <c r="I59" s="0"/>
    </row>
    <row r="60" customFormat="false" ht="12.75" hidden="false" customHeight="false" outlineLevel="0" collapsed="false">
      <c r="C60" s="102"/>
      <c r="D60" s="78"/>
      <c r="E60" s="78"/>
      <c r="H60" s="0"/>
      <c r="I60" s="0"/>
    </row>
    <row r="61" customFormat="false" ht="12.75" hidden="false" customHeight="false" outlineLevel="0" collapsed="false">
      <c r="D61" s="103"/>
      <c r="E61" s="103"/>
      <c r="G61" s="0"/>
      <c r="H61" s="0"/>
      <c r="I61" s="0"/>
      <c r="N61" s="104"/>
    </row>
    <row r="62" customFormat="false" ht="12.75" hidden="false" customHeight="false" outlineLevel="0" collapsed="false">
      <c r="A62" s="9"/>
      <c r="B62" s="9"/>
      <c r="C62" s="75"/>
      <c r="D62" s="66"/>
      <c r="E62" s="75"/>
      <c r="G62" s="0"/>
      <c r="H62" s="0"/>
      <c r="I62" s="0"/>
    </row>
    <row r="63" customFormat="false" ht="15.75" hidden="false" customHeight="false" outlineLevel="0" collapsed="false">
      <c r="A63" s="13"/>
      <c r="B63" s="50"/>
      <c r="C63" s="105"/>
      <c r="D63" s="50"/>
      <c r="E63" s="29"/>
      <c r="G63" s="0"/>
      <c r="H63" s="0"/>
      <c r="I63" s="0"/>
      <c r="K63" s="70"/>
      <c r="L63" s="8"/>
      <c r="M63" s="8"/>
      <c r="N63" s="2"/>
    </row>
    <row r="64" customFormat="false" ht="12.75" hidden="false" customHeight="false" outlineLevel="0" collapsed="false">
      <c r="A64" s="0"/>
      <c r="B64" s="0"/>
      <c r="C64" s="0"/>
      <c r="D64" s="106"/>
      <c r="E64" s="68"/>
      <c r="G64" s="0"/>
      <c r="H64" s="0"/>
      <c r="I64" s="72"/>
      <c r="K64" s="11"/>
      <c r="L64" s="16"/>
      <c r="M64" s="16"/>
    </row>
    <row r="65" customFormat="false" ht="12.75" hidden="false" customHeight="false" outlineLevel="0" collapsed="false">
      <c r="A65" s="0"/>
      <c r="B65" s="0"/>
      <c r="C65" s="0"/>
      <c r="D65" s="106"/>
      <c r="E65" s="68"/>
      <c r="I65" s="72"/>
      <c r="K65" s="11"/>
      <c r="L65" s="16"/>
      <c r="M65" s="16"/>
      <c r="N65" s="99"/>
    </row>
    <row r="66" customFormat="false" ht="12.75" hidden="false" customHeight="false" outlineLevel="0" collapsed="false">
      <c r="A66" s="0"/>
      <c r="B66" s="0"/>
      <c r="C66" s="0"/>
      <c r="D66" s="106"/>
      <c r="E66" s="68"/>
      <c r="G66" s="45"/>
      <c r="H66" s="45"/>
      <c r="O66" s="8"/>
    </row>
    <row r="67" customFormat="false" ht="12.75" hidden="false" customHeight="false" outlineLevel="0" collapsed="false">
      <c r="A67" s="0"/>
      <c r="B67" s="0"/>
      <c r="C67" s="0"/>
      <c r="D67" s="106"/>
      <c r="K67" s="11"/>
      <c r="L67" s="16"/>
      <c r="M67" s="16"/>
      <c r="N67" s="29"/>
      <c r="O67" s="107"/>
    </row>
    <row r="68" customFormat="false" ht="15.75" hidden="false" customHeight="false" outlineLevel="0" collapsed="false">
      <c r="A68" s="0"/>
      <c r="B68" s="0"/>
      <c r="C68" s="0"/>
      <c r="D68" s="106"/>
      <c r="E68" s="13"/>
      <c r="O68" s="107"/>
    </row>
    <row r="69" customFormat="false" ht="12.75" hidden="false" customHeight="false" outlineLevel="0" collapsed="false">
      <c r="A69" s="0"/>
      <c r="B69" s="0"/>
      <c r="C69" s="0"/>
      <c r="D69" s="106"/>
      <c r="E69" s="58"/>
      <c r="F69" s="9"/>
      <c r="G69" s="0"/>
      <c r="H69" s="0"/>
      <c r="K69" s="8"/>
      <c r="L69" s="8"/>
      <c r="M69" s="8"/>
      <c r="N69" s="8"/>
      <c r="O69" s="107"/>
    </row>
    <row r="70" customFormat="false" ht="12.75" hidden="false" customHeight="false" outlineLevel="0" collapsed="false">
      <c r="D70" s="106"/>
      <c r="E70" s="50"/>
      <c r="G70" s="0"/>
      <c r="H70" s="0"/>
      <c r="I70" s="19"/>
      <c r="K70" s="8"/>
      <c r="L70" s="8"/>
      <c r="M70" s="8"/>
      <c r="N70" s="8"/>
      <c r="O70" s="107"/>
    </row>
    <row r="71" customFormat="false" ht="12.75" hidden="false" customHeight="false" outlineLevel="0" collapsed="false">
      <c r="D71" s="106"/>
      <c r="E71" s="50"/>
      <c r="F71" s="9"/>
      <c r="G71" s="0"/>
      <c r="H71" s="0"/>
      <c r="I71" s="108"/>
      <c r="K71" s="8"/>
      <c r="L71" s="8"/>
      <c r="M71" s="8"/>
      <c r="N71" s="8"/>
      <c r="O71" s="107"/>
    </row>
    <row r="72" customFormat="false" ht="12.75" hidden="false" customHeight="false" outlineLevel="0" collapsed="false">
      <c r="D72" s="106"/>
      <c r="E72" s="50"/>
      <c r="G72" s="0"/>
      <c r="H72" s="0"/>
      <c r="K72" s="8"/>
      <c r="L72" s="8"/>
      <c r="M72" s="8"/>
      <c r="N72" s="8"/>
      <c r="O72" s="107"/>
    </row>
    <row r="73" customFormat="false" ht="15.75" hidden="false" customHeight="false" outlineLevel="0" collapsed="false">
      <c r="A73" s="109"/>
      <c r="D73" s="106"/>
      <c r="E73" s="68"/>
      <c r="G73" s="0"/>
      <c r="H73" s="0"/>
      <c r="K73" s="8"/>
      <c r="L73" s="8"/>
      <c r="M73" s="8"/>
      <c r="N73" s="8"/>
      <c r="O73" s="107"/>
    </row>
    <row r="74" customFormat="false" ht="12.75" hidden="false" customHeight="false" outlineLevel="0" collapsed="false">
      <c r="G74" s="0"/>
      <c r="H74" s="0"/>
      <c r="K74" s="8"/>
      <c r="L74" s="8"/>
      <c r="M74" s="8"/>
      <c r="N74" s="8"/>
      <c r="O74" s="110"/>
    </row>
    <row r="75" customFormat="false" ht="12.75" hidden="false" customHeight="false" outlineLevel="0" collapsed="false">
      <c r="E75" s="77"/>
      <c r="F75" s="50"/>
      <c r="G75" s="0"/>
      <c r="H75" s="0"/>
      <c r="K75" s="8"/>
      <c r="L75" s="8"/>
      <c r="M75" s="8"/>
      <c r="N75" s="8"/>
    </row>
    <row r="76" customFormat="false" ht="12.75" hidden="false" customHeight="false" outlineLevel="0" collapsed="false">
      <c r="E76" s="68"/>
      <c r="F76" s="50"/>
      <c r="G76" s="0"/>
      <c r="H76" s="0"/>
      <c r="K76" s="111"/>
      <c r="L76" s="8"/>
      <c r="M76" s="8"/>
      <c r="N76" s="8"/>
    </row>
    <row r="77" customFormat="false" ht="12.75" hidden="false" customHeight="false" outlineLevel="0" collapsed="false">
      <c r="D77" s="0"/>
      <c r="E77" s="77"/>
      <c r="F77" s="50"/>
      <c r="G77" s="0"/>
      <c r="H77" s="0"/>
      <c r="L77" s="8"/>
      <c r="M77" s="8"/>
      <c r="N77" s="8"/>
    </row>
    <row r="78" customFormat="false" ht="12.75" hidden="false" customHeight="false" outlineLevel="0" collapsed="false">
      <c r="A78" s="0"/>
      <c r="B78" s="0"/>
      <c r="C78" s="0"/>
      <c r="D78" s="0"/>
      <c r="E78" s="112"/>
      <c r="G78" s="0"/>
      <c r="H78" s="0"/>
    </row>
    <row r="79" customFormat="false" ht="12.75" hidden="false" customHeight="false" outlineLevel="0" collapsed="false">
      <c r="A79" s="0"/>
      <c r="B79" s="0"/>
      <c r="C79" s="0"/>
      <c r="D79" s="0"/>
      <c r="E79" s="68"/>
      <c r="F79" s="9"/>
      <c r="G79" s="0"/>
      <c r="H79" s="0"/>
    </row>
    <row r="80" customFormat="false" ht="12.75" hidden="false" customHeight="false" outlineLevel="0" collapsed="false">
      <c r="A80" s="0"/>
      <c r="B80" s="0"/>
      <c r="C80" s="0"/>
      <c r="D80" s="0"/>
      <c r="E80" s="68"/>
      <c r="F80" s="9"/>
      <c r="G80" s="0"/>
      <c r="H80" s="0"/>
    </row>
    <row r="81" customFormat="false" ht="12.75" hidden="false" customHeight="false" outlineLevel="0" collapsed="false">
      <c r="A81" s="0"/>
      <c r="B81" s="0"/>
      <c r="C81" s="0"/>
      <c r="D81" s="0"/>
      <c r="E81" s="68"/>
      <c r="G81" s="0"/>
      <c r="H81" s="0"/>
    </row>
    <row r="82" customFormat="false" ht="12.75" hidden="false" customHeight="false" outlineLevel="0" collapsed="false">
      <c r="A82" s="0"/>
      <c r="B82" s="0"/>
      <c r="C82" s="0"/>
      <c r="D82" s="0"/>
      <c r="E82" s="68"/>
      <c r="G82" s="0"/>
      <c r="H82" s="0"/>
    </row>
    <row r="83" customFormat="false" ht="12.75" hidden="false" customHeight="false" outlineLevel="0" collapsed="false">
      <c r="A83" s="0"/>
      <c r="B83" s="0"/>
      <c r="C83" s="0"/>
      <c r="D83" s="0"/>
      <c r="E83" s="113"/>
      <c r="F83" s="9"/>
      <c r="G83" s="0"/>
      <c r="H83" s="0"/>
    </row>
    <row r="84" customFormat="false" ht="12.75" hidden="false" customHeight="false" outlineLevel="0" collapsed="false">
      <c r="A84" s="0"/>
      <c r="B84" s="0"/>
      <c r="C84" s="0"/>
      <c r="D84" s="0"/>
      <c r="E84" s="113"/>
      <c r="G84" s="0"/>
      <c r="H84" s="0"/>
    </row>
    <row r="85" customFormat="false" ht="12.75" hidden="false" customHeight="false" outlineLevel="0" collapsed="false">
      <c r="A85" s="0"/>
      <c r="B85" s="0"/>
      <c r="C85" s="0"/>
      <c r="D85" s="0"/>
      <c r="E85" s="113"/>
      <c r="G85" s="0"/>
      <c r="H85" s="0"/>
    </row>
    <row r="86" customFormat="false" ht="12.75" hidden="false" customHeight="false" outlineLevel="0" collapsed="false">
      <c r="A86" s="0"/>
      <c r="B86" s="0"/>
      <c r="C86" s="0"/>
      <c r="D86" s="0"/>
      <c r="E86" s="113"/>
      <c r="G86" s="0"/>
      <c r="H86" s="0"/>
    </row>
    <row r="87" customFormat="false" ht="12.75" hidden="false" customHeight="false" outlineLevel="0" collapsed="false">
      <c r="A87" s="0"/>
      <c r="B87" s="0"/>
      <c r="C87" s="0"/>
      <c r="D87" s="0"/>
      <c r="E87" s="113"/>
      <c r="G87" s="0"/>
      <c r="H87" s="0"/>
    </row>
    <row r="88" customFormat="false" ht="12.75" hidden="false" customHeight="false" outlineLevel="0" collapsed="false">
      <c r="A88" s="0"/>
      <c r="B88" s="0"/>
      <c r="C88" s="0"/>
      <c r="D88" s="0"/>
      <c r="E88" s="113"/>
      <c r="G88" s="0"/>
      <c r="H88" s="0"/>
    </row>
    <row r="89" customFormat="false" ht="12.75" hidden="false" customHeight="false" outlineLevel="0" collapsed="false">
      <c r="A89" s="0"/>
      <c r="B89" s="0"/>
      <c r="C89" s="0"/>
      <c r="D89" s="0"/>
      <c r="E89" s="113"/>
      <c r="G89" s="0"/>
      <c r="H89" s="0"/>
    </row>
    <row r="90" customFormat="false" ht="12.75" hidden="false" customHeight="false" outlineLevel="0" collapsed="false">
      <c r="A90" s="0"/>
      <c r="B90" s="0"/>
      <c r="C90" s="0"/>
      <c r="D90" s="0"/>
      <c r="E90" s="113"/>
      <c r="G90" s="0"/>
      <c r="H90" s="0"/>
    </row>
    <row r="91" customFormat="false" ht="12.75" hidden="false" customHeight="false" outlineLevel="0" collapsed="false">
      <c r="A91" s="0"/>
      <c r="B91" s="0"/>
      <c r="C91" s="0"/>
      <c r="D91" s="0"/>
      <c r="E91" s="113"/>
      <c r="F91" s="0"/>
      <c r="G91" s="0"/>
      <c r="H91" s="0"/>
    </row>
    <row r="92" customFormat="false" ht="12.75" hidden="false" customHeight="false" outlineLevel="0" collapsed="false">
      <c r="A92" s="0"/>
      <c r="B92" s="0"/>
      <c r="C92" s="0"/>
      <c r="D92" s="0"/>
      <c r="E92" s="89"/>
      <c r="F92" s="0"/>
      <c r="G92" s="0"/>
      <c r="H92" s="0"/>
    </row>
    <row r="93" customFormat="false" ht="12.75" hidden="false" customHeight="false" outlineLevel="0" collapsed="false">
      <c r="A93" s="0"/>
      <c r="B93" s="0"/>
      <c r="C93" s="0"/>
      <c r="D93" s="0"/>
      <c r="F93" s="0"/>
      <c r="G93" s="0"/>
      <c r="H93" s="0"/>
    </row>
    <row r="94" customFormat="false" ht="12.75" hidden="false" customHeight="false" outlineLevel="0" collapsed="false">
      <c r="A94" s="0"/>
      <c r="B94" s="0"/>
      <c r="C94" s="0"/>
      <c r="D94" s="0"/>
      <c r="F94" s="0"/>
      <c r="G94" s="0"/>
      <c r="H94" s="0"/>
    </row>
    <row r="95" customFormat="false" ht="12.75" hidden="false" customHeight="false" outlineLevel="0" collapsed="false">
      <c r="A95" s="0"/>
      <c r="B95" s="0"/>
      <c r="C95" s="0"/>
      <c r="D95" s="0"/>
      <c r="E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64"/>
    </row>
    <row r="97" customFormat="false" ht="12.75" hidden="false" customHeight="false" outlineLevel="0" collapsed="false">
      <c r="A97" s="0"/>
      <c r="B97" s="0"/>
      <c r="C97" s="0"/>
      <c r="D97" s="0"/>
      <c r="E97" s="0"/>
    </row>
    <row r="98" customFormat="false" ht="12.75" hidden="false" customHeight="false" outlineLevel="0" collapsed="false">
      <c r="A98" s="0"/>
      <c r="B98" s="0"/>
      <c r="C98" s="0"/>
      <c r="D98" s="0"/>
      <c r="E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</row>
    <row r="103" customFormat="false" ht="12.75" hidden="false" customHeight="false" outlineLevel="0" collapsed="false">
      <c r="A103" s="0"/>
      <c r="B103" s="0"/>
      <c r="C103" s="0"/>
      <c r="E103" s="0"/>
      <c r="F103" s="0"/>
    </row>
    <row r="104" customFormat="false" ht="12.75" hidden="false" customHeight="false" outlineLevel="0" collapsed="false">
      <c r="E104" s="0"/>
      <c r="F104" s="0"/>
    </row>
    <row r="105" customFormat="false" ht="12.75" hidden="false" customHeight="false" outlineLevel="0" collapsed="false">
      <c r="E105" s="0"/>
      <c r="F105" s="0"/>
    </row>
    <row r="106" customFormat="false" ht="12.75" hidden="false" customHeight="false" outlineLevel="0" collapsed="false">
      <c r="E106" s="0"/>
      <c r="F106" s="0"/>
    </row>
    <row r="107" customFormat="false" ht="12.75" hidden="false" customHeight="false" outlineLevel="0" collapsed="false">
      <c r="E107" s="0"/>
      <c r="F107" s="0"/>
    </row>
    <row r="108" customFormat="false" ht="12.75" hidden="false" customHeight="false" outlineLevel="0" collapsed="false">
      <c r="E108" s="0"/>
      <c r="F108" s="0"/>
    </row>
    <row r="109" customFormat="false" ht="12.75" hidden="false" customHeight="false" outlineLevel="0" collapsed="false">
      <c r="E109" s="0"/>
      <c r="F109" s="0"/>
    </row>
    <row r="110" customFormat="false" ht="12.75" hidden="false" customHeight="false" outlineLevel="0" collapsed="false">
      <c r="E110" s="0"/>
      <c r="F110" s="0"/>
    </row>
    <row r="111" customFormat="false" ht="12.75" hidden="false" customHeight="false" outlineLevel="0" collapsed="false">
      <c r="E111" s="0"/>
      <c r="F111" s="0"/>
    </row>
    <row r="112" customFormat="false" ht="12.75" hidden="false" customHeight="false" outlineLevel="0" collapsed="false">
      <c r="E112" s="0"/>
      <c r="F112" s="0"/>
    </row>
    <row r="113" customFormat="false" ht="12.75" hidden="false" customHeight="false" outlineLevel="0" collapsed="false">
      <c r="E113" s="0"/>
      <c r="F113" s="0"/>
    </row>
    <row r="114" customFormat="false" ht="12.75" hidden="false" customHeight="false" outlineLevel="0" collapsed="false">
      <c r="E114" s="0"/>
      <c r="F114" s="0"/>
    </row>
    <row r="115" customFormat="false" ht="12.75" hidden="false" customHeight="false" outlineLevel="0" collapsed="false">
      <c r="E115" s="0"/>
      <c r="F115" s="0"/>
    </row>
    <row r="116" customFormat="false" ht="12.75" hidden="false" customHeight="false" outlineLevel="0" collapsed="false">
      <c r="E116" s="0"/>
      <c r="F116" s="0"/>
    </row>
    <row r="117" customFormat="false" ht="12.75" hidden="false" customHeight="false" outlineLevel="0" collapsed="false">
      <c r="E117" s="0"/>
      <c r="F117" s="0"/>
    </row>
    <row r="118" customFormat="false" ht="12.75" hidden="false" customHeight="false" outlineLevel="0" collapsed="false">
      <c r="E118" s="0"/>
      <c r="F118" s="0"/>
    </row>
    <row r="119" customFormat="false" ht="12.75" hidden="false" customHeight="false" outlineLevel="0" collapsed="false">
      <c r="E119" s="0"/>
      <c r="F119" s="0"/>
    </row>
    <row r="120" customFormat="false" ht="12.75" hidden="false" customHeight="false" outlineLevel="0" collapsed="false">
      <c r="E120" s="0"/>
      <c r="F120" s="0"/>
    </row>
    <row r="121" customFormat="false" ht="12.75" hidden="false" customHeight="false" outlineLevel="0" collapsed="false">
      <c r="F121" s="0"/>
    </row>
    <row r="122" customFormat="false" ht="12.75" hidden="false" customHeight="false" outlineLevel="0" collapsed="false">
      <c r="F122" s="0"/>
    </row>
    <row r="123" customFormat="false" ht="12.75" hidden="false" customHeight="false" outlineLevel="0" collapsed="false">
      <c r="F123" s="0"/>
    </row>
    <row r="124" customFormat="false" ht="12.75" hidden="false" customHeight="false" outlineLevel="0" collapsed="false">
      <c r="F124" s="0"/>
    </row>
  </sheetData>
  <mergeCells count="2">
    <mergeCell ref="A2:J2"/>
    <mergeCell ref="A3:J3"/>
  </mergeCells>
  <dataValidations count="4">
    <dataValidation allowBlank="true" errorStyle="stop" operator="between" showDropDown="false" showErrorMessage="true" showInputMessage="false" sqref="B42" type="list">
      <formula1>"Coverage Ratio,Assumed"</formula1>
      <formula2>0</formula2>
    </dataValidation>
    <dataValidation allowBlank="true" errorStyle="stop" operator="between" showDropDown="false" showErrorMessage="true" showInputMessage="false" sqref="B49:C49" type="list">
      <formula1>"Interest Only,No P&amp;I"</formula1>
      <formula2>0</formula2>
    </dataValidation>
    <dataValidation allowBlank="true" errorStyle="stop" operator="between" showDropDown="false" showErrorMessage="true" showInputMessage="false" sqref="E43" type="list">
      <formula1>"Mortgage Style,Level Principal,Custom"</formula1>
      <formula2>0</formula2>
    </dataValidation>
    <dataValidation allowBlank="true" errorStyle="stop" operator="between" showDropDown="false" showErrorMessage="true" showInputMessage="false" sqref="E41" type="list">
      <formula1>"0,.01,.02,.03,.04,.05,.06,.07,.08,.09,.1"</formula1>
      <formula2>0</formula2>
    </dataValidation>
  </dataValidations>
  <printOptions headings="false" gridLines="false" gridLinesSet="true" horizontalCentered="true" verticalCentered="true"/>
  <pageMargins left="0.747916666666667" right="0.5" top="0.25" bottom="0.5" header="0.511811023622047" footer="0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  <colBreaks count="1" manualBreakCount="1">
    <brk id="14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1" activeCellId="0" sqref="F21"/>
    </sheetView>
  </sheetViews>
  <sheetFormatPr defaultColWidth="9.28125" defaultRowHeight="12.6" customHeight="true" zeroHeight="false" outlineLevelRow="0" outlineLevelCol="0"/>
  <cols>
    <col collapsed="false" customWidth="true" hidden="false" outlineLevel="0" max="1" min="1" style="114" width="34.41"/>
    <col collapsed="false" customWidth="true" hidden="false" outlineLevel="0" max="2" min="2" style="114" width="13.41"/>
    <col collapsed="false" customWidth="true" hidden="false" outlineLevel="0" max="3" min="3" style="114" width="9.7"/>
    <col collapsed="false" customWidth="true" hidden="false" outlineLevel="0" max="4" min="4" style="114" width="13.99"/>
    <col collapsed="false" customWidth="true" hidden="false" outlineLevel="0" max="19" min="5" style="114" width="10.71"/>
    <col collapsed="false" customWidth="true" hidden="false" outlineLevel="0" max="20" min="20" style="114" width="11.42"/>
    <col collapsed="false" customWidth="true" hidden="false" outlineLevel="0" max="29" min="21" style="0" width="10.71"/>
    <col collapsed="false" customWidth="false" hidden="false" outlineLevel="0" max="31" min="30" style="115" width="9.28"/>
    <col collapsed="false" customWidth="false" hidden="false" outlineLevel="0" max="257" min="32" style="114" width="9.28"/>
  </cols>
  <sheetData>
    <row r="1" customFormat="false" ht="26.25" hidden="false" customHeight="true" outlineLevel="0" collapsed="false">
      <c r="A1" s="116" t="s">
        <v>0</v>
      </c>
      <c r="B1" s="116"/>
    </row>
    <row r="2" customFormat="false" ht="15.6" hidden="false" customHeight="true" outlineLevel="0" collapsed="false">
      <c r="A2" s="117" t="s">
        <v>63</v>
      </c>
      <c r="B2" s="117"/>
    </row>
    <row r="3" customFormat="false" ht="15.75" hidden="false" customHeight="true" outlineLevel="0" collapsed="false">
      <c r="A3" s="118"/>
      <c r="B3" s="118"/>
      <c r="C3" s="119"/>
      <c r="D3" s="120"/>
      <c r="E3" s="120" t="n">
        <v>1</v>
      </c>
      <c r="F3" s="120" t="n">
        <v>2</v>
      </c>
      <c r="G3" s="120" t="n">
        <v>3</v>
      </c>
      <c r="H3" s="120" t="n">
        <v>4</v>
      </c>
      <c r="I3" s="120" t="n">
        <v>5</v>
      </c>
      <c r="J3" s="121" t="n">
        <v>6</v>
      </c>
      <c r="K3" s="120" t="n">
        <v>7</v>
      </c>
      <c r="L3" s="120" t="n">
        <v>8</v>
      </c>
      <c r="M3" s="120" t="n">
        <v>9</v>
      </c>
      <c r="N3" s="120" t="n">
        <v>10</v>
      </c>
      <c r="O3" s="120" t="n">
        <v>11</v>
      </c>
      <c r="P3" s="121" t="n">
        <v>12</v>
      </c>
      <c r="Q3" s="120" t="n">
        <v>13</v>
      </c>
      <c r="R3" s="120" t="n">
        <v>14</v>
      </c>
      <c r="S3" s="120" t="n">
        <v>15</v>
      </c>
      <c r="T3" s="120" t="n">
        <v>16</v>
      </c>
      <c r="U3" s="120" t="n">
        <v>17</v>
      </c>
      <c r="V3" s="120" t="n">
        <v>18</v>
      </c>
      <c r="W3" s="120" t="n">
        <v>19</v>
      </c>
      <c r="X3" s="120" t="n">
        <v>20</v>
      </c>
      <c r="Y3" s="120" t="n">
        <v>21</v>
      </c>
      <c r="Z3" s="120" t="n">
        <v>22</v>
      </c>
      <c r="AA3" s="120" t="n">
        <v>23</v>
      </c>
      <c r="AB3" s="120" t="n">
        <v>24</v>
      </c>
      <c r="AC3" s="120" t="n">
        <v>25</v>
      </c>
      <c r="AD3" s="120" t="n">
        <v>26</v>
      </c>
      <c r="AE3" s="120" t="n">
        <v>27</v>
      </c>
      <c r="AF3" s="120" t="n">
        <v>28</v>
      </c>
      <c r="AG3" s="120" t="n">
        <v>29</v>
      </c>
      <c r="AH3" s="120" t="n">
        <v>30</v>
      </c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  <c r="IW3" s="120"/>
    </row>
    <row r="4" customFormat="false" ht="15.75" hidden="false" customHeight="true" outlineLevel="0" collapsed="false">
      <c r="A4" s="122"/>
      <c r="B4" s="122"/>
      <c r="C4" s="120"/>
      <c r="D4" s="123"/>
      <c r="E4" s="123" t="n">
        <v>2000</v>
      </c>
      <c r="F4" s="123" t="n">
        <v>2001</v>
      </c>
      <c r="G4" s="123" t="n">
        <v>2002</v>
      </c>
      <c r="H4" s="123" t="n">
        <v>2003</v>
      </c>
      <c r="I4" s="123" t="n">
        <v>2004</v>
      </c>
      <c r="J4" s="123" t="n">
        <v>2005</v>
      </c>
      <c r="K4" s="123" t="n">
        <v>2006</v>
      </c>
      <c r="L4" s="123" t="n">
        <v>2007</v>
      </c>
      <c r="M4" s="123" t="n">
        <v>2008</v>
      </c>
      <c r="N4" s="123" t="n">
        <v>2009</v>
      </c>
      <c r="O4" s="123" t="n">
        <v>2010</v>
      </c>
      <c r="P4" s="123" t="n">
        <v>2011</v>
      </c>
      <c r="Q4" s="123" t="n">
        <v>2012</v>
      </c>
      <c r="R4" s="123" t="n">
        <v>2013</v>
      </c>
      <c r="S4" s="123" t="n">
        <v>2014</v>
      </c>
      <c r="T4" s="123" t="n">
        <v>2015</v>
      </c>
      <c r="U4" s="123" t="n">
        <v>2016</v>
      </c>
      <c r="V4" s="123" t="n">
        <v>2017</v>
      </c>
      <c r="W4" s="123" t="n">
        <v>2018</v>
      </c>
      <c r="X4" s="123" t="n">
        <v>2019</v>
      </c>
      <c r="Y4" s="123" t="n">
        <v>2020</v>
      </c>
      <c r="Z4" s="123" t="n">
        <v>2021</v>
      </c>
      <c r="AA4" s="123" t="n">
        <v>2022</v>
      </c>
      <c r="AB4" s="123" t="n">
        <v>2023</v>
      </c>
      <c r="AC4" s="123" t="n">
        <v>2024</v>
      </c>
      <c r="AD4" s="123" t="n">
        <v>2025</v>
      </c>
      <c r="AE4" s="123" t="n">
        <v>2026</v>
      </c>
      <c r="AF4" s="123" t="n">
        <v>2027</v>
      </c>
      <c r="AG4" s="123" t="n">
        <v>2028</v>
      </c>
      <c r="AH4" s="123" t="n">
        <v>2029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</row>
    <row r="5" customFormat="false" ht="15" hidden="false" customHeight="true" outlineLevel="0" collapsed="false">
      <c r="A5" s="119"/>
      <c r="B5" s="119"/>
      <c r="C5" s="119"/>
      <c r="D5" s="124"/>
      <c r="E5" s="125" t="n">
        <v>6.55</v>
      </c>
      <c r="F5" s="126" t="n">
        <v>12</v>
      </c>
      <c r="G5" s="126" t="n">
        <v>12</v>
      </c>
      <c r="H5" s="126" t="n">
        <v>12</v>
      </c>
      <c r="I5" s="126" t="n">
        <v>12</v>
      </c>
      <c r="J5" s="126" t="n">
        <v>12</v>
      </c>
      <c r="K5" s="126" t="n">
        <v>12</v>
      </c>
      <c r="L5" s="126" t="n">
        <v>12</v>
      </c>
      <c r="M5" s="126" t="n">
        <v>12</v>
      </c>
      <c r="N5" s="126" t="n">
        <v>12</v>
      </c>
      <c r="O5" s="126" t="n">
        <v>12</v>
      </c>
      <c r="P5" s="126" t="n">
        <v>12</v>
      </c>
      <c r="Q5" s="126" t="n">
        <v>12</v>
      </c>
      <c r="R5" s="126" t="n">
        <v>12</v>
      </c>
      <c r="S5" s="126" t="n">
        <v>12</v>
      </c>
      <c r="T5" s="126" t="n">
        <v>6.5</v>
      </c>
      <c r="U5" s="119"/>
      <c r="V5" s="119"/>
      <c r="W5" s="119"/>
      <c r="X5" s="119"/>
      <c r="Y5" s="119"/>
      <c r="Z5" s="119"/>
      <c r="AA5" s="119"/>
      <c r="AB5" s="119"/>
      <c r="AC5" s="119"/>
      <c r="AD5" s="127"/>
      <c r="AE5" s="127"/>
      <c r="AF5" s="119"/>
      <c r="AG5" s="119"/>
      <c r="AH5" s="119"/>
      <c r="AI5" s="119"/>
      <c r="AJ5" s="128"/>
      <c r="AK5" s="119"/>
      <c r="AL5" s="119"/>
      <c r="AM5" s="119"/>
      <c r="AN5" s="128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28"/>
      <c r="AZ5" s="119"/>
      <c r="BA5" s="119"/>
      <c r="BB5" s="119"/>
      <c r="BC5" s="128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15.75" hidden="false" customHeight="true" outlineLevel="0" collapsed="false">
      <c r="A6" s="118" t="s">
        <v>64</v>
      </c>
      <c r="B6" s="118"/>
      <c r="C6" s="119"/>
      <c r="D6" s="129" t="n">
        <v>28243.9842111381</v>
      </c>
      <c r="E6" s="130" t="n">
        <f aca="false">'Book Income Statement'!C34</f>
        <v>1375.17043671746</v>
      </c>
      <c r="F6" s="130" t="n">
        <f aca="false">'Book Income Statement'!D34</f>
        <v>1454.23794889415</v>
      </c>
      <c r="G6" s="130" t="n">
        <f aca="false">'Book Income Statement'!E34</f>
        <v>1779.12464069657</v>
      </c>
      <c r="H6" s="130" t="n">
        <f aca="false">'Book Income Statement'!F34</f>
        <v>2183.80523742441</v>
      </c>
      <c r="I6" s="130" t="n">
        <f aca="false">'Book Income Statement'!G34</f>
        <v>2483.14600068018</v>
      </c>
      <c r="J6" s="130" t="n">
        <f aca="false">'Book Income Statement'!H34</f>
        <v>3069.42394608472</v>
      </c>
      <c r="K6" s="130" t="n">
        <f aca="false">'Book Income Statement'!I34</f>
        <v>3644.73277552799</v>
      </c>
      <c r="L6" s="130" t="n">
        <f aca="false">'Book Income Statement'!J34</f>
        <v>4076.93558903083</v>
      </c>
      <c r="M6" s="130" t="n">
        <f aca="false">'Book Income Statement'!K34</f>
        <v>4535.03085543484</v>
      </c>
      <c r="N6" s="130" t="n">
        <f aca="false">'Book Income Statement'!L34</f>
        <v>5020.88907965833</v>
      </c>
      <c r="O6" s="130" t="n">
        <f aca="false">'Book Income Statement'!M34</f>
        <v>5536.20694748392</v>
      </c>
      <c r="P6" s="130" t="n">
        <f aca="false">'Book Income Statement'!N34</f>
        <v>6082.78512040043</v>
      </c>
      <c r="Q6" s="130" t="n">
        <f aca="false">'Book Income Statement'!O34</f>
        <v>6662.5346131423</v>
      </c>
      <c r="R6" s="130" t="n">
        <f aca="false">'Book Income Statement'!P34</f>
        <v>7277.48356252173</v>
      </c>
      <c r="S6" s="130" t="n">
        <f aca="false">'Book Income Statement'!Q34</f>
        <v>7929.78441156388</v>
      </c>
      <c r="T6" s="130" t="n">
        <f aca="false">'Book Income Statement'!R34</f>
        <v>14654.2482460009</v>
      </c>
      <c r="U6" s="119"/>
      <c r="V6" s="119"/>
      <c r="W6" s="119"/>
      <c r="X6" s="119"/>
      <c r="Y6" s="119"/>
      <c r="Z6" s="119"/>
      <c r="AA6" s="119"/>
      <c r="AB6" s="119"/>
      <c r="AC6" s="119"/>
      <c r="AD6" s="131"/>
      <c r="AE6" s="131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15" hidden="false" customHeight="true" outlineLevel="0" collapsed="false">
      <c r="A7" s="132" t="s">
        <v>65</v>
      </c>
      <c r="B7" s="132"/>
      <c r="C7" s="119"/>
      <c r="D7" s="129" t="n">
        <v>106379.896328979</v>
      </c>
      <c r="E7" s="133" t="n">
        <f aca="false">'Book Income Statement'!C28</f>
        <v>2514.35381272495</v>
      </c>
      <c r="F7" s="133" t="n">
        <f aca="false">'Book Income Statement'!D28</f>
        <v>4603.37146418738</v>
      </c>
      <c r="G7" s="133" t="n">
        <f aca="false">'Book Income Statement'!E28</f>
        <v>4603.37146418738</v>
      </c>
      <c r="H7" s="133" t="n">
        <f aca="false">'Book Income Statement'!F28</f>
        <v>4603.37146418738</v>
      </c>
      <c r="I7" s="133" t="n">
        <f aca="false">'Book Income Statement'!G28</f>
        <v>4603.37146418738</v>
      </c>
      <c r="J7" s="133" t="n">
        <f aca="false">'Book Income Statement'!H28</f>
        <v>4401.15551692433</v>
      </c>
      <c r="K7" s="133" t="n">
        <f aca="false">'Book Income Statement'!I28</f>
        <v>4233.14706835125</v>
      </c>
      <c r="L7" s="133" t="n">
        <f aca="false">'Book Income Statement'!J28</f>
        <v>4233.14706835125</v>
      </c>
      <c r="M7" s="133" t="n">
        <f aca="false">'Book Income Statement'!K28</f>
        <v>4233.14706835125</v>
      </c>
      <c r="N7" s="133" t="n">
        <f aca="false">'Book Income Statement'!L28</f>
        <v>4233.14706835125</v>
      </c>
      <c r="O7" s="133" t="n">
        <f aca="false">'Book Income Statement'!M28</f>
        <v>4233.14706835125</v>
      </c>
      <c r="P7" s="133" t="n">
        <f aca="false">'Book Income Statement'!N28</f>
        <v>4233.14706835125</v>
      </c>
      <c r="Q7" s="133" t="n">
        <f aca="false">'Book Income Statement'!O28</f>
        <v>4233.14706835125</v>
      </c>
      <c r="R7" s="133" t="n">
        <f aca="false">'Book Income Statement'!P28</f>
        <v>4233.14706835125</v>
      </c>
      <c r="S7" s="133" t="n">
        <f aca="false">'Book Income Statement'!Q28</f>
        <v>4233.14706835125</v>
      </c>
      <c r="T7" s="133" t="n">
        <f aca="false">'Book Income Statement'!R28</f>
        <v>2292.95466202359</v>
      </c>
      <c r="U7" s="119"/>
      <c r="V7" s="119"/>
      <c r="W7" s="119"/>
      <c r="X7" s="119"/>
      <c r="Y7" s="119"/>
      <c r="Z7" s="119"/>
      <c r="AA7" s="119"/>
      <c r="AB7" s="119"/>
      <c r="AC7" s="119"/>
      <c r="AD7" s="131"/>
      <c r="AE7" s="131"/>
      <c r="AF7" s="119"/>
      <c r="AG7" s="134"/>
      <c r="AH7" s="119"/>
      <c r="AI7" s="134"/>
      <c r="AJ7" s="119"/>
      <c r="AK7" s="119"/>
      <c r="AL7" s="119"/>
      <c r="AM7" s="134"/>
      <c r="AN7" s="119"/>
      <c r="AO7" s="119"/>
      <c r="AP7" s="119"/>
      <c r="AQ7" s="119"/>
      <c r="AR7" s="119"/>
      <c r="AS7" s="119"/>
      <c r="AT7" s="119"/>
      <c r="AU7" s="119"/>
      <c r="AV7" s="134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" hidden="false" customHeight="true" outlineLevel="0" collapsed="false">
      <c r="A8" s="132" t="s">
        <v>66</v>
      </c>
      <c r="B8" s="132"/>
      <c r="C8" s="119"/>
      <c r="D8" s="129" t="n">
        <v>60944.8375270817</v>
      </c>
      <c r="E8" s="135" t="n">
        <f aca="false">'Book Income Statement'!C31</f>
        <v>3125.16308617513</v>
      </c>
      <c r="F8" s="135" t="n">
        <f aca="false">'Book Income Statement'!D31</f>
        <v>6799.41006306177</v>
      </c>
      <c r="G8" s="135" t="n">
        <f aca="false">'Book Income Statement'!E31</f>
        <v>6484.82746630378</v>
      </c>
      <c r="H8" s="135" t="n">
        <f aca="false">'Book Income Statement'!F31</f>
        <v>6087.80806109852</v>
      </c>
      <c r="I8" s="135" t="n">
        <f aca="false">'Book Income Statement'!G31</f>
        <v>5796.56600132409</v>
      </c>
      <c r="J8" s="135" t="n">
        <f aca="false">'Book Income Statement'!H31</f>
        <v>5420.44533221468</v>
      </c>
      <c r="K8" s="135" t="n">
        <f aca="false">'Book Income Statement'!I31</f>
        <v>5021.24456338526</v>
      </c>
      <c r="L8" s="135" t="n">
        <f aca="false">'Book Income Statement'!J31</f>
        <v>4597.54741796824</v>
      </c>
      <c r="M8" s="135" t="n">
        <f aca="false">'Book Income Statement'!K31</f>
        <v>4147.85071131875</v>
      </c>
      <c r="N8" s="135" t="n">
        <f aca="false">'Book Income Statement'!L31</f>
        <v>3670.55901804488</v>
      </c>
      <c r="O8" s="135" t="n">
        <f aca="false">'Book Income Statement'!M31</f>
        <v>3163.97901178791</v>
      </c>
      <c r="P8" s="135" t="n">
        <f aca="false">'Book Income Statement'!N31</f>
        <v>2626.31345767137</v>
      </c>
      <c r="Q8" s="135" t="n">
        <f aca="false">'Book Income Statement'!O31</f>
        <v>2055.65483610549</v>
      </c>
      <c r="R8" s="135" t="n">
        <f aca="false">'Book Income Statement'!P31</f>
        <v>1449.97857532555</v>
      </c>
      <c r="S8" s="135" t="n">
        <f aca="false">'Book Income Statement'!Q31</f>
        <v>807.135868654893</v>
      </c>
      <c r="T8" s="135" t="n">
        <f aca="false">'Book Income Statement'!R31</f>
        <v>159.846117061148</v>
      </c>
      <c r="U8" s="119"/>
      <c r="V8" s="119"/>
      <c r="W8" s="119"/>
      <c r="X8" s="119"/>
      <c r="Y8" s="119"/>
      <c r="Z8" s="119"/>
      <c r="AA8" s="119"/>
      <c r="AB8" s="119"/>
      <c r="AC8" s="119"/>
      <c r="AD8" s="131"/>
      <c r="AE8" s="131"/>
      <c r="AF8" s="119"/>
      <c r="AG8" s="134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34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15" hidden="false" customHeight="true" outlineLevel="0" collapsed="false">
      <c r="A9" s="132" t="s">
        <v>67</v>
      </c>
      <c r="B9" s="132"/>
      <c r="C9" s="119"/>
      <c r="D9" s="129" t="n">
        <v>60944.8375270817</v>
      </c>
      <c r="E9" s="135" t="n">
        <f aca="false">'Debt Amortization'!D8</f>
        <v>1761.17645992767</v>
      </c>
      <c r="F9" s="135" t="n">
        <f aca="false">'Debt Amortization'!E8</f>
        <v>6858.89288900598</v>
      </c>
      <c r="G9" s="135" t="n">
        <f aca="false">'Debt Amortization'!F8</f>
        <v>6547.96036964913</v>
      </c>
      <c r="H9" s="135" t="n">
        <f aca="false">'Debt Amortization'!G8</f>
        <v>6217.94792689977</v>
      </c>
      <c r="I9" s="135" t="n">
        <f aca="false">'Debt Amortization'!H8</f>
        <v>5867.68474891288</v>
      </c>
      <c r="J9" s="135" t="n">
        <f aca="false">'Debt Amortization'!I8</f>
        <v>5495.92817867151</v>
      </c>
      <c r="K9" s="135" t="n">
        <f aca="false">'Debt Amortization'!J8</f>
        <v>5101.35930531197</v>
      </c>
      <c r="L9" s="135" t="n">
        <f aca="false">'Debt Amortization'!K8</f>
        <v>4682.57828491697</v>
      </c>
      <c r="M9" s="135" t="n">
        <f aca="false">'Debt Amortization'!L8</f>
        <v>4238.09937417618</v>
      </c>
      <c r="N9" s="135" t="n">
        <f aca="false">'Debt Amortization'!M8</f>
        <v>3766.3456592944</v>
      </c>
      <c r="O9" s="135" t="n">
        <f aca="false">'Debt Amortization'!N8</f>
        <v>3265.64346144694</v>
      </c>
      <c r="P9" s="135" t="n">
        <f aca="false">'Debt Amortization'!O8</f>
        <v>2734.21639893382</v>
      </c>
      <c r="Q9" s="135" t="n">
        <f aca="false">'Debt Amortization'!P8</f>
        <v>2170.17908496668</v>
      </c>
      <c r="R9" s="135" t="n">
        <f aca="false">'Debt Amortization'!Q8</f>
        <v>1571.53043872953</v>
      </c>
      <c r="S9" s="135" t="n">
        <f aca="false">'Debt Amortization'!R8</f>
        <v>936.146585982423</v>
      </c>
      <c r="T9" s="135" t="n">
        <f aca="false">'Debt Amortization'!S8</f>
        <v>261.77332402096</v>
      </c>
      <c r="U9" s="119"/>
      <c r="V9" s="119"/>
      <c r="W9" s="119"/>
      <c r="X9" s="119"/>
      <c r="Y9" s="119"/>
      <c r="Z9" s="119"/>
      <c r="AA9" s="119"/>
      <c r="AB9" s="119"/>
      <c r="AC9" s="119"/>
      <c r="AD9" s="131"/>
      <c r="AE9" s="131"/>
      <c r="AF9" s="119"/>
      <c r="AG9" s="134"/>
      <c r="AH9" s="119"/>
      <c r="AI9" s="119"/>
      <c r="AJ9" s="119"/>
      <c r="AK9" s="119"/>
      <c r="AL9" s="119"/>
      <c r="AM9" s="119"/>
      <c r="AN9" s="119"/>
      <c r="AO9" s="119"/>
      <c r="AP9" s="119"/>
      <c r="AQ9" s="136"/>
      <c r="AR9" s="136"/>
      <c r="AS9" s="136"/>
      <c r="AT9" s="136"/>
      <c r="AU9" s="119"/>
      <c r="AV9" s="134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17.25" hidden="false" customHeight="true" outlineLevel="0" collapsed="false">
      <c r="A10" s="119" t="s">
        <v>68</v>
      </c>
      <c r="B10" s="119"/>
      <c r="C10" s="119"/>
      <c r="D10" s="137" t="n">
        <v>114865.03933911</v>
      </c>
      <c r="E10" s="138" t="n">
        <f aca="false">'Debt Amortization'!D9</f>
        <v>1220.31064817276</v>
      </c>
      <c r="F10" s="138" t="n">
        <f aca="false">'Debt Amortization'!E9</f>
        <v>5067.05554339577</v>
      </c>
      <c r="G10" s="138" t="n">
        <f aca="false">'Debt Amortization'!F9</f>
        <v>5377.98806275262</v>
      </c>
      <c r="H10" s="138" t="n">
        <f aca="false">'Debt Amortization'!G9</f>
        <v>5708.00050550198</v>
      </c>
      <c r="I10" s="138" t="n">
        <f aca="false">'Debt Amortization'!H9</f>
        <v>6058.26368348887</v>
      </c>
      <c r="J10" s="138" t="n">
        <f aca="false">'Debt Amortization'!I9</f>
        <v>6430.02025373024</v>
      </c>
      <c r="K10" s="138" t="n">
        <f aca="false">'Debt Amortization'!J9</f>
        <v>6824.58912708979</v>
      </c>
      <c r="L10" s="138" t="n">
        <f aca="false">'Debt Amortization'!K9</f>
        <v>7243.37014748478</v>
      </c>
      <c r="M10" s="138" t="n">
        <f aca="false">'Debt Amortization'!L9</f>
        <v>7687.84905822557</v>
      </c>
      <c r="N10" s="138" t="n">
        <f aca="false">'Debt Amortization'!M9</f>
        <v>8159.60277310735</v>
      </c>
      <c r="O10" s="138" t="n">
        <f aca="false">'Debt Amortization'!N9</f>
        <v>8660.30497095481</v>
      </c>
      <c r="P10" s="138" t="n">
        <f aca="false">'Debt Amortization'!O9</f>
        <v>9191.73203346793</v>
      </c>
      <c r="Q10" s="138" t="n">
        <f aca="false">'Debt Amortization'!P9</f>
        <v>9755.76934743507</v>
      </c>
      <c r="R10" s="138" t="n">
        <f aca="false">'Debt Amortization'!Q9</f>
        <v>10354.4179936722</v>
      </c>
      <c r="S10" s="138" t="n">
        <f aca="false">'Debt Amortization'!R9</f>
        <v>10989.8018464193</v>
      </c>
      <c r="T10" s="138" t="n">
        <f aca="false">'Debt Amortization'!S9</f>
        <v>8682.68800028035</v>
      </c>
      <c r="U10" s="119"/>
      <c r="V10" s="119"/>
      <c r="W10" s="119"/>
      <c r="X10" s="119"/>
      <c r="Y10" s="119"/>
      <c r="Z10" s="119"/>
      <c r="AA10" s="119"/>
      <c r="AB10" s="119"/>
      <c r="AC10" s="119"/>
      <c r="AD10" s="139"/>
      <c r="AE10" s="139"/>
      <c r="AF10" s="119"/>
      <c r="AG10" s="134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34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15.75" hidden="false" customHeight="true" outlineLevel="0" collapsed="false">
      <c r="A11" s="140" t="s">
        <v>69</v>
      </c>
      <c r="B11" s="141"/>
      <c r="C11" s="142"/>
      <c r="D11" s="143"/>
      <c r="E11" s="130" t="n">
        <f aca="false">E6+E7+E8-E9-E10</f>
        <v>4033.20022751711</v>
      </c>
      <c r="F11" s="130" t="n">
        <f aca="false">F6+F7+F8-F9-F10</f>
        <v>931.071043741558</v>
      </c>
      <c r="G11" s="130" t="n">
        <f aca="false">G6+G7+G8-G9-G10</f>
        <v>941.375138785985</v>
      </c>
      <c r="H11" s="130" t="n">
        <f aca="false">H6+H7+H8-H9-H10</f>
        <v>949.036330308562</v>
      </c>
      <c r="I11" s="130" t="n">
        <f aca="false">I6+I7+I8-I9-I10</f>
        <v>957.135033789909</v>
      </c>
      <c r="J11" s="130" t="n">
        <f aca="false">J6+J7+J8-J9-J10</f>
        <v>965.076362821978</v>
      </c>
      <c r="K11" s="130" t="n">
        <f aca="false">K6+K7+K8-K9-K10</f>
        <v>973.175974862748</v>
      </c>
      <c r="L11" s="130" t="n">
        <f aca="false">L6+L7+L8-L9-L10</f>
        <v>981.681642948558</v>
      </c>
      <c r="M11" s="130" t="n">
        <f aca="false">M6+M7+M8-M9-M10</f>
        <v>990.080202703089</v>
      </c>
      <c r="N11" s="130" t="n">
        <f aca="false">N6+N7+N8-N9-N10</f>
        <v>998.646733652706</v>
      </c>
      <c r="O11" s="130" t="n">
        <f aca="false">O6+O7+O8-O9-O10</f>
        <v>1007.38459522132</v>
      </c>
      <c r="P11" s="130" t="n">
        <f aca="false">P6+P7+P8-P9-P10</f>
        <v>1016.2972140213</v>
      </c>
      <c r="Q11" s="130" t="n">
        <f aca="false">Q6+Q7+Q8-Q9-Q10</f>
        <v>1025.38808519728</v>
      </c>
      <c r="R11" s="130" t="n">
        <f aca="false">R6+R7+R8-R9-R10</f>
        <v>1034.66077379678</v>
      </c>
      <c r="S11" s="130" t="n">
        <f aca="false">S6+S7+S8-S9-S10</f>
        <v>1044.11891616827</v>
      </c>
      <c r="T11" s="130" t="n">
        <f aca="false">T6+T7+T8-T9-T10</f>
        <v>8162.58770078428</v>
      </c>
      <c r="U11" s="119"/>
      <c r="V11" s="119"/>
      <c r="W11" s="119"/>
      <c r="X11" s="119"/>
      <c r="Y11" s="119"/>
      <c r="Z11" s="119"/>
      <c r="AA11" s="119"/>
      <c r="AB11" s="119"/>
      <c r="AC11" s="119"/>
      <c r="AD11" s="131"/>
      <c r="AE11" s="131"/>
      <c r="AF11" s="119"/>
      <c r="AG11" s="134"/>
      <c r="AH11" s="119"/>
      <c r="AI11" s="119"/>
      <c r="AJ11" s="119"/>
      <c r="AK11" s="119"/>
      <c r="AL11" s="119"/>
      <c r="AM11" s="119"/>
      <c r="AN11" s="119"/>
      <c r="AO11" s="119"/>
      <c r="AP11" s="119"/>
      <c r="AQ11" s="136"/>
      <c r="AR11" s="136"/>
      <c r="AS11" s="136"/>
      <c r="AT11" s="136"/>
      <c r="AU11" s="119"/>
      <c r="AV11" s="134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15" hidden="false" customHeight="true" outlineLevel="0" collapsed="false">
      <c r="A12" s="119"/>
      <c r="B12" s="119"/>
      <c r="C12" s="11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19"/>
      <c r="V12" s="119"/>
      <c r="W12" s="119"/>
      <c r="X12" s="119"/>
      <c r="Y12" s="119"/>
      <c r="Z12" s="119"/>
      <c r="AA12" s="119"/>
      <c r="AB12" s="119"/>
      <c r="AC12" s="119"/>
      <c r="AD12" s="139"/>
      <c r="AE12" s="139"/>
      <c r="AF12" s="119"/>
      <c r="AG12" s="134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34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15.75" hidden="false" customHeight="true" outlineLevel="0" collapsed="false">
      <c r="A13" s="135"/>
      <c r="B13" s="140"/>
      <c r="C13" s="140"/>
      <c r="D13" s="14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19"/>
      <c r="V13" s="119"/>
      <c r="W13" s="119"/>
      <c r="X13" s="119"/>
      <c r="Y13" s="119"/>
      <c r="Z13" s="119"/>
      <c r="AA13" s="119"/>
      <c r="AB13" s="119"/>
      <c r="AC13" s="119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  <c r="II13" s="135"/>
      <c r="IJ13" s="135"/>
      <c r="IK13" s="135"/>
      <c r="IL13" s="135"/>
      <c r="IM13" s="135"/>
      <c r="IN13" s="135"/>
      <c r="IO13" s="135"/>
      <c r="IP13" s="135"/>
      <c r="IQ13" s="135"/>
      <c r="IR13" s="135"/>
      <c r="IS13" s="135"/>
      <c r="IT13" s="135"/>
      <c r="IU13" s="135"/>
      <c r="IV13" s="135"/>
      <c r="IW13" s="135"/>
    </row>
    <row r="14" customFormat="false" ht="15" hidden="false" customHeight="true" outlineLevel="0" collapsed="false">
      <c r="A14" s="119"/>
      <c r="B14" s="119"/>
      <c r="C14" s="139"/>
      <c r="D14" s="129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19"/>
      <c r="V14" s="119"/>
      <c r="W14" s="119"/>
      <c r="X14" s="119"/>
      <c r="Y14" s="119"/>
      <c r="Z14" s="119"/>
      <c r="AA14" s="119"/>
      <c r="AB14" s="119"/>
      <c r="AC14" s="119"/>
      <c r="AD14" s="139"/>
      <c r="AE14" s="139"/>
      <c r="AF14" s="139"/>
      <c r="AG14" s="145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45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39"/>
      <c r="IF14" s="139"/>
      <c r="IG14" s="139"/>
      <c r="IH14" s="139"/>
      <c r="II14" s="139"/>
      <c r="IJ14" s="139"/>
      <c r="IK14" s="139"/>
      <c r="IL14" s="139"/>
      <c r="IM14" s="139"/>
      <c r="IN14" s="139"/>
      <c r="IO14" s="139"/>
      <c r="IP14" s="139"/>
      <c r="IQ14" s="139"/>
      <c r="IR14" s="139"/>
      <c r="IS14" s="139"/>
      <c r="IT14" s="139"/>
      <c r="IU14" s="139"/>
      <c r="IV14" s="139"/>
      <c r="IW14" s="139"/>
    </row>
    <row r="15" customFormat="false" ht="17.25" hidden="false" customHeight="true" outlineLevel="0" collapsed="false">
      <c r="A15" s="140"/>
      <c r="B15" s="140"/>
      <c r="C15" s="146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19"/>
      <c r="V15" s="119"/>
      <c r="W15" s="119"/>
      <c r="X15" s="119"/>
      <c r="Y15" s="119"/>
      <c r="Z15" s="119"/>
      <c r="AA15" s="119"/>
      <c r="AB15" s="119"/>
      <c r="AC15" s="119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  <c r="EI15" s="146"/>
      <c r="EJ15" s="146"/>
      <c r="EK15" s="146"/>
      <c r="EL15" s="146"/>
      <c r="EM15" s="146"/>
      <c r="EN15" s="146"/>
      <c r="EO15" s="146"/>
      <c r="EP15" s="146"/>
      <c r="EQ15" s="146"/>
      <c r="ER15" s="146"/>
      <c r="ES15" s="146"/>
      <c r="ET15" s="146"/>
      <c r="EU15" s="146"/>
      <c r="EV15" s="146"/>
      <c r="EW15" s="146"/>
      <c r="EX15" s="146"/>
      <c r="EY15" s="146"/>
      <c r="EZ15" s="146"/>
      <c r="FA15" s="146"/>
      <c r="FB15" s="146"/>
      <c r="FC15" s="146"/>
      <c r="FD15" s="146"/>
      <c r="FE15" s="146"/>
      <c r="FF15" s="146"/>
      <c r="FG15" s="146"/>
      <c r="FH15" s="146"/>
      <c r="FI15" s="146"/>
      <c r="FJ15" s="146"/>
      <c r="FK15" s="146"/>
      <c r="FL15" s="146"/>
      <c r="FM15" s="146"/>
      <c r="FN15" s="146"/>
      <c r="FO15" s="146"/>
      <c r="FP15" s="146"/>
      <c r="FQ15" s="146"/>
      <c r="FR15" s="146"/>
      <c r="FS15" s="146"/>
      <c r="FT15" s="146"/>
      <c r="FU15" s="146"/>
      <c r="FV15" s="146"/>
      <c r="FW15" s="146"/>
      <c r="FX15" s="146"/>
      <c r="FY15" s="146"/>
      <c r="FZ15" s="146"/>
      <c r="GA15" s="146"/>
      <c r="GB15" s="146"/>
      <c r="GC15" s="146"/>
      <c r="GD15" s="146"/>
      <c r="GE15" s="146"/>
      <c r="GF15" s="146"/>
      <c r="GG15" s="146"/>
      <c r="GH15" s="146"/>
      <c r="GI15" s="146"/>
      <c r="GJ15" s="146"/>
      <c r="GK15" s="146"/>
      <c r="GL15" s="146"/>
      <c r="GM15" s="146"/>
      <c r="GN15" s="146"/>
      <c r="GO15" s="146"/>
      <c r="GP15" s="146"/>
      <c r="GQ15" s="146"/>
      <c r="GR15" s="146"/>
      <c r="GS15" s="146"/>
      <c r="GT15" s="146"/>
      <c r="GU15" s="146"/>
      <c r="GV15" s="146"/>
      <c r="GW15" s="146"/>
      <c r="GX15" s="146"/>
      <c r="GY15" s="146"/>
      <c r="GZ15" s="146"/>
      <c r="HA15" s="146"/>
      <c r="HB15" s="146"/>
      <c r="HC15" s="146"/>
      <c r="HD15" s="146"/>
      <c r="HE15" s="146"/>
      <c r="HF15" s="146"/>
      <c r="HG15" s="146"/>
      <c r="HH15" s="146"/>
      <c r="HI15" s="146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6"/>
      <c r="IF15" s="146"/>
      <c r="IG15" s="146"/>
      <c r="IH15" s="146"/>
      <c r="II15" s="146"/>
      <c r="IJ15" s="146"/>
      <c r="IK15" s="146"/>
      <c r="IL15" s="146"/>
      <c r="IM15" s="146"/>
      <c r="IN15" s="146"/>
      <c r="IO15" s="146"/>
      <c r="IP15" s="146"/>
      <c r="IQ15" s="146"/>
      <c r="IR15" s="146"/>
      <c r="IS15" s="146"/>
      <c r="IT15" s="146"/>
      <c r="IU15" s="146"/>
      <c r="IV15" s="146"/>
      <c r="IW15" s="146"/>
    </row>
    <row r="16" customFormat="false" ht="17.25" hidden="false" customHeight="true" outlineLevel="0" collapsed="false">
      <c r="A16" s="118" t="s">
        <v>70</v>
      </c>
      <c r="B16" s="135"/>
      <c r="C16" s="135"/>
      <c r="D16" s="135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19"/>
      <c r="V16" s="119"/>
      <c r="W16" s="119"/>
      <c r="X16" s="119"/>
      <c r="Y16" s="119"/>
      <c r="Z16" s="119"/>
      <c r="AA16" s="119"/>
      <c r="AB16" s="119"/>
      <c r="AC16" s="119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  <c r="GG16" s="135"/>
      <c r="GH16" s="135"/>
      <c r="GI16" s="135"/>
      <c r="GJ16" s="135"/>
      <c r="GK16" s="135"/>
      <c r="GL16" s="135"/>
      <c r="GM16" s="135"/>
      <c r="GN16" s="135"/>
      <c r="GO16" s="135"/>
      <c r="GP16" s="135"/>
      <c r="GQ16" s="135"/>
      <c r="GR16" s="135"/>
      <c r="GS16" s="135"/>
      <c r="GT16" s="135"/>
      <c r="GU16" s="135"/>
      <c r="GV16" s="135"/>
      <c r="GW16" s="135"/>
      <c r="GX16" s="135"/>
      <c r="GY16" s="135"/>
      <c r="GZ16" s="135"/>
      <c r="HA16" s="135"/>
      <c r="HB16" s="135"/>
      <c r="HC16" s="135"/>
      <c r="HD16" s="135"/>
      <c r="HE16" s="135"/>
      <c r="HF16" s="135"/>
      <c r="HG16" s="135"/>
      <c r="HH16" s="135"/>
      <c r="HI16" s="135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5"/>
      <c r="IF16" s="135"/>
      <c r="IG16" s="135"/>
      <c r="IH16" s="135"/>
      <c r="II16" s="135"/>
      <c r="IJ16" s="135"/>
      <c r="IK16" s="135"/>
      <c r="IL16" s="135"/>
      <c r="IM16" s="135"/>
      <c r="IN16" s="135"/>
      <c r="IO16" s="135"/>
      <c r="IP16" s="135"/>
      <c r="IQ16" s="135"/>
      <c r="IR16" s="135"/>
      <c r="IS16" s="135"/>
      <c r="IT16" s="135"/>
      <c r="IU16" s="135"/>
      <c r="IV16" s="135"/>
      <c r="IW16" s="135"/>
    </row>
    <row r="17" customFormat="false" ht="15.75" hidden="false" customHeight="true" outlineLevel="0" collapsed="false">
      <c r="A17" s="139" t="s">
        <v>71</v>
      </c>
      <c r="B17" s="140"/>
      <c r="C17" s="146"/>
      <c r="D17" s="148" t="n">
        <f aca="false">-'Project Assumptions'!E33-127.5</f>
        <v>-3631.25902517489</v>
      </c>
      <c r="E17" s="149" t="n">
        <f aca="false">E11*'Project Assumptions'!$J$40</f>
        <v>2016.60011375855</v>
      </c>
      <c r="F17" s="149" t="n">
        <f aca="false">F11*'Project Assumptions'!$J$40</f>
        <v>465.535521870779</v>
      </c>
      <c r="G17" s="149" t="n">
        <f aca="false">G11*'Project Assumptions'!$J$40</f>
        <v>470.687569392992</v>
      </c>
      <c r="H17" s="149" t="n">
        <f aca="false">H11*'Project Assumptions'!$J$40</f>
        <v>474.518165154281</v>
      </c>
      <c r="I17" s="149" t="n">
        <f aca="false">I11*'Project Assumptions'!$J$40</f>
        <v>478.567516894955</v>
      </c>
      <c r="J17" s="149" t="n">
        <f aca="false">J11*'Project Assumptions'!$J$40</f>
        <v>482.538181410989</v>
      </c>
      <c r="K17" s="149" t="n">
        <f aca="false">K11*'Project Assumptions'!$J$40</f>
        <v>486.587987431374</v>
      </c>
      <c r="L17" s="149" t="n">
        <f aca="false">L11*'Project Assumptions'!$J$40</f>
        <v>490.840821474279</v>
      </c>
      <c r="M17" s="149" t="n">
        <f aca="false">M11*'Project Assumptions'!$J$40</f>
        <v>495.040101351544</v>
      </c>
      <c r="N17" s="149" t="n">
        <f aca="false">N11*'Project Assumptions'!$J$40</f>
        <v>499.323366826353</v>
      </c>
      <c r="O17" s="149" t="n">
        <f aca="false">O11*'Project Assumptions'!$J$40</f>
        <v>503.69229761066</v>
      </c>
      <c r="P17" s="149" t="n">
        <f aca="false">P11*'Project Assumptions'!$J$40</f>
        <v>508.14860701065</v>
      </c>
      <c r="Q17" s="149" t="n">
        <f aca="false">Q11*'Project Assumptions'!$J$40</f>
        <v>512.694042598641</v>
      </c>
      <c r="R17" s="149" t="n">
        <f aca="false">R11*'Project Assumptions'!$J$40</f>
        <v>517.330386898389</v>
      </c>
      <c r="S17" s="149" t="n">
        <f aca="false">S11*'Project Assumptions'!$J$40</f>
        <v>522.059458084136</v>
      </c>
      <c r="T17" s="149" t="n">
        <f aca="false">T11*'Project Assumptions'!$J$40</f>
        <v>4081.29385039214</v>
      </c>
      <c r="U17" s="149" t="n">
        <f aca="false">U11*'Project Assumptions'!Z40</f>
        <v>0</v>
      </c>
      <c r="V17" s="149" t="n">
        <f aca="false">V11*'Project Assumptions'!AA40</f>
        <v>0</v>
      </c>
      <c r="W17" s="149" t="n">
        <f aca="false">W11*'Project Assumptions'!AB40</f>
        <v>0</v>
      </c>
      <c r="X17" s="149" t="n">
        <f aca="false">X11*'Project Assumptions'!AC40</f>
        <v>0</v>
      </c>
      <c r="Y17" s="149" t="n">
        <f aca="false">Y11*'Project Assumptions'!AD40</f>
        <v>0</v>
      </c>
      <c r="Z17" s="149" t="n">
        <f aca="false">Z11*'Project Assumptions'!AE40</f>
        <v>0</v>
      </c>
      <c r="AA17" s="149" t="n">
        <f aca="false">AA11*'Project Assumptions'!AF40</f>
        <v>0</v>
      </c>
      <c r="AB17" s="149" t="n">
        <f aca="false">AB11*'Project Assumptions'!AG40</f>
        <v>0</v>
      </c>
      <c r="AC17" s="149" t="n">
        <f aca="false">AC11*'Project Assumptions'!AH40</f>
        <v>0</v>
      </c>
      <c r="AD17" s="149" t="n">
        <f aca="false">AD11*'Project Assumptions'!AI40</f>
        <v>0</v>
      </c>
      <c r="AE17" s="149" t="n">
        <f aca="false">AE11*'Project Assumptions'!AJ40</f>
        <v>0</v>
      </c>
      <c r="AF17" s="149" t="n">
        <f aca="false">AF11*'Project Assumptions'!AK40</f>
        <v>0</v>
      </c>
      <c r="AG17" s="149" t="n">
        <f aca="false">AG11*'Project Assumptions'!AL40</f>
        <v>0</v>
      </c>
      <c r="AH17" s="149" t="n">
        <f aca="false">AH11*'Project Assumptions'!AM40</f>
        <v>0</v>
      </c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  <c r="IW17" s="119"/>
    </row>
    <row r="18" customFormat="false" ht="15.75" hidden="false" customHeight="true" outlineLevel="0" collapsed="false">
      <c r="A18" s="139" t="s">
        <v>72</v>
      </c>
      <c r="B18" s="140"/>
      <c r="C18" s="146"/>
      <c r="D18" s="148"/>
      <c r="E18" s="149" t="n">
        <v>52.0833333333333</v>
      </c>
      <c r="F18" s="149" t="n">
        <v>127.5</v>
      </c>
      <c r="G18" s="149" t="n">
        <v>130.05</v>
      </c>
      <c r="H18" s="149" t="n">
        <v>132.651</v>
      </c>
      <c r="I18" s="149" t="n">
        <v>135.30402</v>
      </c>
      <c r="J18" s="149" t="n">
        <v>138.0101004</v>
      </c>
      <c r="K18" s="149" t="n">
        <v>140.770302408</v>
      </c>
      <c r="L18" s="149" t="n">
        <v>143.58570845616</v>
      </c>
      <c r="M18" s="149" t="n">
        <v>146.457422625283</v>
      </c>
      <c r="N18" s="149" t="n">
        <v>149.386571077789</v>
      </c>
      <c r="O18" s="149" t="n">
        <v>152.374302499345</v>
      </c>
      <c r="P18" s="149" t="n">
        <v>155.421788549332</v>
      </c>
      <c r="Q18" s="149" t="n">
        <v>158.530224320318</v>
      </c>
      <c r="R18" s="149" t="n">
        <v>161.700828806725</v>
      </c>
      <c r="S18" s="149" t="n">
        <v>164.934845382859</v>
      </c>
      <c r="T18" s="149" t="n">
        <v>91.1265020740296</v>
      </c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</row>
    <row r="19" customFormat="false" ht="15.75" hidden="false" customHeight="true" outlineLevel="0" collapsed="false">
      <c r="A19" s="139" t="s">
        <v>73</v>
      </c>
      <c r="B19" s="140"/>
      <c r="C19" s="146"/>
      <c r="D19" s="150" t="n">
        <v>0</v>
      </c>
      <c r="E19" s="149" t="n">
        <v>0</v>
      </c>
      <c r="F19" s="149" t="n">
        <v>123.282352194937</v>
      </c>
      <c r="G19" s="149" t="n">
        <v>480.122502230419</v>
      </c>
      <c r="H19" s="149" t="n">
        <v>458.357225875439</v>
      </c>
      <c r="I19" s="149" t="n">
        <v>435.256354882984</v>
      </c>
      <c r="J19" s="149" t="n">
        <v>410.737932423901</v>
      </c>
      <c r="K19" s="149" t="n">
        <v>384.714972507006</v>
      </c>
      <c r="L19" s="149" t="n">
        <v>357.095151371838</v>
      </c>
      <c r="M19" s="149" t="n">
        <v>327.780479944188</v>
      </c>
      <c r="N19" s="149" t="n">
        <v>296.666956192333</v>
      </c>
      <c r="O19" s="149" t="n">
        <v>263.644196150608</v>
      </c>
      <c r="P19" s="149" t="n">
        <v>228.595042301286</v>
      </c>
      <c r="Q19" s="149" t="n">
        <v>191.395147925367</v>
      </c>
      <c r="R19" s="149" t="n">
        <v>151.912535947668</v>
      </c>
      <c r="S19" s="149" t="n">
        <v>110.007130711067</v>
      </c>
      <c r="T19" s="149" t="n">
        <v>118.3655548166</v>
      </c>
      <c r="U19" s="149" t="n">
        <v>205.766786670179</v>
      </c>
      <c r="V19" s="149" t="n">
        <v>196.438811089474</v>
      </c>
      <c r="W19" s="149" t="n">
        <v>186.538437806993</v>
      </c>
      <c r="X19" s="149" t="n">
        <v>176.030542467386</v>
      </c>
      <c r="Y19" s="149" t="n">
        <v>164.877845360145</v>
      </c>
      <c r="Z19" s="149" t="n">
        <v>153.040779159359</v>
      </c>
      <c r="AA19" s="149" t="n">
        <v>140.477348547509</v>
      </c>
      <c r="AB19" s="149" t="n">
        <v>127.142981225285</v>
      </c>
      <c r="AC19" s="149" t="n">
        <v>112.990369778832</v>
      </c>
      <c r="AD19" s="149" t="n">
        <v>97.9693038434082</v>
      </c>
      <c r="AE19" s="149" t="n">
        <v>82.0264919680146</v>
      </c>
      <c r="AF19" s="149" t="n">
        <v>65.1053725490005</v>
      </c>
      <c r="AG19" s="149" t="n">
        <v>47.145913161886</v>
      </c>
      <c r="AH19" s="149" t="n">
        <v>28.0843975794727</v>
      </c>
      <c r="AI19" s="149"/>
      <c r="AJ19" s="149"/>
      <c r="AK19" s="149"/>
      <c r="AL19" s="149"/>
      <c r="AM19" s="14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  <c r="IW19" s="119"/>
    </row>
    <row r="20" customFormat="false" ht="20.25" hidden="false" customHeight="true" outlineLevel="0" collapsed="false">
      <c r="A20" s="139" t="s">
        <v>74</v>
      </c>
      <c r="B20" s="140"/>
      <c r="C20" s="146"/>
      <c r="D20" s="151" t="n">
        <v>-1209.15523020353</v>
      </c>
      <c r="E20" s="152" t="n">
        <v>0</v>
      </c>
      <c r="F20" s="152" t="n">
        <v>97.9112521674342</v>
      </c>
      <c r="G20" s="152" t="n">
        <v>53.7798806275262</v>
      </c>
      <c r="H20" s="152" t="n">
        <v>57.0800050550198</v>
      </c>
      <c r="I20" s="152" t="n">
        <v>60.5826368348887</v>
      </c>
      <c r="J20" s="152" t="n">
        <v>64.3002025373024</v>
      </c>
      <c r="K20" s="152" t="n">
        <v>68.2458912708978</v>
      </c>
      <c r="L20" s="152" t="n">
        <v>72.4337014748478</v>
      </c>
      <c r="M20" s="152" t="n">
        <v>76.8784905822557</v>
      </c>
      <c r="N20" s="152" t="n">
        <v>81.5960277310736</v>
      </c>
      <c r="O20" s="152" t="n">
        <v>86.603049709548</v>
      </c>
      <c r="P20" s="152" t="n">
        <v>91.9173203346793</v>
      </c>
      <c r="Q20" s="152" t="n">
        <v>97.5576934743506</v>
      </c>
      <c r="R20" s="152" t="n">
        <v>103.544179936722</v>
      </c>
      <c r="S20" s="152" t="n">
        <v>109.898018464193</v>
      </c>
      <c r="T20" s="152" t="n">
        <v>0</v>
      </c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</row>
    <row r="21" customFormat="false" ht="15.75" hidden="false" customHeight="true" outlineLevel="0" collapsed="false">
      <c r="A21" s="141" t="s">
        <v>75</v>
      </c>
      <c r="B21" s="153" t="n">
        <f aca="false">NPV('Project Assumptions'!E47,'Cash Flow &amp; Returns'!D21:AH21)</f>
        <v>7849.28313395858</v>
      </c>
      <c r="C21" s="146"/>
      <c r="D21" s="150" t="n">
        <f aca="false">D20+D19+D17</f>
        <v>-4840.41425537843</v>
      </c>
      <c r="E21" s="149" t="n">
        <f aca="false">SUM(E17:E20)</f>
        <v>2068.68344709189</v>
      </c>
      <c r="F21" s="149" t="n">
        <f aca="false">SUM(F17:F20)</f>
        <v>814.229126233151</v>
      </c>
      <c r="G21" s="149" t="n">
        <f aca="false">SUM(G17:G20)</f>
        <v>1134.63995225094</v>
      </c>
      <c r="H21" s="149" t="n">
        <f aca="false">SUM(H17:H20)</f>
        <v>1122.60639608474</v>
      </c>
      <c r="I21" s="149" t="n">
        <f aca="false">SUM(I17:I20)</f>
        <v>1109.71052861283</v>
      </c>
      <c r="J21" s="149" t="n">
        <f aca="false">SUM(J17:J20)</f>
        <v>1095.58641677219</v>
      </c>
      <c r="K21" s="149" t="n">
        <f aca="false">SUM(K17:K20)</f>
        <v>1080.31915361728</v>
      </c>
      <c r="L21" s="149" t="n">
        <f aca="false">SUM(L17:L20)</f>
        <v>1063.95538277712</v>
      </c>
      <c r="M21" s="149" t="n">
        <f aca="false">SUM(M17:M20)</f>
        <v>1046.15649450327</v>
      </c>
      <c r="N21" s="149" t="n">
        <f aca="false">SUM(N17:N20)</f>
        <v>1026.97292182755</v>
      </c>
      <c r="O21" s="149" t="n">
        <f aca="false">SUM(O17:O20)</f>
        <v>1006.31384597016</v>
      </c>
      <c r="P21" s="149" t="n">
        <f aca="false">SUM(P17:P20)</f>
        <v>984.082758195947</v>
      </c>
      <c r="Q21" s="149" t="n">
        <f aca="false">SUM(Q17:Q20)</f>
        <v>960.177108318678</v>
      </c>
      <c r="R21" s="149" t="n">
        <f aca="false">SUM(R17:R20)</f>
        <v>934.487931589503</v>
      </c>
      <c r="S21" s="149" t="n">
        <f aca="false">SUM(S17:S20)</f>
        <v>906.899452642256</v>
      </c>
      <c r="T21" s="149" t="n">
        <f aca="false">SUM(T17:T20)</f>
        <v>4290.78590728277</v>
      </c>
      <c r="U21" s="149" t="n">
        <f aca="false">SUM(U17:U20)</f>
        <v>205.766786670179</v>
      </c>
      <c r="V21" s="149" t="n">
        <f aca="false">SUM(V17:V20)</f>
        <v>196.438811089474</v>
      </c>
      <c r="W21" s="149" t="n">
        <f aca="false">SUM(W17:W20)</f>
        <v>186.538437806993</v>
      </c>
      <c r="X21" s="149" t="n">
        <f aca="false">SUM(X17:X20)</f>
        <v>176.030542467386</v>
      </c>
      <c r="Y21" s="149" t="n">
        <f aca="false">SUM(Y17:Y20)</f>
        <v>164.877845360145</v>
      </c>
      <c r="Z21" s="149" t="n">
        <f aca="false">SUM(Z17:Z20)</f>
        <v>153.040779159359</v>
      </c>
      <c r="AA21" s="149" t="n">
        <f aca="false">SUM(AA17:AA20)</f>
        <v>140.477348547509</v>
      </c>
      <c r="AB21" s="149" t="n">
        <f aca="false">SUM(AB17:AB20)</f>
        <v>127.142981225285</v>
      </c>
      <c r="AC21" s="149" t="n">
        <f aca="false">SUM(AC17:AC20)</f>
        <v>112.990369778832</v>
      </c>
      <c r="AD21" s="149" t="n">
        <f aca="false">SUM(AD17:AD20)</f>
        <v>97.9693038434082</v>
      </c>
      <c r="AE21" s="149" t="n">
        <f aca="false">SUM(AE17:AE20)</f>
        <v>82.0264919680146</v>
      </c>
      <c r="AF21" s="149" t="n">
        <f aca="false">SUM(AF17:AF20)</f>
        <v>65.1053725490005</v>
      </c>
      <c r="AG21" s="149" t="n">
        <f aca="false">SUM(AG17:AG20)</f>
        <v>47.145913161886</v>
      </c>
      <c r="AH21" s="149" t="n">
        <f aca="false">SUM(AH17:AH20)</f>
        <v>28.0843975794727</v>
      </c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  <c r="IW21" s="119"/>
    </row>
    <row r="22" customFormat="false" ht="12.6" hidden="false" customHeight="true" outlineLevel="0" collapsed="false">
      <c r="A22" s="154"/>
      <c r="B22" s="154"/>
      <c r="C22" s="155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</row>
    <row r="23" customFormat="false" ht="12.6" hidden="false" customHeight="true" outlineLevel="0" collapsed="false">
      <c r="A23" s="154"/>
      <c r="B23" s="154"/>
      <c r="C23" s="158"/>
      <c r="D23" s="159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AF23" s="115"/>
      <c r="AG23" s="161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61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5"/>
      <c r="ET23" s="115"/>
      <c r="EU23" s="115"/>
      <c r="EV23" s="115"/>
      <c r="EW23" s="115"/>
      <c r="EX23" s="115"/>
      <c r="EY23" s="115"/>
      <c r="EZ23" s="115"/>
      <c r="FA23" s="115"/>
      <c r="FB23" s="115"/>
      <c r="FC23" s="115"/>
      <c r="FD23" s="115"/>
      <c r="FE23" s="115"/>
      <c r="FF23" s="115"/>
      <c r="FG23" s="115"/>
      <c r="FH23" s="115"/>
      <c r="FI23" s="115"/>
      <c r="FJ23" s="115"/>
      <c r="FK23" s="115"/>
      <c r="FL23" s="115"/>
      <c r="FM23" s="115"/>
      <c r="FN23" s="115"/>
      <c r="FO23" s="115"/>
      <c r="FP23" s="115"/>
      <c r="FQ23" s="115"/>
      <c r="FR23" s="115"/>
      <c r="FS23" s="115"/>
      <c r="FT23" s="115"/>
      <c r="FU23" s="115"/>
      <c r="FV23" s="115"/>
      <c r="FW23" s="115"/>
      <c r="FX23" s="115"/>
      <c r="FY23" s="115"/>
      <c r="FZ23" s="115"/>
      <c r="GA23" s="115"/>
      <c r="GB23" s="115"/>
      <c r="GC23" s="115"/>
      <c r="GD23" s="115"/>
      <c r="GE23" s="115"/>
      <c r="GF23" s="115"/>
      <c r="GG23" s="115"/>
      <c r="GH23" s="115"/>
      <c r="GI23" s="115"/>
      <c r="GJ23" s="115"/>
      <c r="GK23" s="115"/>
      <c r="GL23" s="115"/>
      <c r="GM23" s="115"/>
      <c r="GN23" s="115"/>
      <c r="GO23" s="115"/>
      <c r="GP23" s="115"/>
      <c r="GQ23" s="115"/>
      <c r="GR23" s="115"/>
      <c r="GS23" s="115"/>
      <c r="GT23" s="115"/>
      <c r="GU23" s="115"/>
      <c r="GV23" s="115"/>
      <c r="GW23" s="115"/>
      <c r="GX23" s="115"/>
      <c r="GY23" s="115"/>
      <c r="GZ23" s="115"/>
      <c r="HA23" s="115"/>
      <c r="HB23" s="115"/>
      <c r="HC23" s="115"/>
      <c r="HD23" s="115"/>
      <c r="HE23" s="115"/>
      <c r="HF23" s="115"/>
      <c r="HG23" s="115"/>
      <c r="HH23" s="115"/>
      <c r="HI23" s="115"/>
      <c r="HJ23" s="115"/>
      <c r="HK23" s="115"/>
      <c r="HL23" s="115"/>
      <c r="HM23" s="115"/>
      <c r="HN23" s="115"/>
      <c r="HO23" s="115"/>
      <c r="HP23" s="115"/>
      <c r="HQ23" s="115"/>
      <c r="HR23" s="115"/>
      <c r="HS23" s="115"/>
      <c r="HT23" s="115"/>
      <c r="HU23" s="115"/>
      <c r="HV23" s="115"/>
      <c r="HW23" s="115"/>
      <c r="HX23" s="115"/>
      <c r="HY23" s="115"/>
      <c r="HZ23" s="115"/>
      <c r="IA23" s="115"/>
      <c r="IB23" s="115"/>
      <c r="IC23" s="115"/>
      <c r="ID23" s="115"/>
      <c r="IE23" s="115"/>
      <c r="IF23" s="115"/>
      <c r="IG23" s="115"/>
      <c r="IH23" s="115"/>
      <c r="II23" s="115"/>
      <c r="IJ23" s="115"/>
      <c r="IK23" s="115"/>
      <c r="IL23" s="115"/>
      <c r="IM23" s="115"/>
      <c r="IN23" s="115"/>
      <c r="IO23" s="115"/>
      <c r="IP23" s="115"/>
      <c r="IQ23" s="115"/>
      <c r="IR23" s="115"/>
      <c r="IS23" s="115"/>
      <c r="IT23" s="115"/>
      <c r="IU23" s="115"/>
      <c r="IV23" s="115"/>
      <c r="IW23" s="115"/>
    </row>
    <row r="24" customFormat="false" ht="12.6" hidden="false" customHeight="true" outlineLevel="0" collapsed="false">
      <c r="A24" s="154"/>
      <c r="B24" s="154"/>
      <c r="C24" s="158"/>
      <c r="D24" s="159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AD24" s="158"/>
      <c r="AE24" s="158"/>
      <c r="AF24" s="158"/>
      <c r="AG24" s="162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62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  <c r="IJ24" s="158"/>
      <c r="IK24" s="158"/>
      <c r="IL24" s="158"/>
      <c r="IM24" s="158"/>
      <c r="IN24" s="158"/>
      <c r="IO24" s="158"/>
      <c r="IP24" s="158"/>
      <c r="IQ24" s="158"/>
      <c r="IR24" s="158"/>
      <c r="IS24" s="158"/>
      <c r="IT24" s="158"/>
      <c r="IU24" s="158"/>
      <c r="IV24" s="158"/>
      <c r="IW24" s="158"/>
    </row>
    <row r="25" customFormat="false" ht="12.6" hidden="false" customHeight="true" outlineLevel="0" collapsed="false">
      <c r="A25" s="154"/>
      <c r="B25" s="154"/>
      <c r="C25" s="158"/>
      <c r="D25" s="159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AF25" s="115"/>
      <c r="AG25" s="161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61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  <c r="FK25" s="115"/>
      <c r="FL25" s="115"/>
      <c r="FM25" s="115"/>
      <c r="FN25" s="115"/>
      <c r="FO25" s="115"/>
      <c r="FP25" s="115"/>
      <c r="FQ25" s="115"/>
      <c r="FR25" s="115"/>
      <c r="FS25" s="115"/>
      <c r="FT25" s="115"/>
      <c r="FU25" s="115"/>
      <c r="FV25" s="115"/>
      <c r="FW25" s="115"/>
      <c r="FX25" s="115"/>
      <c r="FY25" s="115"/>
      <c r="FZ25" s="115"/>
      <c r="GA25" s="115"/>
      <c r="GB25" s="115"/>
      <c r="GC25" s="115"/>
      <c r="GD25" s="115"/>
      <c r="GE25" s="115"/>
      <c r="GF25" s="115"/>
      <c r="GG25" s="115"/>
      <c r="GH25" s="115"/>
      <c r="GI25" s="115"/>
      <c r="GJ25" s="115"/>
      <c r="GK25" s="115"/>
      <c r="GL25" s="115"/>
      <c r="GM25" s="115"/>
      <c r="GN25" s="115"/>
      <c r="GO25" s="115"/>
      <c r="GP25" s="115"/>
      <c r="GQ25" s="115"/>
      <c r="GR25" s="115"/>
      <c r="GS25" s="115"/>
      <c r="GT25" s="115"/>
      <c r="GU25" s="115"/>
      <c r="GV25" s="115"/>
      <c r="GW25" s="115"/>
      <c r="GX25" s="115"/>
      <c r="GY25" s="115"/>
      <c r="GZ25" s="115"/>
      <c r="HA25" s="115"/>
      <c r="HB25" s="115"/>
      <c r="HC25" s="115"/>
      <c r="HD25" s="115"/>
      <c r="HE25" s="115"/>
      <c r="HF25" s="115"/>
      <c r="HG25" s="115"/>
      <c r="HH25" s="115"/>
      <c r="HI25" s="115"/>
      <c r="HJ25" s="115"/>
      <c r="HK25" s="115"/>
      <c r="HL25" s="115"/>
      <c r="HM25" s="115"/>
      <c r="HN25" s="115"/>
      <c r="HO25" s="115"/>
      <c r="HP25" s="115"/>
      <c r="HQ25" s="115"/>
      <c r="HR25" s="115"/>
      <c r="HS25" s="115"/>
      <c r="HT25" s="115"/>
      <c r="HU25" s="115"/>
      <c r="HV25" s="115"/>
      <c r="HW25" s="115"/>
      <c r="HX25" s="115"/>
      <c r="HY25" s="115"/>
      <c r="HZ25" s="115"/>
      <c r="IA25" s="115"/>
      <c r="IB25" s="115"/>
      <c r="IC25" s="115"/>
      <c r="ID25" s="115"/>
      <c r="IE25" s="115"/>
      <c r="IF25" s="115"/>
      <c r="IG25" s="115"/>
      <c r="IH25" s="115"/>
      <c r="II25" s="115"/>
      <c r="IJ25" s="115"/>
      <c r="IK25" s="115"/>
      <c r="IL25" s="115"/>
      <c r="IM25" s="115"/>
      <c r="IN25" s="115"/>
      <c r="IO25" s="115"/>
      <c r="IP25" s="115"/>
      <c r="IQ25" s="115"/>
      <c r="IR25" s="115"/>
      <c r="IS25" s="115"/>
      <c r="IT25" s="115"/>
      <c r="IU25" s="115"/>
      <c r="IV25" s="115"/>
      <c r="IW25" s="115"/>
    </row>
    <row r="26" customFormat="false" ht="12.6" hidden="false" customHeight="true" outlineLevel="0" collapsed="false">
      <c r="A26" s="154"/>
      <c r="B26" s="154"/>
      <c r="C26" s="115"/>
      <c r="D26" s="163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AF26" s="115"/>
      <c r="AG26" s="161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61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  <c r="FW26" s="115"/>
      <c r="FX26" s="115"/>
      <c r="FY26" s="115"/>
      <c r="FZ26" s="115"/>
      <c r="GA26" s="115"/>
      <c r="GB26" s="115"/>
      <c r="GC26" s="115"/>
      <c r="GD26" s="115"/>
      <c r="GE26" s="115"/>
      <c r="GF26" s="115"/>
      <c r="GG26" s="115"/>
      <c r="GH26" s="115"/>
      <c r="GI26" s="115"/>
      <c r="GJ26" s="115"/>
      <c r="GK26" s="115"/>
      <c r="GL26" s="115"/>
      <c r="GM26" s="115"/>
      <c r="GN26" s="115"/>
      <c r="GO26" s="115"/>
      <c r="GP26" s="115"/>
      <c r="GQ26" s="115"/>
      <c r="GR26" s="115"/>
      <c r="GS26" s="115"/>
      <c r="GT26" s="115"/>
      <c r="GU26" s="115"/>
      <c r="GV26" s="115"/>
      <c r="GW26" s="115"/>
      <c r="GX26" s="115"/>
      <c r="GY26" s="115"/>
      <c r="GZ26" s="115"/>
      <c r="HA26" s="115"/>
      <c r="HB26" s="115"/>
      <c r="HC26" s="115"/>
      <c r="HD26" s="115"/>
      <c r="HE26" s="115"/>
      <c r="HF26" s="115"/>
      <c r="HG26" s="115"/>
      <c r="HH26" s="115"/>
      <c r="HI26" s="115"/>
      <c r="HJ26" s="115"/>
      <c r="HK26" s="115"/>
      <c r="HL26" s="115"/>
      <c r="HM26" s="115"/>
      <c r="HN26" s="115"/>
      <c r="HO26" s="115"/>
      <c r="HP26" s="115"/>
      <c r="HQ26" s="115"/>
      <c r="HR26" s="115"/>
      <c r="HS26" s="115"/>
      <c r="HT26" s="115"/>
      <c r="HU26" s="115"/>
      <c r="HV26" s="115"/>
      <c r="HW26" s="115"/>
      <c r="HX26" s="115"/>
      <c r="HY26" s="115"/>
      <c r="HZ26" s="115"/>
      <c r="IA26" s="115"/>
      <c r="IB26" s="115"/>
      <c r="IC26" s="115"/>
      <c r="ID26" s="115"/>
      <c r="IE26" s="115"/>
      <c r="IF26" s="115"/>
      <c r="IG26" s="115"/>
      <c r="IH26" s="115"/>
      <c r="II26" s="115"/>
      <c r="IJ26" s="115"/>
      <c r="IK26" s="115"/>
      <c r="IL26" s="115"/>
      <c r="IM26" s="115"/>
      <c r="IN26" s="115"/>
      <c r="IO26" s="115"/>
      <c r="IP26" s="115"/>
      <c r="IQ26" s="115"/>
      <c r="IR26" s="115"/>
      <c r="IS26" s="115"/>
      <c r="IT26" s="115"/>
      <c r="IU26" s="115"/>
      <c r="IV26" s="115"/>
      <c r="IW26" s="115"/>
    </row>
    <row r="27" customFormat="false" ht="12.6" hidden="false" customHeight="true" outlineLevel="0" collapsed="false">
      <c r="A27" s="154"/>
      <c r="B27" s="154"/>
      <c r="C27" s="158"/>
      <c r="D27" s="159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AF27" s="115"/>
      <c r="AG27" s="161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61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  <c r="FK27" s="115"/>
      <c r="FL27" s="115"/>
      <c r="FM27" s="115"/>
      <c r="FN27" s="115"/>
      <c r="FO27" s="115"/>
      <c r="FP27" s="115"/>
      <c r="FQ27" s="115"/>
      <c r="FR27" s="115"/>
      <c r="FS27" s="115"/>
      <c r="FT27" s="115"/>
      <c r="FU27" s="115"/>
      <c r="FV27" s="115"/>
      <c r="FW27" s="115"/>
      <c r="FX27" s="115"/>
      <c r="FY27" s="115"/>
      <c r="FZ27" s="115"/>
      <c r="GA27" s="115"/>
      <c r="GB27" s="115"/>
      <c r="GC27" s="115"/>
      <c r="GD27" s="115"/>
      <c r="GE27" s="115"/>
      <c r="GF27" s="115"/>
      <c r="GG27" s="115"/>
      <c r="GH27" s="115"/>
      <c r="GI27" s="115"/>
      <c r="GJ27" s="115"/>
      <c r="GK27" s="115"/>
      <c r="GL27" s="115"/>
      <c r="GM27" s="115"/>
      <c r="GN27" s="115"/>
      <c r="GO27" s="115"/>
      <c r="GP27" s="115"/>
      <c r="GQ27" s="115"/>
      <c r="GR27" s="115"/>
      <c r="GS27" s="115"/>
      <c r="GT27" s="115"/>
      <c r="GU27" s="115"/>
      <c r="GV27" s="115"/>
      <c r="GW27" s="115"/>
      <c r="GX27" s="115"/>
      <c r="GY27" s="115"/>
      <c r="GZ27" s="115"/>
      <c r="HA27" s="115"/>
      <c r="HB27" s="115"/>
      <c r="HC27" s="115"/>
      <c r="HD27" s="115"/>
      <c r="HE27" s="115"/>
      <c r="HF27" s="115"/>
      <c r="HG27" s="115"/>
      <c r="HH27" s="115"/>
      <c r="HI27" s="115"/>
      <c r="HJ27" s="115"/>
      <c r="HK27" s="115"/>
      <c r="HL27" s="115"/>
      <c r="HM27" s="115"/>
      <c r="HN27" s="115"/>
      <c r="HO27" s="115"/>
      <c r="HP27" s="115"/>
      <c r="HQ27" s="115"/>
      <c r="HR27" s="115"/>
      <c r="HS27" s="115"/>
      <c r="HT27" s="115"/>
      <c r="HU27" s="115"/>
      <c r="HV27" s="115"/>
      <c r="HW27" s="115"/>
      <c r="HX27" s="115"/>
      <c r="HY27" s="115"/>
      <c r="HZ27" s="115"/>
      <c r="IA27" s="115"/>
      <c r="IB27" s="115"/>
      <c r="IC27" s="115"/>
      <c r="ID27" s="115"/>
      <c r="IE27" s="115"/>
      <c r="IF27" s="115"/>
      <c r="IG27" s="115"/>
      <c r="IH27" s="115"/>
      <c r="II27" s="115"/>
      <c r="IJ27" s="115"/>
      <c r="IK27" s="115"/>
      <c r="IL27" s="115"/>
      <c r="IM27" s="115"/>
      <c r="IN27" s="115"/>
      <c r="IO27" s="115"/>
      <c r="IP27" s="115"/>
      <c r="IQ27" s="115"/>
      <c r="IR27" s="115"/>
      <c r="IS27" s="115"/>
      <c r="IT27" s="115"/>
      <c r="IU27" s="115"/>
      <c r="IV27" s="115"/>
      <c r="IW27" s="115"/>
    </row>
    <row r="28" customFormat="false" ht="12.6" hidden="false" customHeight="true" outlineLevel="0" collapsed="false">
      <c r="A28" s="165"/>
      <c r="B28" s="165"/>
      <c r="C28" s="158"/>
      <c r="D28" s="159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AF28" s="115"/>
      <c r="AG28" s="161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61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  <c r="FK28" s="115"/>
      <c r="FL28" s="115"/>
      <c r="FM28" s="115"/>
      <c r="FN28" s="115"/>
      <c r="FO28" s="115"/>
      <c r="FP28" s="115"/>
      <c r="FQ28" s="115"/>
      <c r="FR28" s="115"/>
      <c r="FS28" s="115"/>
      <c r="FT28" s="115"/>
      <c r="FU28" s="115"/>
      <c r="FV28" s="115"/>
      <c r="FW28" s="115"/>
      <c r="FX28" s="115"/>
      <c r="FY28" s="115"/>
      <c r="FZ28" s="115"/>
      <c r="GA28" s="115"/>
      <c r="GB28" s="115"/>
      <c r="GC28" s="115"/>
      <c r="GD28" s="115"/>
      <c r="GE28" s="115"/>
      <c r="GF28" s="115"/>
      <c r="GG28" s="115"/>
      <c r="GH28" s="115"/>
      <c r="GI28" s="115"/>
      <c r="GJ28" s="115"/>
      <c r="GK28" s="115"/>
      <c r="GL28" s="115"/>
      <c r="GM28" s="115"/>
      <c r="GN28" s="115"/>
      <c r="GO28" s="115"/>
      <c r="GP28" s="115"/>
      <c r="GQ28" s="115"/>
      <c r="GR28" s="115"/>
      <c r="GS28" s="115"/>
      <c r="GT28" s="115"/>
      <c r="GU28" s="115"/>
      <c r="GV28" s="115"/>
      <c r="GW28" s="115"/>
      <c r="GX28" s="115"/>
      <c r="GY28" s="115"/>
      <c r="GZ28" s="115"/>
      <c r="HA28" s="115"/>
      <c r="HB28" s="115"/>
      <c r="HC28" s="115"/>
      <c r="HD28" s="115"/>
      <c r="HE28" s="115"/>
      <c r="HF28" s="115"/>
      <c r="HG28" s="115"/>
      <c r="HH28" s="115"/>
      <c r="HI28" s="115"/>
      <c r="HJ28" s="115"/>
      <c r="HK28" s="115"/>
      <c r="HL28" s="115"/>
      <c r="HM28" s="115"/>
      <c r="HN28" s="115"/>
      <c r="HO28" s="115"/>
      <c r="HP28" s="115"/>
      <c r="HQ28" s="115"/>
      <c r="HR28" s="115"/>
      <c r="HS28" s="115"/>
      <c r="HT28" s="115"/>
      <c r="HU28" s="115"/>
      <c r="HV28" s="115"/>
      <c r="HW28" s="115"/>
      <c r="HX28" s="115"/>
      <c r="HY28" s="115"/>
      <c r="HZ28" s="115"/>
      <c r="IA28" s="115"/>
      <c r="IB28" s="115"/>
      <c r="IC28" s="115"/>
      <c r="ID28" s="115"/>
      <c r="IE28" s="115"/>
      <c r="IF28" s="115"/>
      <c r="IG28" s="115"/>
      <c r="IH28" s="115"/>
      <c r="II28" s="115"/>
      <c r="IJ28" s="115"/>
      <c r="IK28" s="115"/>
      <c r="IL28" s="115"/>
      <c r="IM28" s="115"/>
      <c r="IN28" s="115"/>
      <c r="IO28" s="115"/>
      <c r="IP28" s="115"/>
      <c r="IQ28" s="115"/>
      <c r="IR28" s="115"/>
      <c r="IS28" s="115"/>
      <c r="IT28" s="115"/>
      <c r="IU28" s="115"/>
      <c r="IV28" s="115"/>
      <c r="IW28" s="115"/>
    </row>
    <row r="29" customFormat="false" ht="12.6" hidden="false" customHeight="true" outlineLevel="0" collapsed="false">
      <c r="A29" s="154"/>
      <c r="B29" s="154"/>
      <c r="C29" s="158"/>
      <c r="D29" s="159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AF29" s="115"/>
      <c r="AG29" s="161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61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5"/>
      <c r="DZ29" s="115"/>
      <c r="EA29" s="115"/>
      <c r="EB29" s="115"/>
      <c r="EC29" s="115"/>
      <c r="ED29" s="115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5"/>
      <c r="IP29" s="115"/>
      <c r="IQ29" s="115"/>
      <c r="IR29" s="115"/>
      <c r="IS29" s="115"/>
      <c r="IT29" s="115"/>
      <c r="IU29" s="115"/>
      <c r="IV29" s="115"/>
      <c r="IW29" s="115"/>
    </row>
    <row r="30" customFormat="false" ht="12.6" hidden="false" customHeight="true" outlineLevel="0" collapsed="false">
      <c r="A30" s="167"/>
      <c r="B30" s="167"/>
      <c r="C30" s="115"/>
      <c r="D30" s="168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AF30" s="115"/>
      <c r="AG30" s="161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61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115"/>
      <c r="ID30" s="115"/>
      <c r="IE30" s="115"/>
      <c r="IF30" s="115"/>
      <c r="IG30" s="115"/>
      <c r="IH30" s="115"/>
      <c r="II30" s="115"/>
      <c r="IJ30" s="115"/>
      <c r="IK30" s="115"/>
      <c r="IL30" s="115"/>
      <c r="IM30" s="115"/>
      <c r="IN30" s="115"/>
      <c r="IO30" s="115"/>
      <c r="IP30" s="115"/>
      <c r="IQ30" s="115"/>
      <c r="IR30" s="115"/>
      <c r="IS30" s="115"/>
      <c r="IT30" s="115"/>
      <c r="IU30" s="115"/>
      <c r="IV30" s="115"/>
      <c r="IW30" s="115"/>
    </row>
    <row r="31" customFormat="false" ht="14.25" hidden="false" customHeight="true" outlineLevel="0" collapsed="false">
      <c r="A31" s="115"/>
      <c r="B31" s="115"/>
      <c r="C31" s="115"/>
      <c r="D31" s="170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AF31" s="115"/>
      <c r="AG31" s="161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61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  <c r="HI31" s="115"/>
      <c r="HJ31" s="115"/>
      <c r="HK31" s="115"/>
      <c r="HL31" s="115"/>
      <c r="HM31" s="115"/>
      <c r="HN31" s="115"/>
      <c r="HO31" s="115"/>
      <c r="HP31" s="115"/>
      <c r="HQ31" s="115"/>
      <c r="HR31" s="115"/>
      <c r="HS31" s="115"/>
      <c r="HT31" s="115"/>
      <c r="HU31" s="115"/>
      <c r="HV31" s="115"/>
      <c r="HW31" s="115"/>
      <c r="HX31" s="115"/>
      <c r="HY31" s="115"/>
      <c r="HZ31" s="115"/>
      <c r="IA31" s="115"/>
      <c r="IB31" s="115"/>
      <c r="IC31" s="115"/>
      <c r="ID31" s="115"/>
      <c r="IE31" s="115"/>
      <c r="IF31" s="115"/>
      <c r="IG31" s="115"/>
      <c r="IH31" s="115"/>
      <c r="II31" s="115"/>
      <c r="IJ31" s="115"/>
      <c r="IK31" s="115"/>
      <c r="IL31" s="115"/>
      <c r="IM31" s="115"/>
      <c r="IN31" s="115"/>
      <c r="IO31" s="115"/>
      <c r="IP31" s="115"/>
      <c r="IQ31" s="115"/>
      <c r="IR31" s="115"/>
      <c r="IS31" s="115"/>
      <c r="IT31" s="115"/>
      <c r="IU31" s="115"/>
      <c r="IV31" s="115"/>
      <c r="IW31" s="115"/>
    </row>
    <row r="32" customFormat="false" ht="12.6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6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6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6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6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6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6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6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6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6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6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6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6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6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6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50" customFormat="false" ht="12.6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6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6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6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6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6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6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6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6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6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6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6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6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6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6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6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6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6" hidden="false" customHeight="tru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6" hidden="false" customHeight="tru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6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6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6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6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6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30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6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6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6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6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6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6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6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6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6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6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6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6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6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6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6" hidden="false" customHeight="tru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6" hidden="false" customHeight="tru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6" hidden="false" customHeight="tru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</sheetData>
  <printOptions headings="false" gridLines="false" gridLinesSet="true" horizontalCentered="true" verticalCentered="true"/>
  <pageMargins left="0.25" right="0.25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  <colBreaks count="1" manualBreakCount="1">
    <brk id="18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7" activeCellId="0" sqref="E17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72" width="36.28"/>
    <col collapsed="false" customWidth="true" hidden="false" outlineLevel="0" max="2" min="2" style="172" width="12.56"/>
    <col collapsed="false" customWidth="true" hidden="false" outlineLevel="0" max="3" min="3" style="172" width="11.7"/>
    <col collapsed="false" customWidth="true" hidden="false" outlineLevel="0" max="33" min="4" style="172" width="12.7"/>
    <col collapsed="false" customWidth="false" hidden="false" outlineLevel="0" max="257" min="34" style="172" width="8.85"/>
  </cols>
  <sheetData>
    <row r="1" customFormat="false" ht="26.25" hidden="false" customHeight="false" outlineLevel="0" collapsed="false">
      <c r="A1" s="116" t="s">
        <v>0</v>
      </c>
    </row>
    <row r="2" customFormat="false" ht="15.6" hidden="false" customHeight="true" outlineLevel="0" collapsed="false">
      <c r="A2" s="117" t="s">
        <v>76</v>
      </c>
      <c r="D2" s="173"/>
    </row>
    <row r="3" customFormat="false" ht="12.6" hidden="false" customHeight="true" outlineLevel="0" collapsed="false">
      <c r="A3" s="174"/>
      <c r="D3" s="173"/>
    </row>
    <row r="4" customFormat="false" ht="15" hidden="false" customHeight="false" outlineLevel="0" collapsed="false">
      <c r="A4" s="119"/>
      <c r="B4" s="119"/>
      <c r="C4" s="120"/>
      <c r="D4" s="120" t="n">
        <v>1</v>
      </c>
      <c r="E4" s="120" t="n">
        <v>2</v>
      </c>
      <c r="F4" s="120" t="n">
        <v>3</v>
      </c>
      <c r="G4" s="120" t="n">
        <v>4</v>
      </c>
      <c r="H4" s="120" t="n">
        <v>5</v>
      </c>
      <c r="I4" s="120" t="n">
        <v>6</v>
      </c>
      <c r="J4" s="120" t="n">
        <v>7</v>
      </c>
      <c r="K4" s="120" t="n">
        <v>8</v>
      </c>
      <c r="L4" s="120" t="n">
        <v>9</v>
      </c>
      <c r="M4" s="120" t="n">
        <v>10</v>
      </c>
      <c r="N4" s="120" t="n">
        <v>11</v>
      </c>
      <c r="O4" s="120" t="n">
        <v>12</v>
      </c>
      <c r="P4" s="120" t="n">
        <v>13</v>
      </c>
      <c r="Q4" s="120" t="n">
        <v>14</v>
      </c>
      <c r="R4" s="120" t="n">
        <v>15</v>
      </c>
      <c r="S4" s="120" t="n">
        <v>16</v>
      </c>
      <c r="T4" s="120" t="n">
        <v>17</v>
      </c>
      <c r="U4" s="120" t="n">
        <v>18</v>
      </c>
      <c r="V4" s="120" t="n">
        <v>19</v>
      </c>
      <c r="W4" s="120" t="n">
        <v>20</v>
      </c>
      <c r="X4" s="120" t="n">
        <v>21</v>
      </c>
      <c r="Y4" s="120" t="n">
        <v>22</v>
      </c>
      <c r="Z4" s="120" t="n">
        <v>23</v>
      </c>
      <c r="AA4" s="120" t="n">
        <v>24</v>
      </c>
      <c r="AB4" s="120" t="n">
        <v>25</v>
      </c>
      <c r="AC4" s="120" t="n">
        <v>26</v>
      </c>
      <c r="AD4" s="120" t="n">
        <v>27</v>
      </c>
      <c r="AE4" s="120" t="n">
        <v>28</v>
      </c>
      <c r="AF4" s="120" t="n">
        <v>29</v>
      </c>
      <c r="AG4" s="120" t="n">
        <v>30</v>
      </c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15.75" hidden="false" customHeight="false" outlineLevel="0" collapsed="false">
      <c r="A5" s="122"/>
      <c r="B5" s="122"/>
      <c r="C5" s="123"/>
      <c r="D5" s="123" t="n">
        <v>2000</v>
      </c>
      <c r="E5" s="123" t="n">
        <v>2001</v>
      </c>
      <c r="F5" s="123" t="n">
        <v>2002</v>
      </c>
      <c r="G5" s="123" t="n">
        <v>2003</v>
      </c>
      <c r="H5" s="123" t="n">
        <v>2004</v>
      </c>
      <c r="I5" s="123" t="n">
        <v>2005</v>
      </c>
      <c r="J5" s="123" t="n">
        <v>2006</v>
      </c>
      <c r="K5" s="123" t="n">
        <v>2007</v>
      </c>
      <c r="L5" s="123" t="n">
        <v>2008</v>
      </c>
      <c r="M5" s="123" t="n">
        <v>2009</v>
      </c>
      <c r="N5" s="123" t="n">
        <v>2010</v>
      </c>
      <c r="O5" s="123" t="n">
        <v>2011</v>
      </c>
      <c r="P5" s="123" t="n">
        <v>2012</v>
      </c>
      <c r="Q5" s="123" t="n">
        <v>2013</v>
      </c>
      <c r="R5" s="123" t="n">
        <v>2014</v>
      </c>
      <c r="S5" s="123" t="n">
        <v>2015</v>
      </c>
      <c r="T5" s="123" t="n">
        <v>2016</v>
      </c>
      <c r="U5" s="123" t="n">
        <v>2017</v>
      </c>
      <c r="V5" s="123" t="n">
        <v>2018</v>
      </c>
      <c r="W5" s="123" t="n">
        <v>2019</v>
      </c>
      <c r="X5" s="123" t="n">
        <v>2020</v>
      </c>
      <c r="Y5" s="123" t="n">
        <v>2021</v>
      </c>
      <c r="Z5" s="123" t="n">
        <v>2022</v>
      </c>
      <c r="AA5" s="123" t="n">
        <v>2023</v>
      </c>
      <c r="AB5" s="123" t="n">
        <v>2024</v>
      </c>
      <c r="AC5" s="123" t="n">
        <v>2025</v>
      </c>
      <c r="AD5" s="123" t="n">
        <v>2026</v>
      </c>
      <c r="AE5" s="123" t="n">
        <v>2027</v>
      </c>
      <c r="AF5" s="123" t="n">
        <v>2028</v>
      </c>
      <c r="AG5" s="123" t="n">
        <v>2029</v>
      </c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</row>
    <row r="6" customFormat="false" ht="15.75" hidden="false" customHeight="false" outlineLevel="0" collapsed="false">
      <c r="A6" s="175" t="s">
        <v>77</v>
      </c>
      <c r="B6" s="176"/>
      <c r="C6" s="176"/>
      <c r="D6" s="125" t="n">
        <v>6.55</v>
      </c>
      <c r="E6" s="126" t="n">
        <v>12</v>
      </c>
      <c r="F6" s="126" t="n">
        <v>12</v>
      </c>
      <c r="G6" s="126" t="n">
        <v>12</v>
      </c>
      <c r="H6" s="126" t="n">
        <v>12</v>
      </c>
      <c r="I6" s="126" t="n">
        <v>12</v>
      </c>
      <c r="J6" s="126" t="n">
        <v>12</v>
      </c>
      <c r="K6" s="126" t="n">
        <v>12</v>
      </c>
      <c r="L6" s="126" t="n">
        <v>12</v>
      </c>
      <c r="M6" s="126" t="n">
        <v>12</v>
      </c>
      <c r="N6" s="126" t="n">
        <v>12</v>
      </c>
      <c r="O6" s="126" t="n">
        <v>12</v>
      </c>
      <c r="P6" s="126" t="n">
        <v>12</v>
      </c>
      <c r="Q6" s="126" t="n">
        <v>12</v>
      </c>
      <c r="R6" s="126" t="n">
        <v>12</v>
      </c>
      <c r="S6" s="126" t="n">
        <v>8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176" t="s">
        <v>78</v>
      </c>
      <c r="B7" s="176"/>
      <c r="C7" s="176"/>
      <c r="D7" s="135" t="n">
        <v>117411.763995178</v>
      </c>
      <c r="E7" s="135" t="n">
        <v>116191.453347006</v>
      </c>
      <c r="F7" s="135" t="n">
        <v>111124.39780361</v>
      </c>
      <c r="G7" s="135" t="n">
        <v>105746.409740857</v>
      </c>
      <c r="H7" s="135" t="n">
        <v>100038.409235355</v>
      </c>
      <c r="I7" s="135" t="n">
        <v>93980.1455518663</v>
      </c>
      <c r="J7" s="135" t="n">
        <v>87550.1252981361</v>
      </c>
      <c r="K7" s="135" t="n">
        <v>80725.5361710463</v>
      </c>
      <c r="L7" s="135" t="n">
        <v>73482.1660235615</v>
      </c>
      <c r="M7" s="135" t="n">
        <v>65794.3169653359</v>
      </c>
      <c r="N7" s="135" t="n">
        <v>57634.7141922286</v>
      </c>
      <c r="O7" s="135" t="n">
        <v>48974.4092212738</v>
      </c>
      <c r="P7" s="135" t="n">
        <v>39782.6771878059</v>
      </c>
      <c r="Q7" s="135" t="n">
        <v>30026.9078403708</v>
      </c>
      <c r="R7" s="135" t="n">
        <v>19672.4898466986</v>
      </c>
      <c r="S7" s="135" t="n">
        <v>8682.68800027924</v>
      </c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6" t="s">
        <v>79</v>
      </c>
      <c r="B8" s="176"/>
      <c r="C8" s="176"/>
      <c r="D8" s="135" t="n">
        <v>1761.17645992767</v>
      </c>
      <c r="E8" s="135" t="n">
        <v>6858.89288900598</v>
      </c>
      <c r="F8" s="135" t="n">
        <v>6547.96036964913</v>
      </c>
      <c r="G8" s="135" t="n">
        <v>6217.94792689977</v>
      </c>
      <c r="H8" s="135" t="n">
        <v>5867.68474891288</v>
      </c>
      <c r="I8" s="135" t="n">
        <v>5495.92817867151</v>
      </c>
      <c r="J8" s="135" t="n">
        <v>5101.35930531197</v>
      </c>
      <c r="K8" s="135" t="n">
        <v>4682.57828491697</v>
      </c>
      <c r="L8" s="135" t="n">
        <v>4238.09937417618</v>
      </c>
      <c r="M8" s="135" t="n">
        <v>3766.3456592944</v>
      </c>
      <c r="N8" s="135" t="n">
        <v>3265.64346144694</v>
      </c>
      <c r="O8" s="135" t="n">
        <v>2734.21639893382</v>
      </c>
      <c r="P8" s="135" t="n">
        <v>2170.17908496668</v>
      </c>
      <c r="Q8" s="135" t="n">
        <v>1571.53043872953</v>
      </c>
      <c r="R8" s="135" t="n">
        <v>936.146585982423</v>
      </c>
      <c r="S8" s="135" t="n">
        <v>261.77332402096</v>
      </c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6" t="s">
        <v>80</v>
      </c>
      <c r="B9" s="176"/>
      <c r="C9" s="177"/>
      <c r="D9" s="135" t="n">
        <v>1220.31064817276</v>
      </c>
      <c r="E9" s="135" t="n">
        <v>5067.05554339577</v>
      </c>
      <c r="F9" s="135" t="n">
        <v>5377.98806275262</v>
      </c>
      <c r="G9" s="135" t="n">
        <v>5708.00050550198</v>
      </c>
      <c r="H9" s="135" t="n">
        <v>6058.26368348887</v>
      </c>
      <c r="I9" s="135" t="n">
        <v>6430.02025373024</v>
      </c>
      <c r="J9" s="135" t="n">
        <v>6824.58912708979</v>
      </c>
      <c r="K9" s="135" t="n">
        <v>7243.37014748478</v>
      </c>
      <c r="L9" s="135" t="n">
        <v>7687.84905822557</v>
      </c>
      <c r="M9" s="135" t="n">
        <v>8159.60277310735</v>
      </c>
      <c r="N9" s="135" t="n">
        <v>8660.30497095481</v>
      </c>
      <c r="O9" s="135" t="n">
        <v>9191.73203346793</v>
      </c>
      <c r="P9" s="135" t="n">
        <v>9755.76934743507</v>
      </c>
      <c r="Q9" s="135" t="n">
        <v>10354.4179936722</v>
      </c>
      <c r="R9" s="135" t="n">
        <v>10989.8018464193</v>
      </c>
      <c r="S9" s="135" t="n">
        <v>8682.68800028035</v>
      </c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176" t="s">
        <v>81</v>
      </c>
      <c r="B10" s="178"/>
      <c r="C10" s="179"/>
      <c r="D10" s="135" t="n">
        <v>2981.48710810044</v>
      </c>
      <c r="E10" s="135" t="n">
        <v>11925.9484324018</v>
      </c>
      <c r="F10" s="135" t="n">
        <v>11925.9484324018</v>
      </c>
      <c r="G10" s="135" t="n">
        <v>11925.9484324018</v>
      </c>
      <c r="H10" s="135" t="n">
        <v>11925.9484324018</v>
      </c>
      <c r="I10" s="135" t="n">
        <v>11925.9484324018</v>
      </c>
      <c r="J10" s="135" t="n">
        <v>11925.9484324018</v>
      </c>
      <c r="K10" s="135" t="n">
        <v>11925.9484324018</v>
      </c>
      <c r="L10" s="135" t="n">
        <v>11925.9484324018</v>
      </c>
      <c r="M10" s="135" t="n">
        <v>11925.9484324018</v>
      </c>
      <c r="N10" s="135" t="n">
        <v>11925.9484324018</v>
      </c>
      <c r="O10" s="135" t="n">
        <v>11925.9484324018</v>
      </c>
      <c r="P10" s="135" t="n">
        <v>11925.9484324018</v>
      </c>
      <c r="Q10" s="135" t="n">
        <v>11925.9484324018</v>
      </c>
      <c r="R10" s="135" t="n">
        <v>11925.9484324018</v>
      </c>
      <c r="S10" s="135" t="n">
        <v>8944.46132430131</v>
      </c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176" t="s">
        <v>82</v>
      </c>
      <c r="B11" s="180"/>
      <c r="C11" s="176"/>
      <c r="D11" s="135" t="n">
        <v>116191.453347006</v>
      </c>
      <c r="E11" s="135" t="n">
        <v>111124.39780361</v>
      </c>
      <c r="F11" s="135" t="n">
        <v>105746.409740857</v>
      </c>
      <c r="G11" s="135" t="n">
        <v>100038.409235355</v>
      </c>
      <c r="H11" s="135" t="n">
        <v>93980.1455518663</v>
      </c>
      <c r="I11" s="135" t="n">
        <v>87550.1252981361</v>
      </c>
      <c r="J11" s="135" t="n">
        <v>80725.5361710463</v>
      </c>
      <c r="K11" s="135" t="n">
        <v>73482.1660235615</v>
      </c>
      <c r="L11" s="135" t="n">
        <v>65794.3169653359</v>
      </c>
      <c r="M11" s="135" t="n">
        <v>57634.7141922286</v>
      </c>
      <c r="N11" s="135" t="n">
        <v>48974.4092212738</v>
      </c>
      <c r="O11" s="135" t="n">
        <v>39782.6771878059</v>
      </c>
      <c r="P11" s="135" t="n">
        <v>30026.9078403708</v>
      </c>
      <c r="Q11" s="135" t="n">
        <v>19672.4898466986</v>
      </c>
      <c r="R11" s="135" t="n">
        <v>8682.68800027924</v>
      </c>
      <c r="S11" s="135" t="n">
        <v>-1.11504050437361E-009</v>
      </c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5" hidden="false" customHeight="false" outlineLevel="0" collapsed="false">
      <c r="A12" s="176" t="s">
        <v>83</v>
      </c>
      <c r="B12" s="180"/>
      <c r="C12" s="176"/>
      <c r="D12" s="181" t="n">
        <v>9.59665757474042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5" hidden="false" customHeight="false" outlineLevel="0" collapsed="false">
      <c r="A13" s="176"/>
      <c r="B13" s="182"/>
      <c r="C13" s="17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  <c r="IW13" s="176"/>
    </row>
    <row r="14" customFormat="false" ht="15" hidden="false" customHeight="false" outlineLevel="0" collapsed="false">
      <c r="A14" s="176" t="s">
        <v>84</v>
      </c>
      <c r="B14" s="182"/>
      <c r="C14" s="176"/>
      <c r="D14" s="183" t="n">
        <f aca="false">('Cash Flow &amp; Returns'!E11+'Cash Flow &amp; Returns'!E10+'Cash Flow &amp; Returns'!E9)/'Debt Amortization'!D10</f>
        <v>2.35274783397831</v>
      </c>
      <c r="E14" s="183" t="n">
        <f aca="false">('Cash Flow &amp; Returns'!F11+'Cash Flow &amp; Returns'!F10+'Cash Flow &amp; Returns'!F9)/'Debt Amortization'!E10</f>
        <v>1.07807102714044</v>
      </c>
      <c r="F14" s="183" t="n">
        <f aca="false">('Cash Flow &amp; Returns'!G11+'Cash Flow &amp; Returns'!G10+'Cash Flow &amp; Returns'!G9)/'Debt Amortization'!F10</f>
        <v>1.07893503347946</v>
      </c>
      <c r="G14" s="183" t="n">
        <f aca="false">('Cash Flow &amp; Returns'!H11+'Cash Flow &amp; Returns'!H10+'Cash Flow &amp; Returns'!H9)/'Debt Amortization'!G10</f>
        <v>1.07957743031406</v>
      </c>
      <c r="H14" s="183" t="n">
        <f aca="false">('Cash Flow &amp; Returns'!I11+'Cash Flow &amp; Returns'!I10+'Cash Flow &amp; Returns'!I9)/'Debt Amortization'!H10</f>
        <v>1.08025651286479</v>
      </c>
      <c r="I14" s="183" t="n">
        <f aca="false">('Cash Flow &amp; Returns'!J11+'Cash Flow &amp; Returns'!J10+'Cash Flow &amp; Returns'!J9)/'Debt Amortization'!I10</f>
        <v>1.08092239944623</v>
      </c>
      <c r="J14" s="183" t="n">
        <f aca="false">('Cash Flow &amp; Returns'!K11+'Cash Flow &amp; Returns'!K10+'Cash Flow &amp; Returns'!K9)/'Debt Amortization'!J10</f>
        <v>1.08160155818037</v>
      </c>
      <c r="K14" s="183" t="n">
        <f aca="false">('Cash Flow &amp; Returns'!L11+'Cash Flow &amp; Returns'!L10+'Cash Flow &amp; Returns'!L9)/'Debt Amortization'!K10</f>
        <v>1.08231476502795</v>
      </c>
      <c r="L14" s="183" t="n">
        <f aca="false">('Cash Flow &amp; Returns'!M11+'Cash Flow &amp; Returns'!M10+'Cash Flow &amp; Returns'!M9)/'Debt Amortization'!L10</f>
        <v>1.0830189907591</v>
      </c>
      <c r="M14" s="183" t="n">
        <f aca="false">('Cash Flow &amp; Returns'!N11+'Cash Flow &amp; Returns'!N10+'Cash Flow &amp; Returns'!N9)/'Debt Amortization'!M10</f>
        <v>1.08373730100488</v>
      </c>
      <c r="N14" s="183" t="n">
        <f aca="false">('Cash Flow &amp; Returns'!O11+'Cash Flow &amp; Returns'!O10+'Cash Flow &amp; Returns'!O9)/'Debt Amortization'!N10</f>
        <v>1.08446997745557</v>
      </c>
      <c r="O14" s="183" t="n">
        <f aca="false">('Cash Flow &amp; Returns'!P11+'Cash Flow &amp; Returns'!P10+'Cash Flow &amp; Returns'!P9)/'Debt Amortization'!O10</f>
        <v>1.08521730743528</v>
      </c>
      <c r="P14" s="183" t="n">
        <f aca="false">('Cash Flow &amp; Returns'!Q11+'Cash Flow &amp; Returns'!Q10+'Cash Flow &amp; Returns'!Q9)/'Debt Amortization'!P10</f>
        <v>1.08597958401458</v>
      </c>
      <c r="Q14" s="183" t="n">
        <f aca="false">('Cash Flow &amp; Returns'!R11+'Cash Flow &amp; Returns'!R10+'Cash Flow &amp; Returns'!R9)/'Debt Amortization'!Q10</f>
        <v>1.08675710612547</v>
      </c>
      <c r="R14" s="183" t="n">
        <f aca="false">('Cash Flow &amp; Returns'!S11+'Cash Flow &amp; Returns'!S10+'Cash Flow &amp; Returns'!S9)/'Debt Amortization'!R10</f>
        <v>1.08755017867858</v>
      </c>
      <c r="S14" s="183" t="n">
        <f aca="false">('Cash Flow &amp; Returns'!T11+'Cash Flow &amp; Returns'!T10+'Cash Flow &amp; Returns'!T9)/'Debt Amortization'!S10</f>
        <v>1.91258572258647</v>
      </c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  <c r="IW14" s="176"/>
    </row>
    <row r="15" customFormat="false" ht="15" hidden="false" customHeight="false" outlineLevel="0" collapsed="false">
      <c r="A15" s="119"/>
      <c r="B15" s="182"/>
      <c r="C15" s="119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5"/>
      <c r="U15" s="185"/>
      <c r="V15" s="185"/>
      <c r="W15" s="185"/>
      <c r="X15" s="185"/>
      <c r="Y15" s="185"/>
      <c r="Z15" s="185"/>
      <c r="AA15" s="185"/>
      <c r="AB15" s="185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15.75" hidden="false" customHeight="false" outlineLevel="0" collapsed="false">
      <c r="A16" s="186" t="s">
        <v>85</v>
      </c>
      <c r="B16" s="135"/>
      <c r="C16" s="182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  <c r="IW16" s="176"/>
    </row>
    <row r="17" customFormat="false" ht="15" hidden="false" customHeight="false" outlineLevel="0" collapsed="false">
      <c r="A17" s="176" t="s">
        <v>86</v>
      </c>
      <c r="B17" s="187" t="n">
        <v>6077.41483262408</v>
      </c>
      <c r="C17" s="188"/>
      <c r="D17" s="185"/>
      <c r="E17" s="135" t="n">
        <v>241.21658261213</v>
      </c>
      <c r="F17" s="135" t="n">
        <v>467.070477700383</v>
      </c>
      <c r="G17" s="135" t="n">
        <v>445.549902786965</v>
      </c>
      <c r="H17" s="135" t="n">
        <v>422.71872486132</v>
      </c>
      <c r="I17" s="135" t="n">
        <v>398.497128200003</v>
      </c>
      <c r="J17" s="135" t="n">
        <v>372.800436302011</v>
      </c>
      <c r="K17" s="135" t="n">
        <v>345.538815867432</v>
      </c>
      <c r="L17" s="135" t="n">
        <v>316.616962748387</v>
      </c>
      <c r="M17" s="135" t="n">
        <v>285.933768774392</v>
      </c>
      <c r="N17" s="135" t="n">
        <v>253.381968287381</v>
      </c>
      <c r="O17" s="135" t="n">
        <v>218.847763150711</v>
      </c>
      <c r="P17" s="135" t="n">
        <v>182.210424921218</v>
      </c>
      <c r="Q17" s="135" t="n">
        <v>143.341872793549</v>
      </c>
      <c r="R17" s="135" t="n">
        <v>102.106225841304</v>
      </c>
      <c r="S17" s="135" t="n">
        <v>161.737863394867</v>
      </c>
      <c r="T17" s="135" t="n">
        <v>200.173061871593</v>
      </c>
      <c r="U17" s="135" t="n">
        <v>190.949958337271</v>
      </c>
      <c r="V17" s="135" t="n">
        <v>181.165167797708</v>
      </c>
      <c r="W17" s="135" t="n">
        <v>170.784483514287</v>
      </c>
      <c r="X17" s="135" t="n">
        <v>159.771615558005</v>
      </c>
      <c r="Y17" s="135" t="n">
        <v>148.088063943185</v>
      </c>
      <c r="Z17" s="135" t="n">
        <v>135.692984035023</v>
      </c>
      <c r="AA17" s="135" t="n">
        <v>122.543043760454</v>
      </c>
      <c r="AB17" s="135" t="n">
        <v>108.592272123163</v>
      </c>
      <c r="AC17" s="135" t="n">
        <v>93.791898493162</v>
      </c>
      <c r="AD17" s="135" t="n">
        <v>78.0901821090935</v>
      </c>
      <c r="AE17" s="135" t="n">
        <v>61.4322311972352</v>
      </c>
      <c r="AF17" s="135" t="n">
        <v>43.7598110748447</v>
      </c>
      <c r="AG17" s="135" t="n">
        <v>25.0111405670006</v>
      </c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  <c r="IW17" s="119"/>
    </row>
    <row r="18" customFormat="false" ht="15" hidden="false" customHeight="false" outlineLevel="0" collapsed="false">
      <c r="A18" s="119" t="s">
        <v>87</v>
      </c>
      <c r="B18" s="182"/>
      <c r="C18" s="119"/>
      <c r="D18" s="185"/>
      <c r="E18" s="182" t="n">
        <v>0.07</v>
      </c>
      <c r="F18" s="182" t="n">
        <v>0.07</v>
      </c>
      <c r="G18" s="182" t="n">
        <v>0.07</v>
      </c>
      <c r="H18" s="182" t="n">
        <v>0.07</v>
      </c>
      <c r="I18" s="182" t="n">
        <v>0.07</v>
      </c>
      <c r="J18" s="182" t="n">
        <v>0.07</v>
      </c>
      <c r="K18" s="182" t="n">
        <v>0.07</v>
      </c>
      <c r="L18" s="182" t="n">
        <v>0.07</v>
      </c>
      <c r="M18" s="182" t="n">
        <v>0.07</v>
      </c>
      <c r="N18" s="182" t="n">
        <v>0.07</v>
      </c>
      <c r="O18" s="182" t="n">
        <v>0.07</v>
      </c>
      <c r="P18" s="182" t="n">
        <v>0.07</v>
      </c>
      <c r="Q18" s="182" t="n">
        <v>0.07</v>
      </c>
      <c r="R18" s="182" t="n">
        <v>0.07</v>
      </c>
      <c r="S18" s="182"/>
      <c r="T18" s="182" t="n">
        <v>0.03</v>
      </c>
      <c r="U18" s="182" t="n">
        <v>0.03</v>
      </c>
      <c r="V18" s="182" t="n">
        <v>0.03</v>
      </c>
      <c r="W18" s="182" t="n">
        <v>0.03</v>
      </c>
      <c r="X18" s="182" t="n">
        <v>0.03</v>
      </c>
      <c r="Y18" s="182" t="n">
        <v>0.03</v>
      </c>
      <c r="Z18" s="182" t="n">
        <v>0.03</v>
      </c>
      <c r="AA18" s="182" t="n">
        <v>0.03</v>
      </c>
      <c r="AB18" s="182" t="n">
        <v>0.03</v>
      </c>
      <c r="AC18" s="182" t="n">
        <v>0.03</v>
      </c>
      <c r="AD18" s="182" t="n">
        <v>0.03</v>
      </c>
      <c r="AE18" s="182" t="n">
        <v>0.03</v>
      </c>
      <c r="AF18" s="182" t="n">
        <v>0.03</v>
      </c>
      <c r="AG18" s="182" t="n">
        <v>0.03</v>
      </c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</row>
    <row r="19" customFormat="false" ht="12.6" hidden="false" customHeight="true" outlineLevel="0" collapsed="false">
      <c r="B19" s="189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</row>
    <row r="20" customFormat="false" ht="12.6" hidden="false" customHeight="true" outlineLevel="0" collapsed="false">
      <c r="B20" s="189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 customFormat="false" ht="12.6" hidden="false" customHeight="true" outlineLevel="0" collapsed="false"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 customFormat="false" ht="12.6" hidden="false" customHeight="true" outlineLevel="0" collapsed="false">
      <c r="D22" s="190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</row>
    <row r="23" customFormat="false" ht="12.6" hidden="false" customHeight="true" outlineLevel="0" collapsed="false"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</row>
    <row r="24" customFormat="false" ht="12.6" hidden="false" customHeight="true" outlineLevel="0" collapsed="false"/>
    <row r="25" customFormat="false" ht="12.6" hidden="false" customHeight="true" outlineLevel="0" collapsed="false">
      <c r="B25" s="192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</row>
    <row r="26" customFormat="false" ht="12.6" hidden="false" customHeight="true" outlineLevel="0" collapsed="false"/>
    <row r="27" customFormat="false" ht="12.6" hidden="false" customHeight="true" outlineLevel="0" collapsed="false"/>
    <row r="28" customFormat="false" ht="12.6" hidden="false" customHeight="true" outlineLevel="0" collapsed="false"/>
    <row r="29" customFormat="false" ht="12.6" hidden="false" customHeight="true" outlineLevel="0" collapsed="false">
      <c r="A29" s="193"/>
      <c r="B29" s="173"/>
      <c r="C29" s="194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  <c r="DJ29" s="173"/>
      <c r="DK29" s="173"/>
      <c r="DL29" s="173"/>
      <c r="DM29" s="173"/>
      <c r="DN29" s="173"/>
      <c r="DO29" s="173"/>
      <c r="DP29" s="173"/>
      <c r="DQ29" s="173"/>
      <c r="DR29" s="173"/>
      <c r="DS29" s="173"/>
      <c r="DT29" s="173"/>
      <c r="DU29" s="173"/>
      <c r="DV29" s="173"/>
      <c r="DW29" s="173"/>
      <c r="DX29" s="173"/>
      <c r="DY29" s="173"/>
      <c r="DZ29" s="173"/>
      <c r="EA29" s="173"/>
      <c r="EB29" s="173"/>
      <c r="EC29" s="173"/>
      <c r="ED29" s="173"/>
      <c r="EE29" s="173"/>
      <c r="EF29" s="173"/>
      <c r="EG29" s="173"/>
      <c r="EH29" s="173"/>
      <c r="EI29" s="173"/>
      <c r="EJ29" s="173"/>
      <c r="EK29" s="173"/>
      <c r="EL29" s="173"/>
      <c r="EM29" s="173"/>
      <c r="EN29" s="173"/>
      <c r="EO29" s="173"/>
      <c r="EP29" s="173"/>
      <c r="EQ29" s="173"/>
      <c r="ER29" s="173"/>
      <c r="ES29" s="173"/>
      <c r="ET29" s="173"/>
      <c r="EU29" s="173"/>
      <c r="EV29" s="173"/>
      <c r="EW29" s="173"/>
      <c r="EX29" s="173"/>
      <c r="EY29" s="173"/>
      <c r="EZ29" s="173"/>
      <c r="FA29" s="173"/>
      <c r="FB29" s="173"/>
      <c r="FC29" s="173"/>
      <c r="FD29" s="173"/>
      <c r="FE29" s="173"/>
      <c r="FF29" s="173"/>
      <c r="FG29" s="173"/>
      <c r="FH29" s="173"/>
      <c r="FI29" s="173"/>
      <c r="FJ29" s="173"/>
      <c r="FK29" s="173"/>
      <c r="FL29" s="173"/>
      <c r="FM29" s="173"/>
      <c r="FN29" s="173"/>
      <c r="FO29" s="173"/>
      <c r="FP29" s="173"/>
      <c r="FQ29" s="173"/>
      <c r="FR29" s="173"/>
      <c r="FS29" s="173"/>
      <c r="FT29" s="173"/>
      <c r="FU29" s="173"/>
      <c r="FV29" s="173"/>
      <c r="FW29" s="173"/>
      <c r="FX29" s="173"/>
      <c r="FY29" s="173"/>
      <c r="FZ29" s="173"/>
      <c r="GA29" s="173"/>
      <c r="GB29" s="173"/>
      <c r="GC29" s="173"/>
      <c r="GD29" s="173"/>
      <c r="GE29" s="173"/>
      <c r="GF29" s="173"/>
      <c r="GG29" s="173"/>
      <c r="GH29" s="173"/>
      <c r="GI29" s="173"/>
      <c r="GJ29" s="173"/>
      <c r="GK29" s="173"/>
      <c r="GL29" s="173"/>
      <c r="GM29" s="173"/>
      <c r="GN29" s="173"/>
      <c r="GO29" s="173"/>
      <c r="GP29" s="173"/>
      <c r="GQ29" s="173"/>
      <c r="GR29" s="173"/>
      <c r="GS29" s="173"/>
      <c r="GT29" s="173"/>
      <c r="GU29" s="173"/>
      <c r="GV29" s="173"/>
      <c r="GW29" s="173"/>
      <c r="GX29" s="173"/>
      <c r="GY29" s="173"/>
      <c r="GZ29" s="173"/>
      <c r="HA29" s="173"/>
      <c r="HB29" s="173"/>
      <c r="HC29" s="173"/>
      <c r="HD29" s="173"/>
      <c r="HE29" s="173"/>
      <c r="HF29" s="173"/>
      <c r="HG29" s="173"/>
      <c r="HH29" s="173"/>
      <c r="HI29" s="173"/>
      <c r="HJ29" s="173"/>
      <c r="HK29" s="173"/>
      <c r="HL29" s="173"/>
      <c r="HM29" s="173"/>
      <c r="HN29" s="173"/>
      <c r="HO29" s="173"/>
      <c r="HP29" s="173"/>
      <c r="HQ29" s="173"/>
      <c r="HR29" s="173"/>
      <c r="HS29" s="173"/>
      <c r="HT29" s="173"/>
      <c r="HU29" s="173"/>
      <c r="HV29" s="173"/>
      <c r="HW29" s="173"/>
      <c r="HX29" s="173"/>
      <c r="HY29" s="173"/>
      <c r="HZ29" s="173"/>
      <c r="IA29" s="173"/>
      <c r="IB29" s="173"/>
      <c r="IC29" s="173"/>
      <c r="ID29" s="173"/>
      <c r="IE29" s="173"/>
      <c r="IF29" s="173"/>
      <c r="IG29" s="173"/>
      <c r="IH29" s="173"/>
      <c r="II29" s="173"/>
      <c r="IJ29" s="173"/>
      <c r="IK29" s="173"/>
      <c r="IL29" s="173"/>
      <c r="IM29" s="173"/>
      <c r="IN29" s="173"/>
      <c r="IO29" s="173"/>
      <c r="IP29" s="173"/>
      <c r="IQ29" s="173"/>
      <c r="IR29" s="173"/>
      <c r="IS29" s="173"/>
      <c r="IT29" s="173"/>
      <c r="IU29" s="173"/>
      <c r="IV29" s="173"/>
      <c r="IW29" s="173"/>
    </row>
    <row r="30" customFormat="false" ht="12.6" hidden="false" customHeight="true" outlineLevel="0" collapsed="false">
      <c r="B30" s="173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  <c r="DJ30" s="173"/>
      <c r="DK30" s="173"/>
      <c r="DL30" s="173"/>
      <c r="DM30" s="173"/>
      <c r="DN30" s="173"/>
      <c r="DO30" s="173"/>
      <c r="DP30" s="173"/>
      <c r="DQ30" s="173"/>
      <c r="DR30" s="173"/>
      <c r="DS30" s="173"/>
      <c r="DT30" s="173"/>
      <c r="DU30" s="173"/>
      <c r="DV30" s="173"/>
      <c r="DW30" s="173"/>
      <c r="DX30" s="173"/>
      <c r="DY30" s="173"/>
      <c r="DZ30" s="173"/>
      <c r="EA30" s="173"/>
      <c r="EB30" s="173"/>
      <c r="EC30" s="173"/>
      <c r="ED30" s="173"/>
      <c r="EE30" s="173"/>
      <c r="EF30" s="173"/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3"/>
      <c r="ES30" s="173"/>
      <c r="ET30" s="173"/>
      <c r="EU30" s="173"/>
      <c r="EV30" s="173"/>
      <c r="EW30" s="173"/>
      <c r="EX30" s="173"/>
      <c r="EY30" s="173"/>
      <c r="EZ30" s="173"/>
      <c r="FA30" s="173"/>
      <c r="FB30" s="173"/>
      <c r="FC30" s="173"/>
      <c r="FD30" s="173"/>
      <c r="FE30" s="173"/>
      <c r="FF30" s="173"/>
      <c r="FG30" s="173"/>
      <c r="FH30" s="173"/>
      <c r="FI30" s="173"/>
      <c r="FJ30" s="173"/>
      <c r="FK30" s="173"/>
      <c r="FL30" s="173"/>
      <c r="FM30" s="173"/>
      <c r="FN30" s="173"/>
      <c r="FO30" s="173"/>
      <c r="FP30" s="173"/>
      <c r="FQ30" s="173"/>
      <c r="FR30" s="173"/>
      <c r="FS30" s="173"/>
      <c r="FT30" s="173"/>
      <c r="FU30" s="173"/>
      <c r="FV30" s="173"/>
      <c r="FW30" s="173"/>
      <c r="FX30" s="173"/>
      <c r="FY30" s="173"/>
      <c r="FZ30" s="173"/>
      <c r="GA30" s="173"/>
      <c r="GB30" s="173"/>
      <c r="GC30" s="173"/>
      <c r="GD30" s="173"/>
      <c r="GE30" s="173"/>
      <c r="GF30" s="173"/>
      <c r="GG30" s="173"/>
      <c r="GH30" s="173"/>
      <c r="GI30" s="173"/>
      <c r="GJ30" s="173"/>
      <c r="GK30" s="173"/>
      <c r="GL30" s="173"/>
      <c r="GM30" s="173"/>
      <c r="GN30" s="173"/>
      <c r="GO30" s="173"/>
      <c r="GP30" s="173"/>
      <c r="GQ30" s="173"/>
      <c r="GR30" s="173"/>
      <c r="GS30" s="173"/>
      <c r="GT30" s="173"/>
      <c r="GU30" s="173"/>
      <c r="GV30" s="173"/>
      <c r="GW30" s="173"/>
      <c r="GX30" s="173"/>
      <c r="GY30" s="173"/>
      <c r="GZ30" s="173"/>
      <c r="HA30" s="173"/>
      <c r="HB30" s="173"/>
      <c r="HC30" s="173"/>
      <c r="HD30" s="173"/>
      <c r="HE30" s="173"/>
      <c r="HF30" s="173"/>
      <c r="HG30" s="173"/>
      <c r="HH30" s="173"/>
      <c r="HI30" s="173"/>
      <c r="HJ30" s="173"/>
      <c r="HK30" s="173"/>
      <c r="HL30" s="173"/>
      <c r="HM30" s="173"/>
      <c r="HN30" s="173"/>
      <c r="HO30" s="173"/>
      <c r="HP30" s="173"/>
      <c r="HQ30" s="173"/>
      <c r="HR30" s="173"/>
      <c r="HS30" s="173"/>
      <c r="HT30" s="173"/>
      <c r="HU30" s="173"/>
      <c r="HV30" s="173"/>
      <c r="HW30" s="173"/>
      <c r="HX30" s="173"/>
      <c r="HY30" s="173"/>
      <c r="HZ30" s="173"/>
      <c r="IA30" s="173"/>
      <c r="IB30" s="173"/>
      <c r="IC30" s="173"/>
      <c r="ID30" s="173"/>
      <c r="IE30" s="173"/>
      <c r="IF30" s="173"/>
      <c r="IG30" s="173"/>
      <c r="IH30" s="173"/>
      <c r="II30" s="173"/>
      <c r="IJ30" s="173"/>
      <c r="IK30" s="173"/>
      <c r="IL30" s="173"/>
      <c r="IM30" s="173"/>
      <c r="IN30" s="173"/>
      <c r="IO30" s="173"/>
      <c r="IP30" s="173"/>
      <c r="IQ30" s="173"/>
      <c r="IR30" s="173"/>
      <c r="IS30" s="173"/>
      <c r="IT30" s="173"/>
      <c r="IU30" s="173"/>
      <c r="IV30" s="173"/>
      <c r="IW30" s="173"/>
    </row>
    <row r="31" customFormat="false" ht="12.6" hidden="false" customHeight="true" outlineLevel="0" collapsed="false">
      <c r="A31" s="193"/>
      <c r="B31" s="173"/>
      <c r="C31" s="195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  <c r="IA31" s="173"/>
      <c r="IB31" s="173"/>
      <c r="IC31" s="173"/>
      <c r="ID31" s="173"/>
      <c r="IE31" s="173"/>
      <c r="IF31" s="173"/>
      <c r="IG31" s="173"/>
      <c r="IH31" s="173"/>
      <c r="II31" s="173"/>
      <c r="IJ31" s="173"/>
      <c r="IK31" s="173"/>
      <c r="IL31" s="173"/>
      <c r="IM31" s="173"/>
      <c r="IN31" s="173"/>
      <c r="IO31" s="173"/>
      <c r="IP31" s="173"/>
      <c r="IQ31" s="173"/>
      <c r="IR31" s="173"/>
      <c r="IS31" s="173"/>
      <c r="IT31" s="173"/>
      <c r="IU31" s="173"/>
      <c r="IV31" s="173"/>
      <c r="IW31" s="173"/>
    </row>
    <row r="32" customFormat="false" ht="12.6" hidden="false" customHeight="true" outlineLevel="0" collapsed="false">
      <c r="A32" s="193"/>
      <c r="B32" s="173"/>
      <c r="C32" s="195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  <c r="FZ32" s="173"/>
      <c r="GA32" s="173"/>
      <c r="GB32" s="173"/>
      <c r="GC32" s="173"/>
      <c r="GD32" s="173"/>
      <c r="GE32" s="173"/>
      <c r="GF32" s="173"/>
      <c r="GG32" s="173"/>
      <c r="GH32" s="173"/>
      <c r="GI32" s="173"/>
      <c r="GJ32" s="173"/>
      <c r="GK32" s="173"/>
      <c r="GL32" s="173"/>
      <c r="GM32" s="173"/>
      <c r="GN32" s="173"/>
      <c r="GO32" s="173"/>
      <c r="GP32" s="173"/>
      <c r="GQ32" s="173"/>
      <c r="GR32" s="173"/>
      <c r="GS32" s="173"/>
      <c r="GT32" s="173"/>
      <c r="GU32" s="173"/>
      <c r="GV32" s="173"/>
      <c r="GW32" s="173"/>
      <c r="GX32" s="173"/>
      <c r="GY32" s="173"/>
      <c r="GZ32" s="173"/>
      <c r="HA32" s="173"/>
      <c r="HB32" s="173"/>
      <c r="HC32" s="173"/>
      <c r="HD32" s="173"/>
      <c r="HE32" s="173"/>
      <c r="HF32" s="173"/>
      <c r="HG32" s="173"/>
      <c r="HH32" s="173"/>
      <c r="HI32" s="173"/>
      <c r="HJ32" s="173"/>
      <c r="HK32" s="173"/>
      <c r="HL32" s="173"/>
      <c r="HM32" s="173"/>
      <c r="HN32" s="173"/>
      <c r="HO32" s="173"/>
      <c r="HP32" s="173"/>
      <c r="HQ32" s="173"/>
      <c r="HR32" s="173"/>
      <c r="HS32" s="173"/>
      <c r="HT32" s="173"/>
      <c r="HU32" s="173"/>
      <c r="HV32" s="173"/>
      <c r="HW32" s="173"/>
      <c r="HX32" s="173"/>
      <c r="HY32" s="173"/>
      <c r="HZ32" s="173"/>
      <c r="IA32" s="173"/>
      <c r="IB32" s="173"/>
      <c r="IC32" s="173"/>
      <c r="ID32" s="173"/>
      <c r="IE32" s="173"/>
      <c r="IF32" s="173"/>
      <c r="IG32" s="173"/>
      <c r="IH32" s="173"/>
      <c r="II32" s="173"/>
      <c r="IJ32" s="173"/>
      <c r="IK32" s="173"/>
      <c r="IL32" s="173"/>
      <c r="IM32" s="173"/>
      <c r="IN32" s="173"/>
      <c r="IO32" s="173"/>
      <c r="IP32" s="173"/>
      <c r="IQ32" s="173"/>
      <c r="IR32" s="173"/>
      <c r="IS32" s="173"/>
      <c r="IT32" s="173"/>
      <c r="IU32" s="173"/>
      <c r="IV32" s="173"/>
      <c r="IW32" s="173"/>
    </row>
    <row r="33" customFormat="false" ht="12.6" hidden="false" customHeight="true" outlineLevel="0" collapsed="false">
      <c r="A33" s="193"/>
      <c r="B33" s="173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3"/>
      <c r="CI33" s="173"/>
      <c r="CJ33" s="173"/>
      <c r="CK33" s="173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173"/>
      <c r="CX33" s="173"/>
      <c r="CY33" s="173"/>
      <c r="CZ33" s="173"/>
      <c r="DA33" s="173"/>
      <c r="DB33" s="173"/>
      <c r="DC33" s="173"/>
      <c r="DD33" s="173"/>
      <c r="DE33" s="173"/>
      <c r="DF33" s="173"/>
      <c r="DG33" s="173"/>
      <c r="DH33" s="173"/>
      <c r="DI33" s="173"/>
      <c r="DJ33" s="173"/>
      <c r="DK33" s="173"/>
      <c r="DL33" s="173"/>
      <c r="DM33" s="173"/>
      <c r="DN33" s="173"/>
      <c r="DO33" s="173"/>
      <c r="DP33" s="173"/>
      <c r="DQ33" s="173"/>
      <c r="DR33" s="173"/>
      <c r="DS33" s="173"/>
      <c r="DT33" s="173"/>
      <c r="DU33" s="173"/>
      <c r="DV33" s="173"/>
      <c r="DW33" s="173"/>
      <c r="DX33" s="173"/>
      <c r="DY33" s="173"/>
      <c r="DZ33" s="173"/>
      <c r="EA33" s="173"/>
      <c r="EB33" s="173"/>
      <c r="EC33" s="173"/>
      <c r="ED33" s="173"/>
      <c r="EE33" s="173"/>
      <c r="EF33" s="173"/>
      <c r="EG33" s="173"/>
      <c r="EH33" s="173"/>
      <c r="EI33" s="173"/>
      <c r="EJ33" s="173"/>
      <c r="EK33" s="173"/>
      <c r="EL33" s="173"/>
      <c r="EM33" s="173"/>
      <c r="EN33" s="173"/>
      <c r="EO33" s="173"/>
      <c r="EP33" s="173"/>
      <c r="EQ33" s="173"/>
      <c r="ER33" s="173"/>
      <c r="ES33" s="173"/>
      <c r="ET33" s="173"/>
      <c r="EU33" s="173"/>
      <c r="EV33" s="173"/>
      <c r="EW33" s="173"/>
      <c r="EX33" s="173"/>
      <c r="EY33" s="173"/>
      <c r="EZ33" s="173"/>
      <c r="FA33" s="173"/>
      <c r="FB33" s="173"/>
      <c r="FC33" s="173"/>
      <c r="FD33" s="173"/>
      <c r="FE33" s="173"/>
      <c r="FF33" s="173"/>
      <c r="FG33" s="173"/>
      <c r="FH33" s="173"/>
      <c r="FI33" s="173"/>
      <c r="FJ33" s="173"/>
      <c r="FK33" s="173"/>
      <c r="FL33" s="173"/>
      <c r="FM33" s="173"/>
      <c r="FN33" s="173"/>
      <c r="FO33" s="173"/>
      <c r="FP33" s="173"/>
      <c r="FQ33" s="173"/>
      <c r="FR33" s="173"/>
      <c r="FS33" s="173"/>
      <c r="FT33" s="173"/>
      <c r="FU33" s="173"/>
      <c r="FV33" s="173"/>
      <c r="FW33" s="173"/>
      <c r="FX33" s="173"/>
      <c r="FY33" s="173"/>
      <c r="FZ33" s="173"/>
      <c r="GA33" s="173"/>
      <c r="GB33" s="173"/>
      <c r="GC33" s="173"/>
      <c r="GD33" s="173"/>
      <c r="GE33" s="173"/>
      <c r="GF33" s="173"/>
      <c r="GG33" s="173"/>
      <c r="GH33" s="173"/>
      <c r="GI33" s="173"/>
      <c r="GJ33" s="173"/>
      <c r="GK33" s="173"/>
      <c r="GL33" s="173"/>
      <c r="GM33" s="173"/>
      <c r="GN33" s="173"/>
      <c r="GO33" s="173"/>
      <c r="GP33" s="173"/>
      <c r="GQ33" s="173"/>
      <c r="GR33" s="173"/>
      <c r="GS33" s="173"/>
      <c r="GT33" s="173"/>
      <c r="GU33" s="173"/>
      <c r="GV33" s="173"/>
      <c r="GW33" s="173"/>
      <c r="GX33" s="173"/>
      <c r="GY33" s="173"/>
      <c r="GZ33" s="173"/>
      <c r="HA33" s="173"/>
      <c r="HB33" s="173"/>
      <c r="HC33" s="173"/>
      <c r="HD33" s="173"/>
      <c r="HE33" s="173"/>
      <c r="HF33" s="173"/>
      <c r="HG33" s="173"/>
      <c r="HH33" s="173"/>
      <c r="HI33" s="173"/>
      <c r="HJ33" s="173"/>
      <c r="HK33" s="173"/>
      <c r="HL33" s="173"/>
      <c r="HM33" s="173"/>
      <c r="HN33" s="173"/>
      <c r="HO33" s="173"/>
      <c r="HP33" s="173"/>
      <c r="HQ33" s="173"/>
      <c r="HR33" s="173"/>
      <c r="HS33" s="173"/>
      <c r="HT33" s="173"/>
      <c r="HU33" s="173"/>
      <c r="HV33" s="173"/>
      <c r="HW33" s="173"/>
      <c r="HX33" s="173"/>
      <c r="HY33" s="173"/>
      <c r="HZ33" s="173"/>
      <c r="IA33" s="173"/>
      <c r="IB33" s="173"/>
      <c r="IC33" s="173"/>
      <c r="ID33" s="173"/>
      <c r="IE33" s="173"/>
      <c r="IF33" s="173"/>
      <c r="IG33" s="173"/>
      <c r="IH33" s="173"/>
      <c r="II33" s="173"/>
      <c r="IJ33" s="173"/>
      <c r="IK33" s="173"/>
      <c r="IL33" s="173"/>
      <c r="IM33" s="173"/>
      <c r="IN33" s="173"/>
      <c r="IO33" s="173"/>
      <c r="IP33" s="173"/>
      <c r="IQ33" s="173"/>
      <c r="IR33" s="173"/>
      <c r="IS33" s="173"/>
      <c r="IT33" s="173"/>
      <c r="IU33" s="173"/>
      <c r="IV33" s="173"/>
      <c r="IW33" s="173"/>
    </row>
    <row r="34" customFormat="false" ht="12.6" hidden="false" customHeight="true" outlineLevel="0" collapsed="false">
      <c r="A34" s="193"/>
      <c r="B34" s="198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173"/>
      <c r="DA34" s="173"/>
      <c r="DB34" s="173"/>
      <c r="DC34" s="173"/>
      <c r="DD34" s="173"/>
      <c r="DE34" s="173"/>
      <c r="DF34" s="173"/>
      <c r="DG34" s="173"/>
      <c r="DH34" s="173"/>
      <c r="DI34" s="173"/>
      <c r="DJ34" s="173"/>
      <c r="DK34" s="173"/>
      <c r="DL34" s="173"/>
      <c r="DM34" s="173"/>
      <c r="DN34" s="173"/>
      <c r="DO34" s="173"/>
      <c r="DP34" s="173"/>
      <c r="DQ34" s="173"/>
      <c r="DR34" s="173"/>
      <c r="DS34" s="173"/>
      <c r="DT34" s="173"/>
      <c r="DU34" s="173"/>
      <c r="DV34" s="173"/>
      <c r="DW34" s="173"/>
      <c r="DX34" s="173"/>
      <c r="DY34" s="173"/>
      <c r="DZ34" s="173"/>
      <c r="EA34" s="173"/>
      <c r="EB34" s="173"/>
      <c r="EC34" s="173"/>
      <c r="ED34" s="173"/>
      <c r="EE34" s="173"/>
      <c r="EF34" s="173"/>
      <c r="EG34" s="173"/>
      <c r="EH34" s="173"/>
      <c r="EI34" s="173"/>
      <c r="EJ34" s="173"/>
      <c r="EK34" s="173"/>
      <c r="EL34" s="173"/>
      <c r="EM34" s="173"/>
      <c r="EN34" s="173"/>
      <c r="EO34" s="173"/>
      <c r="EP34" s="173"/>
      <c r="EQ34" s="173"/>
      <c r="ER34" s="173"/>
      <c r="ES34" s="173"/>
      <c r="ET34" s="173"/>
      <c r="EU34" s="173"/>
      <c r="EV34" s="173"/>
      <c r="EW34" s="173"/>
      <c r="EX34" s="173"/>
      <c r="EY34" s="173"/>
      <c r="EZ34" s="173"/>
      <c r="FA34" s="173"/>
      <c r="FB34" s="173"/>
      <c r="FC34" s="173"/>
      <c r="FD34" s="173"/>
      <c r="FE34" s="173"/>
      <c r="FF34" s="173"/>
      <c r="FG34" s="173"/>
      <c r="FH34" s="173"/>
      <c r="FI34" s="173"/>
      <c r="FJ34" s="173"/>
      <c r="FK34" s="173"/>
      <c r="FL34" s="173"/>
      <c r="FM34" s="173"/>
      <c r="FN34" s="173"/>
      <c r="FO34" s="173"/>
      <c r="FP34" s="173"/>
      <c r="FQ34" s="173"/>
      <c r="FR34" s="173"/>
      <c r="FS34" s="173"/>
      <c r="FT34" s="173"/>
      <c r="FU34" s="173"/>
      <c r="FV34" s="173"/>
      <c r="FW34" s="173"/>
      <c r="FX34" s="173"/>
      <c r="FY34" s="173"/>
      <c r="FZ34" s="173"/>
      <c r="GA34" s="173"/>
      <c r="GB34" s="173"/>
      <c r="GC34" s="173"/>
      <c r="GD34" s="173"/>
      <c r="GE34" s="173"/>
      <c r="GF34" s="173"/>
      <c r="GG34" s="173"/>
      <c r="GH34" s="173"/>
      <c r="GI34" s="173"/>
      <c r="GJ34" s="173"/>
      <c r="GK34" s="173"/>
      <c r="GL34" s="173"/>
      <c r="GM34" s="173"/>
      <c r="GN34" s="173"/>
      <c r="GO34" s="173"/>
      <c r="GP34" s="173"/>
      <c r="GQ34" s="173"/>
      <c r="GR34" s="173"/>
      <c r="GS34" s="173"/>
      <c r="GT34" s="173"/>
      <c r="GU34" s="173"/>
      <c r="GV34" s="173"/>
      <c r="GW34" s="173"/>
      <c r="GX34" s="173"/>
      <c r="GY34" s="173"/>
      <c r="GZ34" s="173"/>
      <c r="HA34" s="173"/>
      <c r="HB34" s="173"/>
      <c r="HC34" s="173"/>
      <c r="HD34" s="173"/>
      <c r="HE34" s="173"/>
      <c r="HF34" s="173"/>
      <c r="HG34" s="173"/>
      <c r="HH34" s="173"/>
      <c r="HI34" s="173"/>
      <c r="HJ34" s="173"/>
      <c r="HK34" s="173"/>
      <c r="HL34" s="173"/>
      <c r="HM34" s="173"/>
      <c r="HN34" s="173"/>
      <c r="HO34" s="173"/>
      <c r="HP34" s="173"/>
      <c r="HQ34" s="173"/>
      <c r="HR34" s="173"/>
      <c r="HS34" s="173"/>
      <c r="HT34" s="173"/>
      <c r="HU34" s="173"/>
      <c r="HV34" s="173"/>
      <c r="HW34" s="173"/>
      <c r="HX34" s="173"/>
      <c r="HY34" s="173"/>
      <c r="HZ34" s="173"/>
      <c r="IA34" s="173"/>
      <c r="IB34" s="173"/>
      <c r="IC34" s="173"/>
      <c r="ID34" s="173"/>
      <c r="IE34" s="173"/>
      <c r="IF34" s="173"/>
      <c r="IG34" s="173"/>
      <c r="IH34" s="173"/>
      <c r="II34" s="173"/>
      <c r="IJ34" s="173"/>
      <c r="IK34" s="173"/>
      <c r="IL34" s="173"/>
      <c r="IM34" s="173"/>
      <c r="IN34" s="173"/>
      <c r="IO34" s="173"/>
      <c r="IP34" s="173"/>
      <c r="IQ34" s="173"/>
      <c r="IR34" s="173"/>
      <c r="IS34" s="173"/>
      <c r="IT34" s="173"/>
      <c r="IU34" s="173"/>
      <c r="IV34" s="173"/>
      <c r="IW34" s="173"/>
    </row>
    <row r="35" customFormat="false" ht="12.6" hidden="false" customHeight="true" outlineLevel="0" collapsed="false">
      <c r="A35" s="193"/>
      <c r="B35" s="173"/>
      <c r="C35" s="194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3"/>
      <c r="CI35" s="173"/>
      <c r="CJ35" s="173"/>
      <c r="CK35" s="173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173"/>
      <c r="CX35" s="173"/>
      <c r="CY35" s="173"/>
      <c r="CZ35" s="173"/>
      <c r="DA35" s="173"/>
      <c r="DB35" s="173"/>
      <c r="DC35" s="173"/>
      <c r="DD35" s="173"/>
      <c r="DE35" s="173"/>
      <c r="DF35" s="173"/>
      <c r="DG35" s="173"/>
      <c r="DH35" s="173"/>
      <c r="DI35" s="173"/>
      <c r="DJ35" s="173"/>
      <c r="DK35" s="173"/>
      <c r="DL35" s="173"/>
      <c r="DM35" s="173"/>
      <c r="DN35" s="173"/>
      <c r="DO35" s="173"/>
      <c r="DP35" s="173"/>
      <c r="DQ35" s="173"/>
      <c r="DR35" s="173"/>
      <c r="DS35" s="173"/>
      <c r="DT35" s="173"/>
      <c r="DU35" s="173"/>
      <c r="DV35" s="173"/>
      <c r="DW35" s="173"/>
      <c r="DX35" s="173"/>
      <c r="DY35" s="173"/>
      <c r="DZ35" s="173"/>
      <c r="EA35" s="173"/>
      <c r="EB35" s="173"/>
      <c r="EC35" s="173"/>
      <c r="ED35" s="173"/>
      <c r="EE35" s="173"/>
      <c r="EF35" s="173"/>
      <c r="EG35" s="173"/>
      <c r="EH35" s="173"/>
      <c r="EI35" s="173"/>
      <c r="EJ35" s="173"/>
      <c r="EK35" s="173"/>
      <c r="EL35" s="173"/>
      <c r="EM35" s="173"/>
      <c r="EN35" s="173"/>
      <c r="EO35" s="173"/>
      <c r="EP35" s="173"/>
      <c r="EQ35" s="173"/>
      <c r="ER35" s="173"/>
      <c r="ES35" s="173"/>
      <c r="ET35" s="173"/>
      <c r="EU35" s="173"/>
      <c r="EV35" s="173"/>
      <c r="EW35" s="173"/>
      <c r="EX35" s="173"/>
      <c r="EY35" s="173"/>
      <c r="EZ35" s="173"/>
      <c r="FA35" s="173"/>
      <c r="FB35" s="173"/>
      <c r="FC35" s="173"/>
      <c r="FD35" s="173"/>
      <c r="FE35" s="173"/>
      <c r="FF35" s="173"/>
      <c r="FG35" s="173"/>
      <c r="FH35" s="173"/>
      <c r="FI35" s="173"/>
      <c r="FJ35" s="173"/>
      <c r="FK35" s="173"/>
      <c r="FL35" s="173"/>
      <c r="FM35" s="173"/>
      <c r="FN35" s="173"/>
      <c r="FO35" s="173"/>
      <c r="FP35" s="173"/>
      <c r="FQ35" s="173"/>
      <c r="FR35" s="173"/>
      <c r="FS35" s="173"/>
      <c r="FT35" s="173"/>
      <c r="FU35" s="173"/>
      <c r="FV35" s="173"/>
      <c r="FW35" s="173"/>
      <c r="FX35" s="173"/>
      <c r="FY35" s="173"/>
      <c r="FZ35" s="173"/>
      <c r="GA35" s="173"/>
      <c r="GB35" s="173"/>
      <c r="GC35" s="173"/>
      <c r="GD35" s="173"/>
      <c r="GE35" s="173"/>
      <c r="GF35" s="173"/>
      <c r="GG35" s="173"/>
      <c r="GH35" s="173"/>
      <c r="GI35" s="173"/>
      <c r="GJ35" s="173"/>
      <c r="GK35" s="173"/>
      <c r="GL35" s="173"/>
      <c r="GM35" s="173"/>
      <c r="GN35" s="173"/>
      <c r="GO35" s="173"/>
      <c r="GP35" s="173"/>
      <c r="GQ35" s="173"/>
      <c r="GR35" s="173"/>
      <c r="GS35" s="173"/>
      <c r="GT35" s="173"/>
      <c r="GU35" s="173"/>
      <c r="GV35" s="173"/>
      <c r="GW35" s="173"/>
      <c r="GX35" s="173"/>
      <c r="GY35" s="173"/>
      <c r="GZ35" s="173"/>
      <c r="HA35" s="173"/>
      <c r="HB35" s="173"/>
      <c r="HC35" s="173"/>
      <c r="HD35" s="173"/>
      <c r="HE35" s="173"/>
      <c r="HF35" s="173"/>
      <c r="HG35" s="173"/>
      <c r="HH35" s="173"/>
      <c r="HI35" s="173"/>
      <c r="HJ35" s="173"/>
      <c r="HK35" s="173"/>
      <c r="HL35" s="173"/>
      <c r="HM35" s="173"/>
      <c r="HN35" s="173"/>
      <c r="HO35" s="173"/>
      <c r="HP35" s="173"/>
      <c r="HQ35" s="173"/>
      <c r="HR35" s="173"/>
      <c r="HS35" s="173"/>
      <c r="HT35" s="173"/>
      <c r="HU35" s="173"/>
      <c r="HV35" s="173"/>
      <c r="HW35" s="173"/>
      <c r="HX35" s="173"/>
      <c r="HY35" s="173"/>
      <c r="HZ35" s="173"/>
      <c r="IA35" s="173"/>
      <c r="IB35" s="173"/>
      <c r="IC35" s="173"/>
      <c r="ID35" s="173"/>
      <c r="IE35" s="173"/>
      <c r="IF35" s="173"/>
      <c r="IG35" s="173"/>
      <c r="IH35" s="173"/>
      <c r="II35" s="173"/>
      <c r="IJ35" s="173"/>
      <c r="IK35" s="173"/>
      <c r="IL35" s="173"/>
      <c r="IM35" s="173"/>
      <c r="IN35" s="173"/>
      <c r="IO35" s="173"/>
      <c r="IP35" s="173"/>
      <c r="IQ35" s="173"/>
      <c r="IR35" s="173"/>
      <c r="IS35" s="173"/>
      <c r="IT35" s="173"/>
      <c r="IU35" s="173"/>
      <c r="IV35" s="173"/>
      <c r="IW35" s="173"/>
    </row>
    <row r="36" customFormat="false" ht="12.6" hidden="false" customHeight="true" outlineLevel="0" collapsed="false">
      <c r="A36" s="193"/>
      <c r="B36" s="173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  <c r="CH36" s="173"/>
      <c r="CI36" s="173"/>
      <c r="CJ36" s="17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173"/>
      <c r="CX36" s="173"/>
      <c r="CY36" s="173"/>
      <c r="CZ36" s="173"/>
      <c r="DA36" s="173"/>
      <c r="DB36" s="173"/>
      <c r="DC36" s="173"/>
      <c r="DD36" s="173"/>
      <c r="DE36" s="173"/>
      <c r="DF36" s="173"/>
      <c r="DG36" s="173"/>
      <c r="DH36" s="173"/>
      <c r="DI36" s="173"/>
      <c r="DJ36" s="173"/>
      <c r="DK36" s="173"/>
      <c r="DL36" s="173"/>
      <c r="DM36" s="173"/>
      <c r="DN36" s="173"/>
      <c r="DO36" s="173"/>
      <c r="DP36" s="173"/>
      <c r="DQ36" s="173"/>
      <c r="DR36" s="173"/>
      <c r="DS36" s="173"/>
      <c r="DT36" s="173"/>
      <c r="DU36" s="173"/>
      <c r="DV36" s="173"/>
      <c r="DW36" s="173"/>
      <c r="DX36" s="173"/>
      <c r="DY36" s="173"/>
      <c r="DZ36" s="173"/>
      <c r="EA36" s="173"/>
      <c r="EB36" s="173"/>
      <c r="EC36" s="173"/>
      <c r="ED36" s="173"/>
      <c r="EE36" s="173"/>
      <c r="EF36" s="173"/>
      <c r="EG36" s="173"/>
      <c r="EH36" s="173"/>
      <c r="EI36" s="173"/>
      <c r="EJ36" s="173"/>
      <c r="EK36" s="173"/>
      <c r="EL36" s="173"/>
      <c r="EM36" s="173"/>
      <c r="EN36" s="173"/>
      <c r="EO36" s="173"/>
      <c r="EP36" s="173"/>
      <c r="EQ36" s="173"/>
      <c r="ER36" s="173"/>
      <c r="ES36" s="173"/>
      <c r="ET36" s="173"/>
      <c r="EU36" s="173"/>
      <c r="EV36" s="173"/>
      <c r="EW36" s="173"/>
      <c r="EX36" s="173"/>
      <c r="EY36" s="173"/>
      <c r="EZ36" s="173"/>
      <c r="FA36" s="173"/>
      <c r="FB36" s="173"/>
      <c r="FC36" s="173"/>
      <c r="FD36" s="173"/>
      <c r="FE36" s="173"/>
      <c r="FF36" s="173"/>
      <c r="FG36" s="173"/>
      <c r="FH36" s="173"/>
      <c r="FI36" s="173"/>
      <c r="FJ36" s="173"/>
      <c r="FK36" s="173"/>
      <c r="FL36" s="173"/>
      <c r="FM36" s="173"/>
      <c r="FN36" s="173"/>
      <c r="FO36" s="173"/>
      <c r="FP36" s="173"/>
      <c r="FQ36" s="173"/>
      <c r="FR36" s="173"/>
      <c r="FS36" s="173"/>
      <c r="FT36" s="173"/>
      <c r="FU36" s="173"/>
      <c r="FV36" s="173"/>
      <c r="FW36" s="173"/>
      <c r="FX36" s="173"/>
      <c r="FY36" s="173"/>
      <c r="FZ36" s="173"/>
      <c r="GA36" s="173"/>
      <c r="GB36" s="173"/>
      <c r="GC36" s="173"/>
      <c r="GD36" s="173"/>
      <c r="GE36" s="173"/>
      <c r="GF36" s="173"/>
      <c r="GG36" s="173"/>
      <c r="GH36" s="173"/>
      <c r="GI36" s="173"/>
      <c r="GJ36" s="173"/>
      <c r="GK36" s="173"/>
      <c r="GL36" s="173"/>
      <c r="GM36" s="173"/>
      <c r="GN36" s="173"/>
      <c r="GO36" s="173"/>
      <c r="GP36" s="173"/>
      <c r="GQ36" s="173"/>
      <c r="GR36" s="173"/>
      <c r="GS36" s="173"/>
      <c r="GT36" s="173"/>
      <c r="GU36" s="173"/>
      <c r="GV36" s="173"/>
      <c r="GW36" s="173"/>
      <c r="GX36" s="173"/>
      <c r="GY36" s="173"/>
      <c r="GZ36" s="173"/>
      <c r="HA36" s="173"/>
      <c r="HB36" s="173"/>
      <c r="HC36" s="173"/>
      <c r="HD36" s="173"/>
      <c r="HE36" s="173"/>
      <c r="HF36" s="173"/>
      <c r="HG36" s="173"/>
      <c r="HH36" s="173"/>
      <c r="HI36" s="173"/>
      <c r="HJ36" s="173"/>
      <c r="HK36" s="173"/>
      <c r="HL36" s="173"/>
      <c r="HM36" s="173"/>
      <c r="HN36" s="173"/>
      <c r="HO36" s="173"/>
      <c r="HP36" s="173"/>
      <c r="HQ36" s="173"/>
      <c r="HR36" s="173"/>
      <c r="HS36" s="173"/>
      <c r="HT36" s="173"/>
      <c r="HU36" s="173"/>
      <c r="HV36" s="173"/>
      <c r="HW36" s="173"/>
      <c r="HX36" s="173"/>
      <c r="HY36" s="173"/>
      <c r="HZ36" s="173"/>
      <c r="IA36" s="173"/>
      <c r="IB36" s="173"/>
      <c r="IC36" s="173"/>
      <c r="ID36" s="173"/>
      <c r="IE36" s="173"/>
      <c r="IF36" s="173"/>
      <c r="IG36" s="173"/>
      <c r="IH36" s="173"/>
      <c r="II36" s="173"/>
      <c r="IJ36" s="173"/>
      <c r="IK36" s="173"/>
      <c r="IL36" s="173"/>
      <c r="IM36" s="173"/>
      <c r="IN36" s="173"/>
      <c r="IO36" s="173"/>
      <c r="IP36" s="173"/>
      <c r="IQ36" s="173"/>
      <c r="IR36" s="173"/>
      <c r="IS36" s="173"/>
      <c r="IT36" s="173"/>
      <c r="IU36" s="173"/>
      <c r="IV36" s="173"/>
      <c r="IW36" s="173"/>
    </row>
    <row r="37" customFormat="false" ht="12.6" hidden="false" customHeight="true" outlineLevel="0" collapsed="false">
      <c r="A37" s="173"/>
      <c r="B37" s="173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73"/>
      <c r="GI37" s="173"/>
      <c r="GJ37" s="173"/>
      <c r="GK37" s="173"/>
      <c r="GL37" s="173"/>
      <c r="GM37" s="173"/>
      <c r="GN37" s="173"/>
      <c r="GO37" s="173"/>
      <c r="GP37" s="173"/>
      <c r="GQ37" s="173"/>
      <c r="GR37" s="173"/>
      <c r="GS37" s="173"/>
      <c r="GT37" s="173"/>
      <c r="GU37" s="173"/>
      <c r="GV37" s="173"/>
      <c r="GW37" s="173"/>
      <c r="GX37" s="173"/>
      <c r="GY37" s="173"/>
      <c r="GZ37" s="173"/>
      <c r="HA37" s="173"/>
      <c r="HB37" s="173"/>
      <c r="HC37" s="173"/>
      <c r="HD37" s="173"/>
      <c r="HE37" s="173"/>
      <c r="HF37" s="173"/>
      <c r="HG37" s="173"/>
      <c r="HH37" s="173"/>
      <c r="HI37" s="173"/>
      <c r="HJ37" s="173"/>
      <c r="HK37" s="173"/>
      <c r="HL37" s="173"/>
      <c r="HM37" s="173"/>
      <c r="HN37" s="173"/>
      <c r="HO37" s="173"/>
      <c r="HP37" s="173"/>
      <c r="HQ37" s="173"/>
      <c r="HR37" s="173"/>
      <c r="HS37" s="173"/>
      <c r="HT37" s="173"/>
      <c r="HU37" s="173"/>
      <c r="HV37" s="173"/>
      <c r="HW37" s="173"/>
      <c r="HX37" s="173"/>
      <c r="HY37" s="173"/>
      <c r="HZ37" s="173"/>
      <c r="IA37" s="173"/>
      <c r="IB37" s="173"/>
      <c r="IC37" s="173"/>
      <c r="ID37" s="173"/>
      <c r="IE37" s="173"/>
      <c r="IF37" s="173"/>
      <c r="IG37" s="173"/>
      <c r="IH37" s="173"/>
      <c r="II37" s="173"/>
      <c r="IJ37" s="173"/>
      <c r="IK37" s="173"/>
      <c r="IL37" s="173"/>
      <c r="IM37" s="173"/>
      <c r="IN37" s="173"/>
      <c r="IO37" s="173"/>
      <c r="IP37" s="173"/>
      <c r="IQ37" s="173"/>
      <c r="IR37" s="173"/>
      <c r="IS37" s="173"/>
      <c r="IT37" s="173"/>
      <c r="IU37" s="173"/>
      <c r="IV37" s="173"/>
      <c r="IW37" s="173"/>
    </row>
    <row r="38" customFormat="false" ht="12.6" hidden="false" customHeight="true" outlineLevel="0" collapsed="false">
      <c r="A38" s="173"/>
      <c r="B38" s="173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</row>
    <row r="39" customFormat="false" ht="12.6" hidden="false" customHeight="true" outlineLevel="0" collapsed="false">
      <c r="A39" s="173"/>
      <c r="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</row>
    <row r="40" customFormat="false" ht="12.75" hidden="false" customHeight="false" outlineLevel="0" collapsed="false">
      <c r="A40" s="174"/>
      <c r="B40" s="199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</row>
    <row r="41" customFormat="false" ht="12.75" hidden="false" customHeight="false" outlineLevel="0" collapsed="false">
      <c r="B41" s="20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</row>
    <row r="42" customFormat="false" ht="12.75" hidden="false" customHeight="false" outlineLevel="0" collapsed="false">
      <c r="B42" s="20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</row>
    <row r="43" customFormat="false" ht="12.75" hidden="false" customHeight="false" outlineLevel="0" collapsed="false">
      <c r="B43" s="202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</row>
    <row r="44" customFormat="false" ht="12.75" hidden="false" customHeight="false" outlineLevel="0" collapsed="false">
      <c r="A44" s="203"/>
      <c r="B44" s="203"/>
      <c r="C44" s="203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3"/>
      <c r="BN44" s="203"/>
      <c r="BO44" s="203"/>
      <c r="BP44" s="203"/>
      <c r="BQ44" s="203"/>
      <c r="BR44" s="203"/>
      <c r="BS44" s="203"/>
      <c r="BT44" s="203"/>
      <c r="BU44" s="203"/>
      <c r="BV44" s="203"/>
      <c r="BW44" s="203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203"/>
      <c r="CP44" s="203"/>
      <c r="CQ44" s="203"/>
      <c r="CR44" s="203"/>
      <c r="CS44" s="203"/>
      <c r="CT44" s="203"/>
      <c r="CU44" s="203"/>
      <c r="CV44" s="203"/>
      <c r="CW44" s="203"/>
      <c r="CX44" s="203"/>
      <c r="CY44" s="203"/>
      <c r="CZ44" s="203"/>
      <c r="DA44" s="203"/>
      <c r="DB44" s="203"/>
      <c r="DC44" s="203"/>
      <c r="DD44" s="203"/>
      <c r="DE44" s="203"/>
      <c r="DF44" s="203"/>
      <c r="DG44" s="203"/>
      <c r="DH44" s="203"/>
      <c r="DI44" s="203"/>
      <c r="DJ44" s="203"/>
      <c r="DK44" s="203"/>
      <c r="DL44" s="203"/>
      <c r="DM44" s="203"/>
      <c r="DN44" s="203"/>
      <c r="DO44" s="203"/>
      <c r="DP44" s="203"/>
      <c r="DQ44" s="203"/>
      <c r="DR44" s="203"/>
      <c r="DS44" s="203"/>
      <c r="DT44" s="203"/>
      <c r="DU44" s="203"/>
      <c r="DV44" s="203"/>
      <c r="DW44" s="203"/>
      <c r="DX44" s="203"/>
      <c r="DY44" s="203"/>
      <c r="DZ44" s="203"/>
      <c r="EA44" s="203"/>
      <c r="EB44" s="203"/>
      <c r="EC44" s="203"/>
      <c r="ED44" s="203"/>
      <c r="EE44" s="203"/>
      <c r="EF44" s="203"/>
      <c r="EG44" s="203"/>
      <c r="EH44" s="203"/>
      <c r="EI44" s="203"/>
      <c r="EJ44" s="203"/>
      <c r="EK44" s="203"/>
      <c r="EL44" s="203"/>
      <c r="EM44" s="203"/>
      <c r="EN44" s="203"/>
      <c r="EO44" s="203"/>
      <c r="EP44" s="203"/>
      <c r="EQ44" s="203"/>
      <c r="ER44" s="203"/>
      <c r="ES44" s="203"/>
      <c r="ET44" s="203"/>
      <c r="EU44" s="203"/>
      <c r="EV44" s="203"/>
      <c r="EW44" s="203"/>
      <c r="EX44" s="203"/>
      <c r="EY44" s="203"/>
      <c r="EZ44" s="203"/>
      <c r="FA44" s="203"/>
      <c r="FB44" s="203"/>
      <c r="FC44" s="203"/>
      <c r="FD44" s="203"/>
      <c r="FE44" s="203"/>
      <c r="FF44" s="203"/>
      <c r="FG44" s="203"/>
      <c r="FH44" s="203"/>
      <c r="FI44" s="203"/>
      <c r="FJ44" s="203"/>
      <c r="FK44" s="203"/>
      <c r="FL44" s="203"/>
      <c r="FM44" s="203"/>
      <c r="FN44" s="203"/>
      <c r="FO44" s="203"/>
      <c r="FP44" s="203"/>
      <c r="FQ44" s="203"/>
      <c r="FR44" s="203"/>
      <c r="FS44" s="203"/>
      <c r="FT44" s="203"/>
      <c r="FU44" s="203"/>
      <c r="FV44" s="203"/>
      <c r="FW44" s="203"/>
      <c r="FX44" s="203"/>
      <c r="FY44" s="203"/>
      <c r="FZ44" s="203"/>
      <c r="GA44" s="203"/>
      <c r="GB44" s="203"/>
      <c r="GC44" s="203"/>
      <c r="GD44" s="203"/>
      <c r="GE44" s="203"/>
      <c r="GF44" s="203"/>
      <c r="GG44" s="203"/>
      <c r="GH44" s="203"/>
      <c r="GI44" s="203"/>
      <c r="GJ44" s="203"/>
      <c r="GK44" s="203"/>
      <c r="GL44" s="203"/>
      <c r="GM44" s="203"/>
      <c r="GN44" s="203"/>
      <c r="GO44" s="203"/>
      <c r="GP44" s="203"/>
      <c r="GQ44" s="203"/>
      <c r="GR44" s="203"/>
      <c r="GS44" s="203"/>
      <c r="GT44" s="203"/>
      <c r="GU44" s="203"/>
      <c r="GV44" s="203"/>
      <c r="GW44" s="203"/>
      <c r="GX44" s="203"/>
      <c r="GY44" s="203"/>
      <c r="GZ44" s="203"/>
      <c r="HA44" s="203"/>
      <c r="HB44" s="203"/>
      <c r="HC44" s="203"/>
      <c r="HD44" s="203"/>
      <c r="HE44" s="203"/>
      <c r="HF44" s="203"/>
      <c r="HG44" s="203"/>
      <c r="HH44" s="203"/>
      <c r="HI44" s="203"/>
      <c r="HJ44" s="203"/>
      <c r="HK44" s="203"/>
      <c r="HL44" s="203"/>
      <c r="HM44" s="203"/>
      <c r="HN44" s="203"/>
      <c r="HO44" s="203"/>
      <c r="HP44" s="203"/>
      <c r="HQ44" s="203"/>
      <c r="HR44" s="203"/>
      <c r="HS44" s="203"/>
      <c r="HT44" s="203"/>
      <c r="HU44" s="203"/>
      <c r="HV44" s="203"/>
      <c r="HW44" s="203"/>
      <c r="HX44" s="203"/>
      <c r="HY44" s="203"/>
      <c r="HZ44" s="203"/>
      <c r="IA44" s="203"/>
      <c r="IB44" s="203"/>
      <c r="IC44" s="203"/>
      <c r="ID44" s="203"/>
      <c r="IE44" s="203"/>
      <c r="IF44" s="203"/>
      <c r="IG44" s="203"/>
      <c r="IH44" s="203"/>
      <c r="II44" s="203"/>
      <c r="IJ44" s="203"/>
      <c r="IK44" s="203"/>
      <c r="IL44" s="203"/>
      <c r="IM44" s="203"/>
      <c r="IN44" s="203"/>
      <c r="IO44" s="203"/>
      <c r="IP44" s="203"/>
      <c r="IQ44" s="203"/>
      <c r="IR44" s="203"/>
      <c r="IS44" s="203"/>
      <c r="IT44" s="203"/>
      <c r="IU44" s="203"/>
      <c r="IV44" s="203"/>
      <c r="IW44" s="203"/>
    </row>
    <row r="45" customFormat="false" ht="12.6" hidden="false" customHeight="true" outlineLevel="0" collapsed="false">
      <c r="A45" s="203"/>
      <c r="B45" s="204"/>
      <c r="C45" s="203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3"/>
      <c r="BJ45" s="203"/>
      <c r="BK45" s="203"/>
      <c r="BL45" s="203"/>
      <c r="BM45" s="203"/>
      <c r="BN45" s="203"/>
      <c r="BO45" s="203"/>
      <c r="BP45" s="203"/>
      <c r="BQ45" s="203"/>
      <c r="BR45" s="203"/>
      <c r="BS45" s="203"/>
      <c r="BT45" s="203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203"/>
      <c r="CP45" s="203"/>
      <c r="CQ45" s="203"/>
      <c r="CR45" s="203"/>
      <c r="CS45" s="203"/>
      <c r="CT45" s="203"/>
      <c r="CU45" s="203"/>
      <c r="CV45" s="203"/>
      <c r="CW45" s="203"/>
      <c r="CX45" s="203"/>
      <c r="CY45" s="203"/>
      <c r="CZ45" s="203"/>
      <c r="DA45" s="203"/>
      <c r="DB45" s="203"/>
      <c r="DC45" s="203"/>
      <c r="DD45" s="203"/>
      <c r="DE45" s="203"/>
      <c r="DF45" s="203"/>
      <c r="DG45" s="203"/>
      <c r="DH45" s="203"/>
      <c r="DI45" s="203"/>
      <c r="DJ45" s="203"/>
      <c r="DK45" s="203"/>
      <c r="DL45" s="203"/>
      <c r="DM45" s="203"/>
      <c r="DN45" s="203"/>
      <c r="DO45" s="203"/>
      <c r="DP45" s="203"/>
      <c r="DQ45" s="203"/>
      <c r="DR45" s="203"/>
      <c r="DS45" s="203"/>
      <c r="DT45" s="203"/>
      <c r="DU45" s="203"/>
      <c r="DV45" s="203"/>
      <c r="DW45" s="203"/>
      <c r="DX45" s="203"/>
      <c r="DY45" s="203"/>
      <c r="DZ45" s="203"/>
      <c r="EA45" s="203"/>
      <c r="EB45" s="203"/>
      <c r="EC45" s="203"/>
      <c r="ED45" s="203"/>
      <c r="EE45" s="203"/>
      <c r="EF45" s="203"/>
      <c r="EG45" s="203"/>
      <c r="EH45" s="203"/>
      <c r="EI45" s="203"/>
      <c r="EJ45" s="203"/>
      <c r="EK45" s="203"/>
      <c r="EL45" s="203"/>
      <c r="EM45" s="203"/>
      <c r="EN45" s="203"/>
      <c r="EO45" s="203"/>
      <c r="EP45" s="203"/>
      <c r="EQ45" s="203"/>
      <c r="ER45" s="203"/>
      <c r="ES45" s="203"/>
      <c r="ET45" s="203"/>
      <c r="EU45" s="203"/>
      <c r="EV45" s="203"/>
      <c r="EW45" s="203"/>
      <c r="EX45" s="203"/>
      <c r="EY45" s="203"/>
      <c r="EZ45" s="203"/>
      <c r="FA45" s="203"/>
      <c r="FB45" s="203"/>
      <c r="FC45" s="203"/>
      <c r="FD45" s="203"/>
      <c r="FE45" s="203"/>
      <c r="FF45" s="203"/>
      <c r="FG45" s="203"/>
      <c r="FH45" s="203"/>
      <c r="FI45" s="203"/>
      <c r="FJ45" s="203"/>
      <c r="FK45" s="203"/>
      <c r="FL45" s="203"/>
      <c r="FM45" s="203"/>
      <c r="FN45" s="203"/>
      <c r="FO45" s="203"/>
      <c r="FP45" s="203"/>
      <c r="FQ45" s="203"/>
      <c r="FR45" s="203"/>
      <c r="FS45" s="203"/>
      <c r="FT45" s="203"/>
      <c r="FU45" s="203"/>
      <c r="FV45" s="203"/>
      <c r="FW45" s="203"/>
      <c r="FX45" s="203"/>
      <c r="FY45" s="203"/>
      <c r="FZ45" s="203"/>
      <c r="GA45" s="203"/>
      <c r="GB45" s="203"/>
      <c r="GC45" s="203"/>
      <c r="GD45" s="203"/>
      <c r="GE45" s="203"/>
      <c r="GF45" s="203"/>
      <c r="GG45" s="203"/>
      <c r="GH45" s="203"/>
      <c r="GI45" s="203"/>
      <c r="GJ45" s="203"/>
      <c r="GK45" s="203"/>
      <c r="GL45" s="203"/>
      <c r="GM45" s="203"/>
      <c r="GN45" s="203"/>
      <c r="GO45" s="203"/>
      <c r="GP45" s="203"/>
      <c r="GQ45" s="203"/>
      <c r="GR45" s="203"/>
      <c r="GS45" s="203"/>
      <c r="GT45" s="203"/>
      <c r="GU45" s="203"/>
      <c r="GV45" s="203"/>
      <c r="GW45" s="203"/>
      <c r="GX45" s="203"/>
      <c r="GY45" s="203"/>
      <c r="GZ45" s="203"/>
      <c r="HA45" s="203"/>
      <c r="HB45" s="203"/>
      <c r="HC45" s="203"/>
      <c r="HD45" s="203"/>
      <c r="HE45" s="203"/>
      <c r="HF45" s="203"/>
      <c r="HG45" s="203"/>
      <c r="HH45" s="203"/>
      <c r="HI45" s="203"/>
      <c r="HJ45" s="203"/>
      <c r="HK45" s="203"/>
      <c r="HL45" s="203"/>
      <c r="HM45" s="203"/>
      <c r="HN45" s="203"/>
      <c r="HO45" s="203"/>
      <c r="HP45" s="203"/>
      <c r="HQ45" s="203"/>
      <c r="HR45" s="203"/>
      <c r="HS45" s="203"/>
      <c r="HT45" s="203"/>
      <c r="HU45" s="203"/>
      <c r="HV45" s="203"/>
      <c r="HW45" s="203"/>
      <c r="HX45" s="203"/>
      <c r="HY45" s="203"/>
      <c r="HZ45" s="203"/>
      <c r="IA45" s="203"/>
      <c r="IB45" s="203"/>
      <c r="IC45" s="203"/>
      <c r="ID45" s="203"/>
      <c r="IE45" s="203"/>
      <c r="IF45" s="203"/>
      <c r="IG45" s="203"/>
      <c r="IH45" s="203"/>
      <c r="II45" s="203"/>
      <c r="IJ45" s="203"/>
      <c r="IK45" s="203"/>
      <c r="IL45" s="203"/>
      <c r="IM45" s="203"/>
      <c r="IN45" s="203"/>
      <c r="IO45" s="203"/>
      <c r="IP45" s="203"/>
      <c r="IQ45" s="203"/>
      <c r="IR45" s="203"/>
      <c r="IS45" s="203"/>
      <c r="IT45" s="203"/>
      <c r="IU45" s="203"/>
      <c r="IV45" s="203"/>
      <c r="IW45" s="203"/>
    </row>
    <row r="46" customFormat="false" ht="12.6" hidden="false" customHeight="true" outlineLevel="0" collapsed="false">
      <c r="A46" s="203"/>
      <c r="B46" s="204"/>
      <c r="C46" s="203"/>
      <c r="D46" s="206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3"/>
      <c r="BQ46" s="203"/>
      <c r="BR46" s="203"/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203"/>
      <c r="CP46" s="203"/>
      <c r="CQ46" s="203"/>
      <c r="CR46" s="203"/>
      <c r="CS46" s="203"/>
      <c r="CT46" s="203"/>
      <c r="CU46" s="203"/>
      <c r="CV46" s="203"/>
      <c r="CW46" s="203"/>
      <c r="CX46" s="203"/>
      <c r="CY46" s="203"/>
      <c r="CZ46" s="203"/>
      <c r="DA46" s="203"/>
      <c r="DB46" s="203"/>
      <c r="DC46" s="203"/>
      <c r="DD46" s="203"/>
      <c r="DE46" s="203"/>
      <c r="DF46" s="203"/>
      <c r="DG46" s="203"/>
      <c r="DH46" s="203"/>
      <c r="DI46" s="203"/>
      <c r="DJ46" s="203"/>
      <c r="DK46" s="203"/>
      <c r="DL46" s="203"/>
      <c r="DM46" s="203"/>
      <c r="DN46" s="203"/>
      <c r="DO46" s="203"/>
      <c r="DP46" s="203"/>
      <c r="DQ46" s="203"/>
      <c r="DR46" s="203"/>
      <c r="DS46" s="203"/>
      <c r="DT46" s="203"/>
      <c r="DU46" s="203"/>
      <c r="DV46" s="203"/>
      <c r="DW46" s="203"/>
      <c r="DX46" s="203"/>
      <c r="DY46" s="203"/>
      <c r="DZ46" s="203"/>
      <c r="EA46" s="203"/>
      <c r="EB46" s="203"/>
      <c r="EC46" s="203"/>
      <c r="ED46" s="203"/>
      <c r="EE46" s="203"/>
      <c r="EF46" s="203"/>
      <c r="EG46" s="203"/>
      <c r="EH46" s="203"/>
      <c r="EI46" s="203"/>
      <c r="EJ46" s="203"/>
      <c r="EK46" s="203"/>
      <c r="EL46" s="203"/>
      <c r="EM46" s="203"/>
      <c r="EN46" s="203"/>
      <c r="EO46" s="203"/>
      <c r="EP46" s="203"/>
      <c r="EQ46" s="203"/>
      <c r="ER46" s="203"/>
      <c r="ES46" s="203"/>
      <c r="ET46" s="203"/>
      <c r="EU46" s="203"/>
      <c r="EV46" s="203"/>
      <c r="EW46" s="203"/>
      <c r="EX46" s="203"/>
      <c r="EY46" s="203"/>
      <c r="EZ46" s="203"/>
      <c r="FA46" s="203"/>
      <c r="FB46" s="203"/>
      <c r="FC46" s="203"/>
      <c r="FD46" s="203"/>
      <c r="FE46" s="203"/>
      <c r="FF46" s="203"/>
      <c r="FG46" s="203"/>
      <c r="FH46" s="203"/>
      <c r="FI46" s="203"/>
      <c r="FJ46" s="203"/>
      <c r="FK46" s="203"/>
      <c r="FL46" s="203"/>
      <c r="FM46" s="203"/>
      <c r="FN46" s="203"/>
      <c r="FO46" s="203"/>
      <c r="FP46" s="203"/>
      <c r="FQ46" s="203"/>
      <c r="FR46" s="203"/>
      <c r="FS46" s="203"/>
      <c r="FT46" s="203"/>
      <c r="FU46" s="203"/>
      <c r="FV46" s="203"/>
      <c r="FW46" s="203"/>
      <c r="FX46" s="203"/>
      <c r="FY46" s="203"/>
      <c r="FZ46" s="203"/>
      <c r="GA46" s="203"/>
      <c r="GB46" s="203"/>
      <c r="GC46" s="203"/>
      <c r="GD46" s="203"/>
      <c r="GE46" s="203"/>
      <c r="GF46" s="203"/>
      <c r="GG46" s="203"/>
      <c r="GH46" s="203"/>
      <c r="GI46" s="203"/>
      <c r="GJ46" s="203"/>
      <c r="GK46" s="203"/>
      <c r="GL46" s="203"/>
      <c r="GM46" s="203"/>
      <c r="GN46" s="203"/>
      <c r="GO46" s="203"/>
      <c r="GP46" s="203"/>
      <c r="GQ46" s="203"/>
      <c r="GR46" s="203"/>
      <c r="GS46" s="203"/>
      <c r="GT46" s="203"/>
      <c r="GU46" s="203"/>
      <c r="GV46" s="203"/>
      <c r="GW46" s="203"/>
      <c r="GX46" s="203"/>
      <c r="GY46" s="203"/>
      <c r="GZ46" s="203"/>
      <c r="HA46" s="203"/>
      <c r="HB46" s="203"/>
      <c r="HC46" s="203"/>
      <c r="HD46" s="203"/>
      <c r="HE46" s="203"/>
      <c r="HF46" s="203"/>
      <c r="HG46" s="203"/>
      <c r="HH46" s="203"/>
      <c r="HI46" s="203"/>
      <c r="HJ46" s="203"/>
      <c r="HK46" s="203"/>
      <c r="HL46" s="203"/>
      <c r="HM46" s="203"/>
      <c r="HN46" s="203"/>
      <c r="HO46" s="203"/>
      <c r="HP46" s="203"/>
      <c r="HQ46" s="203"/>
      <c r="HR46" s="203"/>
      <c r="HS46" s="203"/>
      <c r="HT46" s="203"/>
      <c r="HU46" s="203"/>
      <c r="HV46" s="203"/>
      <c r="HW46" s="203"/>
      <c r="HX46" s="203"/>
      <c r="HY46" s="203"/>
      <c r="HZ46" s="203"/>
      <c r="IA46" s="203"/>
      <c r="IB46" s="203"/>
      <c r="IC46" s="203"/>
      <c r="ID46" s="203"/>
      <c r="IE46" s="203"/>
      <c r="IF46" s="203"/>
      <c r="IG46" s="203"/>
      <c r="IH46" s="203"/>
      <c r="II46" s="203"/>
      <c r="IJ46" s="203"/>
      <c r="IK46" s="203"/>
      <c r="IL46" s="203"/>
      <c r="IM46" s="203"/>
      <c r="IN46" s="203"/>
      <c r="IO46" s="203"/>
      <c r="IP46" s="203"/>
      <c r="IQ46" s="203"/>
      <c r="IR46" s="203"/>
      <c r="IS46" s="203"/>
      <c r="IT46" s="203"/>
      <c r="IU46" s="203"/>
      <c r="IV46" s="203"/>
      <c r="IW46" s="203"/>
    </row>
    <row r="47" customFormat="false" ht="12.75" hidden="false" customHeight="false" outlineLevel="0" collapsed="false"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207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</row>
    <row r="48" customFormat="false" ht="12.75" hidden="false" customHeight="false" outlineLevel="0" collapsed="false">
      <c r="A48" s="208"/>
      <c r="B48" s="209"/>
      <c r="C48" s="190"/>
      <c r="D48" s="203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210"/>
      <c r="S48" s="190"/>
      <c r="T48" s="190"/>
      <c r="U48" s="190"/>
      <c r="V48" s="190"/>
      <c r="W48" s="190"/>
      <c r="X48" s="190"/>
      <c r="Y48" s="190"/>
      <c r="Z48" s="190"/>
      <c r="AA48" s="190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203"/>
      <c r="CP48" s="203"/>
      <c r="CQ48" s="203"/>
      <c r="CR48" s="203"/>
      <c r="CS48" s="203"/>
      <c r="CT48" s="203"/>
      <c r="CU48" s="203"/>
      <c r="CV48" s="203"/>
      <c r="CW48" s="203"/>
      <c r="CX48" s="203"/>
      <c r="CY48" s="203"/>
      <c r="CZ48" s="203"/>
      <c r="DA48" s="203"/>
      <c r="DB48" s="203"/>
      <c r="DC48" s="203"/>
      <c r="DD48" s="203"/>
      <c r="DE48" s="203"/>
      <c r="DF48" s="203"/>
      <c r="DG48" s="203"/>
      <c r="DH48" s="203"/>
      <c r="DI48" s="203"/>
      <c r="DJ48" s="203"/>
      <c r="DK48" s="203"/>
      <c r="DL48" s="203"/>
      <c r="DM48" s="203"/>
      <c r="DN48" s="203"/>
      <c r="DO48" s="203"/>
      <c r="DP48" s="203"/>
      <c r="DQ48" s="203"/>
      <c r="DR48" s="203"/>
      <c r="DS48" s="203"/>
      <c r="DT48" s="203"/>
      <c r="DU48" s="203"/>
      <c r="DV48" s="203"/>
      <c r="DW48" s="203"/>
      <c r="DX48" s="203"/>
      <c r="DY48" s="203"/>
      <c r="DZ48" s="203"/>
      <c r="EA48" s="203"/>
      <c r="EB48" s="203"/>
      <c r="EC48" s="203"/>
      <c r="ED48" s="203"/>
      <c r="EE48" s="203"/>
      <c r="EF48" s="203"/>
      <c r="EG48" s="203"/>
      <c r="EH48" s="203"/>
      <c r="EI48" s="203"/>
      <c r="EJ48" s="203"/>
      <c r="EK48" s="203"/>
      <c r="EL48" s="203"/>
      <c r="EM48" s="203"/>
      <c r="EN48" s="203"/>
      <c r="EO48" s="203"/>
      <c r="EP48" s="203"/>
      <c r="EQ48" s="203"/>
      <c r="ER48" s="203"/>
      <c r="ES48" s="203"/>
      <c r="ET48" s="203"/>
      <c r="EU48" s="203"/>
      <c r="EV48" s="203"/>
      <c r="EW48" s="203"/>
      <c r="EX48" s="203"/>
      <c r="EY48" s="203"/>
      <c r="EZ48" s="203"/>
      <c r="FA48" s="203"/>
      <c r="FB48" s="203"/>
      <c r="FC48" s="203"/>
      <c r="FD48" s="203"/>
      <c r="FE48" s="203"/>
      <c r="FF48" s="203"/>
      <c r="FG48" s="203"/>
      <c r="FH48" s="203"/>
      <c r="FI48" s="203"/>
      <c r="FJ48" s="203"/>
      <c r="FK48" s="203"/>
      <c r="FL48" s="203"/>
      <c r="FM48" s="203"/>
      <c r="FN48" s="203"/>
      <c r="FO48" s="203"/>
      <c r="FP48" s="203"/>
      <c r="FQ48" s="203"/>
      <c r="FR48" s="203"/>
      <c r="FS48" s="203"/>
      <c r="FT48" s="203"/>
      <c r="FU48" s="203"/>
      <c r="FV48" s="203"/>
      <c r="FW48" s="203"/>
      <c r="FX48" s="203"/>
      <c r="FY48" s="203"/>
      <c r="FZ48" s="203"/>
      <c r="GA48" s="203"/>
      <c r="GB48" s="203"/>
      <c r="GC48" s="203"/>
      <c r="GD48" s="203"/>
      <c r="GE48" s="203"/>
      <c r="GF48" s="203"/>
      <c r="GG48" s="203"/>
      <c r="GH48" s="203"/>
      <c r="GI48" s="203"/>
      <c r="GJ48" s="203"/>
      <c r="GK48" s="203"/>
      <c r="GL48" s="203"/>
      <c r="GM48" s="203"/>
      <c r="GN48" s="203"/>
      <c r="GO48" s="203"/>
      <c r="GP48" s="203"/>
      <c r="GQ48" s="203"/>
      <c r="GR48" s="203"/>
      <c r="GS48" s="203"/>
      <c r="GT48" s="203"/>
      <c r="GU48" s="203"/>
      <c r="GV48" s="203"/>
      <c r="GW48" s="203"/>
      <c r="GX48" s="203"/>
      <c r="GY48" s="203"/>
      <c r="GZ48" s="203"/>
      <c r="HA48" s="203"/>
      <c r="HB48" s="203"/>
      <c r="HC48" s="203"/>
      <c r="HD48" s="203"/>
      <c r="HE48" s="203"/>
      <c r="HF48" s="203"/>
      <c r="HG48" s="203"/>
      <c r="HH48" s="203"/>
      <c r="HI48" s="203"/>
      <c r="HJ48" s="203"/>
      <c r="HK48" s="203"/>
      <c r="HL48" s="203"/>
      <c r="HM48" s="203"/>
      <c r="HN48" s="203"/>
      <c r="HO48" s="203"/>
      <c r="HP48" s="203"/>
      <c r="HQ48" s="203"/>
      <c r="HR48" s="203"/>
      <c r="HS48" s="203"/>
      <c r="HT48" s="203"/>
      <c r="HU48" s="203"/>
      <c r="HV48" s="203"/>
      <c r="HW48" s="203"/>
      <c r="HX48" s="203"/>
      <c r="HY48" s="203"/>
      <c r="HZ48" s="203"/>
      <c r="IA48" s="203"/>
      <c r="IB48" s="203"/>
      <c r="IC48" s="203"/>
      <c r="ID48" s="203"/>
      <c r="IE48" s="203"/>
      <c r="IF48" s="203"/>
      <c r="IG48" s="203"/>
      <c r="IH48" s="203"/>
      <c r="II48" s="203"/>
      <c r="IJ48" s="203"/>
      <c r="IK48" s="203"/>
      <c r="IL48" s="203"/>
      <c r="IM48" s="203"/>
      <c r="IN48" s="203"/>
      <c r="IO48" s="203"/>
      <c r="IP48" s="203"/>
      <c r="IQ48" s="203"/>
      <c r="IR48" s="203"/>
      <c r="IS48" s="203"/>
      <c r="IT48" s="203"/>
      <c r="IU48" s="203"/>
      <c r="IV48" s="203"/>
      <c r="IW48" s="203"/>
    </row>
    <row r="49" customFormat="false" ht="12.6" hidden="false" customHeight="true" outlineLevel="0" collapsed="false">
      <c r="A49" s="203"/>
      <c r="B49" s="200"/>
      <c r="C49" s="203"/>
      <c r="D49" s="190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203"/>
      <c r="CP49" s="203"/>
      <c r="CQ49" s="203"/>
      <c r="CR49" s="203"/>
      <c r="CS49" s="203"/>
      <c r="CT49" s="203"/>
      <c r="CU49" s="203"/>
      <c r="CV49" s="203"/>
      <c r="CW49" s="203"/>
      <c r="CX49" s="203"/>
      <c r="CY49" s="203"/>
      <c r="CZ49" s="203"/>
      <c r="DA49" s="203"/>
      <c r="DB49" s="203"/>
      <c r="DC49" s="203"/>
      <c r="DD49" s="203"/>
      <c r="DE49" s="203"/>
      <c r="DF49" s="203"/>
      <c r="DG49" s="203"/>
      <c r="DH49" s="203"/>
      <c r="DI49" s="203"/>
      <c r="DJ49" s="203"/>
      <c r="DK49" s="203"/>
      <c r="DL49" s="203"/>
      <c r="DM49" s="203"/>
      <c r="DN49" s="203"/>
      <c r="DO49" s="203"/>
      <c r="DP49" s="203"/>
      <c r="DQ49" s="203"/>
      <c r="DR49" s="203"/>
      <c r="DS49" s="203"/>
      <c r="DT49" s="203"/>
      <c r="DU49" s="203"/>
      <c r="DV49" s="203"/>
      <c r="DW49" s="203"/>
      <c r="DX49" s="203"/>
      <c r="DY49" s="203"/>
      <c r="DZ49" s="203"/>
      <c r="EA49" s="203"/>
      <c r="EB49" s="203"/>
      <c r="EC49" s="203"/>
      <c r="ED49" s="203"/>
      <c r="EE49" s="203"/>
      <c r="EF49" s="203"/>
      <c r="EG49" s="203"/>
      <c r="EH49" s="203"/>
      <c r="EI49" s="203"/>
      <c r="EJ49" s="203"/>
      <c r="EK49" s="203"/>
      <c r="EL49" s="203"/>
      <c r="EM49" s="203"/>
      <c r="EN49" s="203"/>
      <c r="EO49" s="203"/>
      <c r="EP49" s="203"/>
      <c r="EQ49" s="203"/>
      <c r="ER49" s="203"/>
      <c r="ES49" s="203"/>
      <c r="ET49" s="203"/>
      <c r="EU49" s="203"/>
      <c r="EV49" s="203"/>
      <c r="EW49" s="203"/>
      <c r="EX49" s="203"/>
      <c r="EY49" s="203"/>
      <c r="EZ49" s="203"/>
      <c r="FA49" s="203"/>
      <c r="FB49" s="203"/>
      <c r="FC49" s="203"/>
      <c r="FD49" s="203"/>
      <c r="FE49" s="203"/>
      <c r="FF49" s="203"/>
      <c r="FG49" s="203"/>
      <c r="FH49" s="203"/>
      <c r="FI49" s="203"/>
      <c r="FJ49" s="203"/>
      <c r="FK49" s="203"/>
      <c r="FL49" s="203"/>
      <c r="FM49" s="203"/>
      <c r="FN49" s="203"/>
      <c r="FO49" s="203"/>
      <c r="FP49" s="203"/>
      <c r="FQ49" s="203"/>
      <c r="FR49" s="203"/>
      <c r="FS49" s="203"/>
      <c r="FT49" s="203"/>
      <c r="FU49" s="203"/>
      <c r="FV49" s="203"/>
      <c r="FW49" s="203"/>
      <c r="FX49" s="203"/>
      <c r="FY49" s="203"/>
      <c r="FZ49" s="203"/>
      <c r="GA49" s="203"/>
      <c r="GB49" s="203"/>
      <c r="GC49" s="203"/>
      <c r="GD49" s="203"/>
      <c r="GE49" s="203"/>
      <c r="GF49" s="203"/>
      <c r="GG49" s="203"/>
      <c r="GH49" s="203"/>
      <c r="GI49" s="203"/>
      <c r="GJ49" s="203"/>
      <c r="GK49" s="203"/>
      <c r="GL49" s="203"/>
      <c r="GM49" s="203"/>
      <c r="GN49" s="203"/>
      <c r="GO49" s="203"/>
      <c r="GP49" s="203"/>
      <c r="GQ49" s="203"/>
      <c r="GR49" s="203"/>
      <c r="GS49" s="203"/>
      <c r="GT49" s="203"/>
      <c r="GU49" s="203"/>
      <c r="GV49" s="203"/>
      <c r="GW49" s="203"/>
      <c r="GX49" s="203"/>
      <c r="GY49" s="203"/>
      <c r="GZ49" s="203"/>
      <c r="HA49" s="203"/>
      <c r="HB49" s="203"/>
      <c r="HC49" s="203"/>
      <c r="HD49" s="203"/>
      <c r="HE49" s="203"/>
      <c r="HF49" s="203"/>
      <c r="HG49" s="203"/>
      <c r="HH49" s="203"/>
      <c r="HI49" s="203"/>
      <c r="HJ49" s="203"/>
      <c r="HK49" s="203"/>
      <c r="HL49" s="203"/>
      <c r="HM49" s="203"/>
      <c r="HN49" s="203"/>
      <c r="HO49" s="203"/>
      <c r="HP49" s="203"/>
      <c r="HQ49" s="203"/>
      <c r="HR49" s="203"/>
      <c r="HS49" s="203"/>
      <c r="HT49" s="203"/>
      <c r="HU49" s="203"/>
      <c r="HV49" s="203"/>
      <c r="HW49" s="203"/>
      <c r="HX49" s="203"/>
      <c r="HY49" s="203"/>
      <c r="HZ49" s="203"/>
      <c r="IA49" s="203"/>
      <c r="IB49" s="203"/>
      <c r="IC49" s="203"/>
      <c r="ID49" s="203"/>
      <c r="IE49" s="203"/>
      <c r="IF49" s="203"/>
      <c r="IG49" s="203"/>
      <c r="IH49" s="203"/>
      <c r="II49" s="203"/>
      <c r="IJ49" s="203"/>
      <c r="IK49" s="203"/>
      <c r="IL49" s="203"/>
      <c r="IM49" s="203"/>
      <c r="IN49" s="203"/>
      <c r="IO49" s="203"/>
      <c r="IP49" s="203"/>
      <c r="IQ49" s="203"/>
      <c r="IR49" s="203"/>
      <c r="IS49" s="203"/>
      <c r="IT49" s="203"/>
      <c r="IU49" s="203"/>
      <c r="IV49" s="203"/>
      <c r="IW49" s="203"/>
    </row>
    <row r="50" customFormat="false" ht="12.6" hidden="false" customHeight="true" outlineLevel="0" collapsed="false">
      <c r="A50" s="203"/>
      <c r="B50" s="201"/>
      <c r="C50" s="203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/>
      <c r="BI50" s="203"/>
      <c r="BJ50" s="203"/>
      <c r="BK50" s="203"/>
      <c r="BL50" s="203"/>
      <c r="BM50" s="203"/>
      <c r="BN50" s="203"/>
      <c r="BO50" s="203"/>
      <c r="BP50" s="203"/>
      <c r="BQ50" s="203"/>
      <c r="BR50" s="203"/>
      <c r="BS50" s="203"/>
      <c r="BT50" s="203"/>
      <c r="BU50" s="203"/>
      <c r="BV50" s="203"/>
      <c r="BW50" s="203"/>
      <c r="BX50" s="203"/>
      <c r="BY50" s="203"/>
      <c r="BZ50" s="203"/>
      <c r="CA50" s="203"/>
      <c r="CB50" s="203"/>
      <c r="CC50" s="203"/>
      <c r="CD50" s="203"/>
      <c r="CE50" s="203"/>
      <c r="CF50" s="203"/>
      <c r="CG50" s="203"/>
      <c r="CH50" s="203"/>
      <c r="CI50" s="203"/>
      <c r="CJ50" s="203"/>
      <c r="CK50" s="203"/>
      <c r="CL50" s="203"/>
      <c r="CM50" s="203"/>
      <c r="CN50" s="203"/>
      <c r="CO50" s="203"/>
      <c r="CP50" s="203"/>
      <c r="CQ50" s="203"/>
      <c r="CR50" s="203"/>
      <c r="CS50" s="203"/>
      <c r="CT50" s="203"/>
      <c r="CU50" s="203"/>
      <c r="CV50" s="203"/>
      <c r="CW50" s="203"/>
      <c r="CX50" s="203"/>
      <c r="CY50" s="203"/>
      <c r="CZ50" s="203"/>
      <c r="DA50" s="203"/>
      <c r="DB50" s="203"/>
      <c r="DC50" s="203"/>
      <c r="DD50" s="203"/>
      <c r="DE50" s="203"/>
      <c r="DF50" s="203"/>
      <c r="DG50" s="203"/>
      <c r="DH50" s="203"/>
      <c r="DI50" s="203"/>
      <c r="DJ50" s="203"/>
      <c r="DK50" s="203"/>
      <c r="DL50" s="203"/>
      <c r="DM50" s="203"/>
      <c r="DN50" s="203"/>
      <c r="DO50" s="203"/>
      <c r="DP50" s="203"/>
      <c r="DQ50" s="203"/>
      <c r="DR50" s="203"/>
      <c r="DS50" s="203"/>
      <c r="DT50" s="203"/>
      <c r="DU50" s="203"/>
      <c r="DV50" s="203"/>
      <c r="DW50" s="203"/>
      <c r="DX50" s="203"/>
      <c r="DY50" s="203"/>
      <c r="DZ50" s="203"/>
      <c r="EA50" s="203"/>
      <c r="EB50" s="203"/>
      <c r="EC50" s="203"/>
      <c r="ED50" s="203"/>
      <c r="EE50" s="203"/>
      <c r="EF50" s="203"/>
      <c r="EG50" s="203"/>
      <c r="EH50" s="203"/>
      <c r="EI50" s="203"/>
      <c r="EJ50" s="203"/>
      <c r="EK50" s="203"/>
      <c r="EL50" s="203"/>
      <c r="EM50" s="203"/>
      <c r="EN50" s="203"/>
      <c r="EO50" s="203"/>
      <c r="EP50" s="203"/>
      <c r="EQ50" s="203"/>
      <c r="ER50" s="203"/>
      <c r="ES50" s="203"/>
      <c r="ET50" s="203"/>
      <c r="EU50" s="203"/>
      <c r="EV50" s="203"/>
      <c r="EW50" s="203"/>
      <c r="EX50" s="203"/>
      <c r="EY50" s="203"/>
      <c r="EZ50" s="203"/>
      <c r="FA50" s="203"/>
      <c r="FB50" s="203"/>
      <c r="FC50" s="203"/>
      <c r="FD50" s="203"/>
      <c r="FE50" s="203"/>
      <c r="FF50" s="203"/>
      <c r="FG50" s="203"/>
      <c r="FH50" s="203"/>
      <c r="FI50" s="203"/>
      <c r="FJ50" s="203"/>
      <c r="FK50" s="203"/>
      <c r="FL50" s="203"/>
      <c r="FM50" s="203"/>
      <c r="FN50" s="203"/>
      <c r="FO50" s="203"/>
      <c r="FP50" s="203"/>
      <c r="FQ50" s="203"/>
      <c r="FR50" s="203"/>
      <c r="FS50" s="203"/>
      <c r="FT50" s="203"/>
      <c r="FU50" s="203"/>
      <c r="FV50" s="203"/>
      <c r="FW50" s="203"/>
      <c r="FX50" s="203"/>
      <c r="FY50" s="203"/>
      <c r="FZ50" s="203"/>
      <c r="GA50" s="203"/>
      <c r="GB50" s="203"/>
      <c r="GC50" s="203"/>
      <c r="GD50" s="203"/>
      <c r="GE50" s="203"/>
      <c r="GF50" s="203"/>
      <c r="GG50" s="203"/>
      <c r="GH50" s="203"/>
      <c r="GI50" s="203"/>
      <c r="GJ50" s="203"/>
      <c r="GK50" s="203"/>
      <c r="GL50" s="203"/>
      <c r="GM50" s="203"/>
      <c r="GN50" s="203"/>
      <c r="GO50" s="203"/>
      <c r="GP50" s="203"/>
      <c r="GQ50" s="203"/>
      <c r="GR50" s="203"/>
      <c r="GS50" s="203"/>
      <c r="GT50" s="203"/>
      <c r="GU50" s="203"/>
      <c r="GV50" s="203"/>
      <c r="GW50" s="203"/>
      <c r="GX50" s="203"/>
      <c r="GY50" s="203"/>
      <c r="GZ50" s="203"/>
      <c r="HA50" s="203"/>
      <c r="HB50" s="203"/>
      <c r="HC50" s="203"/>
      <c r="HD50" s="203"/>
      <c r="HE50" s="203"/>
      <c r="HF50" s="203"/>
      <c r="HG50" s="203"/>
      <c r="HH50" s="203"/>
      <c r="HI50" s="203"/>
      <c r="HJ50" s="203"/>
      <c r="HK50" s="203"/>
      <c r="HL50" s="203"/>
      <c r="HM50" s="203"/>
      <c r="HN50" s="203"/>
      <c r="HO50" s="203"/>
      <c r="HP50" s="203"/>
      <c r="HQ50" s="203"/>
      <c r="HR50" s="203"/>
      <c r="HS50" s="203"/>
      <c r="HT50" s="203"/>
      <c r="HU50" s="203"/>
      <c r="HV50" s="203"/>
      <c r="HW50" s="203"/>
      <c r="HX50" s="203"/>
      <c r="HY50" s="203"/>
      <c r="HZ50" s="203"/>
      <c r="IA50" s="203"/>
      <c r="IB50" s="203"/>
      <c r="IC50" s="203"/>
      <c r="ID50" s="203"/>
      <c r="IE50" s="203"/>
      <c r="IF50" s="203"/>
      <c r="IG50" s="203"/>
      <c r="IH50" s="203"/>
      <c r="II50" s="203"/>
      <c r="IJ50" s="203"/>
      <c r="IK50" s="203"/>
      <c r="IL50" s="203"/>
      <c r="IM50" s="203"/>
      <c r="IN50" s="203"/>
      <c r="IO50" s="203"/>
      <c r="IP50" s="203"/>
      <c r="IQ50" s="203"/>
      <c r="IR50" s="203"/>
      <c r="IS50" s="203"/>
      <c r="IT50" s="203"/>
      <c r="IU50" s="203"/>
      <c r="IV50" s="203"/>
      <c r="IW50" s="203"/>
    </row>
    <row r="51" customFormat="false" ht="12.6" hidden="false" customHeight="true" outlineLevel="0" collapsed="false">
      <c r="A51" s="203"/>
      <c r="B51" s="211"/>
      <c r="C51" s="203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3"/>
      <c r="BQ51" s="203"/>
      <c r="BR51" s="203"/>
      <c r="BS51" s="203"/>
      <c r="BT51" s="203"/>
      <c r="BU51" s="203"/>
      <c r="BV51" s="203"/>
      <c r="BW51" s="203"/>
      <c r="BX51" s="203"/>
      <c r="BY51" s="203"/>
      <c r="BZ51" s="203"/>
      <c r="CA51" s="203"/>
      <c r="CB51" s="203"/>
      <c r="CC51" s="203"/>
      <c r="CD51" s="203"/>
      <c r="CE51" s="203"/>
      <c r="CF51" s="203"/>
      <c r="CG51" s="203"/>
      <c r="CH51" s="203"/>
      <c r="CI51" s="203"/>
      <c r="CJ51" s="203"/>
      <c r="CK51" s="203"/>
      <c r="CL51" s="203"/>
      <c r="CM51" s="203"/>
      <c r="CN51" s="203"/>
      <c r="CO51" s="203"/>
      <c r="CP51" s="203"/>
      <c r="CQ51" s="203"/>
      <c r="CR51" s="203"/>
      <c r="CS51" s="203"/>
      <c r="CT51" s="203"/>
      <c r="CU51" s="203"/>
      <c r="CV51" s="203"/>
      <c r="CW51" s="203"/>
      <c r="CX51" s="203"/>
      <c r="CY51" s="203"/>
      <c r="CZ51" s="203"/>
      <c r="DA51" s="203"/>
      <c r="DB51" s="203"/>
      <c r="DC51" s="203"/>
      <c r="DD51" s="203"/>
      <c r="DE51" s="203"/>
      <c r="DF51" s="203"/>
      <c r="DG51" s="203"/>
      <c r="DH51" s="203"/>
      <c r="DI51" s="203"/>
      <c r="DJ51" s="203"/>
      <c r="DK51" s="203"/>
      <c r="DL51" s="203"/>
      <c r="DM51" s="203"/>
      <c r="DN51" s="203"/>
      <c r="DO51" s="203"/>
      <c r="DP51" s="203"/>
      <c r="DQ51" s="203"/>
      <c r="DR51" s="203"/>
      <c r="DS51" s="203"/>
      <c r="DT51" s="203"/>
      <c r="DU51" s="203"/>
      <c r="DV51" s="203"/>
      <c r="DW51" s="203"/>
      <c r="DX51" s="203"/>
      <c r="DY51" s="203"/>
      <c r="DZ51" s="203"/>
      <c r="EA51" s="203"/>
      <c r="EB51" s="203"/>
      <c r="EC51" s="203"/>
      <c r="ED51" s="203"/>
      <c r="EE51" s="203"/>
      <c r="EF51" s="203"/>
      <c r="EG51" s="203"/>
      <c r="EH51" s="203"/>
      <c r="EI51" s="203"/>
      <c r="EJ51" s="203"/>
      <c r="EK51" s="203"/>
      <c r="EL51" s="203"/>
      <c r="EM51" s="203"/>
      <c r="EN51" s="203"/>
      <c r="EO51" s="203"/>
      <c r="EP51" s="203"/>
      <c r="EQ51" s="203"/>
      <c r="ER51" s="203"/>
      <c r="ES51" s="203"/>
      <c r="ET51" s="203"/>
      <c r="EU51" s="203"/>
      <c r="EV51" s="203"/>
      <c r="EW51" s="203"/>
      <c r="EX51" s="203"/>
      <c r="EY51" s="203"/>
      <c r="EZ51" s="203"/>
      <c r="FA51" s="203"/>
      <c r="FB51" s="203"/>
      <c r="FC51" s="203"/>
      <c r="FD51" s="203"/>
      <c r="FE51" s="203"/>
      <c r="FF51" s="203"/>
      <c r="FG51" s="203"/>
      <c r="FH51" s="203"/>
      <c r="FI51" s="203"/>
      <c r="FJ51" s="203"/>
      <c r="FK51" s="203"/>
      <c r="FL51" s="203"/>
      <c r="FM51" s="203"/>
      <c r="FN51" s="203"/>
      <c r="FO51" s="203"/>
      <c r="FP51" s="203"/>
      <c r="FQ51" s="203"/>
      <c r="FR51" s="203"/>
      <c r="FS51" s="203"/>
      <c r="FT51" s="203"/>
      <c r="FU51" s="203"/>
      <c r="FV51" s="203"/>
      <c r="FW51" s="203"/>
      <c r="FX51" s="203"/>
      <c r="FY51" s="203"/>
      <c r="FZ51" s="203"/>
      <c r="GA51" s="203"/>
      <c r="GB51" s="203"/>
      <c r="GC51" s="203"/>
      <c r="GD51" s="203"/>
      <c r="GE51" s="203"/>
      <c r="GF51" s="203"/>
      <c r="GG51" s="203"/>
      <c r="GH51" s="203"/>
      <c r="GI51" s="203"/>
      <c r="GJ51" s="203"/>
      <c r="GK51" s="203"/>
      <c r="GL51" s="203"/>
      <c r="GM51" s="203"/>
      <c r="GN51" s="203"/>
      <c r="GO51" s="203"/>
      <c r="GP51" s="203"/>
      <c r="GQ51" s="203"/>
      <c r="GR51" s="203"/>
      <c r="GS51" s="203"/>
      <c r="GT51" s="203"/>
      <c r="GU51" s="203"/>
      <c r="GV51" s="203"/>
      <c r="GW51" s="203"/>
      <c r="GX51" s="203"/>
      <c r="GY51" s="203"/>
      <c r="GZ51" s="203"/>
      <c r="HA51" s="203"/>
      <c r="HB51" s="203"/>
      <c r="HC51" s="203"/>
      <c r="HD51" s="203"/>
      <c r="HE51" s="203"/>
      <c r="HF51" s="203"/>
      <c r="HG51" s="203"/>
      <c r="HH51" s="203"/>
      <c r="HI51" s="203"/>
      <c r="HJ51" s="203"/>
      <c r="HK51" s="203"/>
      <c r="HL51" s="203"/>
      <c r="HM51" s="203"/>
      <c r="HN51" s="203"/>
      <c r="HO51" s="203"/>
      <c r="HP51" s="203"/>
      <c r="HQ51" s="203"/>
      <c r="HR51" s="203"/>
      <c r="HS51" s="203"/>
      <c r="HT51" s="203"/>
      <c r="HU51" s="203"/>
      <c r="HV51" s="203"/>
      <c r="HW51" s="203"/>
      <c r="HX51" s="203"/>
      <c r="HY51" s="203"/>
      <c r="HZ51" s="203"/>
      <c r="IA51" s="203"/>
      <c r="IB51" s="203"/>
      <c r="IC51" s="203"/>
      <c r="ID51" s="203"/>
      <c r="IE51" s="203"/>
      <c r="IF51" s="203"/>
      <c r="IG51" s="203"/>
      <c r="IH51" s="203"/>
      <c r="II51" s="203"/>
      <c r="IJ51" s="203"/>
      <c r="IK51" s="203"/>
      <c r="IL51" s="203"/>
      <c r="IM51" s="203"/>
      <c r="IN51" s="203"/>
      <c r="IO51" s="203"/>
      <c r="IP51" s="203"/>
      <c r="IQ51" s="203"/>
      <c r="IR51" s="203"/>
      <c r="IS51" s="203"/>
      <c r="IT51" s="203"/>
      <c r="IU51" s="203"/>
      <c r="IV51" s="203"/>
      <c r="IW51" s="203"/>
    </row>
    <row r="52" customFormat="false" ht="12.6" hidden="false" customHeight="true" outlineLevel="0" collapsed="false">
      <c r="A52" s="203"/>
      <c r="C52" s="203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203"/>
      <c r="CP52" s="203"/>
      <c r="CQ52" s="203"/>
      <c r="CR52" s="203"/>
      <c r="CS52" s="203"/>
      <c r="CT52" s="203"/>
      <c r="CU52" s="203"/>
      <c r="CV52" s="203"/>
      <c r="CW52" s="203"/>
      <c r="CX52" s="203"/>
      <c r="CY52" s="203"/>
      <c r="CZ52" s="203"/>
      <c r="DA52" s="203"/>
      <c r="DB52" s="203"/>
      <c r="DC52" s="203"/>
      <c r="DD52" s="203"/>
      <c r="DE52" s="203"/>
      <c r="DF52" s="203"/>
      <c r="DG52" s="203"/>
      <c r="DH52" s="203"/>
      <c r="DI52" s="203"/>
      <c r="DJ52" s="203"/>
      <c r="DK52" s="203"/>
      <c r="DL52" s="203"/>
      <c r="DM52" s="203"/>
      <c r="DN52" s="203"/>
      <c r="DO52" s="203"/>
      <c r="DP52" s="203"/>
      <c r="DQ52" s="203"/>
      <c r="DR52" s="203"/>
      <c r="DS52" s="203"/>
      <c r="DT52" s="203"/>
      <c r="DU52" s="203"/>
      <c r="DV52" s="203"/>
      <c r="DW52" s="203"/>
      <c r="DX52" s="203"/>
      <c r="DY52" s="203"/>
      <c r="DZ52" s="203"/>
      <c r="EA52" s="203"/>
      <c r="EB52" s="203"/>
      <c r="EC52" s="203"/>
      <c r="ED52" s="203"/>
      <c r="EE52" s="203"/>
      <c r="EF52" s="203"/>
      <c r="EG52" s="203"/>
      <c r="EH52" s="203"/>
      <c r="EI52" s="203"/>
      <c r="EJ52" s="203"/>
      <c r="EK52" s="203"/>
      <c r="EL52" s="203"/>
      <c r="EM52" s="203"/>
      <c r="EN52" s="203"/>
      <c r="EO52" s="203"/>
      <c r="EP52" s="203"/>
      <c r="EQ52" s="203"/>
      <c r="ER52" s="203"/>
      <c r="ES52" s="203"/>
      <c r="ET52" s="203"/>
      <c r="EU52" s="203"/>
      <c r="EV52" s="203"/>
      <c r="EW52" s="203"/>
      <c r="EX52" s="203"/>
      <c r="EY52" s="203"/>
      <c r="EZ52" s="203"/>
      <c r="FA52" s="203"/>
      <c r="FB52" s="203"/>
      <c r="FC52" s="203"/>
      <c r="FD52" s="203"/>
      <c r="FE52" s="203"/>
      <c r="FF52" s="203"/>
      <c r="FG52" s="203"/>
      <c r="FH52" s="203"/>
      <c r="FI52" s="203"/>
      <c r="FJ52" s="203"/>
      <c r="FK52" s="203"/>
      <c r="FL52" s="203"/>
      <c r="FM52" s="203"/>
      <c r="FN52" s="203"/>
      <c r="FO52" s="203"/>
      <c r="FP52" s="203"/>
      <c r="FQ52" s="203"/>
      <c r="FR52" s="203"/>
      <c r="FS52" s="203"/>
      <c r="FT52" s="203"/>
      <c r="FU52" s="203"/>
      <c r="FV52" s="203"/>
      <c r="FW52" s="203"/>
      <c r="FX52" s="203"/>
      <c r="FY52" s="203"/>
      <c r="FZ52" s="203"/>
      <c r="GA52" s="203"/>
      <c r="GB52" s="203"/>
      <c r="GC52" s="203"/>
      <c r="GD52" s="203"/>
      <c r="GE52" s="203"/>
      <c r="GF52" s="203"/>
      <c r="GG52" s="203"/>
      <c r="GH52" s="203"/>
      <c r="GI52" s="203"/>
      <c r="GJ52" s="203"/>
      <c r="GK52" s="203"/>
      <c r="GL52" s="203"/>
      <c r="GM52" s="203"/>
      <c r="GN52" s="203"/>
      <c r="GO52" s="203"/>
      <c r="GP52" s="203"/>
      <c r="GQ52" s="203"/>
      <c r="GR52" s="203"/>
      <c r="GS52" s="203"/>
      <c r="GT52" s="203"/>
      <c r="GU52" s="203"/>
      <c r="GV52" s="203"/>
      <c r="GW52" s="203"/>
      <c r="GX52" s="203"/>
      <c r="GY52" s="203"/>
      <c r="GZ52" s="203"/>
      <c r="HA52" s="203"/>
      <c r="HB52" s="203"/>
      <c r="HC52" s="203"/>
      <c r="HD52" s="203"/>
      <c r="HE52" s="203"/>
      <c r="HF52" s="203"/>
      <c r="HG52" s="203"/>
      <c r="HH52" s="203"/>
      <c r="HI52" s="203"/>
      <c r="HJ52" s="203"/>
      <c r="HK52" s="203"/>
      <c r="HL52" s="203"/>
      <c r="HM52" s="203"/>
      <c r="HN52" s="203"/>
      <c r="HO52" s="203"/>
      <c r="HP52" s="203"/>
      <c r="HQ52" s="203"/>
      <c r="HR52" s="203"/>
      <c r="HS52" s="203"/>
      <c r="HT52" s="203"/>
      <c r="HU52" s="203"/>
      <c r="HV52" s="203"/>
      <c r="HW52" s="203"/>
      <c r="HX52" s="203"/>
      <c r="HY52" s="203"/>
      <c r="HZ52" s="203"/>
      <c r="IA52" s="203"/>
      <c r="IB52" s="203"/>
      <c r="IC52" s="203"/>
      <c r="ID52" s="203"/>
      <c r="IE52" s="203"/>
      <c r="IF52" s="203"/>
      <c r="IG52" s="203"/>
      <c r="IH52" s="203"/>
      <c r="II52" s="203"/>
      <c r="IJ52" s="203"/>
      <c r="IK52" s="203"/>
      <c r="IL52" s="203"/>
      <c r="IM52" s="203"/>
      <c r="IN52" s="203"/>
      <c r="IO52" s="203"/>
      <c r="IP52" s="203"/>
      <c r="IQ52" s="203"/>
      <c r="IR52" s="203"/>
      <c r="IS52" s="203"/>
      <c r="IT52" s="203"/>
      <c r="IU52" s="203"/>
      <c r="IV52" s="203"/>
      <c r="IW52" s="203"/>
    </row>
    <row r="53" customFormat="false" ht="12.6" hidden="false" customHeight="true" outlineLevel="0" collapsed="false">
      <c r="A53" s="203"/>
      <c r="B53" s="204"/>
      <c r="C53" s="203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  <c r="BI53" s="203"/>
      <c r="BJ53" s="203"/>
      <c r="BK53" s="203"/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  <c r="DB53" s="203"/>
      <c r="DC53" s="203"/>
      <c r="DD53" s="203"/>
      <c r="DE53" s="203"/>
      <c r="DF53" s="203"/>
      <c r="DG53" s="203"/>
      <c r="DH53" s="203"/>
      <c r="DI53" s="203"/>
      <c r="DJ53" s="203"/>
      <c r="DK53" s="203"/>
      <c r="DL53" s="203"/>
      <c r="DM53" s="203"/>
      <c r="DN53" s="203"/>
      <c r="DO53" s="203"/>
      <c r="DP53" s="203"/>
      <c r="DQ53" s="203"/>
      <c r="DR53" s="203"/>
      <c r="DS53" s="203"/>
      <c r="DT53" s="203"/>
      <c r="DU53" s="203"/>
      <c r="DV53" s="203"/>
      <c r="DW53" s="203"/>
      <c r="DX53" s="203"/>
      <c r="DY53" s="203"/>
      <c r="DZ53" s="203"/>
      <c r="EA53" s="203"/>
      <c r="EB53" s="203"/>
      <c r="EC53" s="203"/>
      <c r="ED53" s="203"/>
      <c r="EE53" s="203"/>
      <c r="EF53" s="203"/>
      <c r="EG53" s="203"/>
      <c r="EH53" s="203"/>
      <c r="EI53" s="203"/>
      <c r="EJ53" s="203"/>
      <c r="EK53" s="203"/>
      <c r="EL53" s="203"/>
      <c r="EM53" s="203"/>
      <c r="EN53" s="203"/>
      <c r="EO53" s="203"/>
      <c r="EP53" s="203"/>
      <c r="EQ53" s="203"/>
      <c r="ER53" s="203"/>
      <c r="ES53" s="203"/>
      <c r="ET53" s="203"/>
      <c r="EU53" s="203"/>
      <c r="EV53" s="203"/>
      <c r="EW53" s="203"/>
      <c r="EX53" s="203"/>
      <c r="EY53" s="203"/>
      <c r="EZ53" s="203"/>
      <c r="FA53" s="203"/>
      <c r="FB53" s="203"/>
      <c r="FC53" s="203"/>
      <c r="FD53" s="203"/>
      <c r="FE53" s="203"/>
      <c r="FF53" s="203"/>
      <c r="FG53" s="203"/>
      <c r="FH53" s="203"/>
      <c r="FI53" s="203"/>
      <c r="FJ53" s="203"/>
      <c r="FK53" s="203"/>
      <c r="FL53" s="203"/>
      <c r="FM53" s="203"/>
      <c r="FN53" s="203"/>
      <c r="FO53" s="203"/>
      <c r="FP53" s="203"/>
      <c r="FQ53" s="203"/>
      <c r="FR53" s="203"/>
      <c r="FS53" s="203"/>
      <c r="FT53" s="203"/>
      <c r="FU53" s="203"/>
      <c r="FV53" s="203"/>
      <c r="FW53" s="203"/>
      <c r="FX53" s="203"/>
      <c r="FY53" s="203"/>
      <c r="FZ53" s="203"/>
      <c r="GA53" s="203"/>
      <c r="GB53" s="203"/>
      <c r="GC53" s="203"/>
      <c r="GD53" s="203"/>
      <c r="GE53" s="203"/>
      <c r="GF53" s="203"/>
      <c r="GG53" s="203"/>
      <c r="GH53" s="203"/>
      <c r="GI53" s="203"/>
      <c r="GJ53" s="203"/>
      <c r="GK53" s="203"/>
      <c r="GL53" s="203"/>
      <c r="GM53" s="203"/>
      <c r="GN53" s="203"/>
      <c r="GO53" s="203"/>
      <c r="GP53" s="203"/>
      <c r="GQ53" s="203"/>
      <c r="GR53" s="203"/>
      <c r="GS53" s="203"/>
      <c r="GT53" s="203"/>
      <c r="GU53" s="203"/>
      <c r="GV53" s="203"/>
      <c r="GW53" s="203"/>
      <c r="GX53" s="203"/>
      <c r="GY53" s="203"/>
      <c r="GZ53" s="203"/>
      <c r="HA53" s="203"/>
      <c r="HB53" s="203"/>
      <c r="HC53" s="203"/>
      <c r="HD53" s="203"/>
      <c r="HE53" s="203"/>
      <c r="HF53" s="203"/>
      <c r="HG53" s="203"/>
      <c r="HH53" s="203"/>
      <c r="HI53" s="203"/>
      <c r="HJ53" s="203"/>
      <c r="HK53" s="203"/>
      <c r="HL53" s="203"/>
      <c r="HM53" s="203"/>
      <c r="HN53" s="203"/>
      <c r="HO53" s="203"/>
      <c r="HP53" s="203"/>
      <c r="HQ53" s="203"/>
      <c r="HR53" s="203"/>
      <c r="HS53" s="203"/>
      <c r="HT53" s="203"/>
      <c r="HU53" s="203"/>
      <c r="HV53" s="203"/>
      <c r="HW53" s="203"/>
      <c r="HX53" s="203"/>
      <c r="HY53" s="203"/>
      <c r="HZ53" s="203"/>
      <c r="IA53" s="203"/>
      <c r="IB53" s="203"/>
      <c r="IC53" s="203"/>
      <c r="ID53" s="203"/>
      <c r="IE53" s="203"/>
      <c r="IF53" s="203"/>
      <c r="IG53" s="203"/>
      <c r="IH53" s="203"/>
      <c r="II53" s="203"/>
      <c r="IJ53" s="203"/>
      <c r="IK53" s="203"/>
      <c r="IL53" s="203"/>
      <c r="IM53" s="203"/>
      <c r="IN53" s="203"/>
      <c r="IO53" s="203"/>
      <c r="IP53" s="203"/>
      <c r="IQ53" s="203"/>
      <c r="IR53" s="203"/>
      <c r="IS53" s="203"/>
      <c r="IT53" s="203"/>
      <c r="IU53" s="203"/>
      <c r="IV53" s="203"/>
      <c r="IW53" s="203"/>
    </row>
    <row r="54" customFormat="false" ht="12.6" hidden="false" customHeight="true" outlineLevel="0" collapsed="false">
      <c r="A54" s="203"/>
      <c r="B54" s="204"/>
      <c r="C54" s="203"/>
      <c r="D54" s="206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  <c r="BC54" s="203"/>
      <c r="BD54" s="203"/>
      <c r="BE54" s="203"/>
      <c r="BF54" s="203"/>
      <c r="BG54" s="203"/>
      <c r="BH54" s="203"/>
      <c r="BI54" s="203"/>
      <c r="BJ54" s="203"/>
      <c r="BK54" s="203"/>
      <c r="BL54" s="203"/>
      <c r="BM54" s="203"/>
      <c r="BN54" s="203"/>
      <c r="BO54" s="203"/>
      <c r="BP54" s="203"/>
      <c r="BQ54" s="203"/>
      <c r="BR54" s="203"/>
      <c r="BS54" s="203"/>
      <c r="BT54" s="203"/>
      <c r="BU54" s="203"/>
      <c r="BV54" s="203"/>
      <c r="BW54" s="203"/>
      <c r="BX54" s="203"/>
      <c r="BY54" s="203"/>
      <c r="BZ54" s="203"/>
      <c r="CA54" s="203"/>
      <c r="CB54" s="203"/>
      <c r="CC54" s="203"/>
      <c r="CD54" s="203"/>
      <c r="CE54" s="203"/>
      <c r="CF54" s="203"/>
      <c r="CG54" s="203"/>
      <c r="CH54" s="203"/>
      <c r="CI54" s="203"/>
      <c r="CJ54" s="203"/>
      <c r="CK54" s="203"/>
      <c r="CL54" s="203"/>
      <c r="CM54" s="203"/>
      <c r="CN54" s="203"/>
      <c r="CO54" s="203"/>
      <c r="CP54" s="203"/>
      <c r="CQ54" s="203"/>
      <c r="CR54" s="203"/>
      <c r="CS54" s="203"/>
      <c r="CT54" s="203"/>
      <c r="CU54" s="203"/>
      <c r="CV54" s="203"/>
      <c r="CW54" s="203"/>
      <c r="CX54" s="203"/>
      <c r="CY54" s="203"/>
      <c r="CZ54" s="203"/>
      <c r="DA54" s="203"/>
      <c r="DB54" s="203"/>
      <c r="DC54" s="203"/>
      <c r="DD54" s="203"/>
      <c r="DE54" s="203"/>
      <c r="DF54" s="203"/>
      <c r="DG54" s="203"/>
      <c r="DH54" s="203"/>
      <c r="DI54" s="203"/>
      <c r="DJ54" s="203"/>
      <c r="DK54" s="203"/>
      <c r="DL54" s="203"/>
      <c r="DM54" s="203"/>
      <c r="DN54" s="203"/>
      <c r="DO54" s="203"/>
      <c r="DP54" s="203"/>
      <c r="DQ54" s="203"/>
      <c r="DR54" s="203"/>
      <c r="DS54" s="203"/>
      <c r="DT54" s="203"/>
      <c r="DU54" s="203"/>
      <c r="DV54" s="203"/>
      <c r="DW54" s="203"/>
      <c r="DX54" s="203"/>
      <c r="DY54" s="203"/>
      <c r="DZ54" s="203"/>
      <c r="EA54" s="203"/>
      <c r="EB54" s="203"/>
      <c r="EC54" s="203"/>
      <c r="ED54" s="203"/>
      <c r="EE54" s="203"/>
      <c r="EF54" s="203"/>
      <c r="EG54" s="203"/>
      <c r="EH54" s="203"/>
      <c r="EI54" s="203"/>
      <c r="EJ54" s="203"/>
      <c r="EK54" s="203"/>
      <c r="EL54" s="203"/>
      <c r="EM54" s="203"/>
      <c r="EN54" s="203"/>
      <c r="EO54" s="203"/>
      <c r="EP54" s="203"/>
      <c r="EQ54" s="203"/>
      <c r="ER54" s="203"/>
      <c r="ES54" s="203"/>
      <c r="ET54" s="203"/>
      <c r="EU54" s="203"/>
      <c r="EV54" s="203"/>
      <c r="EW54" s="203"/>
      <c r="EX54" s="203"/>
      <c r="EY54" s="203"/>
      <c r="EZ54" s="203"/>
      <c r="FA54" s="203"/>
      <c r="FB54" s="203"/>
      <c r="FC54" s="203"/>
      <c r="FD54" s="203"/>
      <c r="FE54" s="203"/>
      <c r="FF54" s="203"/>
      <c r="FG54" s="203"/>
      <c r="FH54" s="203"/>
      <c r="FI54" s="203"/>
      <c r="FJ54" s="203"/>
      <c r="FK54" s="203"/>
      <c r="FL54" s="203"/>
      <c r="FM54" s="203"/>
      <c r="FN54" s="203"/>
      <c r="FO54" s="203"/>
      <c r="FP54" s="203"/>
      <c r="FQ54" s="203"/>
      <c r="FR54" s="203"/>
      <c r="FS54" s="203"/>
      <c r="FT54" s="203"/>
      <c r="FU54" s="203"/>
      <c r="FV54" s="203"/>
      <c r="FW54" s="203"/>
      <c r="FX54" s="203"/>
      <c r="FY54" s="203"/>
      <c r="FZ54" s="203"/>
      <c r="GA54" s="203"/>
      <c r="GB54" s="203"/>
      <c r="GC54" s="203"/>
      <c r="GD54" s="203"/>
      <c r="GE54" s="203"/>
      <c r="GF54" s="203"/>
      <c r="GG54" s="203"/>
      <c r="GH54" s="203"/>
      <c r="GI54" s="203"/>
      <c r="GJ54" s="203"/>
      <c r="GK54" s="203"/>
      <c r="GL54" s="203"/>
      <c r="GM54" s="203"/>
      <c r="GN54" s="203"/>
      <c r="GO54" s="203"/>
      <c r="GP54" s="203"/>
      <c r="GQ54" s="203"/>
      <c r="GR54" s="203"/>
      <c r="GS54" s="203"/>
      <c r="GT54" s="203"/>
      <c r="GU54" s="203"/>
      <c r="GV54" s="203"/>
      <c r="GW54" s="203"/>
      <c r="GX54" s="203"/>
      <c r="GY54" s="203"/>
      <c r="GZ54" s="203"/>
      <c r="HA54" s="203"/>
      <c r="HB54" s="203"/>
      <c r="HC54" s="203"/>
      <c r="HD54" s="203"/>
      <c r="HE54" s="203"/>
      <c r="HF54" s="203"/>
      <c r="HG54" s="203"/>
      <c r="HH54" s="203"/>
      <c r="HI54" s="203"/>
      <c r="HJ54" s="203"/>
      <c r="HK54" s="203"/>
      <c r="HL54" s="203"/>
      <c r="HM54" s="203"/>
      <c r="HN54" s="203"/>
      <c r="HO54" s="203"/>
      <c r="HP54" s="203"/>
      <c r="HQ54" s="203"/>
      <c r="HR54" s="203"/>
      <c r="HS54" s="203"/>
      <c r="HT54" s="203"/>
      <c r="HU54" s="203"/>
      <c r="HV54" s="203"/>
      <c r="HW54" s="203"/>
      <c r="HX54" s="203"/>
      <c r="HY54" s="203"/>
      <c r="HZ54" s="203"/>
      <c r="IA54" s="203"/>
      <c r="IB54" s="203"/>
      <c r="IC54" s="203"/>
      <c r="ID54" s="203"/>
      <c r="IE54" s="203"/>
      <c r="IF54" s="203"/>
      <c r="IG54" s="203"/>
      <c r="IH54" s="203"/>
      <c r="II54" s="203"/>
      <c r="IJ54" s="203"/>
      <c r="IK54" s="203"/>
      <c r="IL54" s="203"/>
      <c r="IM54" s="203"/>
      <c r="IN54" s="203"/>
      <c r="IO54" s="203"/>
      <c r="IP54" s="203"/>
      <c r="IQ54" s="203"/>
      <c r="IR54" s="203"/>
      <c r="IS54" s="203"/>
      <c r="IT54" s="203"/>
      <c r="IU54" s="203"/>
      <c r="IV54" s="203"/>
      <c r="IW54" s="203"/>
    </row>
    <row r="55" customFormat="false" ht="12.6" hidden="false" customHeight="true" outlineLevel="0" collapsed="false">
      <c r="A55" s="203"/>
      <c r="B55" s="204"/>
      <c r="C55" s="203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3"/>
      <c r="BD55" s="203"/>
      <c r="BE55" s="203"/>
      <c r="BF55" s="203"/>
      <c r="BG55" s="203"/>
      <c r="BH55" s="203"/>
      <c r="BI55" s="203"/>
      <c r="BJ55" s="203"/>
      <c r="BK55" s="203"/>
      <c r="BL55" s="203"/>
      <c r="BM55" s="203"/>
      <c r="BN55" s="203"/>
      <c r="BO55" s="203"/>
      <c r="BP55" s="203"/>
      <c r="BQ55" s="203"/>
      <c r="BR55" s="203"/>
      <c r="BS55" s="203"/>
      <c r="BT55" s="203"/>
      <c r="BU55" s="203"/>
      <c r="BV55" s="203"/>
      <c r="BW55" s="203"/>
      <c r="BX55" s="203"/>
      <c r="BY55" s="203"/>
      <c r="BZ55" s="203"/>
      <c r="CA55" s="203"/>
      <c r="CB55" s="203"/>
      <c r="CC55" s="203"/>
      <c r="CD55" s="203"/>
      <c r="CE55" s="203"/>
      <c r="CF55" s="203"/>
      <c r="CG55" s="203"/>
      <c r="CH55" s="203"/>
      <c r="CI55" s="203"/>
      <c r="CJ55" s="203"/>
      <c r="CK55" s="203"/>
      <c r="CL55" s="203"/>
      <c r="CM55" s="203"/>
      <c r="CN55" s="203"/>
      <c r="CO55" s="203"/>
      <c r="CP55" s="203"/>
      <c r="CQ55" s="203"/>
      <c r="CR55" s="203"/>
      <c r="CS55" s="203"/>
      <c r="CT55" s="203"/>
      <c r="CU55" s="203"/>
      <c r="CV55" s="203"/>
      <c r="CW55" s="203"/>
      <c r="CX55" s="203"/>
      <c r="CY55" s="203"/>
      <c r="CZ55" s="203"/>
      <c r="DA55" s="203"/>
      <c r="DB55" s="203"/>
      <c r="DC55" s="203"/>
      <c r="DD55" s="203"/>
      <c r="DE55" s="203"/>
      <c r="DF55" s="203"/>
      <c r="DG55" s="203"/>
      <c r="DH55" s="203"/>
      <c r="DI55" s="203"/>
      <c r="DJ55" s="203"/>
      <c r="DK55" s="203"/>
      <c r="DL55" s="203"/>
      <c r="DM55" s="203"/>
      <c r="DN55" s="203"/>
      <c r="DO55" s="203"/>
      <c r="DP55" s="203"/>
      <c r="DQ55" s="203"/>
      <c r="DR55" s="203"/>
      <c r="DS55" s="203"/>
      <c r="DT55" s="203"/>
      <c r="DU55" s="203"/>
      <c r="DV55" s="203"/>
      <c r="DW55" s="203"/>
      <c r="DX55" s="203"/>
      <c r="DY55" s="203"/>
      <c r="DZ55" s="203"/>
      <c r="EA55" s="203"/>
      <c r="EB55" s="203"/>
      <c r="EC55" s="203"/>
      <c r="ED55" s="203"/>
      <c r="EE55" s="203"/>
      <c r="EF55" s="203"/>
      <c r="EG55" s="203"/>
      <c r="EH55" s="203"/>
      <c r="EI55" s="203"/>
      <c r="EJ55" s="203"/>
      <c r="EK55" s="203"/>
      <c r="EL55" s="203"/>
      <c r="EM55" s="203"/>
      <c r="EN55" s="203"/>
      <c r="EO55" s="203"/>
      <c r="EP55" s="203"/>
      <c r="EQ55" s="203"/>
      <c r="ER55" s="203"/>
      <c r="ES55" s="203"/>
      <c r="ET55" s="203"/>
      <c r="EU55" s="203"/>
      <c r="EV55" s="203"/>
      <c r="EW55" s="203"/>
      <c r="EX55" s="203"/>
      <c r="EY55" s="203"/>
      <c r="EZ55" s="203"/>
      <c r="FA55" s="203"/>
      <c r="FB55" s="203"/>
      <c r="FC55" s="203"/>
      <c r="FD55" s="203"/>
      <c r="FE55" s="203"/>
      <c r="FF55" s="203"/>
      <c r="FG55" s="203"/>
      <c r="FH55" s="203"/>
      <c r="FI55" s="203"/>
      <c r="FJ55" s="203"/>
      <c r="FK55" s="203"/>
      <c r="FL55" s="203"/>
      <c r="FM55" s="203"/>
      <c r="FN55" s="203"/>
      <c r="FO55" s="203"/>
      <c r="FP55" s="203"/>
      <c r="FQ55" s="203"/>
      <c r="FR55" s="203"/>
      <c r="FS55" s="203"/>
      <c r="FT55" s="203"/>
      <c r="FU55" s="203"/>
      <c r="FV55" s="203"/>
      <c r="FW55" s="203"/>
      <c r="FX55" s="203"/>
      <c r="FY55" s="203"/>
      <c r="FZ55" s="203"/>
      <c r="GA55" s="203"/>
      <c r="GB55" s="203"/>
      <c r="GC55" s="203"/>
      <c r="GD55" s="203"/>
      <c r="GE55" s="203"/>
      <c r="GF55" s="203"/>
      <c r="GG55" s="203"/>
      <c r="GH55" s="203"/>
      <c r="GI55" s="203"/>
      <c r="GJ55" s="203"/>
      <c r="GK55" s="203"/>
      <c r="GL55" s="203"/>
      <c r="GM55" s="203"/>
      <c r="GN55" s="203"/>
      <c r="GO55" s="203"/>
      <c r="GP55" s="203"/>
      <c r="GQ55" s="203"/>
      <c r="GR55" s="203"/>
      <c r="GS55" s="203"/>
      <c r="GT55" s="203"/>
      <c r="GU55" s="203"/>
      <c r="GV55" s="203"/>
      <c r="GW55" s="203"/>
      <c r="GX55" s="203"/>
      <c r="GY55" s="203"/>
      <c r="GZ55" s="203"/>
      <c r="HA55" s="203"/>
      <c r="HB55" s="203"/>
      <c r="HC55" s="203"/>
      <c r="HD55" s="203"/>
      <c r="HE55" s="203"/>
      <c r="HF55" s="203"/>
      <c r="HG55" s="203"/>
      <c r="HH55" s="203"/>
      <c r="HI55" s="203"/>
      <c r="HJ55" s="203"/>
      <c r="HK55" s="203"/>
      <c r="HL55" s="203"/>
      <c r="HM55" s="203"/>
      <c r="HN55" s="203"/>
      <c r="HO55" s="203"/>
      <c r="HP55" s="203"/>
      <c r="HQ55" s="203"/>
      <c r="HR55" s="203"/>
      <c r="HS55" s="203"/>
      <c r="HT55" s="203"/>
      <c r="HU55" s="203"/>
      <c r="HV55" s="203"/>
      <c r="HW55" s="203"/>
      <c r="HX55" s="203"/>
      <c r="HY55" s="203"/>
      <c r="HZ55" s="203"/>
      <c r="IA55" s="203"/>
      <c r="IB55" s="203"/>
      <c r="IC55" s="203"/>
      <c r="ID55" s="203"/>
      <c r="IE55" s="203"/>
      <c r="IF55" s="203"/>
      <c r="IG55" s="203"/>
      <c r="IH55" s="203"/>
      <c r="II55" s="203"/>
      <c r="IJ55" s="203"/>
      <c r="IK55" s="203"/>
      <c r="IL55" s="203"/>
      <c r="IM55" s="203"/>
      <c r="IN55" s="203"/>
      <c r="IO55" s="203"/>
      <c r="IP55" s="203"/>
      <c r="IQ55" s="203"/>
      <c r="IR55" s="203"/>
      <c r="IS55" s="203"/>
      <c r="IT55" s="203"/>
      <c r="IU55" s="203"/>
      <c r="IV55" s="203"/>
      <c r="IW55" s="203"/>
    </row>
    <row r="56" customFormat="false" ht="12.6" hidden="false" customHeight="true" outlineLevel="0" collapsed="false">
      <c r="B56" s="204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</row>
    <row r="57" customFormat="false" ht="12.6" hidden="false" customHeight="true" outlineLevel="0" collapsed="false"/>
    <row r="58" customFormat="false" ht="12.6" hidden="false" customHeight="true" outlineLevel="0" collapsed="false"/>
    <row r="59" customFormat="false" ht="12.6" hidden="false" customHeight="true" outlineLevel="0" collapsed="false"/>
    <row r="60" customFormat="false" ht="12.6" hidden="false" customHeight="true" outlineLevel="0" collapsed="false"/>
    <row r="61" customFormat="false" ht="12.6" hidden="false" customHeight="true" outlineLevel="0" collapsed="false"/>
    <row r="62" customFormat="false" ht="12.6" hidden="false" customHeight="true" outlineLevel="0" collapsed="false"/>
    <row r="63" customFormat="false" ht="12.6" hidden="false" customHeight="true" outlineLevel="0" collapsed="false"/>
    <row r="64" customFormat="false" ht="12.6" hidden="false" customHeight="true" outlineLevel="0" collapsed="false"/>
    <row r="65" customFormat="false" ht="12.6" hidden="false" customHeight="true" outlineLevel="0" collapsed="false"/>
    <row r="66" customFormat="false" ht="12.6" hidden="false" customHeight="true" outlineLevel="0" collapsed="false"/>
    <row r="67" customFormat="false" ht="12.6" hidden="false" customHeight="true" outlineLevel="0" collapsed="false"/>
    <row r="68" customFormat="false" ht="12.6" hidden="false" customHeight="true" outlineLevel="0" collapsed="false"/>
    <row r="69" customFormat="false" ht="12.6" hidden="false" customHeight="true" outlineLevel="0" collapsed="false"/>
    <row r="70" customFormat="false" ht="12.6" hidden="false" customHeight="true" outlineLevel="0" collapsed="false"/>
    <row r="71" customFormat="false" ht="12.6" hidden="false" customHeight="true" outlineLevel="0" collapsed="false"/>
    <row r="72" customFormat="false" ht="12.6" hidden="false" customHeight="true" outlineLevel="0" collapsed="false"/>
    <row r="73" customFormat="false" ht="12.6" hidden="false" customHeight="true" outlineLevel="0" collapsed="false"/>
    <row r="74" customFormat="false" ht="12.6" hidden="false" customHeight="true" outlineLevel="0" collapsed="false"/>
    <row r="75" customFormat="false" ht="12.6" hidden="false" customHeight="true" outlineLevel="0" collapsed="false"/>
    <row r="76" customFormat="false" ht="12.6" hidden="false" customHeight="true" outlineLevel="0" collapsed="false"/>
    <row r="77" customFormat="false" ht="12.6" hidden="false" customHeight="true" outlineLevel="0" collapsed="false"/>
    <row r="78" customFormat="false" ht="12.6" hidden="false" customHeight="true" outlineLevel="0" collapsed="false"/>
    <row r="79" customFormat="false" ht="12.6" hidden="false" customHeight="true" outlineLevel="0" collapsed="false"/>
    <row r="80" customFormat="false" ht="12.6" hidden="false" customHeight="true" outlineLevel="0" collapsed="false"/>
    <row r="81" customFormat="false" ht="12.6" hidden="false" customHeight="true" outlineLevel="0" collapsed="false"/>
    <row r="82" customFormat="false" ht="12.6" hidden="false" customHeight="true" outlineLevel="0" collapsed="false"/>
    <row r="83" customFormat="false" ht="12.6" hidden="false" customHeight="true" outlineLevel="0" collapsed="false"/>
    <row r="84" customFormat="false" ht="12.6" hidden="false" customHeight="true" outlineLevel="0" collapsed="false"/>
    <row r="85" customFormat="false" ht="12.6" hidden="false" customHeight="true" outlineLevel="0" collapsed="false"/>
    <row r="86" customFormat="false" ht="12.6" hidden="false" customHeight="true" outlineLevel="0" collapsed="false"/>
    <row r="87" customFormat="false" ht="12.6" hidden="false" customHeight="true" outlineLevel="0" collapsed="false"/>
    <row r="88" customFormat="false" ht="12.6" hidden="false" customHeight="true" outlineLevel="0" collapsed="false"/>
    <row r="89" customFormat="false" ht="12.6" hidden="false" customHeight="true" outlineLevel="0" collapsed="false"/>
    <row r="90" customFormat="false" ht="12.6" hidden="false" customHeight="true" outlineLevel="0" collapsed="false"/>
    <row r="91" customFormat="false" ht="12.6" hidden="false" customHeight="true" outlineLevel="0" collapsed="false"/>
    <row r="92" customFormat="false" ht="12.6" hidden="false" customHeight="true" outlineLevel="0" collapsed="false"/>
    <row r="93" customFormat="false" ht="12.6" hidden="false" customHeight="true" outlineLevel="0" collapsed="false"/>
    <row r="94" customFormat="false" ht="12.6" hidden="false" customHeight="true" outlineLevel="0" collapsed="false"/>
    <row r="95" customFormat="false" ht="12.6" hidden="false" customHeight="true" outlineLevel="0" collapsed="false"/>
    <row r="96" customFormat="false" ht="12.6" hidden="false" customHeight="true" outlineLevel="0" collapsed="false"/>
    <row r="97" customFormat="false" ht="12.6" hidden="false" customHeight="true" outlineLevel="0" collapsed="false"/>
    <row r="98" customFormat="false" ht="12.6" hidden="false" customHeight="true" outlineLevel="0" collapsed="false"/>
    <row r="99" customFormat="false" ht="12.6" hidden="false" customHeight="true" outlineLevel="0" collapsed="false"/>
    <row r="100" customFormat="false" ht="12.6" hidden="false" customHeight="true" outlineLevel="0" collapsed="false"/>
    <row r="101" customFormat="false" ht="12.6" hidden="false" customHeight="true" outlineLevel="0" collapsed="false"/>
    <row r="102" customFormat="false" ht="12.6" hidden="false" customHeight="true" outlineLevel="0" collapsed="false"/>
    <row r="103" customFormat="false" ht="12.6" hidden="false" customHeight="true" outlineLevel="0" collapsed="false"/>
    <row r="104" customFormat="false" ht="12.6" hidden="false" customHeight="true" outlineLevel="0" collapsed="false"/>
    <row r="105" customFormat="false" ht="12.6" hidden="false" customHeight="true" outlineLevel="0" collapsed="false"/>
    <row r="106" customFormat="false" ht="12.6" hidden="false" customHeight="true" outlineLevel="0" collapsed="false"/>
    <row r="107" customFormat="false" ht="12.6" hidden="false" customHeight="true" outlineLevel="0" collapsed="false"/>
    <row r="108" customFormat="false" ht="12.6" hidden="false" customHeight="true" outlineLevel="0" collapsed="false"/>
    <row r="109" customFormat="false" ht="12.6" hidden="false" customHeight="true" outlineLevel="0" collapsed="false"/>
    <row r="110" customFormat="false" ht="12.6" hidden="false" customHeight="true" outlineLevel="0" collapsed="false"/>
    <row r="111" customFormat="false" ht="12.6" hidden="false" customHeight="true" outlineLevel="0" collapsed="false"/>
    <row r="112" customFormat="false" ht="12.6" hidden="false" customHeight="true" outlineLevel="0" collapsed="false"/>
    <row r="113" customFormat="false" ht="12.6" hidden="false" customHeight="true" outlineLevel="0" collapsed="false"/>
    <row r="114" customFormat="false" ht="12.6" hidden="false" customHeight="true" outlineLevel="0" collapsed="false"/>
    <row r="115" customFormat="false" ht="12.6" hidden="false" customHeight="true" outlineLevel="0" collapsed="false"/>
    <row r="116" customFormat="false" ht="12.6" hidden="false" customHeight="true" outlineLevel="0" collapsed="false"/>
    <row r="117" customFormat="false" ht="12.6" hidden="false" customHeight="true" outlineLevel="0" collapsed="false"/>
    <row r="118" customFormat="false" ht="12.6" hidden="false" customHeight="true" outlineLevel="0" collapsed="false"/>
    <row r="119" customFormat="false" ht="12.6" hidden="false" customHeight="true" outlineLevel="0" collapsed="false"/>
    <row r="120" customFormat="false" ht="12.6" hidden="false" customHeight="true" outlineLevel="0" collapsed="false"/>
    <row r="121" customFormat="false" ht="12.6" hidden="false" customHeight="true" outlineLevel="0" collapsed="false"/>
    <row r="122" customFormat="false" ht="12.6" hidden="false" customHeight="true" outlineLevel="0" collapsed="false"/>
    <row r="123" customFormat="false" ht="12.6" hidden="false" customHeight="true" outlineLevel="0" collapsed="false"/>
    <row r="124" customFormat="false" ht="12.6" hidden="false" customHeight="true" outlineLevel="0" collapsed="false"/>
    <row r="125" customFormat="false" ht="12.6" hidden="false" customHeight="true" outlineLevel="0" collapsed="false"/>
    <row r="126" customFormat="false" ht="12.6" hidden="false" customHeight="true" outlineLevel="0" collapsed="false"/>
    <row r="127" customFormat="false" ht="12.6" hidden="false" customHeight="true" outlineLevel="0" collapsed="false"/>
    <row r="128" customFormat="false" ht="12.6" hidden="false" customHeight="true" outlineLevel="0" collapsed="false"/>
    <row r="129" customFormat="false" ht="12.6" hidden="false" customHeight="true" outlineLevel="0" collapsed="false"/>
    <row r="130" customFormat="false" ht="12.6" hidden="false" customHeight="true" outlineLevel="0" collapsed="false"/>
    <row r="131" customFormat="false" ht="12.6" hidden="false" customHeight="true" outlineLevel="0" collapsed="false"/>
    <row r="132" customFormat="false" ht="12.6" hidden="false" customHeight="true" outlineLevel="0" collapsed="false"/>
    <row r="133" customFormat="false" ht="12.6" hidden="false" customHeight="true" outlineLevel="0" collapsed="false"/>
    <row r="134" customFormat="false" ht="12.6" hidden="false" customHeight="true" outlineLevel="0" collapsed="false"/>
    <row r="135" customFormat="false" ht="12.6" hidden="false" customHeight="true" outlineLevel="0" collapsed="false"/>
    <row r="136" customFormat="false" ht="12.6" hidden="false" customHeight="true" outlineLevel="0" collapsed="false"/>
    <row r="137" customFormat="false" ht="12.6" hidden="false" customHeight="true" outlineLevel="0" collapsed="false"/>
    <row r="138" customFormat="false" ht="12.6" hidden="false" customHeight="true" outlineLevel="0" collapsed="false"/>
    <row r="139" customFormat="false" ht="12.6" hidden="false" customHeight="true" outlineLevel="0" collapsed="false"/>
    <row r="140" customFormat="false" ht="12.6" hidden="false" customHeight="true" outlineLevel="0" collapsed="false"/>
    <row r="141" customFormat="false" ht="12.6" hidden="false" customHeight="true" outlineLevel="0" collapsed="false"/>
    <row r="142" customFormat="false" ht="12.6" hidden="false" customHeight="true" outlineLevel="0" collapsed="false"/>
    <row r="143" customFormat="false" ht="12.6" hidden="false" customHeight="true" outlineLevel="0" collapsed="false"/>
    <row r="144" customFormat="false" ht="12.6" hidden="false" customHeight="true" outlineLevel="0" collapsed="false"/>
    <row r="145" customFormat="false" ht="12.6" hidden="false" customHeight="true" outlineLevel="0" collapsed="false"/>
    <row r="146" customFormat="false" ht="12.6" hidden="false" customHeight="true" outlineLevel="0" collapsed="false"/>
    <row r="147" customFormat="false" ht="12.6" hidden="false" customHeight="true" outlineLevel="0" collapsed="false"/>
    <row r="148" customFormat="false" ht="12.6" hidden="false" customHeight="true" outlineLevel="0" collapsed="false"/>
    <row r="149" customFormat="false" ht="12.6" hidden="false" customHeight="true" outlineLevel="0" collapsed="false"/>
    <row r="150" customFormat="false" ht="12.6" hidden="false" customHeight="true" outlineLevel="0" collapsed="false"/>
    <row r="151" customFormat="false" ht="12.6" hidden="false" customHeight="true" outlineLevel="0" collapsed="false"/>
    <row r="152" customFormat="false" ht="12.6" hidden="false" customHeight="true" outlineLevel="0" collapsed="false"/>
    <row r="153" customFormat="false" ht="12.6" hidden="false" customHeight="true" outlineLevel="0" collapsed="false"/>
    <row r="154" customFormat="false" ht="12.6" hidden="false" customHeight="true" outlineLevel="0" collapsed="false"/>
    <row r="155" customFormat="false" ht="12.6" hidden="false" customHeight="true" outlineLevel="0" collapsed="false"/>
    <row r="156" customFormat="false" ht="12.6" hidden="false" customHeight="true" outlineLevel="0" collapsed="false"/>
    <row r="157" customFormat="false" ht="12.6" hidden="false" customHeight="true" outlineLevel="0" collapsed="false"/>
    <row r="158" customFormat="false" ht="12.6" hidden="false" customHeight="true" outlineLevel="0" collapsed="false"/>
    <row r="159" customFormat="false" ht="12.6" hidden="false" customHeight="true" outlineLevel="0" collapsed="false"/>
    <row r="160" customFormat="false" ht="12.6" hidden="false" customHeight="true" outlineLevel="0" collapsed="false"/>
    <row r="161" customFormat="false" ht="12.6" hidden="false" customHeight="true" outlineLevel="0" collapsed="false"/>
    <row r="162" customFormat="false" ht="12.6" hidden="false" customHeight="true" outlineLevel="0" collapsed="false"/>
    <row r="163" customFormat="false" ht="12.6" hidden="false" customHeight="true" outlineLevel="0" collapsed="false"/>
    <row r="164" customFormat="false" ht="12.6" hidden="false" customHeight="true" outlineLevel="0" collapsed="false"/>
    <row r="165" customFormat="false" ht="12.6" hidden="false" customHeight="true" outlineLevel="0" collapsed="false"/>
    <row r="166" customFormat="false" ht="12.6" hidden="false" customHeight="true" outlineLevel="0" collapsed="false"/>
    <row r="167" customFormat="false" ht="12.6" hidden="false" customHeight="true" outlineLevel="0" collapsed="false"/>
    <row r="168" customFormat="false" ht="12.6" hidden="false" customHeight="true" outlineLevel="0" collapsed="false"/>
    <row r="169" customFormat="false" ht="12.6" hidden="false" customHeight="true" outlineLevel="0" collapsed="false"/>
    <row r="170" customFormat="false" ht="12.6" hidden="false" customHeight="true" outlineLevel="0" collapsed="false"/>
    <row r="171" customFormat="false" ht="12.6" hidden="false" customHeight="true" outlineLevel="0" collapsed="false"/>
    <row r="172" customFormat="false" ht="12.6" hidden="false" customHeight="true" outlineLevel="0" collapsed="false"/>
    <row r="173" customFormat="false" ht="12.6" hidden="false" customHeight="true" outlineLevel="0" collapsed="false"/>
    <row r="174" customFormat="false" ht="12.6" hidden="false" customHeight="true" outlineLevel="0" collapsed="false"/>
    <row r="175" customFormat="false" ht="12.6" hidden="false" customHeight="true" outlineLevel="0" collapsed="false"/>
    <row r="176" customFormat="false" ht="12.6" hidden="false" customHeight="true" outlineLevel="0" collapsed="false"/>
    <row r="177" customFormat="false" ht="12.6" hidden="false" customHeight="true" outlineLevel="0" collapsed="false"/>
    <row r="178" customFormat="false" ht="12.6" hidden="false" customHeight="true" outlineLevel="0" collapsed="false"/>
    <row r="179" customFormat="false" ht="12.6" hidden="false" customHeight="true" outlineLevel="0" collapsed="false"/>
    <row r="180" customFormat="false" ht="12.6" hidden="false" customHeight="true" outlineLevel="0" collapsed="false"/>
    <row r="181" customFormat="false" ht="12.6" hidden="false" customHeight="true" outlineLevel="0" collapsed="false"/>
    <row r="182" customFormat="false" ht="12.6" hidden="false" customHeight="true" outlineLevel="0" collapsed="false"/>
    <row r="183" customFormat="false" ht="12.6" hidden="false" customHeight="true" outlineLevel="0" collapsed="false"/>
    <row r="184" customFormat="false" ht="12.6" hidden="false" customHeight="true" outlineLevel="0" collapsed="false"/>
    <row r="185" customFormat="false" ht="12.6" hidden="false" customHeight="true" outlineLevel="0" collapsed="false"/>
    <row r="186" customFormat="false" ht="12.6" hidden="false" customHeight="true" outlineLevel="0" collapsed="false"/>
    <row r="187" customFormat="false" ht="12.6" hidden="false" customHeight="true" outlineLevel="0" collapsed="false"/>
    <row r="188" customFormat="false" ht="12.6" hidden="false" customHeight="true" outlineLevel="0" collapsed="false"/>
    <row r="189" customFormat="false" ht="12.6" hidden="false" customHeight="true" outlineLevel="0" collapsed="false"/>
    <row r="190" customFormat="false" ht="12.6" hidden="false" customHeight="true" outlineLevel="0" collapsed="false"/>
    <row r="191" customFormat="false" ht="12.6" hidden="false" customHeight="true" outlineLevel="0" collapsed="false"/>
    <row r="192" customFormat="false" ht="12.6" hidden="false" customHeight="true" outlineLevel="0" collapsed="false"/>
    <row r="193" customFormat="false" ht="12.6" hidden="false" customHeight="true" outlineLevel="0" collapsed="false"/>
    <row r="194" customFormat="false" ht="12.6" hidden="false" customHeight="true" outlineLevel="0" collapsed="false"/>
    <row r="195" customFormat="false" ht="12.6" hidden="false" customHeight="true" outlineLevel="0" collapsed="false"/>
    <row r="196" customFormat="false" ht="12.6" hidden="false" customHeight="true" outlineLevel="0" collapsed="false"/>
    <row r="197" customFormat="false" ht="12.6" hidden="false" customHeight="true" outlineLevel="0" collapsed="false"/>
    <row r="198" customFormat="false" ht="12.6" hidden="false" customHeight="true" outlineLevel="0" collapsed="false"/>
    <row r="199" customFormat="false" ht="12.6" hidden="false" customHeight="true" outlineLevel="0" collapsed="false"/>
    <row r="200" customFormat="false" ht="12.6" hidden="false" customHeight="true" outlineLevel="0" collapsed="false"/>
    <row r="201" customFormat="false" ht="12.6" hidden="false" customHeight="true" outlineLevel="0" collapsed="false"/>
    <row r="202" customFormat="false" ht="12.6" hidden="false" customHeight="true" outlineLevel="0" collapsed="false"/>
    <row r="203" customFormat="false" ht="12.6" hidden="false" customHeight="true" outlineLevel="0" collapsed="false"/>
    <row r="204" customFormat="false" ht="12.6" hidden="false" customHeight="true" outlineLevel="0" collapsed="false"/>
    <row r="205" customFormat="false" ht="12.6" hidden="false" customHeight="true" outlineLevel="0" collapsed="false"/>
    <row r="206" customFormat="false" ht="12.6" hidden="false" customHeight="true" outlineLevel="0" collapsed="false"/>
    <row r="207" customFormat="false" ht="12.6" hidden="false" customHeight="true" outlineLevel="0" collapsed="false"/>
    <row r="208" customFormat="false" ht="12.6" hidden="false" customHeight="true" outlineLevel="0" collapsed="false"/>
    <row r="209" customFormat="false" ht="12.6" hidden="false" customHeight="true" outlineLevel="0" collapsed="false"/>
    <row r="210" customFormat="false" ht="12.6" hidden="false" customHeight="true" outlineLevel="0" collapsed="false"/>
  </sheetData>
  <printOptions headings="false" gridLines="false" gridLinesSet="true" horizontalCentered="true" verticalCentered="true"/>
  <pageMargins left="0.747916666666667" right="0.747916666666667" top="0.984027777777778" bottom="4.87013888888889" header="0.511811023622047" footer="0.5"/>
  <pageSetup paperSize="1" scale="4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7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25" workbookViewId="0">
      <selection pane="topLeft" activeCell="C19" activeCellId="0" sqref="C19"/>
    </sheetView>
  </sheetViews>
  <sheetFormatPr defaultColWidth="9.28125" defaultRowHeight="12.6" customHeight="true" zeroHeight="false" outlineLevelRow="0" outlineLevelCol="0"/>
  <cols>
    <col collapsed="false" customWidth="true" hidden="false" outlineLevel="0" max="1" min="1" style="212" width="43.14"/>
    <col collapsed="false" customWidth="true" hidden="false" outlineLevel="0" max="2" min="2" style="212" width="7.42"/>
    <col collapsed="false" customWidth="true" hidden="false" outlineLevel="0" max="17" min="3" style="213" width="11.42"/>
    <col collapsed="false" customWidth="true" hidden="false" outlineLevel="0" max="18" min="18" style="213" width="11.99"/>
    <col collapsed="false" customWidth="true" hidden="false" outlineLevel="0" max="27" min="19" style="0" width="9.7"/>
    <col collapsed="false" customWidth="false" hidden="false" outlineLevel="0" max="29" min="28" style="213" width="9.28"/>
    <col collapsed="false" customWidth="true" hidden="false" outlineLevel="0" max="30" min="30" style="0" width="9.7"/>
    <col collapsed="false" customWidth="true" hidden="false" outlineLevel="0" max="31" min="31" style="213" width="10.71"/>
    <col collapsed="false" customWidth="false" hidden="false" outlineLevel="0" max="257" min="32" style="213" width="9.28"/>
  </cols>
  <sheetData>
    <row r="1" customFormat="false" ht="26.25" hidden="false" customHeight="true" outlineLevel="0" collapsed="false">
      <c r="A1" s="116" t="s">
        <v>0</v>
      </c>
      <c r="B1" s="0"/>
      <c r="AC1" s="214"/>
    </row>
    <row r="2" customFormat="false" ht="15.6" hidden="false" customHeight="true" outlineLevel="0" collapsed="false">
      <c r="A2" s="117" t="s">
        <v>88</v>
      </c>
      <c r="B2" s="172"/>
      <c r="C2" s="155"/>
      <c r="D2" s="155"/>
      <c r="E2" s="155"/>
      <c r="F2" s="155"/>
      <c r="G2" s="155"/>
      <c r="H2" s="155"/>
      <c r="I2" s="155"/>
      <c r="J2" s="215"/>
      <c r="K2" s="215"/>
      <c r="L2" s="215"/>
      <c r="M2" s="215"/>
      <c r="N2" s="215"/>
      <c r="O2" s="215"/>
      <c r="P2" s="215"/>
      <c r="Q2" s="215"/>
      <c r="R2" s="215"/>
      <c r="AB2" s="173"/>
      <c r="AC2" s="216"/>
      <c r="AD2" s="172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  <c r="IN2" s="173"/>
      <c r="IO2" s="173"/>
      <c r="IP2" s="173"/>
      <c r="IQ2" s="173"/>
      <c r="IR2" s="173"/>
      <c r="IS2" s="173"/>
      <c r="IT2" s="173"/>
      <c r="IU2" s="173"/>
      <c r="IV2" s="173"/>
      <c r="IW2" s="173"/>
    </row>
    <row r="3" customFormat="false" ht="15.75" hidden="false" customHeight="true" outlineLevel="0" collapsed="false">
      <c r="A3" s="118"/>
      <c r="B3" s="146"/>
      <c r="C3" s="120" t="n">
        <v>1</v>
      </c>
      <c r="D3" s="120" t="n">
        <v>2</v>
      </c>
      <c r="E3" s="120" t="n">
        <v>3</v>
      </c>
      <c r="F3" s="120" t="n">
        <v>4</v>
      </c>
      <c r="G3" s="120" t="n">
        <v>5</v>
      </c>
      <c r="H3" s="120" t="n">
        <v>6</v>
      </c>
      <c r="I3" s="121" t="n">
        <v>7</v>
      </c>
      <c r="J3" s="120" t="n">
        <v>8</v>
      </c>
      <c r="K3" s="120" t="n">
        <v>9</v>
      </c>
      <c r="L3" s="120" t="n">
        <v>10</v>
      </c>
      <c r="M3" s="120" t="n">
        <v>11</v>
      </c>
      <c r="N3" s="120" t="n">
        <v>12</v>
      </c>
      <c r="O3" s="121" t="n">
        <v>13</v>
      </c>
      <c r="P3" s="120" t="n">
        <v>14</v>
      </c>
      <c r="Q3" s="120" t="n">
        <v>15</v>
      </c>
      <c r="R3" s="120" t="n">
        <v>16</v>
      </c>
      <c r="S3" s="119"/>
      <c r="T3" s="119"/>
      <c r="U3" s="119"/>
      <c r="V3" s="119"/>
      <c r="W3" s="119"/>
      <c r="X3" s="119"/>
      <c r="Y3" s="119"/>
      <c r="Z3" s="119"/>
      <c r="AA3" s="119"/>
      <c r="AB3" s="120"/>
      <c r="AC3" s="217"/>
      <c r="AD3" s="119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  <c r="IW3" s="120"/>
    </row>
    <row r="4" customFormat="false" ht="15.75" hidden="false" customHeight="true" outlineLevel="0" collapsed="false">
      <c r="A4" s="122"/>
      <c r="B4" s="120"/>
      <c r="C4" s="123" t="n">
        <v>2000</v>
      </c>
      <c r="D4" s="123" t="n">
        <v>2001</v>
      </c>
      <c r="E4" s="123" t="n">
        <v>2002</v>
      </c>
      <c r="F4" s="123" t="n">
        <v>2003</v>
      </c>
      <c r="G4" s="123" t="n">
        <v>2004</v>
      </c>
      <c r="H4" s="123" t="n">
        <v>2005</v>
      </c>
      <c r="I4" s="123" t="n">
        <v>2006</v>
      </c>
      <c r="J4" s="123" t="n">
        <v>2007</v>
      </c>
      <c r="K4" s="123" t="n">
        <v>2008</v>
      </c>
      <c r="L4" s="123" t="n">
        <v>2009</v>
      </c>
      <c r="M4" s="123" t="n">
        <v>2010</v>
      </c>
      <c r="N4" s="123" t="n">
        <v>2011</v>
      </c>
      <c r="O4" s="123" t="n">
        <v>2012</v>
      </c>
      <c r="P4" s="123" t="n">
        <v>2013</v>
      </c>
      <c r="Q4" s="123" t="n">
        <v>2014</v>
      </c>
      <c r="R4" s="123" t="n">
        <v>2015</v>
      </c>
      <c r="S4" s="119"/>
      <c r="T4" s="119"/>
      <c r="U4" s="119"/>
      <c r="V4" s="119"/>
      <c r="W4" s="119"/>
      <c r="X4" s="119"/>
      <c r="Y4" s="119"/>
      <c r="Z4" s="119"/>
      <c r="AA4" s="119"/>
      <c r="AB4" s="123"/>
      <c r="AC4" s="123"/>
      <c r="AD4" s="119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</row>
    <row r="5" customFormat="false" ht="15.75" hidden="false" customHeight="true" outlineLevel="0" collapsed="false">
      <c r="A5" s="122" t="s">
        <v>89</v>
      </c>
      <c r="B5" s="120"/>
      <c r="C5" s="125" t="n">
        <v>6.55</v>
      </c>
      <c r="D5" s="126" t="n">
        <v>12</v>
      </c>
      <c r="E5" s="126" t="n">
        <v>12</v>
      </c>
      <c r="F5" s="126" t="n">
        <v>12</v>
      </c>
      <c r="G5" s="126" t="n">
        <v>12</v>
      </c>
      <c r="H5" s="126" t="n">
        <v>12</v>
      </c>
      <c r="I5" s="126" t="n">
        <v>12</v>
      </c>
      <c r="J5" s="126" t="n">
        <v>12</v>
      </c>
      <c r="K5" s="126" t="n">
        <v>12</v>
      </c>
      <c r="L5" s="126" t="n">
        <v>12</v>
      </c>
      <c r="M5" s="126" t="n">
        <v>12</v>
      </c>
      <c r="N5" s="126" t="n">
        <v>12</v>
      </c>
      <c r="O5" s="126" t="n">
        <v>12</v>
      </c>
      <c r="P5" s="126" t="n">
        <v>12</v>
      </c>
      <c r="Q5" s="126" t="n">
        <v>12</v>
      </c>
      <c r="R5" s="126" t="n">
        <v>6.5</v>
      </c>
      <c r="S5" s="119"/>
      <c r="T5" s="119"/>
      <c r="U5" s="119"/>
      <c r="V5" s="119"/>
      <c r="W5" s="119"/>
      <c r="X5" s="119"/>
      <c r="Y5" s="119"/>
      <c r="Z5" s="119"/>
      <c r="AA5" s="119"/>
      <c r="AB5" s="123"/>
      <c r="AC5" s="123"/>
      <c r="AD5" s="119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</row>
    <row r="6" customFormat="false" ht="15.75" hidden="false" customHeight="true" outlineLevel="0" collapsed="false">
      <c r="A6" s="118" t="s">
        <v>90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19"/>
      <c r="T6" s="119"/>
      <c r="U6" s="119"/>
      <c r="V6" s="119"/>
      <c r="W6" s="119"/>
      <c r="X6" s="119"/>
      <c r="Y6" s="119"/>
      <c r="Z6" s="119"/>
      <c r="AA6" s="119"/>
      <c r="AB6" s="120"/>
      <c r="AC6" s="120"/>
      <c r="AD6" s="119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  <c r="IW6" s="120"/>
    </row>
    <row r="7" customFormat="false" ht="15" hidden="false" customHeight="true" outlineLevel="0" collapsed="false">
      <c r="A7" s="218" t="s">
        <v>91</v>
      </c>
      <c r="B7" s="120"/>
      <c r="C7" s="146" t="n">
        <f aca="false">'Operations Summary'!C9*'Operations Summary'!C22*'Operations Summary'!C5</f>
        <v>6765.30954201755</v>
      </c>
      <c r="D7" s="146" t="n">
        <f aca="false">'Operations Summary'!D9*'Operations Summary'!D22*'Operations Summary'!D5</f>
        <v>12394.4602296505</v>
      </c>
      <c r="E7" s="146" t="n">
        <f aca="false">'Operations Summary'!E9*'Operations Summary'!E22*'Operations Summary'!E5</f>
        <v>12394.4602296505</v>
      </c>
      <c r="F7" s="146" t="n">
        <f aca="false">'Operations Summary'!F9*'Operations Summary'!F22*'Operations Summary'!F5</f>
        <v>12394.4602296505</v>
      </c>
      <c r="G7" s="146" t="n">
        <f aca="false">'Operations Summary'!G9*'Operations Summary'!G22*'Operations Summary'!G5</f>
        <v>12394.4602296505</v>
      </c>
      <c r="H7" s="146" t="n">
        <f aca="false">'Operations Summary'!H9*'Operations Summary'!H22*'Operations Summary'!H5</f>
        <v>12394.4602296505</v>
      </c>
      <c r="I7" s="146" t="n">
        <f aca="false">'Operations Summary'!I9*'Operations Summary'!I22*'Operations Summary'!I5</f>
        <v>12394.4602296505</v>
      </c>
      <c r="J7" s="146" t="n">
        <f aca="false">'Operations Summary'!J9*'Operations Summary'!J22*'Operations Summary'!J5</f>
        <v>12394.4602296505</v>
      </c>
      <c r="K7" s="146" t="n">
        <f aca="false">'Operations Summary'!K9*'Operations Summary'!K22*'Operations Summary'!K5</f>
        <v>12394.4602296505</v>
      </c>
      <c r="L7" s="146" t="n">
        <f aca="false">'Operations Summary'!L9*'Operations Summary'!L22*'Operations Summary'!L5</f>
        <v>12394.4602296505</v>
      </c>
      <c r="M7" s="146" t="n">
        <f aca="false">'Operations Summary'!M9*'Operations Summary'!M22*'Operations Summary'!M5</f>
        <v>12394.4602296505</v>
      </c>
      <c r="N7" s="146" t="n">
        <f aca="false">'Operations Summary'!N9*'Operations Summary'!N22*'Operations Summary'!N5</f>
        <v>12394.4602296505</v>
      </c>
      <c r="O7" s="146" t="n">
        <f aca="false">'Operations Summary'!O9*'Operations Summary'!O22*'Operations Summary'!O5</f>
        <v>12394.4602296505</v>
      </c>
      <c r="P7" s="146" t="n">
        <f aca="false">'Operations Summary'!P9*'Operations Summary'!P22*'Operations Summary'!P5</f>
        <v>12394.4602296505</v>
      </c>
      <c r="Q7" s="146" t="n">
        <f aca="false">'Operations Summary'!Q9*'Operations Summary'!Q22*'Operations Summary'!Q5</f>
        <v>12394.4602296505</v>
      </c>
      <c r="R7" s="146" t="n">
        <f aca="false">'Operations Summary'!R9*'Operations Summary'!R22*'Operations Summary'!R5</f>
        <v>6713.66595772734</v>
      </c>
      <c r="S7" s="119"/>
      <c r="T7" s="119"/>
      <c r="U7" s="119"/>
      <c r="V7" s="119"/>
      <c r="W7" s="119"/>
      <c r="X7" s="119"/>
      <c r="Y7" s="119"/>
      <c r="Z7" s="119"/>
      <c r="AA7" s="119"/>
      <c r="AB7" s="120"/>
      <c r="AC7" s="120"/>
      <c r="AD7" s="119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</row>
    <row r="8" customFormat="false" ht="15" hidden="false" customHeight="true" outlineLevel="0" collapsed="false">
      <c r="A8" s="218" t="s">
        <v>92</v>
      </c>
      <c r="B8" s="120"/>
      <c r="C8" s="146" t="n">
        <f aca="false">'Operations Summary'!C9*'Operations Summary'!C23*'Operations Summary'!C5</f>
        <v>198.05628</v>
      </c>
      <c r="D8" s="146" t="n">
        <f aca="false">'Operations Summary'!D9*'Operations Summary'!D23*'Operations Summary'!D5</f>
        <v>370.108224</v>
      </c>
      <c r="E8" s="146" t="n">
        <f aca="false">'Operations Summary'!E9*'Operations Summary'!E23*'Operations Summary'!E5</f>
        <v>377.51038848</v>
      </c>
      <c r="F8" s="146" t="n">
        <f aca="false">'Operations Summary'!F9*'Operations Summary'!F23*'Operations Summary'!F5</f>
        <v>385.0605962496</v>
      </c>
      <c r="G8" s="146" t="n">
        <f aca="false">'Operations Summary'!G9*'Operations Summary'!G23*'Operations Summary'!G5</f>
        <v>392.761808174592</v>
      </c>
      <c r="H8" s="146" t="n">
        <f aca="false">'Operations Summary'!H9*'Operations Summary'!H23*'Operations Summary'!H5</f>
        <v>400.617044338084</v>
      </c>
      <c r="I8" s="146" t="n">
        <f aca="false">'Operations Summary'!I9*'Operations Summary'!I23*'Operations Summary'!I5</f>
        <v>408.629385224846</v>
      </c>
      <c r="J8" s="146" t="n">
        <f aca="false">'Operations Summary'!J9*'Operations Summary'!J23*'Operations Summary'!J5</f>
        <v>416.801972929342</v>
      </c>
      <c r="K8" s="146" t="n">
        <f aca="false">'Operations Summary'!K9*'Operations Summary'!K23*'Operations Summary'!K5</f>
        <v>425.138012387929</v>
      </c>
      <c r="L8" s="146" t="n">
        <f aca="false">'Operations Summary'!L9*'Operations Summary'!L23*'Operations Summary'!L5</f>
        <v>433.640772635688</v>
      </c>
      <c r="M8" s="146" t="n">
        <f aca="false">'Operations Summary'!M9*'Operations Summary'!M23*'Operations Summary'!M5</f>
        <v>442.313588088402</v>
      </c>
      <c r="N8" s="146" t="n">
        <f aca="false">'Operations Summary'!N9*'Operations Summary'!N23*'Operations Summary'!N5</f>
        <v>451.15985985017</v>
      </c>
      <c r="O8" s="146" t="n">
        <f aca="false">'Operations Summary'!O9*'Operations Summary'!O23*'Operations Summary'!O5</f>
        <v>460.183057047173</v>
      </c>
      <c r="P8" s="146" t="n">
        <f aca="false">'Operations Summary'!P9*'Operations Summary'!P23*'Operations Summary'!P5</f>
        <v>469.386718188117</v>
      </c>
      <c r="Q8" s="146" t="n">
        <f aca="false">'Operations Summary'!Q9*'Operations Summary'!Q23*'Operations Summary'!Q5</f>
        <v>478.774452551879</v>
      </c>
      <c r="R8" s="146" t="n">
        <f aca="false">'Operations Summary'!R9*'Operations Summary'!R23*'Operations Summary'!R5</f>
        <v>264.522885034913</v>
      </c>
      <c r="S8" s="119"/>
      <c r="T8" s="119"/>
      <c r="U8" s="119"/>
      <c r="V8" s="119"/>
      <c r="W8" s="119"/>
      <c r="X8" s="119"/>
      <c r="Y8" s="119"/>
      <c r="Z8" s="119"/>
      <c r="AA8" s="119"/>
      <c r="AB8" s="120"/>
      <c r="AC8" s="120"/>
      <c r="AD8" s="119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</row>
    <row r="9" customFormat="false" ht="15" hidden="false" customHeight="true" outlineLevel="0" collapsed="false">
      <c r="A9" s="218" t="s">
        <v>93</v>
      </c>
      <c r="B9" s="120"/>
      <c r="C9" s="146" t="n">
        <f aca="false">C19+C22</f>
        <v>1028</v>
      </c>
      <c r="D9" s="146" t="n">
        <f aca="false">D19+D22</f>
        <v>2279</v>
      </c>
      <c r="E9" s="146" t="n">
        <f aca="false">E19+E22</f>
        <v>2324.58</v>
      </c>
      <c r="F9" s="146" t="n">
        <f aca="false">F19+F22</f>
        <v>2371.0716</v>
      </c>
      <c r="G9" s="146" t="n">
        <f aca="false">G19+G22</f>
        <v>2418.493032</v>
      </c>
      <c r="H9" s="146" t="n">
        <f aca="false">H19+H22</f>
        <v>2466.86289264</v>
      </c>
      <c r="I9" s="146" t="n">
        <f aca="false">I19+I22</f>
        <v>2516.2001504928</v>
      </c>
      <c r="J9" s="146" t="n">
        <f aca="false">J19+J22</f>
        <v>2566.52415350266</v>
      </c>
      <c r="K9" s="146" t="n">
        <f aca="false">K19+K22</f>
        <v>2617.85463657271</v>
      </c>
      <c r="L9" s="146" t="n">
        <f aca="false">L19+L22</f>
        <v>2670.21172930416</v>
      </c>
      <c r="M9" s="146" t="n">
        <f aca="false">M19+M22</f>
        <v>2723.61596389025</v>
      </c>
      <c r="N9" s="146" t="n">
        <f aca="false">N19+N22</f>
        <v>2778.08828316805</v>
      </c>
      <c r="O9" s="146" t="n">
        <f aca="false">O19+O22</f>
        <v>2833.65004883141</v>
      </c>
      <c r="P9" s="146" t="n">
        <f aca="false">P19+P22</f>
        <v>2890.32304980804</v>
      </c>
      <c r="Q9" s="146" t="n">
        <f aca="false">Q19+Q22</f>
        <v>2948.1295108042</v>
      </c>
      <c r="R9" s="146" t="n">
        <f aca="false">R19+R22</f>
        <v>3007.09210102029</v>
      </c>
      <c r="S9" s="119"/>
      <c r="T9" s="119"/>
      <c r="U9" s="119"/>
      <c r="V9" s="119"/>
      <c r="W9" s="119"/>
      <c r="X9" s="119"/>
      <c r="Y9" s="119"/>
      <c r="Z9" s="119"/>
      <c r="AA9" s="119"/>
      <c r="AB9" s="120"/>
      <c r="AC9" s="120"/>
      <c r="AD9" s="119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  <c r="IW9" s="120"/>
    </row>
    <row r="10" customFormat="false" ht="15" hidden="false" customHeight="true" outlineLevel="0" collapsed="false">
      <c r="A10" s="218" t="s">
        <v>94</v>
      </c>
      <c r="B10" s="120"/>
      <c r="C10" s="146" t="n">
        <f aca="false">C15+C17</f>
        <v>20087.902</v>
      </c>
      <c r="D10" s="146" t="n">
        <f aca="false">D15+D17</f>
        <v>19345.2372</v>
      </c>
      <c r="E10" s="146" t="n">
        <f aca="false">E15+E17</f>
        <v>19550.480772</v>
      </c>
      <c r="F10" s="146" t="n">
        <f aca="false">F15+F17</f>
        <v>19758.01260372</v>
      </c>
      <c r="G10" s="146" t="n">
        <f aca="false">G15+G17</f>
        <v>19967.8602942372</v>
      </c>
      <c r="H10" s="146" t="n">
        <f aca="false">H15+H17</f>
        <v>20180.0518129492</v>
      </c>
      <c r="I10" s="146" t="n">
        <f aca="false">I15+I17</f>
        <v>20394.6155051637</v>
      </c>
      <c r="J10" s="146" t="n">
        <f aca="false">J15+J17</f>
        <v>20611.580097782</v>
      </c>
      <c r="K10" s="146" t="n">
        <f aca="false">K15+K17</f>
        <v>20830.9747050778</v>
      </c>
      <c r="L10" s="146" t="n">
        <f aca="false">L15+L17</f>
        <v>21052.828834573</v>
      </c>
      <c r="M10" s="146" t="n">
        <f aca="false">M15+M17</f>
        <v>21277.172393012</v>
      </c>
      <c r="N10" s="146" t="n">
        <f aca="false">N15+N17</f>
        <v>21504.0356924373</v>
      </c>
      <c r="O10" s="146" t="n">
        <f aca="false">O15+O17</f>
        <v>21733.4494563667</v>
      </c>
      <c r="P10" s="146" t="n">
        <f aca="false">P15+P17</f>
        <v>21965.4448260755</v>
      </c>
      <c r="Q10" s="146" t="n">
        <f aca="false">Q15+Q17</f>
        <v>22200.0533669843</v>
      </c>
      <c r="R10" s="146" t="n">
        <f aca="false">R15+R17</f>
        <v>16172.8620923394</v>
      </c>
      <c r="S10" s="119"/>
      <c r="T10" s="119"/>
      <c r="U10" s="119"/>
      <c r="V10" s="119"/>
      <c r="W10" s="119"/>
      <c r="X10" s="119"/>
      <c r="Y10" s="119"/>
      <c r="Z10" s="119"/>
      <c r="AA10" s="119"/>
      <c r="AB10" s="120"/>
      <c r="AC10" s="120"/>
      <c r="AD10" s="119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</row>
    <row r="11" customFormat="false" ht="17.25" hidden="false" customHeight="true" outlineLevel="0" collapsed="false">
      <c r="A11" s="218" t="s">
        <v>95</v>
      </c>
      <c r="B11" s="120"/>
      <c r="C11" s="219" t="n">
        <v>0</v>
      </c>
      <c r="D11" s="219" t="n">
        <v>0</v>
      </c>
      <c r="E11" s="219" t="n">
        <v>0</v>
      </c>
      <c r="F11" s="219" t="n">
        <v>0</v>
      </c>
      <c r="G11" s="219" t="n">
        <v>0</v>
      </c>
      <c r="H11" s="219" t="n">
        <v>0</v>
      </c>
      <c r="I11" s="219" t="n">
        <v>0</v>
      </c>
      <c r="J11" s="219" t="n">
        <v>0</v>
      </c>
      <c r="K11" s="219" t="n">
        <v>0</v>
      </c>
      <c r="L11" s="219" t="n">
        <v>0</v>
      </c>
      <c r="M11" s="219" t="n">
        <v>0</v>
      </c>
      <c r="N11" s="219" t="n">
        <v>0</v>
      </c>
      <c r="O11" s="219" t="n">
        <v>0</v>
      </c>
      <c r="P11" s="219" t="n">
        <v>0</v>
      </c>
      <c r="Q11" s="219" t="n">
        <v>0</v>
      </c>
      <c r="R11" s="219" t="n">
        <v>10000</v>
      </c>
      <c r="S11" s="119"/>
      <c r="T11" s="119"/>
      <c r="U11" s="119"/>
      <c r="V11" s="119"/>
      <c r="W11" s="119"/>
      <c r="X11" s="119"/>
      <c r="Y11" s="119"/>
      <c r="Z11" s="119"/>
      <c r="AA11" s="119"/>
      <c r="AB11" s="120"/>
      <c r="AC11" s="120"/>
      <c r="AD11" s="119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  <c r="IT11" s="120"/>
      <c r="IU11" s="120"/>
      <c r="IV11" s="120"/>
      <c r="IW11" s="120"/>
    </row>
    <row r="12" customFormat="false" ht="15.75" hidden="false" customHeight="true" outlineLevel="0" collapsed="false">
      <c r="A12" s="118" t="s">
        <v>96</v>
      </c>
      <c r="B12" s="120"/>
      <c r="C12" s="146" t="n">
        <f aca="false">SUM(C7:C11)</f>
        <v>28079.2678220175</v>
      </c>
      <c r="D12" s="146" t="n">
        <f aca="false">SUM(D7:D11)</f>
        <v>34388.8056536505</v>
      </c>
      <c r="E12" s="146" t="n">
        <f aca="false">SUM(E7:E11)</f>
        <v>34647.0313901305</v>
      </c>
      <c r="F12" s="146" t="n">
        <f aca="false">SUM(F7:F11)</f>
        <v>34908.6050296201</v>
      </c>
      <c r="G12" s="146" t="n">
        <f aca="false">SUM(G7:G11)</f>
        <v>35173.5753640623</v>
      </c>
      <c r="H12" s="146" t="n">
        <f aca="false">SUM(H7:H11)</f>
        <v>35441.9919795777</v>
      </c>
      <c r="I12" s="146" t="n">
        <f aca="false">SUM(I7:I11)</f>
        <v>35713.9052705318</v>
      </c>
      <c r="J12" s="146" t="n">
        <f aca="false">SUM(J7:J11)</f>
        <v>35989.3664538645</v>
      </c>
      <c r="K12" s="146" t="n">
        <f aca="false">SUM(K7:K11)</f>
        <v>36268.4275836889</v>
      </c>
      <c r="L12" s="146" t="n">
        <f aca="false">SUM(L7:L11)</f>
        <v>36551.1415661633</v>
      </c>
      <c r="M12" s="146" t="n">
        <f aca="false">SUM(M7:M11)</f>
        <v>36837.5621746411</v>
      </c>
      <c r="N12" s="146" t="n">
        <f aca="false">SUM(N7:N11)</f>
        <v>37127.744065106</v>
      </c>
      <c r="O12" s="146" t="n">
        <f aca="false">SUM(O7:O11)</f>
        <v>37421.7427918957</v>
      </c>
      <c r="P12" s="146" t="n">
        <f aca="false">SUM(P7:P11)</f>
        <v>37719.6148237221</v>
      </c>
      <c r="Q12" s="146" t="n">
        <f aca="false">SUM(Q7:Q11)</f>
        <v>38021.4175599908</v>
      </c>
      <c r="R12" s="146" t="n">
        <f aca="false">SUM(R7:R11)</f>
        <v>36158.1430361219</v>
      </c>
      <c r="S12" s="119"/>
      <c r="T12" s="119"/>
      <c r="U12" s="119"/>
      <c r="V12" s="119"/>
      <c r="W12" s="119"/>
      <c r="X12" s="119"/>
      <c r="Y12" s="119"/>
      <c r="Z12" s="119"/>
      <c r="AA12" s="119"/>
      <c r="AB12" s="120"/>
      <c r="AC12" s="120"/>
      <c r="AD12" s="119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  <c r="IW12" s="120"/>
    </row>
    <row r="13" customFormat="false" ht="15" hidden="false" customHeight="true" outlineLevel="0" collapsed="false">
      <c r="A13" s="218"/>
      <c r="B13" s="120" t="s">
        <v>97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119"/>
      <c r="T13" s="119"/>
      <c r="U13" s="119"/>
      <c r="V13" s="119"/>
      <c r="W13" s="119"/>
      <c r="X13" s="119"/>
      <c r="Y13" s="119"/>
      <c r="Z13" s="119"/>
      <c r="AA13" s="119"/>
      <c r="AB13" s="120"/>
      <c r="AC13" s="120"/>
      <c r="AD13" s="119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  <c r="IU13" s="120"/>
      <c r="IV13" s="120"/>
      <c r="IW13" s="120"/>
    </row>
    <row r="14" customFormat="false" ht="15.75" hidden="false" customHeight="true" outlineLevel="0" collapsed="false">
      <c r="A14" s="118" t="s">
        <v>98</v>
      </c>
      <c r="B14" s="120"/>
      <c r="C14" s="221"/>
      <c r="D14" s="18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119"/>
      <c r="T14" s="119"/>
      <c r="U14" s="119"/>
      <c r="V14" s="119"/>
      <c r="W14" s="119"/>
      <c r="X14" s="119"/>
      <c r="Y14" s="119"/>
      <c r="Z14" s="119"/>
      <c r="AA14" s="119"/>
      <c r="AB14" s="120"/>
      <c r="AC14" s="120"/>
      <c r="AD14" s="119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  <c r="IW14" s="120"/>
    </row>
    <row r="15" customFormat="false" ht="15" hidden="false" customHeight="true" outlineLevel="0" collapsed="false">
      <c r="A15" s="218" t="s">
        <v>99</v>
      </c>
      <c r="B15" s="120"/>
      <c r="C15" s="146" t="n">
        <f aca="false">'Operations Summary'!C18</f>
        <v>18931.902</v>
      </c>
      <c r="D15" s="146" t="n">
        <f aca="false">'Operations Summary'!D18</f>
        <v>18166.1172</v>
      </c>
      <c r="E15" s="146" t="n">
        <f aca="false">'Operations Summary'!E18</f>
        <v>18347.778372</v>
      </c>
      <c r="F15" s="146" t="n">
        <f aca="false">'Operations Summary'!F18</f>
        <v>18531.25615572</v>
      </c>
      <c r="G15" s="146" t="n">
        <f aca="false">'Operations Summary'!G18</f>
        <v>18716.5687172772</v>
      </c>
      <c r="H15" s="146" t="n">
        <f aca="false">'Operations Summary'!H18</f>
        <v>18903.73440445</v>
      </c>
      <c r="I15" s="146" t="n">
        <f aca="false">'Operations Summary'!I18</f>
        <v>19092.7717484945</v>
      </c>
      <c r="J15" s="146" t="n">
        <f aca="false">'Operations Summary'!J18</f>
        <v>19283.6994659794</v>
      </c>
      <c r="K15" s="146" t="n">
        <f aca="false">'Operations Summary'!K18</f>
        <v>19476.5364606392</v>
      </c>
      <c r="L15" s="146" t="n">
        <f aca="false">'Operations Summary'!L18</f>
        <v>19671.3018252456</v>
      </c>
      <c r="M15" s="146" t="n">
        <f aca="false">'Operations Summary'!M18</f>
        <v>19868.0148434981</v>
      </c>
      <c r="N15" s="146" t="n">
        <f aca="false">'Operations Summary'!N18</f>
        <v>20066.694991933</v>
      </c>
      <c r="O15" s="146" t="n">
        <f aca="false">'Operations Summary'!O18</f>
        <v>20267.3619418524</v>
      </c>
      <c r="P15" s="146" t="n">
        <f aca="false">'Operations Summary'!P18</f>
        <v>20470.0355612709</v>
      </c>
      <c r="Q15" s="146" t="n">
        <f aca="false">'Operations Summary'!Q18</f>
        <v>20674.7359168836</v>
      </c>
      <c r="R15" s="146" t="n">
        <f aca="false">'Operations Summary'!R18</f>
        <v>14617.0382932367</v>
      </c>
      <c r="S15" s="119"/>
      <c r="T15" s="119"/>
      <c r="U15" s="119"/>
      <c r="V15" s="119"/>
      <c r="W15" s="119"/>
      <c r="X15" s="119"/>
      <c r="Y15" s="119"/>
      <c r="Z15" s="119"/>
      <c r="AA15" s="119"/>
      <c r="AB15" s="120"/>
      <c r="AC15" s="120"/>
      <c r="AD15" s="119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  <c r="IW15" s="120"/>
    </row>
    <row r="16" customFormat="false" ht="15" hidden="false" customHeight="true" outlineLevel="0" collapsed="false">
      <c r="A16" s="218"/>
      <c r="B16" s="120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19"/>
      <c r="T16" s="119"/>
      <c r="U16" s="119"/>
      <c r="V16" s="119"/>
      <c r="W16" s="119"/>
      <c r="X16" s="119"/>
      <c r="Y16" s="119"/>
      <c r="Z16" s="119"/>
      <c r="AA16" s="119"/>
      <c r="AB16" s="120"/>
      <c r="AC16" s="120"/>
      <c r="AD16" s="119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  <c r="IU16" s="120"/>
      <c r="IV16" s="120"/>
      <c r="IW16" s="120"/>
    </row>
    <row r="17" customFormat="false" ht="15" hidden="false" customHeight="true" outlineLevel="0" collapsed="false">
      <c r="A17" s="223" t="s">
        <v>100</v>
      </c>
      <c r="B17" s="120"/>
      <c r="C17" s="224" t="n">
        <v>1156</v>
      </c>
      <c r="D17" s="224" t="n">
        <f aca="false">C17*(1+'Project Assumptions'!$J$12)</f>
        <v>1179.12</v>
      </c>
      <c r="E17" s="224" t="n">
        <f aca="false">D17*(1+'Project Assumptions'!$J$12)</f>
        <v>1202.7024</v>
      </c>
      <c r="F17" s="224" t="n">
        <f aca="false">E17*(1+'Project Assumptions'!$J$12)</f>
        <v>1226.756448</v>
      </c>
      <c r="G17" s="224" t="n">
        <f aca="false">F17*(1+'Project Assumptions'!$J$12)</f>
        <v>1251.29157696</v>
      </c>
      <c r="H17" s="224" t="n">
        <f aca="false">G17*(1+'Project Assumptions'!$J$12)</f>
        <v>1276.3174084992</v>
      </c>
      <c r="I17" s="224" t="n">
        <f aca="false">H17*(1+'Project Assumptions'!$J$12)</f>
        <v>1301.84375666918</v>
      </c>
      <c r="J17" s="224" t="n">
        <f aca="false">I17*(1+'Project Assumptions'!$J$12)</f>
        <v>1327.88063180257</v>
      </c>
      <c r="K17" s="224" t="n">
        <f aca="false">J17*(1+'Project Assumptions'!$J$12)</f>
        <v>1354.43824443862</v>
      </c>
      <c r="L17" s="224" t="n">
        <f aca="false">K17*(1+'Project Assumptions'!$J$12)</f>
        <v>1381.52700932739</v>
      </c>
      <c r="M17" s="224" t="n">
        <f aca="false">L17*(1+'Project Assumptions'!$J$12)</f>
        <v>1409.15754951394</v>
      </c>
      <c r="N17" s="224" t="n">
        <f aca="false">M17*(1+'Project Assumptions'!$J$12)</f>
        <v>1437.34070050422</v>
      </c>
      <c r="O17" s="224" t="n">
        <f aca="false">N17*(1+'Project Assumptions'!$J$12)</f>
        <v>1466.0875145143</v>
      </c>
      <c r="P17" s="224" t="n">
        <f aca="false">O17*(1+'Project Assumptions'!$J$12)</f>
        <v>1495.40926480459</v>
      </c>
      <c r="Q17" s="224" t="n">
        <f aca="false">P17*(1+'Project Assumptions'!$J$12)</f>
        <v>1525.31745010068</v>
      </c>
      <c r="R17" s="224" t="n">
        <f aca="false">Q17*(1+'Project Assumptions'!$J$12)</f>
        <v>1555.82379910269</v>
      </c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20"/>
      <c r="AD17" s="119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  <c r="IW17" s="120"/>
    </row>
    <row r="18" customFormat="false" ht="15" hidden="false" customHeight="true" outlineLevel="0" collapsed="false">
      <c r="A18" s="218"/>
      <c r="B18" s="120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119"/>
      <c r="T18" s="119"/>
      <c r="U18" s="119"/>
      <c r="V18" s="119"/>
      <c r="W18" s="119"/>
      <c r="X18" s="119"/>
      <c r="Y18" s="119"/>
      <c r="Z18" s="119"/>
      <c r="AA18" s="119"/>
      <c r="AB18" s="120"/>
      <c r="AC18" s="120"/>
      <c r="AD18" s="119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  <c r="IP18" s="120"/>
      <c r="IQ18" s="120"/>
      <c r="IR18" s="120"/>
      <c r="IS18" s="120"/>
      <c r="IT18" s="120"/>
      <c r="IU18" s="120"/>
      <c r="IV18" s="120"/>
      <c r="IW18" s="120"/>
    </row>
    <row r="19" customFormat="false" ht="15" hidden="false" customHeight="true" outlineLevel="0" collapsed="false">
      <c r="A19" s="223" t="s">
        <v>101</v>
      </c>
      <c r="B19" s="120"/>
      <c r="C19" s="146" t="n">
        <f aca="false">766+126</f>
        <v>892</v>
      </c>
      <c r="D19" s="146" t="n">
        <v>1995</v>
      </c>
      <c r="E19" s="146" t="n">
        <f aca="false">D19*(1+'Project Assumptions'!$J$12)</f>
        <v>2034.9</v>
      </c>
      <c r="F19" s="146" t="n">
        <f aca="false">E19*(1+'Project Assumptions'!$J$12)</f>
        <v>2075.598</v>
      </c>
      <c r="G19" s="146" t="n">
        <f aca="false">F19*(1+'Project Assumptions'!$J$12)</f>
        <v>2117.10996</v>
      </c>
      <c r="H19" s="146" t="n">
        <f aca="false">G19*(1+'Project Assumptions'!$J$12)</f>
        <v>2159.4521592</v>
      </c>
      <c r="I19" s="146" t="n">
        <f aca="false">H19*(1+'Project Assumptions'!$J$12)</f>
        <v>2202.641202384</v>
      </c>
      <c r="J19" s="146" t="n">
        <f aca="false">I19*(1+'Project Assumptions'!$J$12)</f>
        <v>2246.69402643168</v>
      </c>
      <c r="K19" s="146" t="n">
        <f aca="false">J19*(1+'Project Assumptions'!$J$12)</f>
        <v>2291.62790696031</v>
      </c>
      <c r="L19" s="146" t="n">
        <f aca="false">K19*(1+'Project Assumptions'!$J$12)</f>
        <v>2337.46046509952</v>
      </c>
      <c r="M19" s="146" t="n">
        <f aca="false">L19*(1+'Project Assumptions'!$J$12)</f>
        <v>2384.20967440151</v>
      </c>
      <c r="N19" s="146" t="n">
        <f aca="false">M19*(1+'Project Assumptions'!$J$12)</f>
        <v>2431.89386788954</v>
      </c>
      <c r="O19" s="146" t="n">
        <f aca="false">N19*(1+'Project Assumptions'!$J$12)</f>
        <v>2480.53174524733</v>
      </c>
      <c r="P19" s="146" t="n">
        <f aca="false">O19*(1+'Project Assumptions'!$J$12)</f>
        <v>2530.14238015228</v>
      </c>
      <c r="Q19" s="146" t="n">
        <f aca="false">P19*(1+'Project Assumptions'!$J$12)</f>
        <v>2580.74522775532</v>
      </c>
      <c r="R19" s="146" t="n">
        <f aca="false">Q19*(1+'Project Assumptions'!$J$12)</f>
        <v>2632.36013231043</v>
      </c>
      <c r="S19" s="119"/>
      <c r="T19" s="119"/>
      <c r="U19" s="119"/>
      <c r="V19" s="119"/>
      <c r="W19" s="119"/>
      <c r="X19" s="119"/>
      <c r="Y19" s="119"/>
      <c r="Z19" s="119"/>
      <c r="AA19" s="119"/>
      <c r="AB19" s="120"/>
      <c r="AC19" s="120"/>
      <c r="AD19" s="119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0"/>
      <c r="IP19" s="120"/>
      <c r="IQ19" s="120"/>
      <c r="IR19" s="120"/>
      <c r="IS19" s="120"/>
      <c r="IT19" s="120"/>
      <c r="IU19" s="120"/>
      <c r="IV19" s="120"/>
      <c r="IW19" s="120"/>
    </row>
    <row r="20" customFormat="false" ht="15" hidden="false" customHeight="true" outlineLevel="0" collapsed="false">
      <c r="A20" s="218"/>
      <c r="B20" s="120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119"/>
      <c r="T20" s="119"/>
      <c r="U20" s="119"/>
      <c r="V20" s="119"/>
      <c r="W20" s="119"/>
      <c r="X20" s="119"/>
      <c r="Y20" s="119"/>
      <c r="Z20" s="119"/>
      <c r="AA20" s="119"/>
      <c r="AB20" s="120"/>
      <c r="AC20" s="120"/>
      <c r="AD20" s="119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0"/>
      <c r="IP20" s="120"/>
      <c r="IQ20" s="120"/>
      <c r="IR20" s="120"/>
      <c r="IS20" s="120"/>
      <c r="IT20" s="120"/>
      <c r="IU20" s="120"/>
      <c r="IV20" s="120"/>
      <c r="IW20" s="120"/>
    </row>
    <row r="21" customFormat="false" ht="15.75" hidden="false" customHeight="true" outlineLevel="0" collapsed="false">
      <c r="A21" s="118" t="s">
        <v>102</v>
      </c>
      <c r="B21" s="121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119"/>
      <c r="T21" s="119"/>
      <c r="U21" s="119"/>
      <c r="V21" s="119"/>
      <c r="W21" s="119"/>
      <c r="X21" s="119"/>
      <c r="Y21" s="119"/>
      <c r="Z21" s="119"/>
      <c r="AA21" s="119"/>
      <c r="AB21" s="120"/>
      <c r="AC21" s="120"/>
      <c r="AD21" s="119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0"/>
      <c r="IP21" s="120"/>
      <c r="IQ21" s="120"/>
      <c r="IR21" s="120"/>
      <c r="IS21" s="120"/>
      <c r="IT21" s="120"/>
      <c r="IU21" s="120"/>
      <c r="IV21" s="120"/>
      <c r="IW21" s="120"/>
    </row>
    <row r="22" customFormat="false" ht="15" hidden="false" customHeight="true" outlineLevel="0" collapsed="false">
      <c r="A22" s="218" t="s">
        <v>103</v>
      </c>
      <c r="B22" s="121"/>
      <c r="C22" s="146" t="n">
        <v>136</v>
      </c>
      <c r="D22" s="146" t="n">
        <v>284</v>
      </c>
      <c r="E22" s="146" t="n">
        <f aca="false">D22*(1+'Project Assumptions'!$J$12)</f>
        <v>289.68</v>
      </c>
      <c r="F22" s="146" t="n">
        <f aca="false">E22*(1+'Project Assumptions'!$J$12)</f>
        <v>295.4736</v>
      </c>
      <c r="G22" s="146" t="n">
        <f aca="false">F22*(1+'Project Assumptions'!$J$12)</f>
        <v>301.383072</v>
      </c>
      <c r="H22" s="146" t="n">
        <f aca="false">G22*(1+'Project Assumptions'!$J$12)</f>
        <v>307.41073344</v>
      </c>
      <c r="I22" s="146" t="n">
        <f aca="false">H22*(1+'Project Assumptions'!$J$12)</f>
        <v>313.5589481088</v>
      </c>
      <c r="J22" s="146" t="n">
        <f aca="false">I22*(1+'Project Assumptions'!$J$12)</f>
        <v>319.830127070976</v>
      </c>
      <c r="K22" s="146" t="n">
        <f aca="false">J22*(1+'Project Assumptions'!$J$12)</f>
        <v>326.226729612396</v>
      </c>
      <c r="L22" s="146" t="n">
        <f aca="false">K22*(1+'Project Assumptions'!$J$12)</f>
        <v>332.751264204644</v>
      </c>
      <c r="M22" s="146" t="n">
        <f aca="false">L22*(1+'Project Assumptions'!$J$12)</f>
        <v>339.406289488736</v>
      </c>
      <c r="N22" s="146" t="n">
        <f aca="false">M22*(1+'Project Assumptions'!$J$12)</f>
        <v>346.194415278511</v>
      </c>
      <c r="O22" s="146" t="n">
        <f aca="false">N22*(1+'Project Assumptions'!$J$12)</f>
        <v>353.118303584081</v>
      </c>
      <c r="P22" s="146" t="n">
        <f aca="false">O22*(1+'Project Assumptions'!$J$12)</f>
        <v>360.180669655763</v>
      </c>
      <c r="Q22" s="146" t="n">
        <f aca="false">P22*(1+'Project Assumptions'!$J$12)</f>
        <v>367.384283048878</v>
      </c>
      <c r="R22" s="146" t="n">
        <f aca="false">Q22*(1+'Project Assumptions'!$J$12)</f>
        <v>374.731968709856</v>
      </c>
      <c r="S22" s="119"/>
      <c r="T22" s="119"/>
      <c r="U22" s="119"/>
      <c r="V22" s="119"/>
      <c r="W22" s="119"/>
      <c r="X22" s="119"/>
      <c r="Y22" s="119"/>
      <c r="Z22" s="119"/>
      <c r="AA22" s="119"/>
      <c r="AB22" s="120"/>
      <c r="AC22" s="120"/>
      <c r="AD22" s="119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0"/>
      <c r="IP22" s="120"/>
      <c r="IQ22" s="120"/>
      <c r="IR22" s="120"/>
      <c r="IS22" s="120"/>
      <c r="IT22" s="120"/>
      <c r="IU22" s="120"/>
      <c r="IV22" s="120"/>
      <c r="IW22" s="120"/>
    </row>
    <row r="23" customFormat="false" ht="17.25" hidden="false" customHeight="true" outlineLevel="0" collapsed="false">
      <c r="A23" s="218"/>
      <c r="B23" s="120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119"/>
      <c r="T23" s="119"/>
      <c r="U23" s="119"/>
      <c r="V23" s="119"/>
      <c r="W23" s="119"/>
      <c r="X23" s="119"/>
      <c r="Y23" s="119"/>
      <c r="Z23" s="119"/>
      <c r="AA23" s="119"/>
      <c r="AB23" s="120"/>
      <c r="AC23" s="120"/>
      <c r="AD23" s="119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0"/>
      <c r="IP23" s="120"/>
      <c r="IQ23" s="120"/>
      <c r="IR23" s="120"/>
      <c r="IS23" s="120"/>
      <c r="IT23" s="120"/>
      <c r="IU23" s="120"/>
      <c r="IV23" s="120"/>
      <c r="IW23" s="120"/>
    </row>
    <row r="24" customFormat="false" ht="17.25" hidden="false" customHeight="true" outlineLevel="0" collapsed="false">
      <c r="A24" s="118" t="s">
        <v>104</v>
      </c>
      <c r="B24" s="120"/>
      <c r="C24" s="219" t="n">
        <f aca="false">C22+C19+C17+C15</f>
        <v>21115.902</v>
      </c>
      <c r="D24" s="219" t="n">
        <f aca="false">D22+D19+D17+D15</f>
        <v>21624.2372</v>
      </c>
      <c r="E24" s="219" t="n">
        <f aca="false">E22+E19+E17+E15</f>
        <v>21875.060772</v>
      </c>
      <c r="F24" s="219" t="n">
        <f aca="false">F22+F19+F17+F15</f>
        <v>22129.08420372</v>
      </c>
      <c r="G24" s="219" t="n">
        <f aca="false">G22+G19+G17+G15</f>
        <v>22386.3533262372</v>
      </c>
      <c r="H24" s="219" t="n">
        <f aca="false">H22+H19+H17+H15</f>
        <v>22646.9147055892</v>
      </c>
      <c r="I24" s="219" t="n">
        <f aca="false">I22+I19+I17+I15</f>
        <v>22910.8156556565</v>
      </c>
      <c r="J24" s="219" t="n">
        <f aca="false">J22+J19+J17+J15</f>
        <v>23178.1042512846</v>
      </c>
      <c r="K24" s="219" t="n">
        <f aca="false">K22+K19+K17+K15</f>
        <v>23448.8293416505</v>
      </c>
      <c r="L24" s="219" t="n">
        <f aca="false">L22+L19+L17+L15</f>
        <v>23723.0405638772</v>
      </c>
      <c r="M24" s="219" t="n">
        <f aca="false">M22+M19+M17+M15</f>
        <v>24000.7883569023</v>
      </c>
      <c r="N24" s="219" t="n">
        <f aca="false">N22+N19+N17+N15</f>
        <v>24282.1239756053</v>
      </c>
      <c r="O24" s="219" t="n">
        <f aca="false">O22+O19+O17+O15</f>
        <v>24567.0995051981</v>
      </c>
      <c r="P24" s="219" t="n">
        <f aca="false">P22+P19+P17+P15</f>
        <v>24855.7678758835</v>
      </c>
      <c r="Q24" s="219" t="n">
        <f aca="false">Q22+Q19+Q17+Q15</f>
        <v>25148.1828777885</v>
      </c>
      <c r="R24" s="219" t="n">
        <f aca="false">R22+R19+R17+R15</f>
        <v>19179.9541933597</v>
      </c>
      <c r="S24" s="119"/>
      <c r="T24" s="119"/>
      <c r="U24" s="119"/>
      <c r="V24" s="119"/>
      <c r="W24" s="119"/>
      <c r="X24" s="119"/>
      <c r="Y24" s="119"/>
      <c r="Z24" s="119"/>
      <c r="AA24" s="119"/>
      <c r="AB24" s="120"/>
      <c r="AC24" s="120"/>
      <c r="AD24" s="119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0"/>
      <c r="IP24" s="120"/>
      <c r="IQ24" s="120"/>
      <c r="IR24" s="120"/>
      <c r="IS24" s="120"/>
      <c r="IT24" s="120"/>
      <c r="IU24" s="120"/>
      <c r="IV24" s="120"/>
      <c r="IW24" s="120"/>
    </row>
    <row r="25" customFormat="false" ht="15.75" hidden="false" customHeight="true" outlineLevel="0" collapsed="false">
      <c r="A25" s="118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82"/>
      <c r="S25" s="119"/>
      <c r="T25" s="119"/>
      <c r="U25" s="119"/>
      <c r="V25" s="119"/>
      <c r="W25" s="119"/>
      <c r="X25" s="119"/>
      <c r="Y25" s="119"/>
      <c r="Z25" s="119"/>
      <c r="AA25" s="119"/>
      <c r="AB25" s="120"/>
      <c r="AC25" s="120"/>
      <c r="AD25" s="119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0"/>
      <c r="IP25" s="120"/>
      <c r="IQ25" s="120"/>
      <c r="IR25" s="120"/>
      <c r="IS25" s="120"/>
      <c r="IT25" s="120"/>
      <c r="IU25" s="120"/>
      <c r="IV25" s="120"/>
      <c r="IW25" s="120"/>
    </row>
    <row r="26" customFormat="false" ht="15.75" hidden="false" customHeight="true" outlineLevel="0" collapsed="false">
      <c r="A26" s="118" t="s">
        <v>105</v>
      </c>
      <c r="B26" s="120"/>
      <c r="C26" s="146" t="n">
        <f aca="false">C12-C24</f>
        <v>6963.36582201755</v>
      </c>
      <c r="D26" s="146" t="n">
        <f aca="false">D12-D24</f>
        <v>12764.5684536505</v>
      </c>
      <c r="E26" s="146" t="n">
        <f aca="false">E12-E24</f>
        <v>12771.9706181305</v>
      </c>
      <c r="F26" s="146" t="n">
        <f aca="false">F12-F24</f>
        <v>12779.5208259001</v>
      </c>
      <c r="G26" s="146" t="n">
        <f aca="false">G12-G24</f>
        <v>12787.2220378251</v>
      </c>
      <c r="H26" s="146" t="n">
        <f aca="false">H12-H24</f>
        <v>12795.0772739885</v>
      </c>
      <c r="I26" s="146" t="n">
        <f aca="false">I12-I24</f>
        <v>12803.0896148753</v>
      </c>
      <c r="J26" s="146" t="n">
        <f aca="false">J12-J24</f>
        <v>12811.2622025798</v>
      </c>
      <c r="K26" s="146" t="n">
        <f aca="false">K12-K24</f>
        <v>12819.5982420384</v>
      </c>
      <c r="L26" s="146" t="n">
        <f aca="false">L12-L24</f>
        <v>12828.1010022862</v>
      </c>
      <c r="M26" s="146" t="n">
        <f aca="false">M12-M24</f>
        <v>12836.7738177389</v>
      </c>
      <c r="N26" s="146" t="n">
        <f aca="false">N12-N24</f>
        <v>12845.6200895006</v>
      </c>
      <c r="O26" s="146" t="n">
        <f aca="false">O12-O24</f>
        <v>12854.6432866976</v>
      </c>
      <c r="P26" s="146" t="n">
        <f aca="false">P12-P24</f>
        <v>12863.8469478386</v>
      </c>
      <c r="Q26" s="146" t="n">
        <f aca="false">Q12-Q24</f>
        <v>12873.2346822023</v>
      </c>
      <c r="R26" s="146" t="n">
        <f aca="false">R12-R24</f>
        <v>16978.1888427623</v>
      </c>
      <c r="S26" s="119"/>
      <c r="T26" s="119"/>
      <c r="U26" s="119"/>
      <c r="V26" s="119"/>
      <c r="W26" s="119"/>
      <c r="X26" s="119"/>
      <c r="Y26" s="119"/>
      <c r="Z26" s="119"/>
      <c r="AA26" s="119"/>
      <c r="AB26" s="120"/>
      <c r="AC26" s="120"/>
      <c r="AD26" s="119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0"/>
      <c r="DV26" s="120"/>
      <c r="DW26" s="120"/>
      <c r="DX26" s="120"/>
      <c r="DY26" s="120"/>
      <c r="DZ26" s="120"/>
      <c r="EA26" s="120"/>
      <c r="EB26" s="120"/>
      <c r="EC26" s="120"/>
      <c r="ED26" s="120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  <c r="IP26" s="120"/>
      <c r="IQ26" s="120"/>
      <c r="IR26" s="120"/>
      <c r="IS26" s="120"/>
      <c r="IT26" s="120"/>
      <c r="IU26" s="120"/>
      <c r="IV26" s="120"/>
      <c r="IW26" s="120"/>
    </row>
    <row r="27" customFormat="false" ht="15" hidden="false" customHeight="true" outlineLevel="0" collapsed="false">
      <c r="A27" s="218"/>
      <c r="B27" s="120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119"/>
      <c r="T27" s="119"/>
      <c r="U27" s="119"/>
      <c r="V27" s="119"/>
      <c r="W27" s="119"/>
      <c r="X27" s="119"/>
      <c r="Y27" s="119"/>
      <c r="Z27" s="119"/>
      <c r="AA27" s="119"/>
      <c r="AB27" s="120"/>
      <c r="AC27" s="120"/>
      <c r="AD27" s="119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  <c r="IP27" s="120"/>
      <c r="IQ27" s="120"/>
      <c r="IR27" s="120"/>
      <c r="IS27" s="120"/>
      <c r="IT27" s="120"/>
      <c r="IU27" s="120"/>
      <c r="IV27" s="120"/>
      <c r="IW27" s="120"/>
    </row>
    <row r="28" customFormat="false" ht="17.25" hidden="false" customHeight="true" outlineLevel="0" collapsed="false">
      <c r="A28" s="218" t="s">
        <v>106</v>
      </c>
      <c r="B28" s="120"/>
      <c r="C28" s="219" t="n">
        <v>2514.35381272495</v>
      </c>
      <c r="D28" s="219" t="n">
        <v>4603.37146418738</v>
      </c>
      <c r="E28" s="219" t="n">
        <v>4603.37146418738</v>
      </c>
      <c r="F28" s="219" t="n">
        <v>4603.37146418738</v>
      </c>
      <c r="G28" s="219" t="n">
        <v>4603.37146418738</v>
      </c>
      <c r="H28" s="219" t="n">
        <v>4401.15551692433</v>
      </c>
      <c r="I28" s="219" t="n">
        <v>4233.14706835125</v>
      </c>
      <c r="J28" s="219" t="n">
        <v>4233.14706835125</v>
      </c>
      <c r="K28" s="219" t="n">
        <v>4233.14706835125</v>
      </c>
      <c r="L28" s="219" t="n">
        <v>4233.14706835125</v>
      </c>
      <c r="M28" s="219" t="n">
        <v>4233.14706835125</v>
      </c>
      <c r="N28" s="219" t="n">
        <v>4233.14706835125</v>
      </c>
      <c r="O28" s="219" t="n">
        <v>4233.14706835125</v>
      </c>
      <c r="P28" s="219" t="n">
        <v>4233.14706835125</v>
      </c>
      <c r="Q28" s="219" t="n">
        <v>4233.14706835125</v>
      </c>
      <c r="R28" s="219" t="n">
        <v>2292.95466202359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20"/>
      <c r="AC28" s="120"/>
      <c r="AD28" s="119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0"/>
      <c r="IP28" s="120"/>
      <c r="IQ28" s="120"/>
      <c r="IR28" s="120"/>
      <c r="IS28" s="120"/>
      <c r="IT28" s="120"/>
      <c r="IU28" s="120"/>
      <c r="IV28" s="120"/>
      <c r="IW28" s="120"/>
    </row>
    <row r="29" customFormat="false" ht="15.75" hidden="false" customHeight="true" outlineLevel="0" collapsed="false">
      <c r="A29" s="118" t="s">
        <v>107</v>
      </c>
      <c r="B29" s="120"/>
      <c r="C29" s="146" t="n">
        <f aca="false">C26-C28</f>
        <v>4449.0120092926</v>
      </c>
      <c r="D29" s="146" t="n">
        <f aca="false">D26-D28</f>
        <v>8161.19698946309</v>
      </c>
      <c r="E29" s="146" t="n">
        <f aca="false">E26-E28</f>
        <v>8168.59915394308</v>
      </c>
      <c r="F29" s="146" t="n">
        <f aca="false">F26-F28</f>
        <v>8176.14936171268</v>
      </c>
      <c r="G29" s="146" t="n">
        <f aca="false">G26-G28</f>
        <v>8183.85057363767</v>
      </c>
      <c r="H29" s="146" t="n">
        <f aca="false">H26-H28</f>
        <v>8393.92175706422</v>
      </c>
      <c r="I29" s="146" t="n">
        <f aca="false">I26-I28</f>
        <v>8569.94254652407</v>
      </c>
      <c r="J29" s="146" t="n">
        <f aca="false">J26-J28</f>
        <v>8578.11513422856</v>
      </c>
      <c r="K29" s="146" t="n">
        <f aca="false">K26-K28</f>
        <v>8586.45117368715</v>
      </c>
      <c r="L29" s="146" t="n">
        <f aca="false">L26-L28</f>
        <v>8594.95393393491</v>
      </c>
      <c r="M29" s="146" t="n">
        <f aca="false">M26-M28</f>
        <v>8603.62674938762</v>
      </c>
      <c r="N29" s="146" t="n">
        <f aca="false">N26-N28</f>
        <v>8612.47302114939</v>
      </c>
      <c r="O29" s="146" t="n">
        <f aca="false">O26-O28</f>
        <v>8621.4962183464</v>
      </c>
      <c r="P29" s="146" t="n">
        <f aca="false">P26-P28</f>
        <v>8630.69987948733</v>
      </c>
      <c r="Q29" s="146" t="n">
        <f aca="false">Q26-Q28</f>
        <v>8640.0876138511</v>
      </c>
      <c r="R29" s="146" t="n">
        <f aca="false">R26-R28</f>
        <v>14685.2341807387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20"/>
      <c r="AC29" s="120"/>
      <c r="AD29" s="119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0"/>
      <c r="CW29" s="120"/>
      <c r="CX29" s="120"/>
      <c r="CY29" s="120"/>
      <c r="CZ29" s="120"/>
      <c r="DA29" s="120"/>
      <c r="DB29" s="120"/>
      <c r="DC29" s="120"/>
      <c r="DD29" s="120"/>
      <c r="DE29" s="120"/>
      <c r="DF29" s="120"/>
      <c r="DG29" s="120"/>
      <c r="DH29" s="120"/>
      <c r="DI29" s="120"/>
      <c r="DJ29" s="120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DU29" s="120"/>
      <c r="DV29" s="120"/>
      <c r="DW29" s="120"/>
      <c r="DX29" s="120"/>
      <c r="DY29" s="120"/>
      <c r="DZ29" s="120"/>
      <c r="EA29" s="120"/>
      <c r="EB29" s="120"/>
      <c r="EC29" s="120"/>
      <c r="ED29" s="120"/>
      <c r="EE29" s="120"/>
      <c r="EF29" s="120"/>
      <c r="EG29" s="120"/>
      <c r="EH29" s="120"/>
      <c r="EI29" s="120"/>
      <c r="EJ29" s="120"/>
      <c r="EK29" s="120"/>
      <c r="EL29" s="120"/>
      <c r="EM29" s="120"/>
      <c r="EN29" s="120"/>
      <c r="EO29" s="120"/>
      <c r="EP29" s="120"/>
      <c r="EQ29" s="120"/>
      <c r="ER29" s="120"/>
      <c r="ES29" s="120"/>
      <c r="ET29" s="120"/>
      <c r="EU29" s="120"/>
      <c r="EV29" s="120"/>
      <c r="EW29" s="120"/>
      <c r="EX29" s="120"/>
      <c r="EY29" s="120"/>
      <c r="EZ29" s="120"/>
      <c r="FA29" s="120"/>
      <c r="FB29" s="120"/>
      <c r="FC29" s="120"/>
      <c r="FD29" s="120"/>
      <c r="FE29" s="120"/>
      <c r="FF29" s="120"/>
      <c r="FG29" s="120"/>
      <c r="FH29" s="120"/>
      <c r="FI29" s="120"/>
      <c r="FJ29" s="120"/>
      <c r="FK29" s="120"/>
      <c r="FL29" s="120"/>
      <c r="FM29" s="120"/>
      <c r="FN29" s="120"/>
      <c r="FO29" s="120"/>
      <c r="FP29" s="120"/>
      <c r="FQ29" s="120"/>
      <c r="FR29" s="120"/>
      <c r="FS29" s="120"/>
      <c r="FT29" s="120"/>
      <c r="FU29" s="120"/>
      <c r="FV29" s="120"/>
      <c r="FW29" s="120"/>
      <c r="FX29" s="120"/>
      <c r="FY29" s="120"/>
      <c r="FZ29" s="120"/>
      <c r="GA29" s="120"/>
      <c r="GB29" s="120"/>
      <c r="GC29" s="120"/>
      <c r="GD29" s="120"/>
      <c r="GE29" s="120"/>
      <c r="GF29" s="120"/>
      <c r="GG29" s="120"/>
      <c r="GH29" s="120"/>
      <c r="GI29" s="120"/>
      <c r="GJ29" s="120"/>
      <c r="GK29" s="120"/>
      <c r="GL29" s="120"/>
      <c r="GM29" s="120"/>
      <c r="GN29" s="120"/>
      <c r="GO29" s="120"/>
      <c r="GP29" s="120"/>
      <c r="GQ29" s="120"/>
      <c r="GR29" s="120"/>
      <c r="GS29" s="120"/>
      <c r="GT29" s="120"/>
      <c r="GU29" s="120"/>
      <c r="GV29" s="120"/>
      <c r="GW29" s="120"/>
      <c r="GX29" s="120"/>
      <c r="GY29" s="120"/>
      <c r="GZ29" s="120"/>
      <c r="HA29" s="120"/>
      <c r="HB29" s="120"/>
      <c r="HC29" s="120"/>
      <c r="HD29" s="120"/>
      <c r="HE29" s="120"/>
      <c r="HF29" s="120"/>
      <c r="HG29" s="120"/>
      <c r="HH29" s="120"/>
      <c r="HI29" s="120"/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120"/>
      <c r="HV29" s="120"/>
      <c r="HW29" s="120"/>
      <c r="HX29" s="120"/>
      <c r="HY29" s="120"/>
      <c r="HZ29" s="120"/>
      <c r="IA29" s="120"/>
      <c r="IB29" s="120"/>
      <c r="IC29" s="120"/>
      <c r="ID29" s="120"/>
      <c r="IE29" s="120"/>
      <c r="IF29" s="120"/>
      <c r="IG29" s="120"/>
      <c r="IH29" s="120"/>
      <c r="II29" s="120"/>
      <c r="IJ29" s="120"/>
      <c r="IK29" s="120"/>
      <c r="IL29" s="120"/>
      <c r="IM29" s="120"/>
      <c r="IN29" s="120"/>
      <c r="IO29" s="120"/>
      <c r="IP29" s="120"/>
      <c r="IQ29" s="120"/>
      <c r="IR29" s="120"/>
      <c r="IS29" s="120"/>
      <c r="IT29" s="120"/>
      <c r="IU29" s="120"/>
      <c r="IV29" s="120"/>
      <c r="IW29" s="120"/>
    </row>
    <row r="30" customFormat="false" ht="15" hidden="false" customHeight="true" outlineLevel="0" collapsed="false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19"/>
      <c r="T30" s="119"/>
      <c r="U30" s="119"/>
      <c r="V30" s="119"/>
      <c r="W30" s="119"/>
      <c r="X30" s="119"/>
      <c r="Y30" s="119"/>
      <c r="Z30" s="119"/>
      <c r="AA30" s="119"/>
      <c r="AB30" s="120"/>
      <c r="AC30" s="120"/>
      <c r="AD30" s="119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120"/>
      <c r="HV30" s="120"/>
      <c r="HW30" s="120"/>
      <c r="HX30" s="120"/>
      <c r="HY30" s="120"/>
      <c r="HZ30" s="120"/>
      <c r="IA30" s="120"/>
      <c r="IB30" s="120"/>
      <c r="IC30" s="120"/>
      <c r="ID30" s="120"/>
      <c r="IE30" s="120"/>
      <c r="IF30" s="120"/>
      <c r="IG30" s="120"/>
      <c r="IH30" s="120"/>
      <c r="II30" s="120"/>
      <c r="IJ30" s="120"/>
      <c r="IK30" s="120"/>
      <c r="IL30" s="120"/>
      <c r="IM30" s="120"/>
      <c r="IN30" s="120"/>
      <c r="IO30" s="120"/>
      <c r="IP30" s="120"/>
      <c r="IQ30" s="120"/>
      <c r="IR30" s="120"/>
      <c r="IS30" s="120"/>
      <c r="IT30" s="120"/>
      <c r="IU30" s="120"/>
      <c r="IV30" s="120"/>
      <c r="IW30" s="120"/>
    </row>
    <row r="31" customFormat="false" ht="15" hidden="false" customHeight="true" outlineLevel="0" collapsed="false">
      <c r="A31" s="218" t="s">
        <v>108</v>
      </c>
      <c r="B31" s="120"/>
      <c r="C31" s="146" t="n">
        <v>3125.16308617513</v>
      </c>
      <c r="D31" s="146" t="n">
        <v>6799.41006306177</v>
      </c>
      <c r="E31" s="146" t="n">
        <v>6484.82746630378</v>
      </c>
      <c r="F31" s="146" t="n">
        <v>6087.80806109852</v>
      </c>
      <c r="G31" s="146" t="n">
        <v>5796.56600132409</v>
      </c>
      <c r="H31" s="146" t="n">
        <v>5420.44533221468</v>
      </c>
      <c r="I31" s="146" t="n">
        <v>5021.24456338526</v>
      </c>
      <c r="J31" s="146" t="n">
        <v>4597.54741796824</v>
      </c>
      <c r="K31" s="146" t="n">
        <v>4147.85071131875</v>
      </c>
      <c r="L31" s="146" t="n">
        <v>3670.55901804488</v>
      </c>
      <c r="M31" s="146" t="n">
        <v>3163.97901178791</v>
      </c>
      <c r="N31" s="146" t="n">
        <v>2626.31345767137</v>
      </c>
      <c r="O31" s="146" t="n">
        <v>2055.65483610549</v>
      </c>
      <c r="P31" s="146" t="n">
        <v>1449.97857532555</v>
      </c>
      <c r="Q31" s="146" t="n">
        <v>807.135868654893</v>
      </c>
      <c r="R31" s="146" t="n">
        <v>159.846117061148</v>
      </c>
      <c r="S31" s="119"/>
      <c r="T31" s="119"/>
      <c r="U31" s="119"/>
      <c r="V31" s="119"/>
      <c r="W31" s="119"/>
      <c r="X31" s="119"/>
      <c r="Y31" s="119"/>
      <c r="Z31" s="119"/>
      <c r="AA31" s="119"/>
      <c r="AB31" s="227"/>
      <c r="AC31" s="120"/>
      <c r="AD31" s="119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/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/>
      <c r="IK31" s="120"/>
      <c r="IL31" s="120"/>
      <c r="IM31" s="120"/>
      <c r="IN31" s="120"/>
      <c r="IO31" s="120"/>
      <c r="IP31" s="120"/>
      <c r="IQ31" s="120"/>
      <c r="IR31" s="120"/>
      <c r="IS31" s="120"/>
      <c r="IT31" s="120"/>
      <c r="IU31" s="120"/>
      <c r="IV31" s="120"/>
      <c r="IW31" s="120"/>
    </row>
    <row r="32" customFormat="false" ht="15" hidden="false" customHeight="true" outlineLevel="0" collapsed="false">
      <c r="A32" s="218" t="s">
        <v>109</v>
      </c>
      <c r="B32" s="120"/>
      <c r="C32" s="224" t="n">
        <v>51.3215136</v>
      </c>
      <c r="D32" s="224" t="n">
        <v>92.4510224928384</v>
      </c>
      <c r="E32" s="224" t="n">
        <v>95.3529530572656</v>
      </c>
      <c r="F32" s="224" t="n">
        <v>95.4639368102449</v>
      </c>
      <c r="G32" s="224" t="n">
        <v>95.8614283666022</v>
      </c>
      <c r="H32" s="224" t="n">
        <v>95.9475212351821</v>
      </c>
      <c r="I32" s="224" t="n">
        <v>96.0347923891864</v>
      </c>
      <c r="J32" s="224" t="n">
        <v>96.3678727705061</v>
      </c>
      <c r="K32" s="224" t="n">
        <v>96.4303930664455</v>
      </c>
      <c r="L32" s="224" t="n">
        <v>96.4941637683037</v>
      </c>
      <c r="M32" s="224" t="n">
        <v>96.559209884199</v>
      </c>
      <c r="N32" s="224" t="n">
        <v>96.6255569224123</v>
      </c>
      <c r="O32" s="224" t="n">
        <v>96.6932309013898</v>
      </c>
      <c r="P32" s="224" t="n">
        <v>96.7622583599469</v>
      </c>
      <c r="Q32" s="224" t="n">
        <v>96.8326663676751</v>
      </c>
      <c r="R32" s="224" t="n">
        <v>128.860182323338</v>
      </c>
      <c r="S32" s="119"/>
      <c r="T32" s="119"/>
      <c r="U32" s="119"/>
      <c r="V32" s="119"/>
      <c r="W32" s="119"/>
      <c r="X32" s="119"/>
      <c r="Y32" s="119"/>
      <c r="Z32" s="119"/>
      <c r="AA32" s="119"/>
      <c r="AB32" s="120"/>
      <c r="AC32" s="120"/>
      <c r="AD32" s="119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K32" s="120"/>
      <c r="GL32" s="120"/>
      <c r="GM32" s="120"/>
      <c r="GN32" s="120"/>
      <c r="GO32" s="120"/>
      <c r="GP32" s="120"/>
      <c r="GQ32" s="120"/>
      <c r="GR32" s="120"/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/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/>
      <c r="IK32" s="120"/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</row>
    <row r="33" customFormat="false" ht="17.25" hidden="false" customHeight="true" outlineLevel="0" collapsed="false">
      <c r="A33" s="218" t="s">
        <v>110</v>
      </c>
      <c r="B33" s="120"/>
      <c r="C33" s="226" t="n">
        <f aca="false">C31-C32</f>
        <v>3073.84157257513</v>
      </c>
      <c r="D33" s="226" t="n">
        <f aca="false">D31-D32</f>
        <v>6706.95904056893</v>
      </c>
      <c r="E33" s="226" t="n">
        <f aca="false">E31-E32</f>
        <v>6389.47451324651</v>
      </c>
      <c r="F33" s="226" t="n">
        <f aca="false">F31-F32</f>
        <v>5992.34412428828</v>
      </c>
      <c r="G33" s="226" t="n">
        <f aca="false">G31-G32</f>
        <v>5700.70457295749</v>
      </c>
      <c r="H33" s="226" t="n">
        <f aca="false">H31-H32</f>
        <v>5324.4978109795</v>
      </c>
      <c r="I33" s="226" t="n">
        <f aca="false">I31-I32</f>
        <v>4925.20977099607</v>
      </c>
      <c r="J33" s="226" t="n">
        <f aca="false">J31-J32</f>
        <v>4501.17954519773</v>
      </c>
      <c r="K33" s="226" t="n">
        <f aca="false">K31-K32</f>
        <v>4051.4203182523</v>
      </c>
      <c r="L33" s="226" t="n">
        <f aca="false">L31-L32</f>
        <v>3574.06485427658</v>
      </c>
      <c r="M33" s="226" t="n">
        <f aca="false">M31-M32</f>
        <v>3067.41980190371</v>
      </c>
      <c r="N33" s="226" t="n">
        <f aca="false">N31-N32</f>
        <v>2529.68790074896</v>
      </c>
      <c r="O33" s="226" t="n">
        <f aca="false">O31-O32</f>
        <v>1958.9616052041</v>
      </c>
      <c r="P33" s="226" t="n">
        <f aca="false">P31-P32</f>
        <v>1353.21631696561</v>
      </c>
      <c r="Q33" s="226" t="n">
        <f aca="false">Q31-Q32</f>
        <v>710.303202287218</v>
      </c>
      <c r="R33" s="226" t="n">
        <f aca="false">R31-R32</f>
        <v>30.9859347378102</v>
      </c>
      <c r="S33" s="119"/>
      <c r="T33" s="119"/>
      <c r="U33" s="119"/>
      <c r="V33" s="119"/>
      <c r="W33" s="119"/>
      <c r="X33" s="119"/>
      <c r="Y33" s="119"/>
      <c r="Z33" s="119"/>
      <c r="AA33" s="119"/>
      <c r="AB33" s="120"/>
      <c r="AC33" s="120"/>
      <c r="AD33" s="119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  <c r="IW33" s="120"/>
    </row>
    <row r="34" customFormat="false" ht="15.75" hidden="false" customHeight="true" outlineLevel="0" collapsed="false">
      <c r="A34" s="118" t="s">
        <v>111</v>
      </c>
      <c r="B34" s="120"/>
      <c r="C34" s="146" t="n">
        <f aca="false">C29-C33</f>
        <v>1375.17043671746</v>
      </c>
      <c r="D34" s="146" t="n">
        <f aca="false">D29-D33</f>
        <v>1454.23794889415</v>
      </c>
      <c r="E34" s="146" t="n">
        <f aca="false">E29-E33</f>
        <v>1779.12464069657</v>
      </c>
      <c r="F34" s="146" t="n">
        <f aca="false">F29-F33</f>
        <v>2183.80523742441</v>
      </c>
      <c r="G34" s="146" t="n">
        <f aca="false">G29-G33</f>
        <v>2483.14600068018</v>
      </c>
      <c r="H34" s="146" t="n">
        <f aca="false">H29-H33</f>
        <v>3069.42394608472</v>
      </c>
      <c r="I34" s="146" t="n">
        <f aca="false">I29-I33</f>
        <v>3644.73277552799</v>
      </c>
      <c r="J34" s="146" t="n">
        <f aca="false">J29-J33</f>
        <v>4076.93558903083</v>
      </c>
      <c r="K34" s="146" t="n">
        <f aca="false">K29-K33</f>
        <v>4535.03085543484</v>
      </c>
      <c r="L34" s="146" t="n">
        <f aca="false">L29-L33</f>
        <v>5020.88907965833</v>
      </c>
      <c r="M34" s="146" t="n">
        <f aca="false">M29-M33</f>
        <v>5536.20694748392</v>
      </c>
      <c r="N34" s="146" t="n">
        <f aca="false">N29-N33</f>
        <v>6082.78512040043</v>
      </c>
      <c r="O34" s="146" t="n">
        <f aca="false">O29-O33</f>
        <v>6662.5346131423</v>
      </c>
      <c r="P34" s="146" t="n">
        <f aca="false">P29-P33</f>
        <v>7277.48356252173</v>
      </c>
      <c r="Q34" s="146" t="n">
        <f aca="false">Q29-Q33</f>
        <v>7929.78441156388</v>
      </c>
      <c r="R34" s="146" t="n">
        <f aca="false">R29-R33</f>
        <v>14654.2482460009</v>
      </c>
      <c r="S34" s="119"/>
      <c r="T34" s="119"/>
      <c r="U34" s="119"/>
      <c r="V34" s="119"/>
      <c r="W34" s="119"/>
      <c r="X34" s="119"/>
      <c r="Y34" s="119"/>
      <c r="Z34" s="119"/>
      <c r="AA34" s="119"/>
      <c r="AB34" s="120"/>
      <c r="AC34" s="120"/>
      <c r="AD34" s="119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0"/>
      <c r="CW34" s="120"/>
      <c r="CX34" s="120"/>
      <c r="CY34" s="120"/>
      <c r="CZ34" s="120"/>
      <c r="DA34" s="120"/>
      <c r="DB34" s="120"/>
      <c r="DC34" s="120"/>
      <c r="DD34" s="120"/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0"/>
      <c r="DS34" s="120"/>
      <c r="DT34" s="120"/>
      <c r="DU34" s="120"/>
      <c r="DV34" s="120"/>
      <c r="DW34" s="120"/>
      <c r="DX34" s="120"/>
      <c r="DY34" s="120"/>
      <c r="DZ34" s="120"/>
      <c r="EA34" s="120"/>
      <c r="EB34" s="120"/>
      <c r="EC34" s="120"/>
      <c r="ED34" s="120"/>
      <c r="EE34" s="120"/>
      <c r="EF34" s="120"/>
      <c r="EG34" s="120"/>
      <c r="EH34" s="120"/>
      <c r="EI34" s="120"/>
      <c r="EJ34" s="120"/>
      <c r="EK34" s="120"/>
      <c r="EL34" s="120"/>
      <c r="EM34" s="120"/>
      <c r="EN34" s="120"/>
      <c r="EO34" s="120"/>
      <c r="EP34" s="120"/>
      <c r="EQ34" s="120"/>
      <c r="ER34" s="120"/>
      <c r="ES34" s="120"/>
      <c r="ET34" s="120"/>
      <c r="EU34" s="120"/>
      <c r="EV34" s="120"/>
      <c r="EW34" s="120"/>
      <c r="EX34" s="120"/>
      <c r="EY34" s="120"/>
      <c r="EZ34" s="120"/>
      <c r="FA34" s="120"/>
      <c r="FB34" s="120"/>
      <c r="FC34" s="120"/>
      <c r="FD34" s="120"/>
      <c r="FE34" s="120"/>
      <c r="FF34" s="120"/>
      <c r="FG34" s="120"/>
      <c r="FH34" s="120"/>
      <c r="FI34" s="120"/>
      <c r="FJ34" s="120"/>
      <c r="FK34" s="120"/>
      <c r="FL34" s="120"/>
      <c r="FM34" s="120"/>
      <c r="FN34" s="120"/>
      <c r="FO34" s="120"/>
      <c r="FP34" s="120"/>
      <c r="FQ34" s="120"/>
      <c r="FR34" s="120"/>
      <c r="FS34" s="120"/>
      <c r="FT34" s="120"/>
      <c r="FU34" s="120"/>
      <c r="FV34" s="120"/>
      <c r="FW34" s="120"/>
      <c r="FX34" s="120"/>
      <c r="FY34" s="120"/>
      <c r="FZ34" s="120"/>
      <c r="GA34" s="120"/>
      <c r="GB34" s="120"/>
      <c r="GC34" s="120"/>
      <c r="GD34" s="120"/>
      <c r="GE34" s="120"/>
      <c r="GF34" s="120"/>
      <c r="GG34" s="120"/>
      <c r="GH34" s="120"/>
      <c r="GI34" s="120"/>
      <c r="GJ34" s="120"/>
      <c r="GK34" s="120"/>
      <c r="GL34" s="120"/>
      <c r="GM34" s="120"/>
      <c r="GN34" s="120"/>
      <c r="GO34" s="120"/>
      <c r="GP34" s="120"/>
      <c r="GQ34" s="120"/>
      <c r="GR34" s="120"/>
      <c r="GS34" s="120"/>
      <c r="GT34" s="120"/>
      <c r="GU34" s="120"/>
      <c r="GV34" s="120"/>
      <c r="GW34" s="120"/>
      <c r="GX34" s="120"/>
      <c r="GY34" s="120"/>
      <c r="GZ34" s="120"/>
      <c r="HA34" s="120"/>
      <c r="HB34" s="120"/>
      <c r="HC34" s="120"/>
      <c r="HD34" s="120"/>
      <c r="HE34" s="120"/>
      <c r="HF34" s="120"/>
      <c r="HG34" s="120"/>
      <c r="HH34" s="120"/>
      <c r="HI34" s="120"/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120"/>
      <c r="HV34" s="120"/>
      <c r="HW34" s="120"/>
      <c r="HX34" s="120"/>
      <c r="HY34" s="120"/>
      <c r="HZ34" s="120"/>
      <c r="IA34" s="120"/>
      <c r="IB34" s="120"/>
      <c r="IC34" s="120"/>
      <c r="ID34" s="120"/>
      <c r="IE34" s="120"/>
      <c r="IF34" s="120"/>
      <c r="IG34" s="120"/>
      <c r="IH34" s="120"/>
      <c r="II34" s="120"/>
      <c r="IJ34" s="120"/>
      <c r="IK34" s="120"/>
      <c r="IL34" s="120"/>
      <c r="IM34" s="120"/>
      <c r="IN34" s="120"/>
      <c r="IO34" s="120"/>
      <c r="IP34" s="120"/>
      <c r="IQ34" s="120"/>
      <c r="IR34" s="120"/>
      <c r="IS34" s="120"/>
      <c r="IT34" s="120"/>
      <c r="IU34" s="120"/>
      <c r="IV34" s="120"/>
      <c r="IW34" s="120"/>
    </row>
    <row r="35" customFormat="false" ht="15.75" hidden="false" customHeight="true" outlineLevel="0" collapsed="false">
      <c r="A35" s="118"/>
      <c r="B35" s="120"/>
      <c r="C35" s="146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146"/>
      <c r="S35" s="119"/>
      <c r="T35" s="119"/>
      <c r="U35" s="119"/>
      <c r="V35" s="119"/>
      <c r="W35" s="119"/>
      <c r="X35" s="119"/>
      <c r="Y35" s="119"/>
      <c r="Z35" s="119"/>
      <c r="AA35" s="119"/>
      <c r="AB35" s="120"/>
      <c r="AC35" s="120"/>
      <c r="AD35" s="119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  <c r="EK35" s="120"/>
      <c r="EL35" s="120"/>
      <c r="EM35" s="120"/>
      <c r="EN35" s="120"/>
      <c r="EO35" s="120"/>
      <c r="EP35" s="120"/>
      <c r="EQ35" s="120"/>
      <c r="ER35" s="120"/>
      <c r="ES35" s="120"/>
      <c r="ET35" s="120"/>
      <c r="EU35" s="120"/>
      <c r="EV35" s="120"/>
      <c r="EW35" s="120"/>
      <c r="EX35" s="120"/>
      <c r="EY35" s="120"/>
      <c r="EZ35" s="120"/>
      <c r="FA35" s="120"/>
      <c r="FB35" s="120"/>
      <c r="FC35" s="120"/>
      <c r="FD35" s="120"/>
      <c r="FE35" s="120"/>
      <c r="FF35" s="120"/>
      <c r="FG35" s="120"/>
      <c r="FH35" s="120"/>
      <c r="FI35" s="120"/>
      <c r="FJ35" s="120"/>
      <c r="FK35" s="120"/>
      <c r="FL35" s="120"/>
      <c r="FM35" s="120"/>
      <c r="FN35" s="120"/>
      <c r="FO35" s="120"/>
      <c r="FP35" s="120"/>
      <c r="FQ35" s="120"/>
      <c r="FR35" s="120"/>
      <c r="FS35" s="120"/>
      <c r="FT35" s="120"/>
      <c r="FU35" s="120"/>
      <c r="FV35" s="120"/>
      <c r="FW35" s="120"/>
      <c r="FX35" s="120"/>
      <c r="FY35" s="120"/>
      <c r="FZ35" s="120"/>
      <c r="GA35" s="120"/>
      <c r="GB35" s="120"/>
      <c r="GC35" s="120"/>
      <c r="GD35" s="120"/>
      <c r="GE35" s="120"/>
      <c r="GF35" s="120"/>
      <c r="GG35" s="120"/>
      <c r="GH35" s="120"/>
      <c r="GI35" s="120"/>
      <c r="GJ35" s="120"/>
      <c r="GK35" s="120"/>
      <c r="GL35" s="120"/>
      <c r="GM35" s="120"/>
      <c r="GN35" s="120"/>
      <c r="GO35" s="120"/>
      <c r="GP35" s="120"/>
      <c r="GQ35" s="120"/>
      <c r="GR35" s="120"/>
      <c r="GS35" s="120"/>
      <c r="GT35" s="120"/>
      <c r="GU35" s="120"/>
      <c r="GV35" s="120"/>
      <c r="GW35" s="120"/>
      <c r="GX35" s="120"/>
      <c r="GY35" s="120"/>
      <c r="GZ35" s="120"/>
      <c r="HA35" s="120"/>
      <c r="HB35" s="120"/>
      <c r="HC35" s="120"/>
      <c r="HD35" s="120"/>
      <c r="HE35" s="120"/>
      <c r="HF35" s="120"/>
      <c r="HG35" s="120"/>
      <c r="HH35" s="120"/>
      <c r="HI35" s="120"/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120"/>
      <c r="HV35" s="120"/>
      <c r="HW35" s="120"/>
      <c r="HX35" s="120"/>
      <c r="HY35" s="120"/>
      <c r="HZ35" s="120"/>
      <c r="IA35" s="120"/>
      <c r="IB35" s="120"/>
      <c r="IC35" s="120"/>
      <c r="ID35" s="120"/>
      <c r="IE35" s="120"/>
      <c r="IF35" s="120"/>
      <c r="IG35" s="120"/>
      <c r="IH35" s="120"/>
      <c r="II35" s="120"/>
      <c r="IJ35" s="120"/>
      <c r="IK35" s="120"/>
      <c r="IL35" s="120"/>
      <c r="IM35" s="120"/>
      <c r="IN35" s="120"/>
      <c r="IO35" s="120"/>
      <c r="IP35" s="120"/>
      <c r="IQ35" s="120"/>
      <c r="IR35" s="120"/>
      <c r="IS35" s="120"/>
      <c r="IT35" s="120"/>
      <c r="IU35" s="120"/>
      <c r="IV35" s="120"/>
      <c r="IW35" s="120"/>
    </row>
    <row r="36" customFormat="false" ht="17.25" hidden="false" customHeight="true" outlineLevel="0" collapsed="false">
      <c r="A36" s="218"/>
      <c r="B36" s="120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119"/>
      <c r="T36" s="119"/>
      <c r="U36" s="119"/>
      <c r="V36" s="119"/>
      <c r="W36" s="119"/>
      <c r="X36" s="119"/>
      <c r="Y36" s="119"/>
      <c r="Z36" s="119"/>
      <c r="AA36" s="119"/>
      <c r="AB36" s="120"/>
      <c r="AC36" s="120"/>
      <c r="AD36" s="119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  <c r="EK36" s="120"/>
      <c r="EL36" s="120"/>
      <c r="EM36" s="120"/>
      <c r="EN36" s="120"/>
      <c r="EO36" s="120"/>
      <c r="EP36" s="120"/>
      <c r="EQ36" s="120"/>
      <c r="ER36" s="120"/>
      <c r="ES36" s="120"/>
      <c r="ET36" s="120"/>
      <c r="EU36" s="120"/>
      <c r="EV36" s="120"/>
      <c r="EW36" s="120"/>
      <c r="EX36" s="120"/>
      <c r="EY36" s="120"/>
      <c r="EZ36" s="120"/>
      <c r="FA36" s="120"/>
      <c r="FB36" s="120"/>
      <c r="FC36" s="120"/>
      <c r="FD36" s="120"/>
      <c r="FE36" s="120"/>
      <c r="FF36" s="120"/>
      <c r="FG36" s="120"/>
      <c r="FH36" s="120"/>
      <c r="FI36" s="120"/>
      <c r="FJ36" s="120"/>
      <c r="FK36" s="120"/>
      <c r="FL36" s="120"/>
      <c r="FM36" s="120"/>
      <c r="FN36" s="120"/>
      <c r="FO36" s="120"/>
      <c r="FP36" s="120"/>
      <c r="FQ36" s="120"/>
      <c r="FR36" s="120"/>
      <c r="FS36" s="120"/>
      <c r="FT36" s="120"/>
      <c r="FU36" s="120"/>
      <c r="FV36" s="120"/>
      <c r="FW36" s="120"/>
      <c r="FX36" s="120"/>
      <c r="FY36" s="120"/>
      <c r="FZ36" s="120"/>
      <c r="GA36" s="120"/>
      <c r="GB36" s="120"/>
      <c r="GC36" s="120"/>
      <c r="GD36" s="120"/>
      <c r="GE36" s="120"/>
      <c r="GF36" s="120"/>
      <c r="GG36" s="120"/>
      <c r="GH36" s="120"/>
      <c r="GI36" s="120"/>
      <c r="GJ36" s="120"/>
      <c r="GK36" s="120"/>
      <c r="GL36" s="120"/>
      <c r="GM36" s="120"/>
      <c r="GN36" s="120"/>
      <c r="GO36" s="120"/>
      <c r="GP36" s="120"/>
      <c r="GQ36" s="120"/>
      <c r="GR36" s="120"/>
      <c r="GS36" s="120"/>
      <c r="GT36" s="120"/>
      <c r="GU36" s="120"/>
      <c r="GV36" s="120"/>
      <c r="GW36" s="120"/>
      <c r="GX36" s="120"/>
      <c r="GY36" s="120"/>
      <c r="GZ36" s="120"/>
      <c r="HA36" s="120"/>
      <c r="HB36" s="120"/>
      <c r="HC36" s="120"/>
      <c r="HD36" s="120"/>
      <c r="HE36" s="120"/>
      <c r="HF36" s="120"/>
      <c r="HG36" s="120"/>
      <c r="HH36" s="120"/>
      <c r="HI36" s="120"/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120"/>
      <c r="HV36" s="120"/>
      <c r="HW36" s="120"/>
      <c r="HX36" s="120"/>
      <c r="HY36" s="120"/>
      <c r="HZ36" s="120"/>
      <c r="IA36" s="120"/>
      <c r="IB36" s="120"/>
      <c r="IC36" s="120"/>
      <c r="ID36" s="120"/>
      <c r="IE36" s="120"/>
      <c r="IF36" s="120"/>
      <c r="IG36" s="120"/>
      <c r="IH36" s="120"/>
      <c r="II36" s="120"/>
      <c r="IJ36" s="120"/>
      <c r="IK36" s="120"/>
      <c r="IL36" s="120"/>
      <c r="IM36" s="120"/>
      <c r="IN36" s="120"/>
      <c r="IO36" s="120"/>
      <c r="IP36" s="120"/>
      <c r="IQ36" s="120"/>
      <c r="IR36" s="120"/>
      <c r="IS36" s="120"/>
      <c r="IT36" s="120"/>
      <c r="IU36" s="120"/>
      <c r="IV36" s="120"/>
      <c r="IW36" s="120"/>
    </row>
    <row r="37" customFormat="false" ht="17.25" hidden="false" customHeight="true" outlineLevel="0" collapsed="false">
      <c r="A37" s="118"/>
      <c r="B37" s="120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119"/>
      <c r="T37" s="119"/>
      <c r="U37" s="119"/>
      <c r="V37" s="119"/>
      <c r="W37" s="119"/>
      <c r="X37" s="119"/>
      <c r="Y37" s="119"/>
      <c r="Z37" s="119"/>
      <c r="AA37" s="119"/>
      <c r="AB37" s="120"/>
      <c r="AC37" s="120"/>
      <c r="AD37" s="119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  <c r="HH37" s="120"/>
      <c r="HI37" s="120"/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120"/>
      <c r="HV37" s="120"/>
      <c r="HW37" s="120"/>
      <c r="HX37" s="120"/>
      <c r="HY37" s="120"/>
      <c r="HZ37" s="120"/>
      <c r="IA37" s="120"/>
      <c r="IB37" s="120"/>
      <c r="IC37" s="120"/>
      <c r="ID37" s="120"/>
      <c r="IE37" s="120"/>
      <c r="IF37" s="120"/>
      <c r="IG37" s="120"/>
      <c r="IH37" s="120"/>
      <c r="II37" s="120"/>
      <c r="IJ37" s="120"/>
      <c r="IK37" s="120"/>
      <c r="IL37" s="120"/>
      <c r="IM37" s="120"/>
      <c r="IN37" s="120"/>
      <c r="IO37" s="120"/>
      <c r="IP37" s="120"/>
      <c r="IQ37" s="120"/>
      <c r="IR37" s="120"/>
      <c r="IS37" s="120"/>
      <c r="IT37" s="120"/>
      <c r="IU37" s="120"/>
      <c r="IV37" s="120"/>
      <c r="IW37" s="120"/>
    </row>
    <row r="38" customFormat="false" ht="12.75" hidden="false" customHeight="true" outlineLevel="0" collapsed="false">
      <c r="A38" s="193"/>
      <c r="B38" s="230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AB38" s="173"/>
      <c r="AC38" s="173"/>
      <c r="AD38" s="172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</row>
    <row r="39" customFormat="false" ht="12.6" hidden="false" customHeight="true" outlineLevel="0" collapsed="false">
      <c r="A39" s="172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  <c r="EN39" s="172"/>
      <c r="EO39" s="172"/>
      <c r="EP39" s="172"/>
      <c r="EQ39" s="172"/>
      <c r="ER39" s="172"/>
      <c r="ES39" s="172"/>
      <c r="ET39" s="172"/>
      <c r="EU39" s="172"/>
      <c r="EV39" s="172"/>
      <c r="EW39" s="172"/>
      <c r="EX39" s="172"/>
      <c r="EY39" s="172"/>
      <c r="EZ39" s="172"/>
      <c r="FA39" s="172"/>
      <c r="FB39" s="172"/>
      <c r="FC39" s="172"/>
      <c r="FD39" s="172"/>
      <c r="FE39" s="172"/>
      <c r="FF39" s="172"/>
      <c r="FG39" s="172"/>
      <c r="FH39" s="172"/>
      <c r="FI39" s="172"/>
      <c r="FJ39" s="172"/>
      <c r="FK39" s="172"/>
      <c r="FL39" s="172"/>
      <c r="FM39" s="172"/>
      <c r="FN39" s="172"/>
      <c r="FO39" s="172"/>
      <c r="FP39" s="172"/>
      <c r="FQ39" s="172"/>
      <c r="FR39" s="172"/>
      <c r="FS39" s="172"/>
      <c r="FT39" s="172"/>
      <c r="FU39" s="172"/>
      <c r="FV39" s="172"/>
      <c r="FW39" s="172"/>
      <c r="FX39" s="172"/>
      <c r="FY39" s="172"/>
      <c r="FZ39" s="172"/>
      <c r="GA39" s="172"/>
      <c r="GB39" s="172"/>
      <c r="GC39" s="172"/>
      <c r="GD39" s="172"/>
      <c r="GE39" s="172"/>
      <c r="GF39" s="172"/>
      <c r="GG39" s="172"/>
      <c r="GH39" s="172"/>
      <c r="GI39" s="172"/>
      <c r="GJ39" s="172"/>
      <c r="GK39" s="172"/>
      <c r="GL39" s="172"/>
      <c r="GM39" s="172"/>
      <c r="GN39" s="172"/>
      <c r="GO39" s="172"/>
      <c r="GP39" s="172"/>
      <c r="GQ39" s="172"/>
      <c r="GR39" s="172"/>
      <c r="GS39" s="172"/>
      <c r="GT39" s="172"/>
      <c r="GU39" s="172"/>
      <c r="GV39" s="172"/>
      <c r="GW39" s="172"/>
      <c r="GX39" s="172"/>
      <c r="GY39" s="172"/>
      <c r="GZ39" s="172"/>
      <c r="HA39" s="172"/>
      <c r="HB39" s="172"/>
      <c r="HC39" s="172"/>
      <c r="HD39" s="172"/>
      <c r="HE39" s="172"/>
      <c r="HF39" s="172"/>
      <c r="HG39" s="172"/>
      <c r="HH39" s="172"/>
      <c r="HI39" s="172"/>
      <c r="HJ39" s="172"/>
      <c r="HK39" s="172"/>
      <c r="HL39" s="172"/>
      <c r="HM39" s="172"/>
      <c r="HN39" s="172"/>
      <c r="HO39" s="172"/>
      <c r="HP39" s="172"/>
      <c r="HQ39" s="172"/>
      <c r="HR39" s="172"/>
      <c r="HS39" s="172"/>
      <c r="HT39" s="172"/>
      <c r="HU39" s="172"/>
      <c r="HV39" s="172"/>
      <c r="HW39" s="172"/>
      <c r="HX39" s="172"/>
      <c r="HY39" s="172"/>
      <c r="HZ39" s="172"/>
      <c r="IA39" s="172"/>
      <c r="IB39" s="172"/>
      <c r="IC39" s="172"/>
      <c r="ID39" s="172"/>
      <c r="IE39" s="172"/>
      <c r="IF39" s="172"/>
      <c r="IG39" s="172"/>
      <c r="IH39" s="172"/>
      <c r="II39" s="172"/>
      <c r="IJ39" s="172"/>
      <c r="IK39" s="172"/>
      <c r="IL39" s="172"/>
      <c r="IM39" s="172"/>
      <c r="IN39" s="172"/>
      <c r="IO39" s="172"/>
      <c r="IP39" s="172"/>
      <c r="IQ39" s="172"/>
      <c r="IR39" s="172"/>
      <c r="IS39" s="172"/>
      <c r="IT39" s="172"/>
      <c r="IU39" s="172"/>
      <c r="IV39" s="172"/>
      <c r="IW39" s="172"/>
    </row>
    <row r="40" customFormat="false" ht="12.6" hidden="false" customHeight="true" outlineLevel="0" collapsed="false">
      <c r="A40" s="231"/>
      <c r="B40" s="173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AB40" s="173"/>
      <c r="AC40" s="173"/>
      <c r="AD40" s="172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</row>
    <row r="41" customFormat="false" ht="12.6" hidden="false" customHeight="true" outlineLevel="0" collapsed="false">
      <c r="A41" s="231"/>
      <c r="B41" s="172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AB41" s="173"/>
      <c r="AC41" s="173"/>
      <c r="AD41" s="172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</row>
    <row r="42" customFormat="false" ht="12.6" hidden="false" customHeight="true" outlineLevel="0" collapsed="false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AB42" s="173"/>
      <c r="AC42" s="173"/>
      <c r="AD42" s="172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</row>
    <row r="43" customFormat="false" ht="12.6" hidden="false" customHeight="true" outlineLevel="0" collapsed="false">
      <c r="A43" s="231"/>
      <c r="B43" s="173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AB43" s="173"/>
      <c r="AC43" s="173"/>
      <c r="AD43" s="172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</row>
    <row r="44" customFormat="false" ht="12.6" hidden="false" customHeight="true" outlineLevel="0" collapsed="false">
      <c r="A44" s="172"/>
      <c r="B44" s="172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2"/>
      <c r="CT44" s="172"/>
      <c r="CU44" s="172"/>
      <c r="CV44" s="172"/>
      <c r="CW44" s="172"/>
      <c r="CX44" s="172"/>
      <c r="CY44" s="172"/>
      <c r="CZ44" s="172"/>
      <c r="DA44" s="172"/>
      <c r="DB44" s="172"/>
      <c r="DC44" s="172"/>
      <c r="DD44" s="172"/>
      <c r="DE44" s="172"/>
      <c r="DF44" s="172"/>
      <c r="DG44" s="172"/>
      <c r="DH44" s="172"/>
      <c r="DI44" s="172"/>
      <c r="DJ44" s="172"/>
      <c r="DK44" s="172"/>
      <c r="DL44" s="172"/>
      <c r="DM44" s="172"/>
      <c r="DN44" s="172"/>
      <c r="DO44" s="172"/>
      <c r="DP44" s="172"/>
      <c r="DQ44" s="172"/>
      <c r="DR44" s="172"/>
      <c r="DS44" s="172"/>
      <c r="DT44" s="172"/>
      <c r="DU44" s="172"/>
      <c r="DV44" s="172"/>
      <c r="DW44" s="172"/>
      <c r="DX44" s="172"/>
      <c r="DY44" s="172"/>
      <c r="DZ44" s="172"/>
      <c r="EA44" s="172"/>
      <c r="EB44" s="172"/>
      <c r="EC44" s="172"/>
      <c r="ED44" s="172"/>
      <c r="EE44" s="172"/>
      <c r="EF44" s="172"/>
      <c r="EG44" s="172"/>
      <c r="EH44" s="172"/>
      <c r="EI44" s="172"/>
      <c r="EJ44" s="172"/>
      <c r="EK44" s="172"/>
      <c r="EL44" s="172"/>
      <c r="EM44" s="172"/>
      <c r="EN44" s="172"/>
      <c r="EO44" s="172"/>
      <c r="EP44" s="172"/>
      <c r="EQ44" s="172"/>
      <c r="ER44" s="172"/>
      <c r="ES44" s="172"/>
      <c r="ET44" s="172"/>
      <c r="EU44" s="172"/>
      <c r="EV44" s="172"/>
      <c r="EW44" s="172"/>
      <c r="EX44" s="172"/>
      <c r="EY44" s="172"/>
      <c r="EZ44" s="172"/>
      <c r="FA44" s="172"/>
      <c r="FB44" s="172"/>
      <c r="FC44" s="172"/>
      <c r="FD44" s="172"/>
      <c r="FE44" s="172"/>
      <c r="FF44" s="172"/>
      <c r="FG44" s="172"/>
      <c r="FH44" s="172"/>
      <c r="FI44" s="172"/>
      <c r="FJ44" s="172"/>
      <c r="FK44" s="172"/>
      <c r="FL44" s="172"/>
      <c r="FM44" s="172"/>
      <c r="FN44" s="172"/>
      <c r="FO44" s="172"/>
      <c r="FP44" s="172"/>
      <c r="FQ44" s="172"/>
      <c r="FR44" s="172"/>
      <c r="FS44" s="172"/>
      <c r="FT44" s="172"/>
      <c r="FU44" s="172"/>
      <c r="FV44" s="172"/>
      <c r="FW44" s="172"/>
      <c r="FX44" s="172"/>
      <c r="FY44" s="172"/>
      <c r="FZ44" s="172"/>
      <c r="GA44" s="172"/>
      <c r="GB44" s="172"/>
      <c r="GC44" s="172"/>
      <c r="GD44" s="172"/>
      <c r="GE44" s="172"/>
      <c r="GF44" s="172"/>
      <c r="GG44" s="172"/>
      <c r="GH44" s="172"/>
      <c r="GI44" s="172"/>
      <c r="GJ44" s="172"/>
      <c r="GK44" s="172"/>
      <c r="GL44" s="172"/>
      <c r="GM44" s="172"/>
      <c r="GN44" s="172"/>
      <c r="GO44" s="172"/>
      <c r="GP44" s="172"/>
      <c r="GQ44" s="172"/>
      <c r="GR44" s="172"/>
      <c r="GS44" s="172"/>
      <c r="GT44" s="172"/>
      <c r="GU44" s="172"/>
      <c r="GV44" s="172"/>
      <c r="GW44" s="172"/>
      <c r="GX44" s="172"/>
      <c r="GY44" s="172"/>
      <c r="GZ44" s="172"/>
      <c r="HA44" s="172"/>
      <c r="HB44" s="172"/>
      <c r="HC44" s="172"/>
      <c r="HD44" s="172"/>
      <c r="HE44" s="172"/>
      <c r="HF44" s="172"/>
      <c r="HG44" s="172"/>
      <c r="HH44" s="172"/>
      <c r="HI44" s="172"/>
      <c r="HJ44" s="172"/>
      <c r="HK44" s="172"/>
      <c r="HL44" s="172"/>
      <c r="HM44" s="172"/>
      <c r="HN44" s="172"/>
      <c r="HO44" s="172"/>
      <c r="HP44" s="172"/>
      <c r="HQ44" s="172"/>
      <c r="HR44" s="172"/>
      <c r="HS44" s="172"/>
      <c r="HT44" s="172"/>
      <c r="HU44" s="172"/>
      <c r="HV44" s="172"/>
      <c r="HW44" s="172"/>
      <c r="HX44" s="172"/>
      <c r="HY44" s="172"/>
      <c r="HZ44" s="172"/>
      <c r="IA44" s="172"/>
      <c r="IB44" s="172"/>
      <c r="IC44" s="172"/>
      <c r="ID44" s="172"/>
      <c r="IE44" s="172"/>
      <c r="IF44" s="172"/>
      <c r="IG44" s="172"/>
      <c r="IH44" s="172"/>
      <c r="II44" s="172"/>
      <c r="IJ44" s="172"/>
      <c r="IK44" s="172"/>
      <c r="IL44" s="172"/>
      <c r="IM44" s="172"/>
      <c r="IN44" s="172"/>
      <c r="IO44" s="172"/>
      <c r="IP44" s="172"/>
      <c r="IQ44" s="172"/>
      <c r="IR44" s="172"/>
      <c r="IS44" s="172"/>
      <c r="IT44" s="172"/>
      <c r="IU44" s="172"/>
      <c r="IV44" s="172"/>
      <c r="IW44" s="172"/>
    </row>
    <row r="45" customFormat="false" ht="12.6" hidden="false" customHeight="true" outlineLevel="0" collapsed="false">
      <c r="A45" s="172"/>
      <c r="B45" s="172"/>
      <c r="C45" s="235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  <c r="CP45" s="172"/>
      <c r="CQ45" s="172"/>
      <c r="CR45" s="172"/>
      <c r="CS45" s="172"/>
      <c r="CT45" s="172"/>
      <c r="CU45" s="172"/>
      <c r="CV45" s="172"/>
      <c r="CW45" s="172"/>
      <c r="CX45" s="172"/>
      <c r="CY45" s="172"/>
      <c r="CZ45" s="172"/>
      <c r="DA45" s="172"/>
      <c r="DB45" s="172"/>
      <c r="DC45" s="172"/>
      <c r="DD45" s="172"/>
      <c r="DE45" s="172"/>
      <c r="DF45" s="172"/>
      <c r="DG45" s="172"/>
      <c r="DH45" s="172"/>
      <c r="DI45" s="172"/>
      <c r="DJ45" s="172"/>
      <c r="DK45" s="172"/>
      <c r="DL45" s="172"/>
      <c r="DM45" s="172"/>
      <c r="DN45" s="172"/>
      <c r="DO45" s="172"/>
      <c r="DP45" s="172"/>
      <c r="DQ45" s="172"/>
      <c r="DR45" s="172"/>
      <c r="DS45" s="172"/>
      <c r="DT45" s="172"/>
      <c r="DU45" s="172"/>
      <c r="DV45" s="172"/>
      <c r="DW45" s="172"/>
      <c r="DX45" s="172"/>
      <c r="DY45" s="172"/>
      <c r="DZ45" s="172"/>
      <c r="EA45" s="172"/>
      <c r="EB45" s="172"/>
      <c r="EC45" s="172"/>
      <c r="ED45" s="172"/>
      <c r="EE45" s="172"/>
      <c r="EF45" s="172"/>
      <c r="EG45" s="172"/>
      <c r="EH45" s="172"/>
      <c r="EI45" s="172"/>
      <c r="EJ45" s="172"/>
      <c r="EK45" s="172"/>
      <c r="EL45" s="172"/>
      <c r="EM45" s="172"/>
      <c r="EN45" s="172"/>
      <c r="EO45" s="172"/>
      <c r="EP45" s="172"/>
      <c r="EQ45" s="172"/>
      <c r="ER45" s="172"/>
      <c r="ES45" s="172"/>
      <c r="ET45" s="172"/>
      <c r="EU45" s="172"/>
      <c r="EV45" s="172"/>
      <c r="EW45" s="172"/>
      <c r="EX45" s="172"/>
      <c r="EY45" s="172"/>
      <c r="EZ45" s="172"/>
      <c r="FA45" s="172"/>
      <c r="FB45" s="172"/>
      <c r="FC45" s="172"/>
      <c r="FD45" s="172"/>
      <c r="FE45" s="172"/>
      <c r="FF45" s="172"/>
      <c r="FG45" s="172"/>
      <c r="FH45" s="172"/>
      <c r="FI45" s="172"/>
      <c r="FJ45" s="172"/>
      <c r="FK45" s="172"/>
      <c r="FL45" s="172"/>
      <c r="FM45" s="172"/>
      <c r="FN45" s="172"/>
      <c r="FO45" s="172"/>
      <c r="FP45" s="172"/>
      <c r="FQ45" s="172"/>
      <c r="FR45" s="172"/>
      <c r="FS45" s="172"/>
      <c r="FT45" s="172"/>
      <c r="FU45" s="172"/>
      <c r="FV45" s="172"/>
      <c r="FW45" s="172"/>
      <c r="FX45" s="172"/>
      <c r="FY45" s="172"/>
      <c r="FZ45" s="172"/>
      <c r="GA45" s="172"/>
      <c r="GB45" s="172"/>
      <c r="GC45" s="172"/>
      <c r="GD45" s="172"/>
      <c r="GE45" s="172"/>
      <c r="GF45" s="172"/>
      <c r="GG45" s="172"/>
      <c r="GH45" s="172"/>
      <c r="GI45" s="172"/>
      <c r="GJ45" s="172"/>
      <c r="GK45" s="172"/>
      <c r="GL45" s="172"/>
      <c r="GM45" s="172"/>
      <c r="GN45" s="172"/>
      <c r="GO45" s="172"/>
      <c r="GP45" s="172"/>
      <c r="GQ45" s="172"/>
      <c r="GR45" s="172"/>
      <c r="GS45" s="172"/>
      <c r="GT45" s="172"/>
      <c r="GU45" s="172"/>
      <c r="GV45" s="172"/>
      <c r="GW45" s="172"/>
      <c r="GX45" s="172"/>
      <c r="GY45" s="172"/>
      <c r="GZ45" s="172"/>
      <c r="HA45" s="172"/>
      <c r="HB45" s="172"/>
      <c r="HC45" s="172"/>
      <c r="HD45" s="172"/>
      <c r="HE45" s="172"/>
      <c r="HF45" s="172"/>
      <c r="HG45" s="172"/>
      <c r="HH45" s="172"/>
      <c r="HI45" s="172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  <c r="HT45" s="172"/>
      <c r="HU45" s="172"/>
      <c r="HV45" s="172"/>
      <c r="HW45" s="172"/>
      <c r="HX45" s="172"/>
      <c r="HY45" s="172"/>
      <c r="HZ45" s="172"/>
      <c r="IA45" s="172"/>
      <c r="IB45" s="172"/>
      <c r="IC45" s="172"/>
      <c r="ID45" s="172"/>
      <c r="IE45" s="172"/>
      <c r="IF45" s="172"/>
      <c r="IG45" s="172"/>
      <c r="IH45" s="172"/>
      <c r="II45" s="172"/>
      <c r="IJ45" s="172"/>
      <c r="IK45" s="172"/>
      <c r="IL45" s="172"/>
      <c r="IM45" s="172"/>
      <c r="IN45" s="172"/>
      <c r="IO45" s="172"/>
      <c r="IP45" s="172"/>
      <c r="IQ45" s="172"/>
      <c r="IR45" s="172"/>
      <c r="IS45" s="172"/>
      <c r="IT45" s="172"/>
      <c r="IU45" s="172"/>
      <c r="IV45" s="172"/>
      <c r="IW45" s="172"/>
    </row>
    <row r="46" customFormat="false" ht="12.6" hidden="false" customHeight="true" outlineLevel="0" collapsed="false">
      <c r="A46" s="174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2"/>
      <c r="CI46" s="172"/>
      <c r="CJ46" s="172"/>
      <c r="CK46" s="172"/>
      <c r="CL46" s="172"/>
      <c r="CM46" s="172"/>
      <c r="CN46" s="172"/>
      <c r="CO46" s="172"/>
      <c r="CP46" s="172"/>
      <c r="CQ46" s="172"/>
      <c r="CR46" s="172"/>
      <c r="CS46" s="172"/>
      <c r="CT46" s="172"/>
      <c r="CU46" s="172"/>
      <c r="CV46" s="172"/>
      <c r="CW46" s="172"/>
      <c r="CX46" s="172"/>
      <c r="CY46" s="172"/>
      <c r="CZ46" s="172"/>
      <c r="DA46" s="172"/>
      <c r="DB46" s="172"/>
      <c r="DC46" s="172"/>
      <c r="DD46" s="172"/>
      <c r="DE46" s="172"/>
      <c r="DF46" s="172"/>
      <c r="DG46" s="172"/>
      <c r="DH46" s="172"/>
      <c r="DI46" s="172"/>
      <c r="DJ46" s="172"/>
      <c r="DK46" s="172"/>
      <c r="DL46" s="172"/>
      <c r="DM46" s="172"/>
      <c r="DN46" s="172"/>
      <c r="DO46" s="172"/>
      <c r="DP46" s="172"/>
      <c r="DQ46" s="172"/>
      <c r="DR46" s="172"/>
      <c r="DS46" s="172"/>
      <c r="DT46" s="172"/>
      <c r="DU46" s="172"/>
      <c r="DV46" s="172"/>
      <c r="DW46" s="172"/>
      <c r="DX46" s="172"/>
      <c r="DY46" s="172"/>
      <c r="DZ46" s="172"/>
      <c r="EA46" s="172"/>
      <c r="EB46" s="172"/>
      <c r="EC46" s="172"/>
      <c r="ED46" s="172"/>
      <c r="EE46" s="172"/>
      <c r="EF46" s="172"/>
      <c r="EG46" s="172"/>
      <c r="EH46" s="172"/>
      <c r="EI46" s="172"/>
      <c r="EJ46" s="172"/>
      <c r="EK46" s="172"/>
      <c r="EL46" s="172"/>
      <c r="EM46" s="172"/>
      <c r="EN46" s="172"/>
      <c r="EO46" s="172"/>
      <c r="EP46" s="172"/>
      <c r="EQ46" s="172"/>
      <c r="ER46" s="172"/>
      <c r="ES46" s="172"/>
      <c r="ET46" s="172"/>
      <c r="EU46" s="172"/>
      <c r="EV46" s="172"/>
      <c r="EW46" s="172"/>
      <c r="EX46" s="172"/>
      <c r="EY46" s="172"/>
      <c r="EZ46" s="172"/>
      <c r="FA46" s="172"/>
      <c r="FB46" s="172"/>
      <c r="FC46" s="172"/>
      <c r="FD46" s="172"/>
      <c r="FE46" s="172"/>
      <c r="FF46" s="172"/>
      <c r="FG46" s="172"/>
      <c r="FH46" s="172"/>
      <c r="FI46" s="172"/>
      <c r="FJ46" s="172"/>
      <c r="FK46" s="172"/>
      <c r="FL46" s="172"/>
      <c r="FM46" s="172"/>
      <c r="FN46" s="172"/>
      <c r="FO46" s="172"/>
      <c r="FP46" s="172"/>
      <c r="FQ46" s="172"/>
      <c r="FR46" s="172"/>
      <c r="FS46" s="172"/>
      <c r="FT46" s="172"/>
      <c r="FU46" s="172"/>
      <c r="FV46" s="172"/>
      <c r="FW46" s="172"/>
      <c r="FX46" s="172"/>
      <c r="FY46" s="172"/>
      <c r="FZ46" s="172"/>
      <c r="GA46" s="172"/>
      <c r="GB46" s="172"/>
      <c r="GC46" s="172"/>
      <c r="GD46" s="172"/>
      <c r="GE46" s="172"/>
      <c r="GF46" s="172"/>
      <c r="GG46" s="172"/>
      <c r="GH46" s="172"/>
      <c r="GI46" s="172"/>
      <c r="GJ46" s="172"/>
      <c r="GK46" s="172"/>
      <c r="GL46" s="172"/>
      <c r="GM46" s="172"/>
      <c r="GN46" s="172"/>
      <c r="GO46" s="172"/>
      <c r="GP46" s="172"/>
      <c r="GQ46" s="172"/>
      <c r="GR46" s="172"/>
      <c r="GS46" s="172"/>
      <c r="GT46" s="172"/>
      <c r="GU46" s="172"/>
      <c r="GV46" s="172"/>
      <c r="GW46" s="172"/>
      <c r="GX46" s="172"/>
      <c r="GY46" s="172"/>
      <c r="GZ46" s="172"/>
      <c r="HA46" s="172"/>
      <c r="HB46" s="172"/>
      <c r="HC46" s="172"/>
      <c r="HD46" s="172"/>
      <c r="HE46" s="172"/>
      <c r="HF46" s="172"/>
      <c r="HG46" s="172"/>
      <c r="HH46" s="172"/>
      <c r="HI46" s="172"/>
      <c r="HJ46" s="172"/>
      <c r="HK46" s="172"/>
      <c r="HL46" s="172"/>
      <c r="HM46" s="172"/>
      <c r="HN46" s="172"/>
      <c r="HO46" s="172"/>
      <c r="HP46" s="172"/>
      <c r="HQ46" s="172"/>
      <c r="HR46" s="172"/>
      <c r="HS46" s="172"/>
      <c r="HT46" s="172"/>
      <c r="HU46" s="172"/>
      <c r="HV46" s="172"/>
      <c r="HW46" s="172"/>
      <c r="HX46" s="172"/>
      <c r="HY46" s="172"/>
      <c r="HZ46" s="172"/>
      <c r="IA46" s="172"/>
      <c r="IB46" s="172"/>
      <c r="IC46" s="172"/>
      <c r="ID46" s="172"/>
      <c r="IE46" s="172"/>
      <c r="IF46" s="172"/>
      <c r="IG46" s="172"/>
      <c r="IH46" s="172"/>
      <c r="II46" s="172"/>
      <c r="IJ46" s="172"/>
      <c r="IK46" s="172"/>
      <c r="IL46" s="172"/>
      <c r="IM46" s="172"/>
      <c r="IN46" s="172"/>
      <c r="IO46" s="172"/>
      <c r="IP46" s="172"/>
      <c r="IQ46" s="172"/>
      <c r="IR46" s="172"/>
      <c r="IS46" s="172"/>
      <c r="IT46" s="172"/>
      <c r="IU46" s="172"/>
      <c r="IV46" s="172"/>
      <c r="IW46" s="172"/>
    </row>
    <row r="47" customFormat="false" ht="12.6" hidden="false" customHeight="true" outlineLevel="0" collapsed="false">
      <c r="A47" s="231"/>
      <c r="B47" s="173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AB47" s="173"/>
      <c r="AC47" s="173"/>
      <c r="AD47" s="172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D47" s="173"/>
      <c r="CE47" s="173"/>
      <c r="CF47" s="173"/>
      <c r="CG47" s="173"/>
      <c r="CH47" s="173"/>
      <c r="CI47" s="173"/>
      <c r="CJ47" s="173"/>
      <c r="CK47" s="173"/>
      <c r="CL47" s="173"/>
      <c r="CM47" s="173"/>
      <c r="CN47" s="173"/>
      <c r="CO47" s="173"/>
      <c r="CP47" s="173"/>
      <c r="CQ47" s="173"/>
      <c r="CR47" s="173"/>
      <c r="CS47" s="173"/>
      <c r="CT47" s="173"/>
      <c r="CU47" s="173"/>
      <c r="CV47" s="173"/>
      <c r="CW47" s="173"/>
      <c r="CX47" s="173"/>
      <c r="CY47" s="173"/>
      <c r="CZ47" s="173"/>
      <c r="DA47" s="173"/>
      <c r="DB47" s="173"/>
      <c r="DC47" s="173"/>
      <c r="DD47" s="173"/>
      <c r="DE47" s="173"/>
      <c r="DF47" s="173"/>
      <c r="DG47" s="173"/>
      <c r="DH47" s="173"/>
      <c r="DI47" s="173"/>
      <c r="DJ47" s="173"/>
      <c r="DK47" s="173"/>
      <c r="DL47" s="173"/>
      <c r="DM47" s="173"/>
      <c r="DN47" s="173"/>
      <c r="DO47" s="173"/>
      <c r="DP47" s="173"/>
      <c r="DQ47" s="173"/>
      <c r="DR47" s="173"/>
      <c r="DS47" s="173"/>
      <c r="DT47" s="173"/>
      <c r="DU47" s="173"/>
      <c r="DV47" s="173"/>
      <c r="DW47" s="173"/>
      <c r="DX47" s="173"/>
      <c r="DY47" s="173"/>
      <c r="DZ47" s="173"/>
      <c r="EA47" s="173"/>
      <c r="EB47" s="173"/>
      <c r="EC47" s="173"/>
      <c r="ED47" s="173"/>
      <c r="EE47" s="173"/>
      <c r="EF47" s="173"/>
      <c r="EG47" s="173"/>
      <c r="EH47" s="173"/>
      <c r="EI47" s="173"/>
      <c r="EJ47" s="173"/>
      <c r="EK47" s="173"/>
      <c r="EL47" s="173"/>
      <c r="EM47" s="173"/>
      <c r="EN47" s="173"/>
      <c r="EO47" s="173"/>
      <c r="EP47" s="173"/>
      <c r="EQ47" s="173"/>
      <c r="ER47" s="173"/>
      <c r="ES47" s="173"/>
      <c r="ET47" s="173"/>
      <c r="EU47" s="173"/>
      <c r="EV47" s="173"/>
      <c r="EW47" s="173"/>
      <c r="EX47" s="173"/>
      <c r="EY47" s="173"/>
      <c r="EZ47" s="173"/>
      <c r="FA47" s="173"/>
      <c r="FB47" s="173"/>
      <c r="FC47" s="173"/>
      <c r="FD47" s="173"/>
      <c r="FE47" s="173"/>
      <c r="FF47" s="173"/>
      <c r="FG47" s="173"/>
      <c r="FH47" s="173"/>
      <c r="FI47" s="173"/>
      <c r="FJ47" s="173"/>
      <c r="FK47" s="173"/>
      <c r="FL47" s="173"/>
      <c r="FM47" s="173"/>
      <c r="FN47" s="173"/>
      <c r="FO47" s="173"/>
      <c r="FP47" s="173"/>
      <c r="FQ47" s="173"/>
      <c r="FR47" s="173"/>
      <c r="FS47" s="173"/>
      <c r="FT47" s="173"/>
      <c r="FU47" s="173"/>
      <c r="FV47" s="173"/>
      <c r="FW47" s="173"/>
      <c r="FX47" s="173"/>
      <c r="FY47" s="173"/>
      <c r="FZ47" s="173"/>
      <c r="GA47" s="173"/>
      <c r="GB47" s="173"/>
      <c r="GC47" s="173"/>
      <c r="GD47" s="173"/>
      <c r="GE47" s="173"/>
      <c r="GF47" s="173"/>
      <c r="GG47" s="173"/>
      <c r="GH47" s="173"/>
      <c r="GI47" s="173"/>
      <c r="GJ47" s="173"/>
      <c r="GK47" s="173"/>
      <c r="GL47" s="173"/>
      <c r="GM47" s="173"/>
      <c r="GN47" s="173"/>
      <c r="GO47" s="173"/>
      <c r="GP47" s="173"/>
      <c r="GQ47" s="173"/>
      <c r="GR47" s="173"/>
      <c r="GS47" s="173"/>
      <c r="GT47" s="173"/>
      <c r="GU47" s="173"/>
      <c r="GV47" s="173"/>
      <c r="GW47" s="173"/>
      <c r="GX47" s="173"/>
      <c r="GY47" s="173"/>
      <c r="GZ47" s="173"/>
      <c r="HA47" s="173"/>
      <c r="HB47" s="173"/>
      <c r="HC47" s="173"/>
      <c r="HD47" s="173"/>
      <c r="HE47" s="173"/>
      <c r="HF47" s="173"/>
      <c r="HG47" s="173"/>
      <c r="HH47" s="173"/>
      <c r="HI47" s="173"/>
      <c r="HJ47" s="173"/>
      <c r="HK47" s="173"/>
      <c r="HL47" s="173"/>
      <c r="HM47" s="173"/>
      <c r="HN47" s="173"/>
      <c r="HO47" s="173"/>
      <c r="HP47" s="173"/>
      <c r="HQ47" s="173"/>
      <c r="HR47" s="173"/>
      <c r="HS47" s="173"/>
      <c r="HT47" s="173"/>
      <c r="HU47" s="173"/>
      <c r="HV47" s="173"/>
      <c r="HW47" s="173"/>
      <c r="HX47" s="173"/>
      <c r="HY47" s="173"/>
      <c r="HZ47" s="173"/>
      <c r="IA47" s="173"/>
      <c r="IB47" s="173"/>
      <c r="IC47" s="173"/>
      <c r="ID47" s="173"/>
      <c r="IE47" s="173"/>
      <c r="IF47" s="173"/>
      <c r="IG47" s="173"/>
      <c r="IH47" s="173"/>
      <c r="II47" s="173"/>
      <c r="IJ47" s="173"/>
      <c r="IK47" s="173"/>
      <c r="IL47" s="173"/>
      <c r="IM47" s="173"/>
      <c r="IN47" s="173"/>
      <c r="IO47" s="173"/>
      <c r="IP47" s="173"/>
      <c r="IQ47" s="173"/>
      <c r="IR47" s="173"/>
      <c r="IS47" s="173"/>
      <c r="IT47" s="173"/>
      <c r="IU47" s="173"/>
      <c r="IV47" s="173"/>
      <c r="IW47" s="173"/>
    </row>
    <row r="48" customFormat="false" ht="12.6" hidden="false" customHeight="true" outlineLevel="0" collapsed="false">
      <c r="A48" s="231"/>
      <c r="B48" s="173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AB48" s="173"/>
      <c r="AC48" s="173"/>
      <c r="AD48" s="172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  <c r="CG48" s="173"/>
      <c r="CH48" s="173"/>
      <c r="CI48" s="173"/>
      <c r="CJ48" s="173"/>
      <c r="CK48" s="173"/>
      <c r="CL48" s="173"/>
      <c r="CM48" s="173"/>
      <c r="CN48" s="173"/>
      <c r="CO48" s="173"/>
      <c r="CP48" s="173"/>
      <c r="CQ48" s="173"/>
      <c r="CR48" s="173"/>
      <c r="CS48" s="173"/>
      <c r="CT48" s="173"/>
      <c r="CU48" s="173"/>
      <c r="CV48" s="173"/>
      <c r="CW48" s="173"/>
      <c r="CX48" s="173"/>
      <c r="CY48" s="173"/>
      <c r="CZ48" s="173"/>
      <c r="DA48" s="173"/>
      <c r="DB48" s="173"/>
      <c r="DC48" s="173"/>
      <c r="DD48" s="173"/>
      <c r="DE48" s="173"/>
      <c r="DF48" s="173"/>
      <c r="DG48" s="173"/>
      <c r="DH48" s="173"/>
      <c r="DI48" s="173"/>
      <c r="DJ48" s="173"/>
      <c r="DK48" s="173"/>
      <c r="DL48" s="173"/>
      <c r="DM48" s="173"/>
      <c r="DN48" s="173"/>
      <c r="DO48" s="173"/>
      <c r="DP48" s="173"/>
      <c r="DQ48" s="173"/>
      <c r="DR48" s="173"/>
      <c r="DS48" s="173"/>
      <c r="DT48" s="173"/>
      <c r="DU48" s="173"/>
      <c r="DV48" s="173"/>
      <c r="DW48" s="173"/>
      <c r="DX48" s="173"/>
      <c r="DY48" s="173"/>
      <c r="DZ48" s="173"/>
      <c r="EA48" s="173"/>
      <c r="EB48" s="173"/>
      <c r="EC48" s="173"/>
      <c r="ED48" s="173"/>
      <c r="EE48" s="173"/>
      <c r="EF48" s="173"/>
      <c r="EG48" s="173"/>
      <c r="EH48" s="173"/>
      <c r="EI48" s="173"/>
      <c r="EJ48" s="173"/>
      <c r="EK48" s="173"/>
      <c r="EL48" s="173"/>
      <c r="EM48" s="173"/>
      <c r="EN48" s="173"/>
      <c r="EO48" s="173"/>
      <c r="EP48" s="173"/>
      <c r="EQ48" s="173"/>
      <c r="ER48" s="173"/>
      <c r="ES48" s="173"/>
      <c r="ET48" s="173"/>
      <c r="EU48" s="173"/>
      <c r="EV48" s="173"/>
      <c r="EW48" s="173"/>
      <c r="EX48" s="173"/>
      <c r="EY48" s="173"/>
      <c r="EZ48" s="173"/>
      <c r="FA48" s="173"/>
      <c r="FB48" s="173"/>
      <c r="FC48" s="173"/>
      <c r="FD48" s="173"/>
      <c r="FE48" s="173"/>
      <c r="FF48" s="173"/>
      <c r="FG48" s="173"/>
      <c r="FH48" s="173"/>
      <c r="FI48" s="173"/>
      <c r="FJ48" s="173"/>
      <c r="FK48" s="173"/>
      <c r="FL48" s="173"/>
      <c r="FM48" s="173"/>
      <c r="FN48" s="173"/>
      <c r="FO48" s="173"/>
      <c r="FP48" s="173"/>
      <c r="FQ48" s="173"/>
      <c r="FR48" s="173"/>
      <c r="FS48" s="173"/>
      <c r="FT48" s="173"/>
      <c r="FU48" s="173"/>
      <c r="FV48" s="173"/>
      <c r="FW48" s="173"/>
      <c r="FX48" s="173"/>
      <c r="FY48" s="173"/>
      <c r="FZ48" s="173"/>
      <c r="GA48" s="173"/>
      <c r="GB48" s="173"/>
      <c r="GC48" s="173"/>
      <c r="GD48" s="173"/>
      <c r="GE48" s="173"/>
      <c r="GF48" s="173"/>
      <c r="GG48" s="173"/>
      <c r="GH48" s="173"/>
      <c r="GI48" s="173"/>
      <c r="GJ48" s="173"/>
      <c r="GK48" s="173"/>
      <c r="GL48" s="173"/>
      <c r="GM48" s="173"/>
      <c r="GN48" s="173"/>
      <c r="GO48" s="173"/>
      <c r="GP48" s="173"/>
      <c r="GQ48" s="173"/>
      <c r="GR48" s="173"/>
      <c r="GS48" s="173"/>
      <c r="GT48" s="173"/>
      <c r="GU48" s="173"/>
      <c r="GV48" s="173"/>
      <c r="GW48" s="173"/>
      <c r="GX48" s="173"/>
      <c r="GY48" s="173"/>
      <c r="GZ48" s="173"/>
      <c r="HA48" s="173"/>
      <c r="HB48" s="173"/>
      <c r="HC48" s="173"/>
      <c r="HD48" s="173"/>
      <c r="HE48" s="173"/>
      <c r="HF48" s="173"/>
      <c r="HG48" s="173"/>
      <c r="HH48" s="173"/>
      <c r="HI48" s="173"/>
      <c r="HJ48" s="173"/>
      <c r="HK48" s="173"/>
      <c r="HL48" s="173"/>
      <c r="HM48" s="173"/>
      <c r="HN48" s="173"/>
      <c r="HO48" s="173"/>
      <c r="HP48" s="173"/>
      <c r="HQ48" s="173"/>
      <c r="HR48" s="173"/>
      <c r="HS48" s="173"/>
      <c r="HT48" s="173"/>
      <c r="HU48" s="173"/>
      <c r="HV48" s="173"/>
      <c r="HW48" s="173"/>
      <c r="HX48" s="173"/>
      <c r="HY48" s="173"/>
      <c r="HZ48" s="173"/>
      <c r="IA48" s="173"/>
      <c r="IB48" s="173"/>
      <c r="IC48" s="173"/>
      <c r="ID48" s="173"/>
      <c r="IE48" s="173"/>
      <c r="IF48" s="173"/>
      <c r="IG48" s="173"/>
      <c r="IH48" s="173"/>
      <c r="II48" s="173"/>
      <c r="IJ48" s="173"/>
      <c r="IK48" s="173"/>
      <c r="IL48" s="173"/>
      <c r="IM48" s="173"/>
      <c r="IN48" s="173"/>
      <c r="IO48" s="173"/>
      <c r="IP48" s="173"/>
      <c r="IQ48" s="173"/>
      <c r="IR48" s="173"/>
      <c r="IS48" s="173"/>
      <c r="IT48" s="173"/>
      <c r="IU48" s="173"/>
      <c r="IV48" s="173"/>
      <c r="IW48" s="173"/>
    </row>
    <row r="49" customFormat="false" ht="12.6" hidden="false" customHeight="true" outlineLevel="0" collapsed="false">
      <c r="A49" s="231"/>
      <c r="B49" s="173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7"/>
      <c r="AB49" s="173"/>
      <c r="AC49" s="173"/>
      <c r="AD49" s="172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3"/>
      <c r="CA49" s="173"/>
      <c r="CB49" s="173"/>
      <c r="CC49" s="173"/>
      <c r="CD49" s="173"/>
      <c r="CE49" s="173"/>
      <c r="CF49" s="173"/>
      <c r="CG49" s="173"/>
      <c r="CH49" s="173"/>
      <c r="CI49" s="173"/>
      <c r="CJ49" s="173"/>
      <c r="CK49" s="173"/>
      <c r="CL49" s="173"/>
      <c r="CM49" s="173"/>
      <c r="CN49" s="173"/>
      <c r="CO49" s="173"/>
      <c r="CP49" s="173"/>
      <c r="CQ49" s="173"/>
      <c r="CR49" s="173"/>
      <c r="CS49" s="173"/>
      <c r="CT49" s="173"/>
      <c r="CU49" s="173"/>
      <c r="CV49" s="173"/>
      <c r="CW49" s="173"/>
      <c r="CX49" s="173"/>
      <c r="CY49" s="173"/>
      <c r="CZ49" s="173"/>
      <c r="DA49" s="173"/>
      <c r="DB49" s="173"/>
      <c r="DC49" s="173"/>
      <c r="DD49" s="173"/>
      <c r="DE49" s="173"/>
      <c r="DF49" s="173"/>
      <c r="DG49" s="173"/>
      <c r="DH49" s="173"/>
      <c r="DI49" s="173"/>
      <c r="DJ49" s="173"/>
      <c r="DK49" s="173"/>
      <c r="DL49" s="173"/>
      <c r="DM49" s="173"/>
      <c r="DN49" s="173"/>
      <c r="DO49" s="173"/>
      <c r="DP49" s="173"/>
      <c r="DQ49" s="173"/>
      <c r="DR49" s="173"/>
      <c r="DS49" s="173"/>
      <c r="DT49" s="173"/>
      <c r="DU49" s="173"/>
      <c r="DV49" s="173"/>
      <c r="DW49" s="173"/>
      <c r="DX49" s="173"/>
      <c r="DY49" s="173"/>
      <c r="DZ49" s="173"/>
      <c r="EA49" s="173"/>
      <c r="EB49" s="173"/>
      <c r="EC49" s="173"/>
      <c r="ED49" s="173"/>
      <c r="EE49" s="173"/>
      <c r="EF49" s="173"/>
      <c r="EG49" s="173"/>
      <c r="EH49" s="173"/>
      <c r="EI49" s="173"/>
      <c r="EJ49" s="173"/>
      <c r="EK49" s="173"/>
      <c r="EL49" s="173"/>
      <c r="EM49" s="173"/>
      <c r="EN49" s="173"/>
      <c r="EO49" s="173"/>
      <c r="EP49" s="173"/>
      <c r="EQ49" s="173"/>
      <c r="ER49" s="173"/>
      <c r="ES49" s="173"/>
      <c r="ET49" s="173"/>
      <c r="EU49" s="173"/>
      <c r="EV49" s="173"/>
      <c r="EW49" s="173"/>
      <c r="EX49" s="173"/>
      <c r="EY49" s="173"/>
      <c r="EZ49" s="173"/>
      <c r="FA49" s="173"/>
      <c r="FB49" s="173"/>
      <c r="FC49" s="173"/>
      <c r="FD49" s="173"/>
      <c r="FE49" s="173"/>
      <c r="FF49" s="173"/>
      <c r="FG49" s="173"/>
      <c r="FH49" s="173"/>
      <c r="FI49" s="173"/>
      <c r="FJ49" s="173"/>
      <c r="FK49" s="173"/>
      <c r="FL49" s="173"/>
      <c r="FM49" s="173"/>
      <c r="FN49" s="173"/>
      <c r="FO49" s="173"/>
      <c r="FP49" s="173"/>
      <c r="FQ49" s="173"/>
      <c r="FR49" s="173"/>
      <c r="FS49" s="173"/>
      <c r="FT49" s="173"/>
      <c r="FU49" s="173"/>
      <c r="FV49" s="173"/>
      <c r="FW49" s="173"/>
      <c r="FX49" s="173"/>
      <c r="FY49" s="173"/>
      <c r="FZ49" s="173"/>
      <c r="GA49" s="173"/>
      <c r="GB49" s="173"/>
      <c r="GC49" s="173"/>
      <c r="GD49" s="173"/>
      <c r="GE49" s="173"/>
      <c r="GF49" s="173"/>
      <c r="GG49" s="173"/>
      <c r="GH49" s="173"/>
      <c r="GI49" s="173"/>
      <c r="GJ49" s="173"/>
      <c r="GK49" s="173"/>
      <c r="GL49" s="173"/>
      <c r="GM49" s="173"/>
      <c r="GN49" s="173"/>
      <c r="GO49" s="173"/>
      <c r="GP49" s="173"/>
      <c r="GQ49" s="173"/>
      <c r="GR49" s="173"/>
      <c r="GS49" s="173"/>
      <c r="GT49" s="173"/>
      <c r="GU49" s="173"/>
      <c r="GV49" s="173"/>
      <c r="GW49" s="173"/>
      <c r="GX49" s="173"/>
      <c r="GY49" s="173"/>
      <c r="GZ49" s="173"/>
      <c r="HA49" s="173"/>
      <c r="HB49" s="173"/>
      <c r="HC49" s="173"/>
      <c r="HD49" s="173"/>
      <c r="HE49" s="173"/>
      <c r="HF49" s="173"/>
      <c r="HG49" s="173"/>
      <c r="HH49" s="173"/>
      <c r="HI49" s="173"/>
      <c r="HJ49" s="173"/>
      <c r="HK49" s="173"/>
      <c r="HL49" s="173"/>
      <c r="HM49" s="173"/>
      <c r="HN49" s="173"/>
      <c r="HO49" s="173"/>
      <c r="HP49" s="173"/>
      <c r="HQ49" s="173"/>
      <c r="HR49" s="173"/>
      <c r="HS49" s="173"/>
      <c r="HT49" s="173"/>
      <c r="HU49" s="173"/>
      <c r="HV49" s="173"/>
      <c r="HW49" s="173"/>
      <c r="HX49" s="173"/>
      <c r="HY49" s="173"/>
      <c r="HZ49" s="173"/>
      <c r="IA49" s="173"/>
      <c r="IB49" s="173"/>
      <c r="IC49" s="173"/>
      <c r="ID49" s="173"/>
      <c r="IE49" s="173"/>
      <c r="IF49" s="173"/>
      <c r="IG49" s="173"/>
      <c r="IH49" s="173"/>
      <c r="II49" s="173"/>
      <c r="IJ49" s="173"/>
      <c r="IK49" s="173"/>
      <c r="IL49" s="173"/>
      <c r="IM49" s="173"/>
      <c r="IN49" s="173"/>
      <c r="IO49" s="173"/>
      <c r="IP49" s="173"/>
      <c r="IQ49" s="173"/>
      <c r="IR49" s="173"/>
      <c r="IS49" s="173"/>
      <c r="IT49" s="173"/>
      <c r="IU49" s="173"/>
      <c r="IV49" s="173"/>
      <c r="IW49" s="173"/>
    </row>
    <row r="50" customFormat="false" ht="12.6" hidden="false" customHeight="true" outlineLevel="0" collapsed="false">
      <c r="A50" s="231"/>
      <c r="B50" s="173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AB50" s="173"/>
      <c r="AC50" s="173"/>
      <c r="AD50" s="172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  <c r="EP50" s="173"/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/>
      <c r="FB50" s="173"/>
      <c r="FC50" s="173"/>
      <c r="FD50" s="173"/>
      <c r="FE50" s="173"/>
      <c r="FF50" s="173"/>
      <c r="FG50" s="173"/>
      <c r="FH50" s="173"/>
      <c r="FI50" s="173"/>
      <c r="FJ50" s="173"/>
      <c r="FK50" s="173"/>
      <c r="FL50" s="173"/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/>
      <c r="FX50" s="173"/>
      <c r="FY50" s="173"/>
      <c r="FZ50" s="173"/>
      <c r="GA50" s="173"/>
      <c r="GB50" s="173"/>
      <c r="GC50" s="173"/>
      <c r="GD50" s="173"/>
      <c r="GE50" s="173"/>
      <c r="GF50" s="173"/>
      <c r="GG50" s="173"/>
      <c r="GH50" s="173"/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/>
      <c r="GT50" s="173"/>
      <c r="GU50" s="173"/>
      <c r="GV50" s="173"/>
      <c r="GW50" s="173"/>
      <c r="GX50" s="173"/>
      <c r="GY50" s="173"/>
      <c r="GZ50" s="173"/>
      <c r="HA50" s="173"/>
      <c r="HB50" s="173"/>
      <c r="HC50" s="173"/>
      <c r="HD50" s="173"/>
      <c r="HE50" s="173"/>
      <c r="HF50" s="173"/>
      <c r="HG50" s="173"/>
      <c r="HH50" s="173"/>
      <c r="HI50" s="173"/>
      <c r="HJ50" s="173"/>
      <c r="HK50" s="173"/>
      <c r="HL50" s="173"/>
      <c r="HM50" s="173"/>
      <c r="HN50" s="173"/>
      <c r="HO50" s="173"/>
      <c r="HP50" s="173"/>
      <c r="HQ50" s="173"/>
      <c r="HR50" s="173"/>
      <c r="HS50" s="173"/>
      <c r="HT50" s="173"/>
      <c r="HU50" s="173"/>
      <c r="HV50" s="173"/>
      <c r="HW50" s="173"/>
      <c r="HX50" s="173"/>
      <c r="HY50" s="173"/>
      <c r="HZ50" s="173"/>
      <c r="IA50" s="173"/>
      <c r="IB50" s="173"/>
      <c r="IC50" s="173"/>
      <c r="ID50" s="173"/>
      <c r="IE50" s="173"/>
      <c r="IF50" s="173"/>
      <c r="IG50" s="173"/>
      <c r="IH50" s="173"/>
      <c r="II50" s="173"/>
      <c r="IJ50" s="173"/>
      <c r="IK50" s="173"/>
      <c r="IL50" s="173"/>
      <c r="IM50" s="173"/>
      <c r="IN50" s="173"/>
      <c r="IO50" s="173"/>
      <c r="IP50" s="173"/>
      <c r="IQ50" s="173"/>
      <c r="IR50" s="173"/>
      <c r="IS50" s="173"/>
      <c r="IT50" s="173"/>
      <c r="IU50" s="173"/>
      <c r="IV50" s="173"/>
      <c r="IW50" s="173"/>
    </row>
    <row r="51" customFormat="false" ht="12.6" hidden="false" customHeight="true" outlineLevel="0" collapsed="false">
      <c r="A51" s="231"/>
      <c r="B51" s="173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AB51" s="173"/>
      <c r="AC51" s="173"/>
      <c r="AD51" s="172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D51" s="173"/>
      <c r="CE51" s="173"/>
      <c r="CF51" s="173"/>
      <c r="CG51" s="173"/>
      <c r="CH51" s="173"/>
      <c r="CI51" s="173"/>
      <c r="CJ51" s="173"/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173"/>
      <c r="CW51" s="173"/>
      <c r="CX51" s="173"/>
      <c r="CY51" s="173"/>
      <c r="CZ51" s="173"/>
      <c r="DA51" s="173"/>
      <c r="DB51" s="173"/>
      <c r="DC51" s="173"/>
      <c r="DD51" s="173"/>
      <c r="DE51" s="173"/>
      <c r="DF51" s="173"/>
      <c r="DG51" s="173"/>
      <c r="DH51" s="173"/>
      <c r="DI51" s="173"/>
      <c r="DJ51" s="173"/>
      <c r="DK51" s="173"/>
      <c r="DL51" s="173"/>
      <c r="DM51" s="173"/>
      <c r="DN51" s="173"/>
      <c r="DO51" s="173"/>
      <c r="DP51" s="173"/>
      <c r="DQ51" s="173"/>
      <c r="DR51" s="173"/>
      <c r="DS51" s="173"/>
      <c r="DT51" s="173"/>
      <c r="DU51" s="173"/>
      <c r="DV51" s="173"/>
      <c r="DW51" s="173"/>
      <c r="DX51" s="173"/>
      <c r="DY51" s="173"/>
      <c r="DZ51" s="173"/>
      <c r="EA51" s="173"/>
      <c r="EB51" s="173"/>
      <c r="EC51" s="173"/>
      <c r="ED51" s="173"/>
      <c r="EE51" s="173"/>
      <c r="EF51" s="173"/>
      <c r="EG51" s="173"/>
      <c r="EH51" s="173"/>
      <c r="EI51" s="173"/>
      <c r="EJ51" s="173"/>
      <c r="EK51" s="173"/>
      <c r="EL51" s="173"/>
      <c r="EM51" s="173"/>
      <c r="EN51" s="173"/>
      <c r="EO51" s="173"/>
      <c r="EP51" s="173"/>
      <c r="EQ51" s="173"/>
      <c r="ER51" s="173"/>
      <c r="ES51" s="173"/>
      <c r="ET51" s="173"/>
      <c r="EU51" s="173"/>
      <c r="EV51" s="173"/>
      <c r="EW51" s="173"/>
      <c r="EX51" s="173"/>
      <c r="EY51" s="173"/>
      <c r="EZ51" s="173"/>
      <c r="FA51" s="173"/>
      <c r="FB51" s="173"/>
      <c r="FC51" s="173"/>
      <c r="FD51" s="173"/>
      <c r="FE51" s="173"/>
      <c r="FF51" s="173"/>
      <c r="FG51" s="173"/>
      <c r="FH51" s="173"/>
      <c r="FI51" s="173"/>
      <c r="FJ51" s="173"/>
      <c r="FK51" s="173"/>
      <c r="FL51" s="173"/>
      <c r="FM51" s="173"/>
      <c r="FN51" s="173"/>
      <c r="FO51" s="173"/>
      <c r="FP51" s="173"/>
      <c r="FQ51" s="173"/>
      <c r="FR51" s="173"/>
      <c r="FS51" s="173"/>
      <c r="FT51" s="173"/>
      <c r="FU51" s="173"/>
      <c r="FV51" s="173"/>
      <c r="FW51" s="173"/>
      <c r="FX51" s="173"/>
      <c r="FY51" s="173"/>
      <c r="FZ51" s="173"/>
      <c r="GA51" s="173"/>
      <c r="GB51" s="173"/>
      <c r="GC51" s="173"/>
      <c r="GD51" s="173"/>
      <c r="GE51" s="173"/>
      <c r="GF51" s="173"/>
      <c r="GG51" s="173"/>
      <c r="GH51" s="173"/>
      <c r="GI51" s="173"/>
      <c r="GJ51" s="173"/>
      <c r="GK51" s="173"/>
      <c r="GL51" s="173"/>
      <c r="GM51" s="173"/>
      <c r="GN51" s="173"/>
      <c r="GO51" s="173"/>
      <c r="GP51" s="173"/>
      <c r="GQ51" s="173"/>
      <c r="GR51" s="173"/>
      <c r="GS51" s="173"/>
      <c r="GT51" s="173"/>
      <c r="GU51" s="173"/>
      <c r="GV51" s="173"/>
      <c r="GW51" s="173"/>
      <c r="GX51" s="173"/>
      <c r="GY51" s="173"/>
      <c r="GZ51" s="173"/>
      <c r="HA51" s="173"/>
      <c r="HB51" s="173"/>
      <c r="HC51" s="173"/>
      <c r="HD51" s="173"/>
      <c r="HE51" s="173"/>
      <c r="HF51" s="173"/>
      <c r="HG51" s="173"/>
      <c r="HH51" s="173"/>
      <c r="HI51" s="173"/>
      <c r="HJ51" s="173"/>
      <c r="HK51" s="173"/>
      <c r="HL51" s="173"/>
      <c r="HM51" s="173"/>
      <c r="HN51" s="173"/>
      <c r="HO51" s="173"/>
      <c r="HP51" s="173"/>
      <c r="HQ51" s="173"/>
      <c r="HR51" s="173"/>
      <c r="HS51" s="173"/>
      <c r="HT51" s="173"/>
      <c r="HU51" s="173"/>
      <c r="HV51" s="173"/>
      <c r="HW51" s="173"/>
      <c r="HX51" s="173"/>
      <c r="HY51" s="173"/>
      <c r="HZ51" s="173"/>
      <c r="IA51" s="173"/>
      <c r="IB51" s="173"/>
      <c r="IC51" s="173"/>
      <c r="ID51" s="173"/>
      <c r="IE51" s="173"/>
      <c r="IF51" s="173"/>
      <c r="IG51" s="173"/>
      <c r="IH51" s="173"/>
      <c r="II51" s="173"/>
      <c r="IJ51" s="173"/>
      <c r="IK51" s="173"/>
      <c r="IL51" s="173"/>
      <c r="IM51" s="173"/>
      <c r="IN51" s="173"/>
      <c r="IO51" s="173"/>
      <c r="IP51" s="173"/>
      <c r="IQ51" s="173"/>
      <c r="IR51" s="173"/>
      <c r="IS51" s="173"/>
      <c r="IT51" s="173"/>
      <c r="IU51" s="173"/>
      <c r="IV51" s="173"/>
      <c r="IW51" s="173"/>
    </row>
    <row r="52" customFormat="false" ht="12.6" hidden="false" customHeight="true" outlineLevel="0" collapsed="false">
      <c r="A52" s="231"/>
      <c r="B52" s="173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AB52" s="173"/>
      <c r="AC52" s="173"/>
      <c r="AD52" s="172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173"/>
      <c r="CJ52" s="173"/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73"/>
      <c r="DG52" s="173"/>
      <c r="DH52" s="173"/>
      <c r="DI52" s="173"/>
      <c r="DJ52" s="173"/>
      <c r="DK52" s="173"/>
      <c r="DL52" s="173"/>
      <c r="DM52" s="173"/>
      <c r="DN52" s="173"/>
      <c r="DO52" s="173"/>
      <c r="DP52" s="173"/>
      <c r="DQ52" s="173"/>
      <c r="DR52" s="173"/>
      <c r="DS52" s="173"/>
      <c r="DT52" s="173"/>
      <c r="DU52" s="173"/>
      <c r="DV52" s="173"/>
      <c r="DW52" s="173"/>
      <c r="DX52" s="173"/>
      <c r="DY52" s="173"/>
      <c r="DZ52" s="173"/>
      <c r="EA52" s="173"/>
      <c r="EB52" s="173"/>
      <c r="EC52" s="173"/>
      <c r="ED52" s="173"/>
      <c r="EE52" s="173"/>
      <c r="EF52" s="173"/>
      <c r="EG52" s="173"/>
      <c r="EH52" s="173"/>
      <c r="EI52" s="173"/>
      <c r="EJ52" s="173"/>
      <c r="EK52" s="173"/>
      <c r="EL52" s="173"/>
      <c r="EM52" s="173"/>
      <c r="EN52" s="173"/>
      <c r="EO52" s="173"/>
      <c r="EP52" s="173"/>
      <c r="EQ52" s="173"/>
      <c r="ER52" s="173"/>
      <c r="ES52" s="173"/>
      <c r="ET52" s="173"/>
      <c r="EU52" s="173"/>
      <c r="EV52" s="173"/>
      <c r="EW52" s="173"/>
      <c r="EX52" s="173"/>
      <c r="EY52" s="173"/>
      <c r="EZ52" s="173"/>
      <c r="FA52" s="173"/>
      <c r="FB52" s="173"/>
      <c r="FC52" s="173"/>
      <c r="FD52" s="173"/>
      <c r="FE52" s="173"/>
      <c r="FF52" s="173"/>
      <c r="FG52" s="173"/>
      <c r="FH52" s="173"/>
      <c r="FI52" s="173"/>
      <c r="FJ52" s="173"/>
      <c r="FK52" s="173"/>
      <c r="FL52" s="173"/>
      <c r="FM52" s="173"/>
      <c r="FN52" s="173"/>
      <c r="FO52" s="173"/>
      <c r="FP52" s="173"/>
      <c r="FQ52" s="173"/>
      <c r="FR52" s="173"/>
      <c r="FS52" s="173"/>
      <c r="FT52" s="173"/>
      <c r="FU52" s="173"/>
      <c r="FV52" s="173"/>
      <c r="FW52" s="173"/>
      <c r="FX52" s="173"/>
      <c r="FY52" s="173"/>
      <c r="FZ52" s="173"/>
      <c r="GA52" s="173"/>
      <c r="GB52" s="173"/>
      <c r="GC52" s="173"/>
      <c r="GD52" s="173"/>
      <c r="GE52" s="173"/>
      <c r="GF52" s="173"/>
      <c r="GG52" s="173"/>
      <c r="GH52" s="173"/>
      <c r="GI52" s="173"/>
      <c r="GJ52" s="173"/>
      <c r="GK52" s="173"/>
      <c r="GL52" s="173"/>
      <c r="GM52" s="173"/>
      <c r="GN52" s="173"/>
      <c r="GO52" s="173"/>
      <c r="GP52" s="173"/>
      <c r="GQ52" s="173"/>
      <c r="GR52" s="173"/>
      <c r="GS52" s="173"/>
      <c r="GT52" s="173"/>
      <c r="GU52" s="173"/>
      <c r="GV52" s="173"/>
      <c r="GW52" s="173"/>
      <c r="GX52" s="173"/>
      <c r="GY52" s="173"/>
      <c r="GZ52" s="173"/>
      <c r="HA52" s="173"/>
      <c r="HB52" s="173"/>
      <c r="HC52" s="173"/>
      <c r="HD52" s="173"/>
      <c r="HE52" s="173"/>
      <c r="HF52" s="173"/>
      <c r="HG52" s="173"/>
      <c r="HH52" s="173"/>
      <c r="HI52" s="173"/>
      <c r="HJ52" s="173"/>
      <c r="HK52" s="173"/>
      <c r="HL52" s="173"/>
      <c r="HM52" s="173"/>
      <c r="HN52" s="173"/>
      <c r="HO52" s="173"/>
      <c r="HP52" s="173"/>
      <c r="HQ52" s="173"/>
      <c r="HR52" s="173"/>
      <c r="HS52" s="173"/>
      <c r="HT52" s="173"/>
      <c r="HU52" s="173"/>
      <c r="HV52" s="173"/>
      <c r="HW52" s="173"/>
      <c r="HX52" s="173"/>
      <c r="HY52" s="173"/>
      <c r="HZ52" s="173"/>
      <c r="IA52" s="173"/>
      <c r="IB52" s="173"/>
      <c r="IC52" s="173"/>
      <c r="ID52" s="173"/>
      <c r="IE52" s="173"/>
      <c r="IF52" s="173"/>
      <c r="IG52" s="173"/>
      <c r="IH52" s="173"/>
      <c r="II52" s="173"/>
      <c r="IJ52" s="173"/>
      <c r="IK52" s="173"/>
      <c r="IL52" s="173"/>
      <c r="IM52" s="173"/>
      <c r="IN52" s="173"/>
      <c r="IO52" s="173"/>
      <c r="IP52" s="173"/>
      <c r="IQ52" s="173"/>
      <c r="IR52" s="173"/>
      <c r="IS52" s="173"/>
      <c r="IT52" s="173"/>
      <c r="IU52" s="173"/>
      <c r="IV52" s="173"/>
      <c r="IW52" s="173"/>
    </row>
    <row r="53" customFormat="false" ht="12.6" hidden="false" customHeight="true" outlineLevel="0" collapsed="false">
      <c r="A53" s="231"/>
      <c r="B53" s="173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AB53" s="173"/>
      <c r="AC53" s="173"/>
      <c r="AD53" s="172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173"/>
      <c r="CI53" s="173"/>
      <c r="CJ53" s="173"/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  <c r="CW53" s="173"/>
      <c r="CX53" s="173"/>
      <c r="CY53" s="173"/>
      <c r="CZ53" s="173"/>
      <c r="DA53" s="173"/>
      <c r="DB53" s="173"/>
      <c r="DC53" s="173"/>
      <c r="DD53" s="173"/>
      <c r="DE53" s="173"/>
      <c r="DF53" s="173"/>
      <c r="DG53" s="173"/>
      <c r="DH53" s="173"/>
      <c r="DI53" s="173"/>
      <c r="DJ53" s="173"/>
      <c r="DK53" s="173"/>
      <c r="DL53" s="173"/>
      <c r="DM53" s="173"/>
      <c r="DN53" s="173"/>
      <c r="DO53" s="173"/>
      <c r="DP53" s="173"/>
      <c r="DQ53" s="173"/>
      <c r="DR53" s="173"/>
      <c r="DS53" s="173"/>
      <c r="DT53" s="173"/>
      <c r="DU53" s="173"/>
      <c r="DV53" s="173"/>
      <c r="DW53" s="173"/>
      <c r="DX53" s="173"/>
      <c r="DY53" s="173"/>
      <c r="DZ53" s="173"/>
      <c r="EA53" s="173"/>
      <c r="EB53" s="173"/>
      <c r="EC53" s="173"/>
      <c r="ED53" s="173"/>
      <c r="EE53" s="173"/>
      <c r="EF53" s="173"/>
      <c r="EG53" s="173"/>
      <c r="EH53" s="173"/>
      <c r="EI53" s="173"/>
      <c r="EJ53" s="173"/>
      <c r="EK53" s="173"/>
      <c r="EL53" s="173"/>
      <c r="EM53" s="173"/>
      <c r="EN53" s="173"/>
      <c r="EO53" s="173"/>
      <c r="EP53" s="173"/>
      <c r="EQ53" s="173"/>
      <c r="ER53" s="173"/>
      <c r="ES53" s="173"/>
      <c r="ET53" s="173"/>
      <c r="EU53" s="173"/>
      <c r="EV53" s="173"/>
      <c r="EW53" s="173"/>
      <c r="EX53" s="173"/>
      <c r="EY53" s="173"/>
      <c r="EZ53" s="173"/>
      <c r="FA53" s="173"/>
      <c r="FB53" s="173"/>
      <c r="FC53" s="173"/>
      <c r="FD53" s="173"/>
      <c r="FE53" s="173"/>
      <c r="FF53" s="173"/>
      <c r="FG53" s="173"/>
      <c r="FH53" s="173"/>
      <c r="FI53" s="173"/>
      <c r="FJ53" s="173"/>
      <c r="FK53" s="173"/>
      <c r="FL53" s="173"/>
      <c r="FM53" s="173"/>
      <c r="FN53" s="173"/>
      <c r="FO53" s="173"/>
      <c r="FP53" s="173"/>
      <c r="FQ53" s="173"/>
      <c r="FR53" s="173"/>
      <c r="FS53" s="173"/>
      <c r="FT53" s="173"/>
      <c r="FU53" s="173"/>
      <c r="FV53" s="173"/>
      <c r="FW53" s="173"/>
      <c r="FX53" s="173"/>
      <c r="FY53" s="173"/>
      <c r="FZ53" s="173"/>
      <c r="GA53" s="173"/>
      <c r="GB53" s="173"/>
      <c r="GC53" s="173"/>
      <c r="GD53" s="173"/>
      <c r="GE53" s="173"/>
      <c r="GF53" s="173"/>
      <c r="GG53" s="173"/>
      <c r="GH53" s="173"/>
      <c r="GI53" s="173"/>
      <c r="GJ53" s="173"/>
      <c r="GK53" s="173"/>
      <c r="GL53" s="173"/>
      <c r="GM53" s="173"/>
      <c r="GN53" s="173"/>
      <c r="GO53" s="173"/>
      <c r="GP53" s="173"/>
      <c r="GQ53" s="173"/>
      <c r="GR53" s="173"/>
      <c r="GS53" s="173"/>
      <c r="GT53" s="173"/>
      <c r="GU53" s="173"/>
      <c r="GV53" s="173"/>
      <c r="GW53" s="173"/>
      <c r="GX53" s="173"/>
      <c r="GY53" s="173"/>
      <c r="GZ53" s="173"/>
      <c r="HA53" s="173"/>
      <c r="HB53" s="173"/>
      <c r="HC53" s="173"/>
      <c r="HD53" s="173"/>
      <c r="HE53" s="173"/>
      <c r="HF53" s="173"/>
      <c r="HG53" s="173"/>
      <c r="HH53" s="173"/>
      <c r="HI53" s="173"/>
      <c r="HJ53" s="173"/>
      <c r="HK53" s="173"/>
      <c r="HL53" s="173"/>
      <c r="HM53" s="173"/>
      <c r="HN53" s="173"/>
      <c r="HO53" s="173"/>
      <c r="HP53" s="173"/>
      <c r="HQ53" s="173"/>
      <c r="HR53" s="173"/>
      <c r="HS53" s="173"/>
      <c r="HT53" s="173"/>
      <c r="HU53" s="173"/>
      <c r="HV53" s="173"/>
      <c r="HW53" s="173"/>
      <c r="HX53" s="173"/>
      <c r="HY53" s="173"/>
      <c r="HZ53" s="173"/>
      <c r="IA53" s="173"/>
      <c r="IB53" s="173"/>
      <c r="IC53" s="173"/>
      <c r="ID53" s="173"/>
      <c r="IE53" s="173"/>
      <c r="IF53" s="173"/>
      <c r="IG53" s="173"/>
      <c r="IH53" s="173"/>
      <c r="II53" s="173"/>
      <c r="IJ53" s="173"/>
      <c r="IK53" s="173"/>
      <c r="IL53" s="173"/>
      <c r="IM53" s="173"/>
      <c r="IN53" s="173"/>
      <c r="IO53" s="173"/>
      <c r="IP53" s="173"/>
      <c r="IQ53" s="173"/>
      <c r="IR53" s="173"/>
      <c r="IS53" s="173"/>
      <c r="IT53" s="173"/>
      <c r="IU53" s="173"/>
      <c r="IV53" s="173"/>
      <c r="IW53" s="173"/>
    </row>
    <row r="54" customFormat="false" ht="12.6" hidden="false" customHeight="true" outlineLevel="0" collapsed="false">
      <c r="A54" s="231"/>
      <c r="B54" s="172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2"/>
      <c r="CI54" s="172"/>
      <c r="CJ54" s="172"/>
      <c r="CK54" s="172"/>
      <c r="CL54" s="172"/>
      <c r="CM54" s="172"/>
      <c r="CN54" s="172"/>
      <c r="CO54" s="172"/>
      <c r="CP54" s="172"/>
      <c r="CQ54" s="172"/>
      <c r="CR54" s="172"/>
      <c r="CS54" s="172"/>
      <c r="CT54" s="172"/>
      <c r="CU54" s="172"/>
      <c r="CV54" s="172"/>
      <c r="CW54" s="172"/>
      <c r="CX54" s="172"/>
      <c r="CY54" s="172"/>
      <c r="CZ54" s="172"/>
      <c r="DA54" s="172"/>
      <c r="DB54" s="172"/>
      <c r="DC54" s="172"/>
      <c r="DD54" s="172"/>
      <c r="DE54" s="172"/>
      <c r="DF54" s="172"/>
      <c r="DG54" s="172"/>
      <c r="DH54" s="172"/>
      <c r="DI54" s="172"/>
      <c r="DJ54" s="172"/>
      <c r="DK54" s="172"/>
      <c r="DL54" s="172"/>
      <c r="DM54" s="172"/>
      <c r="DN54" s="172"/>
      <c r="DO54" s="172"/>
      <c r="DP54" s="172"/>
      <c r="DQ54" s="172"/>
      <c r="DR54" s="172"/>
      <c r="DS54" s="172"/>
      <c r="DT54" s="172"/>
      <c r="DU54" s="172"/>
      <c r="DV54" s="172"/>
      <c r="DW54" s="172"/>
      <c r="DX54" s="172"/>
      <c r="DY54" s="172"/>
      <c r="DZ54" s="172"/>
      <c r="EA54" s="172"/>
      <c r="EB54" s="172"/>
      <c r="EC54" s="172"/>
      <c r="ED54" s="172"/>
      <c r="EE54" s="172"/>
      <c r="EF54" s="172"/>
      <c r="EG54" s="172"/>
      <c r="EH54" s="172"/>
      <c r="EI54" s="172"/>
      <c r="EJ54" s="172"/>
      <c r="EK54" s="172"/>
      <c r="EL54" s="172"/>
      <c r="EM54" s="172"/>
      <c r="EN54" s="172"/>
      <c r="EO54" s="172"/>
      <c r="EP54" s="172"/>
      <c r="EQ54" s="172"/>
      <c r="ER54" s="172"/>
      <c r="ES54" s="172"/>
      <c r="ET54" s="172"/>
      <c r="EU54" s="172"/>
      <c r="EV54" s="172"/>
      <c r="EW54" s="172"/>
      <c r="EX54" s="172"/>
      <c r="EY54" s="172"/>
      <c r="EZ54" s="172"/>
      <c r="FA54" s="172"/>
      <c r="FB54" s="172"/>
      <c r="FC54" s="172"/>
      <c r="FD54" s="172"/>
      <c r="FE54" s="172"/>
      <c r="FF54" s="172"/>
      <c r="FG54" s="172"/>
      <c r="FH54" s="172"/>
      <c r="FI54" s="172"/>
      <c r="FJ54" s="172"/>
      <c r="FK54" s="172"/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72"/>
      <c r="GK54" s="172"/>
      <c r="GL54" s="172"/>
      <c r="GM54" s="172"/>
      <c r="GN54" s="172"/>
      <c r="GO54" s="172"/>
      <c r="GP54" s="172"/>
      <c r="GQ54" s="172"/>
      <c r="GR54" s="172"/>
      <c r="GS54" s="172"/>
      <c r="GT54" s="172"/>
      <c r="GU54" s="172"/>
      <c r="GV54" s="172"/>
      <c r="GW54" s="172"/>
      <c r="GX54" s="172"/>
      <c r="GY54" s="172"/>
      <c r="GZ54" s="172"/>
      <c r="HA54" s="172"/>
      <c r="HB54" s="172"/>
      <c r="HC54" s="172"/>
      <c r="HD54" s="172"/>
      <c r="HE54" s="172"/>
      <c r="HF54" s="172"/>
      <c r="HG54" s="172"/>
      <c r="HH54" s="172"/>
      <c r="HI54" s="172"/>
      <c r="HJ54" s="172"/>
      <c r="HK54" s="172"/>
      <c r="HL54" s="172"/>
      <c r="HM54" s="172"/>
      <c r="HN54" s="172"/>
      <c r="HO54" s="172"/>
      <c r="HP54" s="172"/>
      <c r="HQ54" s="172"/>
      <c r="HR54" s="172"/>
      <c r="HS54" s="172"/>
      <c r="HT54" s="172"/>
      <c r="HU54" s="172"/>
      <c r="HV54" s="172"/>
      <c r="HW54" s="172"/>
      <c r="HX54" s="172"/>
      <c r="HY54" s="172"/>
      <c r="HZ54" s="172"/>
      <c r="IA54" s="172"/>
      <c r="IB54" s="172"/>
      <c r="IC54" s="172"/>
      <c r="ID54" s="172"/>
      <c r="IE54" s="172"/>
      <c r="IF54" s="172"/>
      <c r="IG54" s="172"/>
      <c r="IH54" s="172"/>
      <c r="II54" s="172"/>
      <c r="IJ54" s="172"/>
      <c r="IK54" s="172"/>
      <c r="IL54" s="172"/>
      <c r="IM54" s="172"/>
      <c r="IN54" s="172"/>
      <c r="IO54" s="172"/>
      <c r="IP54" s="172"/>
      <c r="IQ54" s="172"/>
      <c r="IR54" s="172"/>
      <c r="IS54" s="172"/>
      <c r="IT54" s="172"/>
      <c r="IU54" s="172"/>
      <c r="IV54" s="172"/>
      <c r="IW54" s="172"/>
    </row>
    <row r="55" customFormat="false" ht="12.6" hidden="false" customHeight="true" outlineLevel="0" collapsed="false">
      <c r="A55" s="231"/>
      <c r="B55" s="172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2"/>
      <c r="CI55" s="172"/>
      <c r="CJ55" s="172"/>
      <c r="CK55" s="172"/>
      <c r="CL55" s="172"/>
      <c r="CM55" s="172"/>
      <c r="CN55" s="172"/>
      <c r="CO55" s="172"/>
      <c r="CP55" s="172"/>
      <c r="CQ55" s="172"/>
      <c r="CR55" s="172"/>
      <c r="CS55" s="172"/>
      <c r="CT55" s="172"/>
      <c r="CU55" s="172"/>
      <c r="CV55" s="172"/>
      <c r="CW55" s="172"/>
      <c r="CX55" s="172"/>
      <c r="CY55" s="172"/>
      <c r="CZ55" s="172"/>
      <c r="DA55" s="172"/>
      <c r="DB55" s="172"/>
      <c r="DC55" s="172"/>
      <c r="DD55" s="172"/>
      <c r="DE55" s="172"/>
      <c r="DF55" s="172"/>
      <c r="DG55" s="172"/>
      <c r="DH55" s="172"/>
      <c r="DI55" s="172"/>
      <c r="DJ55" s="172"/>
      <c r="DK55" s="172"/>
      <c r="DL55" s="172"/>
      <c r="DM55" s="172"/>
      <c r="DN55" s="172"/>
      <c r="DO55" s="172"/>
      <c r="DP55" s="172"/>
      <c r="DQ55" s="172"/>
      <c r="DR55" s="172"/>
      <c r="DS55" s="172"/>
      <c r="DT55" s="172"/>
      <c r="DU55" s="172"/>
      <c r="DV55" s="172"/>
      <c r="DW55" s="172"/>
      <c r="DX55" s="172"/>
      <c r="DY55" s="172"/>
      <c r="DZ55" s="172"/>
      <c r="EA55" s="172"/>
      <c r="EB55" s="172"/>
      <c r="EC55" s="172"/>
      <c r="ED55" s="172"/>
      <c r="EE55" s="172"/>
      <c r="EF55" s="172"/>
      <c r="EG55" s="172"/>
      <c r="EH55" s="172"/>
      <c r="EI55" s="172"/>
      <c r="EJ55" s="172"/>
      <c r="EK55" s="172"/>
      <c r="EL55" s="172"/>
      <c r="EM55" s="172"/>
      <c r="EN55" s="172"/>
      <c r="EO55" s="172"/>
      <c r="EP55" s="172"/>
      <c r="EQ55" s="172"/>
      <c r="ER55" s="172"/>
      <c r="ES55" s="172"/>
      <c r="ET55" s="172"/>
      <c r="EU55" s="172"/>
      <c r="EV55" s="172"/>
      <c r="EW55" s="172"/>
      <c r="EX55" s="172"/>
      <c r="EY55" s="172"/>
      <c r="EZ55" s="172"/>
      <c r="FA55" s="172"/>
      <c r="FB55" s="172"/>
      <c r="FC55" s="172"/>
      <c r="FD55" s="172"/>
      <c r="FE55" s="172"/>
      <c r="FF55" s="172"/>
      <c r="FG55" s="172"/>
      <c r="FH55" s="172"/>
      <c r="FI55" s="172"/>
      <c r="FJ55" s="172"/>
      <c r="FK55" s="172"/>
      <c r="FL55" s="172"/>
      <c r="FM55" s="172"/>
      <c r="FN55" s="172"/>
      <c r="FO55" s="172"/>
      <c r="FP55" s="172"/>
      <c r="FQ55" s="172"/>
      <c r="FR55" s="172"/>
      <c r="FS55" s="172"/>
      <c r="FT55" s="172"/>
      <c r="FU55" s="172"/>
      <c r="FV55" s="172"/>
      <c r="FW55" s="172"/>
      <c r="FX55" s="172"/>
      <c r="FY55" s="172"/>
      <c r="FZ55" s="172"/>
      <c r="GA55" s="172"/>
      <c r="GB55" s="172"/>
      <c r="GC55" s="172"/>
      <c r="GD55" s="172"/>
      <c r="GE55" s="172"/>
      <c r="GF55" s="172"/>
      <c r="GG55" s="172"/>
      <c r="GH55" s="172"/>
      <c r="GI55" s="172"/>
      <c r="GJ55" s="172"/>
      <c r="GK55" s="172"/>
      <c r="GL55" s="172"/>
      <c r="GM55" s="172"/>
      <c r="GN55" s="172"/>
      <c r="GO55" s="172"/>
      <c r="GP55" s="172"/>
      <c r="GQ55" s="172"/>
      <c r="GR55" s="172"/>
      <c r="GS55" s="172"/>
      <c r="GT55" s="172"/>
      <c r="GU55" s="172"/>
      <c r="GV55" s="172"/>
      <c r="GW55" s="172"/>
      <c r="GX55" s="172"/>
      <c r="GY55" s="172"/>
      <c r="GZ55" s="172"/>
      <c r="HA55" s="172"/>
      <c r="HB55" s="172"/>
      <c r="HC55" s="172"/>
      <c r="HD55" s="172"/>
      <c r="HE55" s="172"/>
      <c r="HF55" s="172"/>
      <c r="HG55" s="172"/>
      <c r="HH55" s="172"/>
      <c r="HI55" s="172"/>
      <c r="HJ55" s="172"/>
      <c r="HK55" s="172"/>
      <c r="HL55" s="172"/>
      <c r="HM55" s="172"/>
      <c r="HN55" s="172"/>
      <c r="HO55" s="172"/>
      <c r="HP55" s="172"/>
      <c r="HQ55" s="172"/>
      <c r="HR55" s="172"/>
      <c r="HS55" s="172"/>
      <c r="HT55" s="172"/>
      <c r="HU55" s="172"/>
      <c r="HV55" s="172"/>
      <c r="HW55" s="172"/>
      <c r="HX55" s="172"/>
      <c r="HY55" s="172"/>
      <c r="HZ55" s="172"/>
      <c r="IA55" s="172"/>
      <c r="IB55" s="172"/>
      <c r="IC55" s="172"/>
      <c r="ID55" s="172"/>
      <c r="IE55" s="172"/>
      <c r="IF55" s="172"/>
      <c r="IG55" s="172"/>
      <c r="IH55" s="172"/>
      <c r="II55" s="172"/>
      <c r="IJ55" s="172"/>
      <c r="IK55" s="172"/>
      <c r="IL55" s="172"/>
      <c r="IM55" s="172"/>
      <c r="IN55" s="172"/>
      <c r="IO55" s="172"/>
      <c r="IP55" s="172"/>
      <c r="IQ55" s="172"/>
      <c r="IR55" s="172"/>
      <c r="IS55" s="172"/>
      <c r="IT55" s="172"/>
      <c r="IU55" s="172"/>
      <c r="IV55" s="172"/>
      <c r="IW55" s="172"/>
    </row>
    <row r="56" customFormat="false" ht="12.6" hidden="false" customHeight="true" outlineLevel="0" collapsed="false">
      <c r="A56" s="231"/>
      <c r="B56" s="172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  <c r="CH56" s="172"/>
      <c r="CI56" s="172"/>
      <c r="CJ56" s="172"/>
      <c r="CK56" s="172"/>
      <c r="CL56" s="172"/>
      <c r="CM56" s="172"/>
      <c r="CN56" s="172"/>
      <c r="CO56" s="172"/>
      <c r="CP56" s="172"/>
      <c r="CQ56" s="172"/>
      <c r="CR56" s="172"/>
      <c r="CS56" s="172"/>
      <c r="CT56" s="172"/>
      <c r="CU56" s="172"/>
      <c r="CV56" s="172"/>
      <c r="CW56" s="172"/>
      <c r="CX56" s="172"/>
      <c r="CY56" s="172"/>
      <c r="CZ56" s="172"/>
      <c r="DA56" s="172"/>
      <c r="DB56" s="172"/>
      <c r="DC56" s="172"/>
      <c r="DD56" s="172"/>
      <c r="DE56" s="172"/>
      <c r="DF56" s="172"/>
      <c r="DG56" s="172"/>
      <c r="DH56" s="172"/>
      <c r="DI56" s="172"/>
      <c r="DJ56" s="172"/>
      <c r="DK56" s="172"/>
      <c r="DL56" s="172"/>
      <c r="DM56" s="172"/>
      <c r="DN56" s="172"/>
      <c r="DO56" s="172"/>
      <c r="DP56" s="172"/>
      <c r="DQ56" s="172"/>
      <c r="DR56" s="172"/>
      <c r="DS56" s="172"/>
      <c r="DT56" s="172"/>
      <c r="DU56" s="172"/>
      <c r="DV56" s="172"/>
      <c r="DW56" s="172"/>
      <c r="DX56" s="172"/>
      <c r="DY56" s="172"/>
      <c r="DZ56" s="172"/>
      <c r="EA56" s="172"/>
      <c r="EB56" s="172"/>
      <c r="EC56" s="172"/>
      <c r="ED56" s="172"/>
      <c r="EE56" s="172"/>
      <c r="EF56" s="172"/>
      <c r="EG56" s="172"/>
      <c r="EH56" s="172"/>
      <c r="EI56" s="172"/>
      <c r="EJ56" s="172"/>
      <c r="EK56" s="172"/>
      <c r="EL56" s="172"/>
      <c r="EM56" s="172"/>
      <c r="EN56" s="172"/>
      <c r="EO56" s="172"/>
      <c r="EP56" s="172"/>
      <c r="EQ56" s="172"/>
      <c r="ER56" s="172"/>
      <c r="ES56" s="172"/>
      <c r="ET56" s="172"/>
      <c r="EU56" s="172"/>
      <c r="EV56" s="172"/>
      <c r="EW56" s="172"/>
      <c r="EX56" s="172"/>
      <c r="EY56" s="172"/>
      <c r="EZ56" s="172"/>
      <c r="FA56" s="172"/>
      <c r="FB56" s="172"/>
      <c r="FC56" s="172"/>
      <c r="FD56" s="172"/>
      <c r="FE56" s="172"/>
      <c r="FF56" s="172"/>
      <c r="FG56" s="172"/>
      <c r="FH56" s="172"/>
      <c r="FI56" s="172"/>
      <c r="FJ56" s="172"/>
      <c r="FK56" s="172"/>
      <c r="FL56" s="172"/>
      <c r="FM56" s="172"/>
      <c r="FN56" s="172"/>
      <c r="FO56" s="172"/>
      <c r="FP56" s="172"/>
      <c r="FQ56" s="172"/>
      <c r="FR56" s="172"/>
      <c r="FS56" s="172"/>
      <c r="FT56" s="172"/>
      <c r="FU56" s="172"/>
      <c r="FV56" s="172"/>
      <c r="FW56" s="172"/>
      <c r="FX56" s="172"/>
      <c r="FY56" s="172"/>
      <c r="FZ56" s="172"/>
      <c r="GA56" s="172"/>
      <c r="GB56" s="172"/>
      <c r="GC56" s="172"/>
      <c r="GD56" s="172"/>
      <c r="GE56" s="172"/>
      <c r="GF56" s="172"/>
      <c r="GG56" s="172"/>
      <c r="GH56" s="172"/>
      <c r="GI56" s="172"/>
      <c r="GJ56" s="172"/>
      <c r="GK56" s="172"/>
      <c r="GL56" s="172"/>
      <c r="GM56" s="172"/>
      <c r="GN56" s="172"/>
      <c r="GO56" s="172"/>
      <c r="GP56" s="172"/>
      <c r="GQ56" s="172"/>
      <c r="GR56" s="172"/>
      <c r="GS56" s="172"/>
      <c r="GT56" s="172"/>
      <c r="GU56" s="172"/>
      <c r="GV56" s="172"/>
      <c r="GW56" s="172"/>
      <c r="GX56" s="172"/>
      <c r="GY56" s="172"/>
      <c r="GZ56" s="172"/>
      <c r="HA56" s="172"/>
      <c r="HB56" s="172"/>
      <c r="HC56" s="172"/>
      <c r="HD56" s="172"/>
      <c r="HE56" s="172"/>
      <c r="HF56" s="172"/>
      <c r="HG56" s="172"/>
      <c r="HH56" s="172"/>
      <c r="HI56" s="172"/>
      <c r="HJ56" s="172"/>
      <c r="HK56" s="172"/>
      <c r="HL56" s="172"/>
      <c r="HM56" s="172"/>
      <c r="HN56" s="172"/>
      <c r="HO56" s="172"/>
      <c r="HP56" s="172"/>
      <c r="HQ56" s="172"/>
      <c r="HR56" s="172"/>
      <c r="HS56" s="172"/>
      <c r="HT56" s="172"/>
      <c r="HU56" s="172"/>
      <c r="HV56" s="172"/>
      <c r="HW56" s="172"/>
      <c r="HX56" s="172"/>
      <c r="HY56" s="172"/>
      <c r="HZ56" s="172"/>
      <c r="IA56" s="172"/>
      <c r="IB56" s="172"/>
      <c r="IC56" s="172"/>
      <c r="ID56" s="172"/>
      <c r="IE56" s="172"/>
      <c r="IF56" s="172"/>
      <c r="IG56" s="172"/>
      <c r="IH56" s="172"/>
      <c r="II56" s="172"/>
      <c r="IJ56" s="172"/>
      <c r="IK56" s="172"/>
      <c r="IL56" s="172"/>
      <c r="IM56" s="172"/>
      <c r="IN56" s="172"/>
      <c r="IO56" s="172"/>
      <c r="IP56" s="172"/>
      <c r="IQ56" s="172"/>
      <c r="IR56" s="172"/>
      <c r="IS56" s="172"/>
      <c r="IT56" s="172"/>
      <c r="IU56" s="172"/>
      <c r="IV56" s="172"/>
      <c r="IW56" s="172"/>
    </row>
    <row r="57" customFormat="false" ht="12.6" hidden="false" customHeight="true" outlineLevel="0" collapsed="false">
      <c r="A57" s="231"/>
      <c r="B57" s="173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9"/>
      <c r="AB57" s="173"/>
      <c r="AC57" s="173"/>
      <c r="AD57" s="172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173"/>
      <c r="DH57" s="173"/>
      <c r="DI57" s="173"/>
      <c r="DJ57" s="173"/>
      <c r="DK57" s="173"/>
      <c r="DL57" s="173"/>
      <c r="DM57" s="173"/>
      <c r="DN57" s="173"/>
      <c r="DO57" s="173"/>
      <c r="DP57" s="173"/>
      <c r="DQ57" s="173"/>
      <c r="DR57" s="173"/>
      <c r="DS57" s="173"/>
      <c r="DT57" s="173"/>
      <c r="DU57" s="173"/>
      <c r="DV57" s="173"/>
      <c r="DW57" s="173"/>
      <c r="DX57" s="173"/>
      <c r="DY57" s="173"/>
      <c r="DZ57" s="173"/>
      <c r="EA57" s="173"/>
      <c r="EB57" s="173"/>
      <c r="EC57" s="173"/>
      <c r="ED57" s="173"/>
      <c r="EE57" s="173"/>
      <c r="EF57" s="173"/>
      <c r="EG57" s="173"/>
      <c r="EH57" s="173"/>
      <c r="EI57" s="173"/>
      <c r="EJ57" s="173"/>
      <c r="EK57" s="173"/>
      <c r="EL57" s="173"/>
      <c r="EM57" s="173"/>
      <c r="EN57" s="173"/>
      <c r="EO57" s="173"/>
      <c r="EP57" s="173"/>
      <c r="EQ57" s="173"/>
      <c r="ER57" s="173"/>
      <c r="ES57" s="173"/>
      <c r="ET57" s="173"/>
      <c r="EU57" s="173"/>
      <c r="EV57" s="173"/>
      <c r="EW57" s="173"/>
      <c r="EX57" s="173"/>
      <c r="EY57" s="173"/>
      <c r="EZ57" s="173"/>
      <c r="FA57" s="173"/>
      <c r="FB57" s="173"/>
      <c r="FC57" s="173"/>
      <c r="FD57" s="173"/>
      <c r="FE57" s="173"/>
      <c r="FF57" s="173"/>
      <c r="FG57" s="173"/>
      <c r="FH57" s="173"/>
      <c r="FI57" s="173"/>
      <c r="FJ57" s="173"/>
      <c r="FK57" s="173"/>
      <c r="FL57" s="173"/>
      <c r="FM57" s="173"/>
      <c r="FN57" s="173"/>
      <c r="FO57" s="173"/>
      <c r="FP57" s="173"/>
      <c r="FQ57" s="173"/>
      <c r="FR57" s="173"/>
      <c r="FS57" s="173"/>
      <c r="FT57" s="173"/>
      <c r="FU57" s="173"/>
      <c r="FV57" s="173"/>
      <c r="FW57" s="173"/>
      <c r="FX57" s="173"/>
      <c r="FY57" s="173"/>
      <c r="FZ57" s="173"/>
      <c r="GA57" s="173"/>
      <c r="GB57" s="173"/>
      <c r="GC57" s="173"/>
      <c r="GD57" s="173"/>
      <c r="GE57" s="173"/>
      <c r="GF57" s="173"/>
      <c r="GG57" s="173"/>
      <c r="GH57" s="173"/>
      <c r="GI57" s="173"/>
      <c r="GJ57" s="173"/>
      <c r="GK57" s="173"/>
      <c r="GL57" s="173"/>
      <c r="GM57" s="173"/>
      <c r="GN57" s="173"/>
      <c r="GO57" s="173"/>
      <c r="GP57" s="173"/>
      <c r="GQ57" s="173"/>
      <c r="GR57" s="173"/>
      <c r="GS57" s="173"/>
      <c r="GT57" s="173"/>
      <c r="GU57" s="173"/>
      <c r="GV57" s="173"/>
      <c r="GW57" s="173"/>
      <c r="GX57" s="173"/>
      <c r="GY57" s="173"/>
      <c r="GZ57" s="173"/>
      <c r="HA57" s="173"/>
      <c r="HB57" s="173"/>
      <c r="HC57" s="173"/>
      <c r="HD57" s="173"/>
      <c r="HE57" s="173"/>
      <c r="HF57" s="173"/>
      <c r="HG57" s="173"/>
      <c r="HH57" s="173"/>
      <c r="HI57" s="173"/>
      <c r="HJ57" s="173"/>
      <c r="HK57" s="173"/>
      <c r="HL57" s="173"/>
      <c r="HM57" s="173"/>
      <c r="HN57" s="173"/>
      <c r="HO57" s="173"/>
      <c r="HP57" s="173"/>
      <c r="HQ57" s="173"/>
      <c r="HR57" s="173"/>
      <c r="HS57" s="173"/>
      <c r="HT57" s="173"/>
      <c r="HU57" s="173"/>
      <c r="HV57" s="173"/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  <c r="IG57" s="173"/>
      <c r="IH57" s="173"/>
      <c r="II57" s="173"/>
      <c r="IJ57" s="173"/>
      <c r="IK57" s="173"/>
      <c r="IL57" s="173"/>
      <c r="IM57" s="173"/>
      <c r="IN57" s="173"/>
      <c r="IO57" s="173"/>
      <c r="IP57" s="173"/>
      <c r="IQ57" s="173"/>
      <c r="IR57" s="173"/>
      <c r="IS57" s="173"/>
      <c r="IT57" s="173"/>
      <c r="IU57" s="173"/>
      <c r="IV57" s="173"/>
      <c r="IW57" s="173"/>
    </row>
    <row r="58" customFormat="false" ht="12.6" hidden="false" customHeight="true" outlineLevel="0" collapsed="false">
      <c r="A58" s="240"/>
      <c r="B58" s="173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6"/>
      <c r="AB58" s="173"/>
      <c r="AC58" s="173"/>
      <c r="AD58" s="172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  <c r="IW58" s="173"/>
    </row>
    <row r="59" customFormat="false" ht="12.6" hidden="false" customHeight="true" outlineLevel="0" collapsed="false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AB59" s="173"/>
      <c r="AC59" s="173"/>
      <c r="AD59" s="172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173"/>
      <c r="DH59" s="173"/>
      <c r="DI59" s="173"/>
      <c r="DJ59" s="173"/>
      <c r="DK59" s="173"/>
      <c r="DL59" s="173"/>
      <c r="DM59" s="173"/>
      <c r="DN59" s="173"/>
      <c r="DO59" s="173"/>
      <c r="DP59" s="173"/>
      <c r="DQ59" s="173"/>
      <c r="DR59" s="173"/>
      <c r="DS59" s="173"/>
      <c r="DT59" s="173"/>
      <c r="DU59" s="173"/>
      <c r="DV59" s="173"/>
      <c r="DW59" s="173"/>
      <c r="DX59" s="173"/>
      <c r="DY59" s="173"/>
      <c r="DZ59" s="173"/>
      <c r="EA59" s="173"/>
      <c r="EB59" s="173"/>
      <c r="EC59" s="173"/>
      <c r="ED59" s="173"/>
      <c r="EE59" s="173"/>
      <c r="EF59" s="173"/>
      <c r="EG59" s="173"/>
      <c r="EH59" s="173"/>
      <c r="EI59" s="173"/>
      <c r="EJ59" s="173"/>
      <c r="EK59" s="173"/>
      <c r="EL59" s="173"/>
      <c r="EM59" s="173"/>
      <c r="EN59" s="173"/>
      <c r="EO59" s="173"/>
      <c r="EP59" s="173"/>
      <c r="EQ59" s="173"/>
      <c r="ER59" s="173"/>
      <c r="ES59" s="173"/>
      <c r="ET59" s="173"/>
      <c r="EU59" s="173"/>
      <c r="EV59" s="173"/>
      <c r="EW59" s="173"/>
      <c r="EX59" s="173"/>
      <c r="EY59" s="173"/>
      <c r="EZ59" s="173"/>
      <c r="FA59" s="173"/>
      <c r="FB59" s="173"/>
      <c r="FC59" s="173"/>
      <c r="FD59" s="173"/>
      <c r="FE59" s="173"/>
      <c r="FF59" s="173"/>
      <c r="FG59" s="173"/>
      <c r="FH59" s="173"/>
      <c r="FI59" s="173"/>
      <c r="FJ59" s="173"/>
      <c r="FK59" s="173"/>
      <c r="FL59" s="173"/>
      <c r="FM59" s="173"/>
      <c r="FN59" s="173"/>
      <c r="FO59" s="173"/>
      <c r="FP59" s="173"/>
      <c r="FQ59" s="173"/>
      <c r="FR59" s="173"/>
      <c r="FS59" s="173"/>
      <c r="FT59" s="173"/>
      <c r="FU59" s="173"/>
      <c r="FV59" s="173"/>
      <c r="FW59" s="173"/>
      <c r="FX59" s="173"/>
      <c r="FY59" s="173"/>
      <c r="FZ59" s="173"/>
      <c r="GA59" s="173"/>
      <c r="GB59" s="173"/>
      <c r="GC59" s="173"/>
      <c r="GD59" s="173"/>
      <c r="GE59" s="173"/>
      <c r="GF59" s="173"/>
      <c r="GG59" s="173"/>
      <c r="GH59" s="173"/>
      <c r="GI59" s="173"/>
      <c r="GJ59" s="173"/>
      <c r="GK59" s="173"/>
      <c r="GL59" s="173"/>
      <c r="GM59" s="173"/>
      <c r="GN59" s="173"/>
      <c r="GO59" s="173"/>
      <c r="GP59" s="173"/>
      <c r="GQ59" s="173"/>
      <c r="GR59" s="173"/>
      <c r="GS59" s="173"/>
      <c r="GT59" s="173"/>
      <c r="GU59" s="173"/>
      <c r="GV59" s="173"/>
      <c r="GW59" s="173"/>
      <c r="GX59" s="173"/>
      <c r="GY59" s="173"/>
      <c r="GZ59" s="173"/>
      <c r="HA59" s="173"/>
      <c r="HB59" s="173"/>
      <c r="HC59" s="173"/>
      <c r="HD59" s="173"/>
      <c r="HE59" s="173"/>
      <c r="HF59" s="173"/>
      <c r="HG59" s="173"/>
      <c r="HH59" s="173"/>
      <c r="HI59" s="173"/>
      <c r="HJ59" s="173"/>
      <c r="HK59" s="173"/>
      <c r="HL59" s="173"/>
      <c r="HM59" s="173"/>
      <c r="HN59" s="173"/>
      <c r="HO59" s="173"/>
      <c r="HP59" s="173"/>
      <c r="HQ59" s="173"/>
      <c r="HR59" s="173"/>
      <c r="HS59" s="173"/>
      <c r="HT59" s="173"/>
      <c r="HU59" s="173"/>
      <c r="HV59" s="173"/>
      <c r="HW59" s="173"/>
      <c r="HX59" s="173"/>
      <c r="HY59" s="173"/>
      <c r="HZ59" s="173"/>
      <c r="IA59" s="173"/>
      <c r="IB59" s="173"/>
      <c r="IC59" s="173"/>
      <c r="ID59" s="173"/>
      <c r="IE59" s="173"/>
      <c r="IF59" s="173"/>
      <c r="IG59" s="173"/>
      <c r="IH59" s="173"/>
      <c r="II59" s="173"/>
      <c r="IJ59" s="173"/>
      <c r="IK59" s="173"/>
      <c r="IL59" s="173"/>
      <c r="IM59" s="173"/>
      <c r="IN59" s="173"/>
      <c r="IO59" s="173"/>
      <c r="IP59" s="173"/>
      <c r="IQ59" s="173"/>
      <c r="IR59" s="173"/>
      <c r="IS59" s="173"/>
      <c r="IT59" s="173"/>
      <c r="IU59" s="173"/>
      <c r="IV59" s="173"/>
      <c r="IW59" s="173"/>
    </row>
    <row r="60" customFormat="false" ht="12.6" hidden="false" customHeight="true" outlineLevel="0" collapsed="false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AB60" s="173"/>
      <c r="AC60" s="173"/>
      <c r="AD60" s="172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DT60" s="173"/>
      <c r="DU60" s="173"/>
      <c r="DV60" s="173"/>
      <c r="DW60" s="173"/>
      <c r="DX60" s="173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  <c r="EP60" s="173"/>
      <c r="EQ60" s="173"/>
      <c r="ER60" s="173"/>
      <c r="ES60" s="173"/>
      <c r="ET60" s="173"/>
      <c r="EU60" s="173"/>
      <c r="EV60" s="173"/>
      <c r="EW60" s="173"/>
      <c r="EX60" s="173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73"/>
      <c r="FS60" s="173"/>
      <c r="FT60" s="173"/>
      <c r="FU60" s="173"/>
      <c r="FV60" s="173"/>
      <c r="FW60" s="173"/>
      <c r="FX60" s="173"/>
      <c r="FY60" s="173"/>
      <c r="FZ60" s="173"/>
      <c r="GA60" s="173"/>
      <c r="GB60" s="173"/>
      <c r="GC60" s="173"/>
      <c r="GD60" s="173"/>
      <c r="GE60" s="173"/>
      <c r="GF60" s="173"/>
      <c r="GG60" s="173"/>
      <c r="GH60" s="173"/>
      <c r="GI60" s="173"/>
      <c r="GJ60" s="173"/>
      <c r="GK60" s="173"/>
      <c r="GL60" s="173"/>
      <c r="GM60" s="173"/>
      <c r="GN60" s="173"/>
      <c r="GO60" s="173"/>
      <c r="GP60" s="173"/>
      <c r="GQ60" s="173"/>
      <c r="GR60" s="173"/>
      <c r="GS60" s="173"/>
      <c r="GT60" s="173"/>
      <c r="GU60" s="173"/>
      <c r="GV60" s="173"/>
      <c r="GW60" s="173"/>
      <c r="GX60" s="173"/>
      <c r="GY60" s="173"/>
      <c r="GZ60" s="173"/>
      <c r="HA60" s="173"/>
      <c r="HB60" s="173"/>
      <c r="HC60" s="173"/>
      <c r="HD60" s="173"/>
      <c r="HE60" s="173"/>
      <c r="HF60" s="173"/>
      <c r="HG60" s="173"/>
      <c r="HH60" s="173"/>
      <c r="HI60" s="173"/>
      <c r="HJ60" s="173"/>
      <c r="HK60" s="173"/>
      <c r="HL60" s="173"/>
      <c r="HM60" s="173"/>
      <c r="HN60" s="173"/>
      <c r="HO60" s="173"/>
      <c r="HP60" s="173"/>
      <c r="HQ60" s="173"/>
      <c r="HR60" s="173"/>
      <c r="HS60" s="173"/>
      <c r="HT60" s="173"/>
      <c r="HU60" s="173"/>
      <c r="HV60" s="173"/>
      <c r="HW60" s="173"/>
      <c r="HX60" s="173"/>
      <c r="HY60" s="173"/>
      <c r="HZ60" s="173"/>
      <c r="IA60" s="173"/>
      <c r="IB60" s="173"/>
      <c r="IC60" s="173"/>
      <c r="ID60" s="173"/>
      <c r="IE60" s="173"/>
      <c r="IF60" s="173"/>
      <c r="IG60" s="173"/>
      <c r="IH60" s="173"/>
      <c r="II60" s="173"/>
      <c r="IJ60" s="173"/>
      <c r="IK60" s="173"/>
      <c r="IL60" s="173"/>
      <c r="IM60" s="173"/>
      <c r="IN60" s="173"/>
      <c r="IO60" s="173"/>
      <c r="IP60" s="173"/>
      <c r="IQ60" s="173"/>
      <c r="IR60" s="173"/>
      <c r="IS60" s="173"/>
      <c r="IT60" s="173"/>
      <c r="IU60" s="173"/>
      <c r="IV60" s="173"/>
      <c r="IW60" s="173"/>
    </row>
    <row r="61" customFormat="false" ht="12.6" hidden="false" customHeight="true" outlineLevel="0" collapsed="false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AB61" s="173"/>
      <c r="AC61" s="173"/>
      <c r="AD61" s="172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  <c r="CX61" s="173"/>
      <c r="CY61" s="173"/>
      <c r="CZ61" s="173"/>
      <c r="DA61" s="173"/>
      <c r="DB61" s="173"/>
      <c r="DC61" s="173"/>
      <c r="DD61" s="173"/>
      <c r="DE61" s="173"/>
      <c r="DF61" s="173"/>
      <c r="DG61" s="173"/>
      <c r="DH61" s="173"/>
      <c r="DI61" s="173"/>
      <c r="DJ61" s="173"/>
      <c r="DK61" s="173"/>
      <c r="DL61" s="173"/>
      <c r="DM61" s="173"/>
      <c r="DN61" s="173"/>
      <c r="DO61" s="173"/>
      <c r="DP61" s="173"/>
      <c r="DQ61" s="173"/>
      <c r="DR61" s="173"/>
      <c r="DS61" s="173"/>
      <c r="DT61" s="173"/>
      <c r="DU61" s="173"/>
      <c r="DV61" s="173"/>
      <c r="DW61" s="173"/>
      <c r="DX61" s="173"/>
      <c r="DY61" s="173"/>
      <c r="DZ61" s="173"/>
      <c r="EA61" s="173"/>
      <c r="EB61" s="173"/>
      <c r="EC61" s="173"/>
      <c r="ED61" s="173"/>
      <c r="EE61" s="173"/>
      <c r="EF61" s="173"/>
      <c r="EG61" s="173"/>
      <c r="EH61" s="173"/>
      <c r="EI61" s="173"/>
      <c r="EJ61" s="173"/>
      <c r="EK61" s="173"/>
      <c r="EL61" s="173"/>
      <c r="EM61" s="173"/>
      <c r="EN61" s="173"/>
      <c r="EO61" s="173"/>
      <c r="EP61" s="173"/>
      <c r="EQ61" s="173"/>
      <c r="ER61" s="173"/>
      <c r="ES61" s="173"/>
      <c r="ET61" s="173"/>
      <c r="EU61" s="173"/>
      <c r="EV61" s="173"/>
      <c r="EW61" s="173"/>
      <c r="EX61" s="173"/>
      <c r="EY61" s="173"/>
      <c r="EZ61" s="173"/>
      <c r="FA61" s="173"/>
      <c r="FB61" s="173"/>
      <c r="FC61" s="173"/>
      <c r="FD61" s="173"/>
      <c r="FE61" s="173"/>
      <c r="FF61" s="173"/>
      <c r="FG61" s="173"/>
      <c r="FH61" s="173"/>
      <c r="FI61" s="173"/>
      <c r="FJ61" s="173"/>
      <c r="FK61" s="173"/>
      <c r="FL61" s="173"/>
      <c r="FM61" s="173"/>
      <c r="FN61" s="173"/>
      <c r="FO61" s="173"/>
      <c r="FP61" s="173"/>
      <c r="FQ61" s="173"/>
      <c r="FR61" s="173"/>
      <c r="FS61" s="173"/>
      <c r="FT61" s="173"/>
      <c r="FU61" s="173"/>
      <c r="FV61" s="173"/>
      <c r="FW61" s="173"/>
      <c r="FX61" s="173"/>
      <c r="FY61" s="173"/>
      <c r="FZ61" s="173"/>
      <c r="GA61" s="173"/>
      <c r="GB61" s="173"/>
      <c r="GC61" s="173"/>
      <c r="GD61" s="173"/>
      <c r="GE61" s="173"/>
      <c r="GF61" s="173"/>
      <c r="GG61" s="173"/>
      <c r="GH61" s="173"/>
      <c r="GI61" s="173"/>
      <c r="GJ61" s="173"/>
      <c r="GK61" s="173"/>
      <c r="GL61" s="173"/>
      <c r="GM61" s="173"/>
      <c r="GN61" s="173"/>
      <c r="GO61" s="173"/>
      <c r="GP61" s="173"/>
      <c r="GQ61" s="173"/>
      <c r="GR61" s="173"/>
      <c r="GS61" s="173"/>
      <c r="GT61" s="173"/>
      <c r="GU61" s="173"/>
      <c r="GV61" s="173"/>
      <c r="GW61" s="173"/>
      <c r="GX61" s="173"/>
      <c r="GY61" s="173"/>
      <c r="GZ61" s="173"/>
      <c r="HA61" s="173"/>
      <c r="HB61" s="173"/>
      <c r="HC61" s="173"/>
      <c r="HD61" s="173"/>
      <c r="HE61" s="173"/>
      <c r="HF61" s="173"/>
      <c r="HG61" s="173"/>
      <c r="HH61" s="173"/>
      <c r="HI61" s="173"/>
      <c r="HJ61" s="173"/>
      <c r="HK61" s="173"/>
      <c r="HL61" s="173"/>
      <c r="HM61" s="173"/>
      <c r="HN61" s="173"/>
      <c r="HO61" s="173"/>
      <c r="HP61" s="173"/>
      <c r="HQ61" s="173"/>
      <c r="HR61" s="173"/>
      <c r="HS61" s="173"/>
      <c r="HT61" s="173"/>
      <c r="HU61" s="173"/>
      <c r="HV61" s="173"/>
      <c r="HW61" s="173"/>
      <c r="HX61" s="173"/>
      <c r="HY61" s="173"/>
      <c r="HZ61" s="173"/>
      <c r="IA61" s="173"/>
      <c r="IB61" s="173"/>
      <c r="IC61" s="173"/>
      <c r="ID61" s="173"/>
      <c r="IE61" s="173"/>
      <c r="IF61" s="173"/>
      <c r="IG61" s="173"/>
      <c r="IH61" s="173"/>
      <c r="II61" s="173"/>
      <c r="IJ61" s="173"/>
      <c r="IK61" s="173"/>
      <c r="IL61" s="173"/>
      <c r="IM61" s="173"/>
      <c r="IN61" s="173"/>
      <c r="IO61" s="173"/>
      <c r="IP61" s="173"/>
      <c r="IQ61" s="173"/>
      <c r="IR61" s="173"/>
      <c r="IS61" s="173"/>
      <c r="IT61" s="173"/>
      <c r="IU61" s="173"/>
      <c r="IV61" s="173"/>
      <c r="IW61" s="173"/>
    </row>
    <row r="62" customFormat="false" ht="12.6" hidden="false" customHeight="true" outlineLevel="0" collapsed="false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AB62" s="173"/>
      <c r="AC62" s="173"/>
      <c r="AD62" s="172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DT62" s="173"/>
      <c r="DU62" s="173"/>
      <c r="DV62" s="173"/>
      <c r="DW62" s="173"/>
      <c r="DX62" s="173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  <c r="EP62" s="173"/>
      <c r="EQ62" s="173"/>
      <c r="ER62" s="173"/>
      <c r="ES62" s="173"/>
      <c r="ET62" s="173"/>
      <c r="EU62" s="173"/>
      <c r="EV62" s="173"/>
      <c r="EW62" s="173"/>
      <c r="EX62" s="173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73"/>
      <c r="GK62" s="173"/>
      <c r="GL62" s="173"/>
      <c r="GM62" s="173"/>
      <c r="GN62" s="173"/>
      <c r="GO62" s="173"/>
      <c r="GP62" s="173"/>
      <c r="GQ62" s="173"/>
      <c r="GR62" s="173"/>
      <c r="GS62" s="173"/>
      <c r="GT62" s="173"/>
      <c r="GU62" s="173"/>
      <c r="GV62" s="173"/>
      <c r="GW62" s="173"/>
      <c r="GX62" s="173"/>
      <c r="GY62" s="173"/>
      <c r="GZ62" s="173"/>
      <c r="HA62" s="173"/>
      <c r="HB62" s="173"/>
      <c r="HC62" s="173"/>
      <c r="HD62" s="173"/>
      <c r="HE62" s="173"/>
      <c r="HF62" s="173"/>
      <c r="HG62" s="173"/>
      <c r="HH62" s="173"/>
      <c r="HI62" s="173"/>
      <c r="HJ62" s="173"/>
      <c r="HK62" s="173"/>
      <c r="HL62" s="173"/>
      <c r="HM62" s="173"/>
      <c r="HN62" s="173"/>
      <c r="HO62" s="173"/>
      <c r="HP62" s="173"/>
      <c r="HQ62" s="173"/>
      <c r="HR62" s="173"/>
      <c r="HS62" s="173"/>
      <c r="HT62" s="173"/>
      <c r="HU62" s="173"/>
      <c r="HV62" s="173"/>
      <c r="HW62" s="173"/>
      <c r="HX62" s="173"/>
      <c r="HY62" s="173"/>
      <c r="HZ62" s="173"/>
      <c r="IA62" s="173"/>
      <c r="IB62" s="173"/>
      <c r="IC62" s="173"/>
      <c r="ID62" s="173"/>
      <c r="IE62" s="173"/>
      <c r="IF62" s="173"/>
      <c r="IG62" s="173"/>
      <c r="IH62" s="173"/>
      <c r="II62" s="173"/>
      <c r="IJ62" s="173"/>
      <c r="IK62" s="173"/>
      <c r="IL62" s="173"/>
      <c r="IM62" s="173"/>
      <c r="IN62" s="173"/>
      <c r="IO62" s="173"/>
      <c r="IP62" s="173"/>
      <c r="IQ62" s="173"/>
      <c r="IR62" s="173"/>
      <c r="IS62" s="173"/>
      <c r="IT62" s="173"/>
      <c r="IU62" s="173"/>
      <c r="IV62" s="173"/>
      <c r="IW62" s="173"/>
    </row>
    <row r="63" customFormat="false" ht="12.6" hidden="false" customHeight="true" outlineLevel="0" collapsed="false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AB63" s="173"/>
      <c r="AC63" s="173"/>
      <c r="AD63" s="172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73"/>
      <c r="GH63" s="173"/>
      <c r="GI63" s="173"/>
      <c r="GJ63" s="173"/>
      <c r="GK63" s="173"/>
      <c r="GL63" s="173"/>
      <c r="GM63" s="173"/>
      <c r="GN63" s="173"/>
      <c r="GO63" s="173"/>
      <c r="GP63" s="173"/>
      <c r="GQ63" s="173"/>
      <c r="GR63" s="173"/>
      <c r="GS63" s="173"/>
      <c r="GT63" s="173"/>
      <c r="GU63" s="173"/>
      <c r="GV63" s="173"/>
      <c r="GW63" s="173"/>
      <c r="GX63" s="173"/>
      <c r="GY63" s="173"/>
      <c r="GZ63" s="173"/>
      <c r="HA63" s="173"/>
      <c r="HB63" s="173"/>
      <c r="HC63" s="173"/>
      <c r="HD63" s="173"/>
      <c r="HE63" s="173"/>
      <c r="HF63" s="173"/>
      <c r="HG63" s="173"/>
      <c r="HH63" s="173"/>
      <c r="HI63" s="173"/>
      <c r="HJ63" s="173"/>
      <c r="HK63" s="173"/>
      <c r="HL63" s="173"/>
      <c r="HM63" s="173"/>
      <c r="HN63" s="173"/>
      <c r="HO63" s="173"/>
      <c r="HP63" s="173"/>
      <c r="HQ63" s="173"/>
      <c r="HR63" s="173"/>
      <c r="HS63" s="173"/>
      <c r="HT63" s="173"/>
      <c r="HU63" s="173"/>
      <c r="HV63" s="173"/>
      <c r="HW63" s="173"/>
      <c r="HX63" s="173"/>
      <c r="HY63" s="173"/>
      <c r="HZ63" s="173"/>
      <c r="IA63" s="173"/>
      <c r="IB63" s="173"/>
      <c r="IC63" s="173"/>
      <c r="ID63" s="173"/>
      <c r="IE63" s="173"/>
      <c r="IF63" s="173"/>
      <c r="IG63" s="173"/>
      <c r="IH63" s="173"/>
      <c r="II63" s="173"/>
      <c r="IJ63" s="173"/>
      <c r="IK63" s="173"/>
      <c r="IL63" s="173"/>
      <c r="IM63" s="173"/>
      <c r="IN63" s="173"/>
      <c r="IO63" s="173"/>
      <c r="IP63" s="173"/>
      <c r="IQ63" s="173"/>
      <c r="IR63" s="173"/>
      <c r="IS63" s="173"/>
      <c r="IT63" s="173"/>
      <c r="IU63" s="173"/>
      <c r="IV63" s="173"/>
      <c r="IW63" s="173"/>
    </row>
    <row r="64" customFormat="false" ht="12.6" hidden="false" customHeight="true" outlineLevel="0" collapsed="false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AB64" s="173"/>
      <c r="AC64" s="173"/>
      <c r="AD64" s="172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  <c r="EB64" s="173"/>
      <c r="EC64" s="173"/>
      <c r="ED64" s="173"/>
      <c r="EE64" s="173"/>
      <c r="EF64" s="173"/>
      <c r="EG64" s="173"/>
      <c r="EH64" s="173"/>
      <c r="EI64" s="173"/>
      <c r="EJ64" s="173"/>
      <c r="EK64" s="173"/>
      <c r="EL64" s="173"/>
      <c r="EM64" s="173"/>
      <c r="EN64" s="173"/>
      <c r="EO64" s="173"/>
      <c r="EP64" s="173"/>
      <c r="EQ64" s="173"/>
      <c r="ER64" s="173"/>
      <c r="ES64" s="173"/>
      <c r="ET64" s="173"/>
      <c r="EU64" s="173"/>
      <c r="EV64" s="173"/>
      <c r="EW64" s="173"/>
      <c r="EX64" s="173"/>
      <c r="EY64" s="173"/>
      <c r="EZ64" s="173"/>
      <c r="FA64" s="173"/>
      <c r="FB64" s="173"/>
      <c r="FC64" s="173"/>
      <c r="FD64" s="173"/>
      <c r="FE64" s="173"/>
      <c r="FF64" s="173"/>
      <c r="FG64" s="173"/>
      <c r="FH64" s="173"/>
      <c r="FI64" s="173"/>
      <c r="FJ64" s="173"/>
      <c r="FK64" s="173"/>
      <c r="FL64" s="173"/>
      <c r="FM64" s="173"/>
      <c r="FN64" s="173"/>
      <c r="FO64" s="173"/>
      <c r="FP64" s="173"/>
      <c r="FQ64" s="173"/>
      <c r="FR64" s="173"/>
      <c r="FS64" s="173"/>
      <c r="FT64" s="173"/>
      <c r="FU64" s="173"/>
      <c r="FV64" s="173"/>
      <c r="FW64" s="173"/>
      <c r="FX64" s="173"/>
      <c r="FY64" s="173"/>
      <c r="FZ64" s="173"/>
      <c r="GA64" s="173"/>
      <c r="GB64" s="173"/>
      <c r="GC64" s="173"/>
      <c r="GD64" s="173"/>
      <c r="GE64" s="173"/>
      <c r="GF64" s="173"/>
      <c r="GG64" s="173"/>
      <c r="GH64" s="173"/>
      <c r="GI64" s="173"/>
      <c r="GJ64" s="173"/>
      <c r="GK64" s="173"/>
      <c r="GL64" s="173"/>
      <c r="GM64" s="173"/>
      <c r="GN64" s="173"/>
      <c r="GO64" s="173"/>
      <c r="GP64" s="173"/>
      <c r="GQ64" s="173"/>
      <c r="GR64" s="173"/>
      <c r="GS64" s="173"/>
      <c r="GT64" s="173"/>
      <c r="GU64" s="173"/>
      <c r="GV64" s="173"/>
      <c r="GW64" s="173"/>
      <c r="GX64" s="173"/>
      <c r="GY64" s="173"/>
      <c r="GZ64" s="173"/>
      <c r="HA64" s="173"/>
      <c r="HB64" s="173"/>
      <c r="HC64" s="173"/>
      <c r="HD64" s="173"/>
      <c r="HE64" s="173"/>
      <c r="HF64" s="173"/>
      <c r="HG64" s="173"/>
      <c r="HH64" s="173"/>
      <c r="HI64" s="173"/>
      <c r="HJ64" s="173"/>
      <c r="HK64" s="173"/>
      <c r="HL64" s="173"/>
      <c r="HM64" s="173"/>
      <c r="HN64" s="173"/>
      <c r="HO64" s="173"/>
      <c r="HP64" s="173"/>
      <c r="HQ64" s="173"/>
      <c r="HR64" s="173"/>
      <c r="HS64" s="173"/>
      <c r="HT64" s="173"/>
      <c r="HU64" s="173"/>
      <c r="HV64" s="173"/>
      <c r="HW64" s="173"/>
      <c r="HX64" s="173"/>
      <c r="HY64" s="173"/>
      <c r="HZ64" s="173"/>
      <c r="IA64" s="173"/>
      <c r="IB64" s="173"/>
      <c r="IC64" s="173"/>
      <c r="ID64" s="173"/>
      <c r="IE64" s="173"/>
      <c r="IF64" s="173"/>
      <c r="IG64" s="173"/>
      <c r="IH64" s="173"/>
      <c r="II64" s="173"/>
      <c r="IJ64" s="173"/>
      <c r="IK64" s="173"/>
      <c r="IL64" s="173"/>
      <c r="IM64" s="173"/>
      <c r="IN64" s="173"/>
      <c r="IO64" s="173"/>
      <c r="IP64" s="173"/>
      <c r="IQ64" s="173"/>
      <c r="IR64" s="173"/>
      <c r="IS64" s="173"/>
      <c r="IT64" s="173"/>
      <c r="IU64" s="173"/>
      <c r="IV64" s="173"/>
      <c r="IW64" s="173"/>
    </row>
    <row r="65" customFormat="false" ht="12.6" hidden="false" customHeight="true" outlineLevel="0" collapsed="false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AB65" s="173"/>
      <c r="AC65" s="173"/>
      <c r="AD65" s="172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/>
      <c r="DZ65" s="173"/>
      <c r="EA65" s="173"/>
      <c r="EB65" s="173"/>
      <c r="EC65" s="173"/>
      <c r="ED65" s="173"/>
      <c r="EE65" s="173"/>
      <c r="EF65" s="173"/>
      <c r="EG65" s="173"/>
      <c r="EH65" s="173"/>
      <c r="EI65" s="173"/>
      <c r="EJ65" s="173"/>
      <c r="EK65" s="173"/>
      <c r="EL65" s="173"/>
      <c r="EM65" s="173"/>
      <c r="EN65" s="173"/>
      <c r="EO65" s="173"/>
      <c r="EP65" s="173"/>
      <c r="EQ65" s="173"/>
      <c r="ER65" s="173"/>
      <c r="ES65" s="173"/>
      <c r="ET65" s="173"/>
      <c r="EU65" s="173"/>
      <c r="EV65" s="173"/>
      <c r="EW65" s="173"/>
      <c r="EX65" s="173"/>
      <c r="EY65" s="173"/>
      <c r="EZ65" s="173"/>
      <c r="FA65" s="173"/>
      <c r="FB65" s="173"/>
      <c r="FC65" s="173"/>
      <c r="FD65" s="173"/>
      <c r="FE65" s="173"/>
      <c r="FF65" s="173"/>
      <c r="FG65" s="173"/>
      <c r="FH65" s="173"/>
      <c r="FI65" s="173"/>
      <c r="FJ65" s="173"/>
      <c r="FK65" s="173"/>
      <c r="FL65" s="173"/>
      <c r="FM65" s="173"/>
      <c r="FN65" s="173"/>
      <c r="FO65" s="173"/>
      <c r="FP65" s="173"/>
      <c r="FQ65" s="173"/>
      <c r="FR65" s="173"/>
      <c r="FS65" s="173"/>
      <c r="FT65" s="173"/>
      <c r="FU65" s="173"/>
      <c r="FV65" s="173"/>
      <c r="FW65" s="173"/>
      <c r="FX65" s="173"/>
      <c r="FY65" s="173"/>
      <c r="FZ65" s="173"/>
      <c r="GA65" s="173"/>
      <c r="GB65" s="173"/>
      <c r="GC65" s="173"/>
      <c r="GD65" s="173"/>
      <c r="GE65" s="173"/>
      <c r="GF65" s="173"/>
      <c r="GG65" s="173"/>
      <c r="GH65" s="173"/>
      <c r="GI65" s="173"/>
      <c r="GJ65" s="173"/>
      <c r="GK65" s="173"/>
      <c r="GL65" s="173"/>
      <c r="GM65" s="173"/>
      <c r="GN65" s="173"/>
      <c r="GO65" s="173"/>
      <c r="GP65" s="173"/>
      <c r="GQ65" s="173"/>
      <c r="GR65" s="173"/>
      <c r="GS65" s="173"/>
      <c r="GT65" s="173"/>
      <c r="GU65" s="173"/>
      <c r="GV65" s="173"/>
      <c r="GW65" s="173"/>
      <c r="GX65" s="173"/>
      <c r="GY65" s="173"/>
      <c r="GZ65" s="173"/>
      <c r="HA65" s="173"/>
      <c r="HB65" s="173"/>
      <c r="HC65" s="173"/>
      <c r="HD65" s="173"/>
      <c r="HE65" s="173"/>
      <c r="HF65" s="173"/>
      <c r="HG65" s="173"/>
      <c r="HH65" s="173"/>
      <c r="HI65" s="173"/>
      <c r="HJ65" s="173"/>
      <c r="HK65" s="173"/>
      <c r="HL65" s="173"/>
      <c r="HM65" s="173"/>
      <c r="HN65" s="173"/>
      <c r="HO65" s="173"/>
      <c r="HP65" s="173"/>
      <c r="HQ65" s="173"/>
      <c r="HR65" s="173"/>
      <c r="HS65" s="173"/>
      <c r="HT65" s="173"/>
      <c r="HU65" s="173"/>
      <c r="HV65" s="173"/>
      <c r="HW65" s="173"/>
      <c r="HX65" s="173"/>
      <c r="HY65" s="173"/>
      <c r="HZ65" s="173"/>
      <c r="IA65" s="173"/>
      <c r="IB65" s="173"/>
      <c r="IC65" s="173"/>
      <c r="ID65" s="173"/>
      <c r="IE65" s="173"/>
      <c r="IF65" s="173"/>
      <c r="IG65" s="173"/>
      <c r="IH65" s="173"/>
      <c r="II65" s="173"/>
      <c r="IJ65" s="173"/>
      <c r="IK65" s="173"/>
      <c r="IL65" s="173"/>
      <c r="IM65" s="173"/>
      <c r="IN65" s="173"/>
      <c r="IO65" s="173"/>
      <c r="IP65" s="173"/>
      <c r="IQ65" s="173"/>
      <c r="IR65" s="173"/>
      <c r="IS65" s="173"/>
      <c r="IT65" s="173"/>
      <c r="IU65" s="173"/>
      <c r="IV65" s="173"/>
      <c r="IW65" s="173"/>
    </row>
    <row r="66" customFormat="false" ht="12.6" hidden="false" customHeight="true" outlineLevel="0" collapsed="false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AB66" s="173"/>
      <c r="AC66" s="173"/>
      <c r="AD66" s="172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3"/>
      <c r="CN66" s="173"/>
      <c r="CO66" s="173"/>
      <c r="CP66" s="173"/>
      <c r="CQ66" s="173"/>
      <c r="CR66" s="173"/>
      <c r="CS66" s="173"/>
      <c r="CT66" s="173"/>
      <c r="CU66" s="173"/>
      <c r="CV66" s="173"/>
      <c r="CW66" s="173"/>
      <c r="CX66" s="173"/>
      <c r="CY66" s="173"/>
      <c r="CZ66" s="173"/>
      <c r="DA66" s="173"/>
      <c r="DB66" s="173"/>
      <c r="DC66" s="173"/>
      <c r="DD66" s="173"/>
      <c r="DE66" s="173"/>
      <c r="DF66" s="173"/>
      <c r="DG66" s="173"/>
      <c r="DH66" s="173"/>
      <c r="DI66" s="173"/>
      <c r="DJ66" s="173"/>
      <c r="DK66" s="173"/>
      <c r="DL66" s="173"/>
      <c r="DM66" s="173"/>
      <c r="DN66" s="173"/>
      <c r="DO66" s="173"/>
      <c r="DP66" s="173"/>
      <c r="DQ66" s="173"/>
      <c r="DR66" s="173"/>
      <c r="DS66" s="173"/>
      <c r="DT66" s="173"/>
      <c r="DU66" s="173"/>
      <c r="DV66" s="173"/>
      <c r="DW66" s="173"/>
      <c r="DX66" s="173"/>
      <c r="DY66" s="173"/>
      <c r="DZ66" s="173"/>
      <c r="EA66" s="173"/>
      <c r="EB66" s="173"/>
      <c r="EC66" s="173"/>
      <c r="ED66" s="173"/>
      <c r="EE66" s="173"/>
      <c r="EF66" s="173"/>
      <c r="EG66" s="173"/>
      <c r="EH66" s="173"/>
      <c r="EI66" s="173"/>
      <c r="EJ66" s="173"/>
      <c r="EK66" s="173"/>
      <c r="EL66" s="173"/>
      <c r="EM66" s="173"/>
      <c r="EN66" s="173"/>
      <c r="EO66" s="173"/>
      <c r="EP66" s="173"/>
      <c r="EQ66" s="173"/>
      <c r="ER66" s="173"/>
      <c r="ES66" s="173"/>
      <c r="ET66" s="173"/>
      <c r="EU66" s="173"/>
      <c r="EV66" s="173"/>
      <c r="EW66" s="173"/>
      <c r="EX66" s="173"/>
      <c r="EY66" s="173"/>
      <c r="EZ66" s="173"/>
      <c r="FA66" s="173"/>
      <c r="FB66" s="173"/>
      <c r="FC66" s="173"/>
      <c r="FD66" s="173"/>
      <c r="FE66" s="173"/>
      <c r="FF66" s="173"/>
      <c r="FG66" s="173"/>
      <c r="FH66" s="173"/>
      <c r="FI66" s="173"/>
      <c r="FJ66" s="173"/>
      <c r="FK66" s="173"/>
      <c r="FL66" s="173"/>
      <c r="FM66" s="173"/>
      <c r="FN66" s="173"/>
      <c r="FO66" s="173"/>
      <c r="FP66" s="173"/>
      <c r="FQ66" s="173"/>
      <c r="FR66" s="173"/>
      <c r="FS66" s="173"/>
      <c r="FT66" s="173"/>
      <c r="FU66" s="173"/>
      <c r="FV66" s="173"/>
      <c r="FW66" s="173"/>
      <c r="FX66" s="173"/>
      <c r="FY66" s="173"/>
      <c r="FZ66" s="173"/>
      <c r="GA66" s="173"/>
      <c r="GB66" s="173"/>
      <c r="GC66" s="173"/>
      <c r="GD66" s="173"/>
      <c r="GE66" s="173"/>
      <c r="GF66" s="173"/>
      <c r="GG66" s="173"/>
      <c r="GH66" s="173"/>
      <c r="GI66" s="173"/>
      <c r="GJ66" s="173"/>
      <c r="GK66" s="173"/>
      <c r="GL66" s="173"/>
      <c r="GM66" s="173"/>
      <c r="GN66" s="173"/>
      <c r="GO66" s="173"/>
      <c r="GP66" s="173"/>
      <c r="GQ66" s="173"/>
      <c r="GR66" s="173"/>
      <c r="GS66" s="173"/>
      <c r="GT66" s="173"/>
      <c r="GU66" s="173"/>
      <c r="GV66" s="173"/>
      <c r="GW66" s="173"/>
      <c r="GX66" s="173"/>
      <c r="GY66" s="173"/>
      <c r="GZ66" s="173"/>
      <c r="HA66" s="173"/>
      <c r="HB66" s="173"/>
      <c r="HC66" s="173"/>
      <c r="HD66" s="173"/>
      <c r="HE66" s="173"/>
      <c r="HF66" s="173"/>
      <c r="HG66" s="173"/>
      <c r="HH66" s="173"/>
      <c r="HI66" s="173"/>
      <c r="HJ66" s="173"/>
      <c r="HK66" s="173"/>
      <c r="HL66" s="173"/>
      <c r="HM66" s="173"/>
      <c r="HN66" s="173"/>
      <c r="HO66" s="173"/>
      <c r="HP66" s="173"/>
      <c r="HQ66" s="173"/>
      <c r="HR66" s="173"/>
      <c r="HS66" s="173"/>
      <c r="HT66" s="173"/>
      <c r="HU66" s="173"/>
      <c r="HV66" s="173"/>
      <c r="HW66" s="173"/>
      <c r="HX66" s="173"/>
      <c r="HY66" s="173"/>
      <c r="HZ66" s="173"/>
      <c r="IA66" s="173"/>
      <c r="IB66" s="173"/>
      <c r="IC66" s="173"/>
      <c r="ID66" s="173"/>
      <c r="IE66" s="173"/>
      <c r="IF66" s="173"/>
      <c r="IG66" s="173"/>
      <c r="IH66" s="173"/>
      <c r="II66" s="173"/>
      <c r="IJ66" s="173"/>
      <c r="IK66" s="173"/>
      <c r="IL66" s="173"/>
      <c r="IM66" s="173"/>
      <c r="IN66" s="173"/>
      <c r="IO66" s="173"/>
      <c r="IP66" s="173"/>
      <c r="IQ66" s="173"/>
      <c r="IR66" s="173"/>
      <c r="IS66" s="173"/>
      <c r="IT66" s="173"/>
      <c r="IU66" s="173"/>
      <c r="IV66" s="173"/>
      <c r="IW66" s="173"/>
    </row>
    <row r="67" customFormat="false" ht="12.6" hidden="false" customHeight="true" outlineLevel="0" collapsed="false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  <c r="CH67" s="172"/>
      <c r="CI67" s="172"/>
      <c r="CJ67" s="172"/>
      <c r="CK67" s="172"/>
      <c r="CL67" s="172"/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172"/>
      <c r="CX67" s="172"/>
      <c r="CY67" s="172"/>
      <c r="CZ67" s="172"/>
      <c r="DA67" s="172"/>
      <c r="DB67" s="172"/>
      <c r="DC67" s="172"/>
      <c r="DD67" s="172"/>
      <c r="DE67" s="172"/>
      <c r="DF67" s="172"/>
      <c r="DG67" s="172"/>
      <c r="DH67" s="172"/>
      <c r="DI67" s="172"/>
      <c r="DJ67" s="172"/>
      <c r="DK67" s="172"/>
      <c r="DL67" s="172"/>
      <c r="DM67" s="172"/>
      <c r="DN67" s="172"/>
      <c r="DO67" s="172"/>
      <c r="DP67" s="172"/>
      <c r="DQ67" s="172"/>
      <c r="DR67" s="172"/>
      <c r="DS67" s="172"/>
      <c r="DT67" s="172"/>
      <c r="DU67" s="172"/>
      <c r="DV67" s="172"/>
      <c r="DW67" s="172"/>
      <c r="DX67" s="172"/>
      <c r="DY67" s="172"/>
      <c r="DZ67" s="172"/>
      <c r="EA67" s="172"/>
      <c r="EB67" s="172"/>
      <c r="EC67" s="172"/>
      <c r="ED67" s="172"/>
      <c r="EE67" s="172"/>
      <c r="EF67" s="172"/>
      <c r="EG67" s="172"/>
      <c r="EH67" s="172"/>
      <c r="EI67" s="172"/>
      <c r="EJ67" s="172"/>
      <c r="EK67" s="172"/>
      <c r="EL67" s="172"/>
      <c r="EM67" s="172"/>
      <c r="EN67" s="172"/>
      <c r="EO67" s="172"/>
      <c r="EP67" s="172"/>
      <c r="EQ67" s="172"/>
      <c r="ER67" s="172"/>
      <c r="ES67" s="172"/>
      <c r="ET67" s="172"/>
      <c r="EU67" s="172"/>
      <c r="EV67" s="172"/>
      <c r="EW67" s="172"/>
      <c r="EX67" s="172"/>
      <c r="EY67" s="172"/>
      <c r="EZ67" s="172"/>
      <c r="FA67" s="172"/>
      <c r="FB67" s="172"/>
      <c r="FC67" s="172"/>
      <c r="FD67" s="172"/>
      <c r="FE67" s="172"/>
      <c r="FF67" s="172"/>
      <c r="FG67" s="172"/>
      <c r="FH67" s="172"/>
      <c r="FI67" s="172"/>
      <c r="FJ67" s="172"/>
      <c r="FK67" s="172"/>
      <c r="FL67" s="172"/>
      <c r="FM67" s="172"/>
      <c r="FN67" s="172"/>
      <c r="FO67" s="172"/>
      <c r="FP67" s="172"/>
      <c r="FQ67" s="172"/>
      <c r="FR67" s="172"/>
      <c r="FS67" s="172"/>
      <c r="FT67" s="172"/>
      <c r="FU67" s="172"/>
      <c r="FV67" s="172"/>
      <c r="FW67" s="172"/>
      <c r="FX67" s="172"/>
      <c r="FY67" s="172"/>
      <c r="FZ67" s="172"/>
      <c r="GA67" s="172"/>
      <c r="GB67" s="172"/>
      <c r="GC67" s="172"/>
      <c r="GD67" s="172"/>
      <c r="GE67" s="172"/>
      <c r="GF67" s="172"/>
      <c r="GG67" s="172"/>
      <c r="GH67" s="172"/>
      <c r="GI67" s="172"/>
      <c r="GJ67" s="172"/>
      <c r="GK67" s="172"/>
      <c r="GL67" s="172"/>
      <c r="GM67" s="172"/>
      <c r="GN67" s="172"/>
      <c r="GO67" s="172"/>
      <c r="GP67" s="172"/>
      <c r="GQ67" s="172"/>
      <c r="GR67" s="172"/>
      <c r="GS67" s="172"/>
      <c r="GT67" s="172"/>
      <c r="GU67" s="172"/>
      <c r="GV67" s="172"/>
      <c r="GW67" s="172"/>
      <c r="GX67" s="172"/>
      <c r="GY67" s="172"/>
      <c r="GZ67" s="172"/>
      <c r="HA67" s="172"/>
      <c r="HB67" s="172"/>
      <c r="HC67" s="172"/>
      <c r="HD67" s="172"/>
      <c r="HE67" s="172"/>
      <c r="HF67" s="172"/>
      <c r="HG67" s="172"/>
      <c r="HH67" s="172"/>
      <c r="HI67" s="172"/>
      <c r="HJ67" s="172"/>
      <c r="HK67" s="172"/>
      <c r="HL67" s="172"/>
      <c r="HM67" s="172"/>
      <c r="HN67" s="172"/>
      <c r="HO67" s="172"/>
      <c r="HP67" s="172"/>
      <c r="HQ67" s="172"/>
      <c r="HR67" s="172"/>
      <c r="HS67" s="172"/>
      <c r="HT67" s="172"/>
      <c r="HU67" s="172"/>
      <c r="HV67" s="172"/>
      <c r="HW67" s="172"/>
      <c r="HX67" s="172"/>
      <c r="HY67" s="172"/>
      <c r="HZ67" s="172"/>
      <c r="IA67" s="172"/>
      <c r="IB67" s="172"/>
      <c r="IC67" s="172"/>
      <c r="ID67" s="172"/>
      <c r="IE67" s="172"/>
      <c r="IF67" s="172"/>
      <c r="IG67" s="172"/>
      <c r="IH67" s="172"/>
      <c r="II67" s="172"/>
      <c r="IJ67" s="172"/>
      <c r="IK67" s="172"/>
      <c r="IL67" s="172"/>
      <c r="IM67" s="172"/>
      <c r="IN67" s="172"/>
      <c r="IO67" s="172"/>
      <c r="IP67" s="172"/>
      <c r="IQ67" s="172"/>
      <c r="IR67" s="172"/>
      <c r="IS67" s="172"/>
      <c r="IT67" s="172"/>
      <c r="IU67" s="172"/>
      <c r="IV67" s="172"/>
      <c r="IW67" s="172"/>
    </row>
    <row r="68" customFormat="false" ht="12.6" hidden="false" customHeight="true" outlineLevel="0" collapsed="false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  <c r="CH68" s="172"/>
      <c r="CI68" s="172"/>
      <c r="CJ68" s="172"/>
      <c r="CK68" s="172"/>
      <c r="CL68" s="172"/>
      <c r="CM68" s="172"/>
      <c r="CN68" s="172"/>
      <c r="CO68" s="172"/>
      <c r="CP68" s="172"/>
      <c r="CQ68" s="172"/>
      <c r="CR68" s="172"/>
      <c r="CS68" s="172"/>
      <c r="CT68" s="172"/>
      <c r="CU68" s="172"/>
      <c r="CV68" s="172"/>
      <c r="CW68" s="172"/>
      <c r="CX68" s="172"/>
      <c r="CY68" s="172"/>
      <c r="CZ68" s="172"/>
      <c r="DA68" s="172"/>
      <c r="DB68" s="172"/>
      <c r="DC68" s="172"/>
      <c r="DD68" s="172"/>
      <c r="DE68" s="172"/>
      <c r="DF68" s="172"/>
      <c r="DG68" s="172"/>
      <c r="DH68" s="172"/>
      <c r="DI68" s="172"/>
      <c r="DJ68" s="172"/>
      <c r="DK68" s="172"/>
      <c r="DL68" s="172"/>
      <c r="DM68" s="172"/>
      <c r="DN68" s="172"/>
      <c r="DO68" s="172"/>
      <c r="DP68" s="172"/>
      <c r="DQ68" s="172"/>
      <c r="DR68" s="172"/>
      <c r="DS68" s="172"/>
      <c r="DT68" s="172"/>
      <c r="DU68" s="172"/>
      <c r="DV68" s="172"/>
      <c r="DW68" s="172"/>
      <c r="DX68" s="172"/>
      <c r="DY68" s="172"/>
      <c r="DZ68" s="172"/>
      <c r="EA68" s="172"/>
      <c r="EB68" s="172"/>
      <c r="EC68" s="172"/>
      <c r="ED68" s="172"/>
      <c r="EE68" s="172"/>
      <c r="EF68" s="172"/>
      <c r="EG68" s="172"/>
      <c r="EH68" s="172"/>
      <c r="EI68" s="172"/>
      <c r="EJ68" s="172"/>
      <c r="EK68" s="172"/>
      <c r="EL68" s="172"/>
      <c r="EM68" s="172"/>
      <c r="EN68" s="172"/>
      <c r="EO68" s="172"/>
      <c r="EP68" s="172"/>
      <c r="EQ68" s="172"/>
      <c r="ER68" s="172"/>
      <c r="ES68" s="172"/>
      <c r="ET68" s="172"/>
      <c r="EU68" s="172"/>
      <c r="EV68" s="172"/>
      <c r="EW68" s="172"/>
      <c r="EX68" s="172"/>
      <c r="EY68" s="172"/>
      <c r="EZ68" s="172"/>
      <c r="FA68" s="172"/>
      <c r="FB68" s="172"/>
      <c r="FC68" s="172"/>
      <c r="FD68" s="172"/>
      <c r="FE68" s="172"/>
      <c r="FF68" s="172"/>
      <c r="FG68" s="172"/>
      <c r="FH68" s="172"/>
      <c r="FI68" s="172"/>
      <c r="FJ68" s="172"/>
      <c r="FK68" s="172"/>
      <c r="FL68" s="172"/>
      <c r="FM68" s="172"/>
      <c r="FN68" s="172"/>
      <c r="FO68" s="172"/>
      <c r="FP68" s="172"/>
      <c r="FQ68" s="172"/>
      <c r="FR68" s="172"/>
      <c r="FS68" s="172"/>
      <c r="FT68" s="172"/>
      <c r="FU68" s="172"/>
      <c r="FV68" s="172"/>
      <c r="FW68" s="172"/>
      <c r="FX68" s="172"/>
      <c r="FY68" s="172"/>
      <c r="FZ68" s="172"/>
      <c r="GA68" s="172"/>
      <c r="GB68" s="172"/>
      <c r="GC68" s="172"/>
      <c r="GD68" s="172"/>
      <c r="GE68" s="172"/>
      <c r="GF68" s="172"/>
      <c r="GG68" s="172"/>
      <c r="GH68" s="172"/>
      <c r="GI68" s="172"/>
      <c r="GJ68" s="172"/>
      <c r="GK68" s="172"/>
      <c r="GL68" s="172"/>
      <c r="GM68" s="172"/>
      <c r="GN68" s="172"/>
      <c r="GO68" s="172"/>
      <c r="GP68" s="172"/>
      <c r="GQ68" s="172"/>
      <c r="GR68" s="172"/>
      <c r="GS68" s="172"/>
      <c r="GT68" s="172"/>
      <c r="GU68" s="172"/>
      <c r="GV68" s="172"/>
      <c r="GW68" s="172"/>
      <c r="GX68" s="172"/>
      <c r="GY68" s="172"/>
      <c r="GZ68" s="172"/>
      <c r="HA68" s="172"/>
      <c r="HB68" s="172"/>
      <c r="HC68" s="172"/>
      <c r="HD68" s="172"/>
      <c r="HE68" s="172"/>
      <c r="HF68" s="172"/>
      <c r="HG68" s="172"/>
      <c r="HH68" s="172"/>
      <c r="HI68" s="172"/>
      <c r="HJ68" s="172"/>
      <c r="HK68" s="172"/>
      <c r="HL68" s="172"/>
      <c r="HM68" s="172"/>
      <c r="HN68" s="172"/>
      <c r="HO68" s="172"/>
      <c r="HP68" s="172"/>
      <c r="HQ68" s="172"/>
      <c r="HR68" s="172"/>
      <c r="HS68" s="172"/>
      <c r="HT68" s="172"/>
      <c r="HU68" s="172"/>
      <c r="HV68" s="172"/>
      <c r="HW68" s="172"/>
      <c r="HX68" s="172"/>
      <c r="HY68" s="172"/>
      <c r="HZ68" s="172"/>
      <c r="IA68" s="172"/>
      <c r="IB68" s="172"/>
      <c r="IC68" s="172"/>
      <c r="ID68" s="172"/>
      <c r="IE68" s="172"/>
      <c r="IF68" s="172"/>
      <c r="IG68" s="172"/>
      <c r="IH68" s="172"/>
      <c r="II68" s="172"/>
      <c r="IJ68" s="172"/>
      <c r="IK68" s="172"/>
      <c r="IL68" s="172"/>
      <c r="IM68" s="172"/>
      <c r="IN68" s="172"/>
      <c r="IO68" s="172"/>
      <c r="IP68" s="172"/>
      <c r="IQ68" s="172"/>
      <c r="IR68" s="172"/>
      <c r="IS68" s="172"/>
      <c r="IT68" s="172"/>
      <c r="IU68" s="172"/>
      <c r="IV68" s="172"/>
      <c r="IW68" s="172"/>
    </row>
    <row r="69" customFormat="false" ht="12.6" hidden="false" customHeight="true" outlineLevel="0" collapsed="false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  <c r="CH69" s="172"/>
      <c r="CI69" s="172"/>
      <c r="CJ69" s="172"/>
      <c r="CK69" s="172"/>
      <c r="CL69" s="172"/>
      <c r="CM69" s="172"/>
      <c r="CN69" s="172"/>
      <c r="CO69" s="172"/>
      <c r="CP69" s="172"/>
      <c r="CQ69" s="172"/>
      <c r="CR69" s="172"/>
      <c r="CS69" s="172"/>
      <c r="CT69" s="172"/>
      <c r="CU69" s="172"/>
      <c r="CV69" s="172"/>
      <c r="CW69" s="172"/>
      <c r="CX69" s="172"/>
      <c r="CY69" s="172"/>
      <c r="CZ69" s="172"/>
      <c r="DA69" s="172"/>
      <c r="DB69" s="172"/>
      <c r="DC69" s="172"/>
      <c r="DD69" s="172"/>
      <c r="DE69" s="172"/>
      <c r="DF69" s="172"/>
      <c r="DG69" s="172"/>
      <c r="DH69" s="172"/>
      <c r="DI69" s="172"/>
      <c r="DJ69" s="172"/>
      <c r="DK69" s="172"/>
      <c r="DL69" s="172"/>
      <c r="DM69" s="172"/>
      <c r="DN69" s="172"/>
      <c r="DO69" s="172"/>
      <c r="DP69" s="172"/>
      <c r="DQ69" s="172"/>
      <c r="DR69" s="172"/>
      <c r="DS69" s="172"/>
      <c r="DT69" s="172"/>
      <c r="DU69" s="172"/>
      <c r="DV69" s="172"/>
      <c r="DW69" s="172"/>
      <c r="DX69" s="172"/>
      <c r="DY69" s="172"/>
      <c r="DZ69" s="172"/>
      <c r="EA69" s="172"/>
      <c r="EB69" s="172"/>
      <c r="EC69" s="172"/>
      <c r="ED69" s="172"/>
      <c r="EE69" s="172"/>
      <c r="EF69" s="172"/>
      <c r="EG69" s="172"/>
      <c r="EH69" s="172"/>
      <c r="EI69" s="172"/>
      <c r="EJ69" s="172"/>
      <c r="EK69" s="172"/>
      <c r="EL69" s="172"/>
      <c r="EM69" s="172"/>
      <c r="EN69" s="172"/>
      <c r="EO69" s="172"/>
      <c r="EP69" s="172"/>
      <c r="EQ69" s="172"/>
      <c r="ER69" s="172"/>
      <c r="ES69" s="172"/>
      <c r="ET69" s="172"/>
      <c r="EU69" s="172"/>
      <c r="EV69" s="172"/>
      <c r="EW69" s="172"/>
      <c r="EX69" s="172"/>
      <c r="EY69" s="172"/>
      <c r="EZ69" s="172"/>
      <c r="FA69" s="172"/>
      <c r="FB69" s="172"/>
      <c r="FC69" s="172"/>
      <c r="FD69" s="172"/>
      <c r="FE69" s="172"/>
      <c r="FF69" s="172"/>
      <c r="FG69" s="172"/>
      <c r="FH69" s="172"/>
      <c r="FI69" s="172"/>
      <c r="FJ69" s="172"/>
      <c r="FK69" s="172"/>
      <c r="FL69" s="172"/>
      <c r="FM69" s="172"/>
      <c r="FN69" s="172"/>
      <c r="FO69" s="172"/>
      <c r="FP69" s="172"/>
      <c r="FQ69" s="172"/>
      <c r="FR69" s="172"/>
      <c r="FS69" s="172"/>
      <c r="FT69" s="172"/>
      <c r="FU69" s="172"/>
      <c r="FV69" s="172"/>
      <c r="FW69" s="172"/>
      <c r="FX69" s="172"/>
      <c r="FY69" s="172"/>
      <c r="FZ69" s="172"/>
      <c r="GA69" s="172"/>
      <c r="GB69" s="172"/>
      <c r="GC69" s="172"/>
      <c r="GD69" s="172"/>
      <c r="GE69" s="172"/>
      <c r="GF69" s="172"/>
      <c r="GG69" s="172"/>
      <c r="GH69" s="172"/>
      <c r="GI69" s="172"/>
      <c r="GJ69" s="172"/>
      <c r="GK69" s="172"/>
      <c r="GL69" s="172"/>
      <c r="GM69" s="172"/>
      <c r="GN69" s="172"/>
      <c r="GO69" s="172"/>
      <c r="GP69" s="172"/>
      <c r="GQ69" s="172"/>
      <c r="GR69" s="172"/>
      <c r="GS69" s="172"/>
      <c r="GT69" s="172"/>
      <c r="GU69" s="172"/>
      <c r="GV69" s="172"/>
      <c r="GW69" s="172"/>
      <c r="GX69" s="172"/>
      <c r="GY69" s="172"/>
      <c r="GZ69" s="172"/>
      <c r="HA69" s="172"/>
      <c r="HB69" s="172"/>
      <c r="HC69" s="172"/>
      <c r="HD69" s="172"/>
      <c r="HE69" s="172"/>
      <c r="HF69" s="172"/>
      <c r="HG69" s="172"/>
      <c r="HH69" s="172"/>
      <c r="HI69" s="172"/>
      <c r="HJ69" s="172"/>
      <c r="HK69" s="172"/>
      <c r="HL69" s="172"/>
      <c r="HM69" s="172"/>
      <c r="HN69" s="172"/>
      <c r="HO69" s="172"/>
      <c r="HP69" s="172"/>
      <c r="HQ69" s="172"/>
      <c r="HR69" s="172"/>
      <c r="HS69" s="172"/>
      <c r="HT69" s="172"/>
      <c r="HU69" s="172"/>
      <c r="HV69" s="172"/>
      <c r="HW69" s="172"/>
      <c r="HX69" s="172"/>
      <c r="HY69" s="172"/>
      <c r="HZ69" s="172"/>
      <c r="IA69" s="172"/>
      <c r="IB69" s="172"/>
      <c r="IC69" s="172"/>
      <c r="ID69" s="172"/>
      <c r="IE69" s="172"/>
      <c r="IF69" s="172"/>
      <c r="IG69" s="172"/>
      <c r="IH69" s="172"/>
      <c r="II69" s="172"/>
      <c r="IJ69" s="172"/>
      <c r="IK69" s="172"/>
      <c r="IL69" s="172"/>
      <c r="IM69" s="172"/>
      <c r="IN69" s="172"/>
      <c r="IO69" s="172"/>
      <c r="IP69" s="172"/>
      <c r="IQ69" s="172"/>
      <c r="IR69" s="172"/>
      <c r="IS69" s="172"/>
      <c r="IT69" s="172"/>
      <c r="IU69" s="172"/>
      <c r="IV69" s="172"/>
      <c r="IW69" s="172"/>
    </row>
    <row r="70" customFormat="false" ht="12.6" hidden="false" customHeight="true" outlineLevel="0" collapsed="false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  <c r="CH70" s="172"/>
      <c r="CI70" s="172"/>
      <c r="CJ70" s="172"/>
      <c r="CK70" s="172"/>
      <c r="CL70" s="172"/>
      <c r="CM70" s="172"/>
      <c r="CN70" s="172"/>
      <c r="CO70" s="172"/>
      <c r="CP70" s="172"/>
      <c r="CQ70" s="172"/>
      <c r="CR70" s="172"/>
      <c r="CS70" s="172"/>
      <c r="CT70" s="172"/>
      <c r="CU70" s="172"/>
      <c r="CV70" s="172"/>
      <c r="CW70" s="172"/>
      <c r="CX70" s="172"/>
      <c r="CY70" s="172"/>
      <c r="CZ70" s="172"/>
      <c r="DA70" s="172"/>
      <c r="DB70" s="172"/>
      <c r="DC70" s="172"/>
      <c r="DD70" s="172"/>
      <c r="DE70" s="172"/>
      <c r="DF70" s="172"/>
      <c r="DG70" s="172"/>
      <c r="DH70" s="172"/>
      <c r="DI70" s="172"/>
      <c r="DJ70" s="172"/>
      <c r="DK70" s="172"/>
      <c r="DL70" s="172"/>
      <c r="DM70" s="172"/>
      <c r="DN70" s="172"/>
      <c r="DO70" s="172"/>
      <c r="DP70" s="172"/>
      <c r="DQ70" s="172"/>
      <c r="DR70" s="172"/>
      <c r="DS70" s="172"/>
      <c r="DT70" s="172"/>
      <c r="DU70" s="172"/>
      <c r="DV70" s="172"/>
      <c r="DW70" s="172"/>
      <c r="DX70" s="172"/>
      <c r="DY70" s="172"/>
      <c r="DZ70" s="172"/>
      <c r="EA70" s="172"/>
      <c r="EB70" s="172"/>
      <c r="EC70" s="172"/>
      <c r="ED70" s="172"/>
      <c r="EE70" s="172"/>
      <c r="EF70" s="172"/>
      <c r="EG70" s="172"/>
      <c r="EH70" s="172"/>
      <c r="EI70" s="172"/>
      <c r="EJ70" s="172"/>
      <c r="EK70" s="172"/>
      <c r="EL70" s="172"/>
      <c r="EM70" s="172"/>
      <c r="EN70" s="172"/>
      <c r="EO70" s="172"/>
      <c r="EP70" s="172"/>
      <c r="EQ70" s="172"/>
      <c r="ER70" s="172"/>
      <c r="ES70" s="172"/>
      <c r="ET70" s="172"/>
      <c r="EU70" s="172"/>
      <c r="EV70" s="172"/>
      <c r="EW70" s="172"/>
      <c r="EX70" s="172"/>
      <c r="EY70" s="172"/>
      <c r="EZ70" s="172"/>
      <c r="FA70" s="172"/>
      <c r="FB70" s="172"/>
      <c r="FC70" s="172"/>
      <c r="FD70" s="172"/>
      <c r="FE70" s="172"/>
      <c r="FF70" s="172"/>
      <c r="FG70" s="172"/>
      <c r="FH70" s="172"/>
      <c r="FI70" s="172"/>
      <c r="FJ70" s="172"/>
      <c r="FK70" s="172"/>
      <c r="FL70" s="172"/>
      <c r="FM70" s="172"/>
      <c r="FN70" s="172"/>
      <c r="FO70" s="172"/>
      <c r="FP70" s="172"/>
      <c r="FQ70" s="172"/>
      <c r="FR70" s="172"/>
      <c r="FS70" s="172"/>
      <c r="FT70" s="172"/>
      <c r="FU70" s="172"/>
      <c r="FV70" s="172"/>
      <c r="FW70" s="172"/>
      <c r="FX70" s="172"/>
      <c r="FY70" s="172"/>
      <c r="FZ70" s="172"/>
      <c r="GA70" s="172"/>
      <c r="GB70" s="172"/>
      <c r="GC70" s="172"/>
      <c r="GD70" s="172"/>
      <c r="GE70" s="172"/>
      <c r="GF70" s="172"/>
      <c r="GG70" s="172"/>
      <c r="GH70" s="172"/>
      <c r="GI70" s="172"/>
      <c r="GJ70" s="172"/>
      <c r="GK70" s="172"/>
      <c r="GL70" s="172"/>
      <c r="GM70" s="172"/>
      <c r="GN70" s="172"/>
      <c r="GO70" s="172"/>
      <c r="GP70" s="172"/>
      <c r="GQ70" s="172"/>
      <c r="GR70" s="172"/>
      <c r="GS70" s="172"/>
      <c r="GT70" s="172"/>
      <c r="GU70" s="172"/>
      <c r="GV70" s="172"/>
      <c r="GW70" s="172"/>
      <c r="GX70" s="172"/>
      <c r="GY70" s="172"/>
      <c r="GZ70" s="172"/>
      <c r="HA70" s="172"/>
      <c r="HB70" s="172"/>
      <c r="HC70" s="172"/>
      <c r="HD70" s="172"/>
      <c r="HE70" s="172"/>
      <c r="HF70" s="172"/>
      <c r="HG70" s="172"/>
      <c r="HH70" s="172"/>
      <c r="HI70" s="172"/>
      <c r="HJ70" s="172"/>
      <c r="HK70" s="172"/>
      <c r="HL70" s="172"/>
      <c r="HM70" s="172"/>
      <c r="HN70" s="172"/>
      <c r="HO70" s="172"/>
      <c r="HP70" s="172"/>
      <c r="HQ70" s="172"/>
      <c r="HR70" s="172"/>
      <c r="HS70" s="172"/>
      <c r="HT70" s="172"/>
      <c r="HU70" s="172"/>
      <c r="HV70" s="172"/>
      <c r="HW70" s="172"/>
      <c r="HX70" s="172"/>
      <c r="HY70" s="172"/>
      <c r="HZ70" s="172"/>
      <c r="IA70" s="172"/>
      <c r="IB70" s="172"/>
      <c r="IC70" s="172"/>
      <c r="ID70" s="172"/>
      <c r="IE70" s="172"/>
      <c r="IF70" s="172"/>
      <c r="IG70" s="172"/>
      <c r="IH70" s="172"/>
      <c r="II70" s="172"/>
      <c r="IJ70" s="172"/>
      <c r="IK70" s="172"/>
      <c r="IL70" s="172"/>
      <c r="IM70" s="172"/>
      <c r="IN70" s="172"/>
      <c r="IO70" s="172"/>
      <c r="IP70" s="172"/>
      <c r="IQ70" s="172"/>
      <c r="IR70" s="172"/>
      <c r="IS70" s="172"/>
      <c r="IT70" s="172"/>
      <c r="IU70" s="172"/>
      <c r="IV70" s="172"/>
      <c r="IW70" s="172"/>
    </row>
    <row r="71" customFormat="false" ht="12.6" hidden="false" customHeight="true" outlineLevel="0" collapsed="false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  <c r="CH71" s="172"/>
      <c r="CI71" s="172"/>
      <c r="CJ71" s="172"/>
      <c r="CK71" s="172"/>
      <c r="CL71" s="172"/>
      <c r="CM71" s="172"/>
      <c r="CN71" s="172"/>
      <c r="CO71" s="172"/>
      <c r="CP71" s="172"/>
      <c r="CQ71" s="172"/>
      <c r="CR71" s="172"/>
      <c r="CS71" s="172"/>
      <c r="CT71" s="172"/>
      <c r="CU71" s="172"/>
      <c r="CV71" s="172"/>
      <c r="CW71" s="172"/>
      <c r="CX71" s="172"/>
      <c r="CY71" s="172"/>
      <c r="CZ71" s="172"/>
      <c r="DA71" s="172"/>
      <c r="DB71" s="172"/>
      <c r="DC71" s="172"/>
      <c r="DD71" s="172"/>
      <c r="DE71" s="172"/>
      <c r="DF71" s="172"/>
      <c r="DG71" s="172"/>
      <c r="DH71" s="172"/>
      <c r="DI71" s="172"/>
      <c r="DJ71" s="172"/>
      <c r="DK71" s="172"/>
      <c r="DL71" s="172"/>
      <c r="DM71" s="172"/>
      <c r="DN71" s="172"/>
      <c r="DO71" s="172"/>
      <c r="DP71" s="172"/>
      <c r="DQ71" s="172"/>
      <c r="DR71" s="172"/>
      <c r="DS71" s="172"/>
      <c r="DT71" s="172"/>
      <c r="DU71" s="172"/>
      <c r="DV71" s="172"/>
      <c r="DW71" s="172"/>
      <c r="DX71" s="172"/>
      <c r="DY71" s="172"/>
      <c r="DZ71" s="172"/>
      <c r="EA71" s="172"/>
      <c r="EB71" s="172"/>
      <c r="EC71" s="172"/>
      <c r="ED71" s="172"/>
      <c r="EE71" s="172"/>
      <c r="EF71" s="172"/>
      <c r="EG71" s="172"/>
      <c r="EH71" s="172"/>
      <c r="EI71" s="172"/>
      <c r="EJ71" s="172"/>
      <c r="EK71" s="172"/>
      <c r="EL71" s="172"/>
      <c r="EM71" s="172"/>
      <c r="EN71" s="172"/>
      <c r="EO71" s="172"/>
      <c r="EP71" s="172"/>
      <c r="EQ71" s="172"/>
      <c r="ER71" s="172"/>
      <c r="ES71" s="172"/>
      <c r="ET71" s="172"/>
      <c r="EU71" s="172"/>
      <c r="EV71" s="172"/>
      <c r="EW71" s="172"/>
      <c r="EX71" s="172"/>
      <c r="EY71" s="172"/>
      <c r="EZ71" s="172"/>
      <c r="FA71" s="172"/>
      <c r="FB71" s="172"/>
      <c r="FC71" s="172"/>
      <c r="FD71" s="172"/>
      <c r="FE71" s="172"/>
      <c r="FF71" s="172"/>
      <c r="FG71" s="172"/>
      <c r="FH71" s="172"/>
      <c r="FI71" s="172"/>
      <c r="FJ71" s="172"/>
      <c r="FK71" s="172"/>
      <c r="FL71" s="172"/>
      <c r="FM71" s="172"/>
      <c r="FN71" s="172"/>
      <c r="FO71" s="172"/>
      <c r="FP71" s="172"/>
      <c r="FQ71" s="172"/>
      <c r="FR71" s="172"/>
      <c r="FS71" s="172"/>
      <c r="FT71" s="172"/>
      <c r="FU71" s="172"/>
      <c r="FV71" s="172"/>
      <c r="FW71" s="172"/>
      <c r="FX71" s="172"/>
      <c r="FY71" s="172"/>
      <c r="FZ71" s="172"/>
      <c r="GA71" s="172"/>
      <c r="GB71" s="172"/>
      <c r="GC71" s="172"/>
      <c r="GD71" s="172"/>
      <c r="GE71" s="172"/>
      <c r="GF71" s="172"/>
      <c r="GG71" s="172"/>
      <c r="GH71" s="172"/>
      <c r="GI71" s="172"/>
      <c r="GJ71" s="172"/>
      <c r="GK71" s="172"/>
      <c r="GL71" s="172"/>
      <c r="GM71" s="172"/>
      <c r="GN71" s="172"/>
      <c r="GO71" s="172"/>
      <c r="GP71" s="172"/>
      <c r="GQ71" s="172"/>
      <c r="GR71" s="172"/>
      <c r="GS71" s="172"/>
      <c r="GT71" s="172"/>
      <c r="GU71" s="172"/>
      <c r="GV71" s="172"/>
      <c r="GW71" s="172"/>
      <c r="GX71" s="172"/>
      <c r="GY71" s="172"/>
      <c r="GZ71" s="172"/>
      <c r="HA71" s="172"/>
      <c r="HB71" s="172"/>
      <c r="HC71" s="172"/>
      <c r="HD71" s="172"/>
      <c r="HE71" s="172"/>
      <c r="HF71" s="172"/>
      <c r="HG71" s="172"/>
      <c r="HH71" s="172"/>
      <c r="HI71" s="172"/>
      <c r="HJ71" s="172"/>
      <c r="HK71" s="172"/>
      <c r="HL71" s="172"/>
      <c r="HM71" s="172"/>
      <c r="HN71" s="172"/>
      <c r="HO71" s="172"/>
      <c r="HP71" s="172"/>
      <c r="HQ71" s="172"/>
      <c r="HR71" s="172"/>
      <c r="HS71" s="172"/>
      <c r="HT71" s="172"/>
      <c r="HU71" s="172"/>
      <c r="HV71" s="172"/>
      <c r="HW71" s="172"/>
      <c r="HX71" s="172"/>
      <c r="HY71" s="172"/>
      <c r="HZ71" s="172"/>
      <c r="IA71" s="172"/>
      <c r="IB71" s="172"/>
      <c r="IC71" s="172"/>
      <c r="ID71" s="172"/>
      <c r="IE71" s="172"/>
      <c r="IF71" s="172"/>
      <c r="IG71" s="172"/>
      <c r="IH71" s="172"/>
      <c r="II71" s="172"/>
      <c r="IJ71" s="172"/>
      <c r="IK71" s="172"/>
      <c r="IL71" s="172"/>
      <c r="IM71" s="172"/>
      <c r="IN71" s="172"/>
      <c r="IO71" s="172"/>
      <c r="IP71" s="172"/>
      <c r="IQ71" s="172"/>
      <c r="IR71" s="172"/>
      <c r="IS71" s="172"/>
      <c r="IT71" s="172"/>
      <c r="IU71" s="172"/>
      <c r="IV71" s="172"/>
      <c r="IW71" s="172"/>
    </row>
    <row r="72" customFormat="false" ht="12.6" hidden="false" customHeight="true" outlineLevel="0" collapsed="false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  <c r="CH72" s="172"/>
      <c r="CI72" s="172"/>
      <c r="CJ72" s="172"/>
      <c r="CK72" s="172"/>
      <c r="CL72" s="172"/>
      <c r="CM72" s="172"/>
      <c r="CN72" s="172"/>
      <c r="CO72" s="172"/>
      <c r="CP72" s="172"/>
      <c r="CQ72" s="172"/>
      <c r="CR72" s="172"/>
      <c r="CS72" s="172"/>
      <c r="CT72" s="172"/>
      <c r="CU72" s="172"/>
      <c r="CV72" s="172"/>
      <c r="CW72" s="172"/>
      <c r="CX72" s="172"/>
      <c r="CY72" s="172"/>
      <c r="CZ72" s="172"/>
      <c r="DA72" s="172"/>
      <c r="DB72" s="172"/>
      <c r="DC72" s="172"/>
      <c r="DD72" s="172"/>
      <c r="DE72" s="172"/>
      <c r="DF72" s="172"/>
      <c r="DG72" s="172"/>
      <c r="DH72" s="172"/>
      <c r="DI72" s="172"/>
      <c r="DJ72" s="172"/>
      <c r="DK72" s="172"/>
      <c r="DL72" s="172"/>
      <c r="DM72" s="172"/>
      <c r="DN72" s="172"/>
      <c r="DO72" s="172"/>
      <c r="DP72" s="172"/>
      <c r="DQ72" s="172"/>
      <c r="DR72" s="172"/>
      <c r="DS72" s="172"/>
      <c r="DT72" s="172"/>
      <c r="DU72" s="172"/>
      <c r="DV72" s="172"/>
      <c r="DW72" s="172"/>
      <c r="DX72" s="172"/>
      <c r="DY72" s="172"/>
      <c r="DZ72" s="172"/>
      <c r="EA72" s="172"/>
      <c r="EB72" s="172"/>
      <c r="EC72" s="172"/>
      <c r="ED72" s="172"/>
      <c r="EE72" s="172"/>
      <c r="EF72" s="172"/>
      <c r="EG72" s="172"/>
      <c r="EH72" s="172"/>
      <c r="EI72" s="172"/>
      <c r="EJ72" s="172"/>
      <c r="EK72" s="172"/>
      <c r="EL72" s="172"/>
      <c r="EM72" s="172"/>
      <c r="EN72" s="172"/>
      <c r="EO72" s="172"/>
      <c r="EP72" s="172"/>
      <c r="EQ72" s="172"/>
      <c r="ER72" s="172"/>
      <c r="ES72" s="172"/>
      <c r="ET72" s="172"/>
      <c r="EU72" s="172"/>
      <c r="EV72" s="172"/>
      <c r="EW72" s="172"/>
      <c r="EX72" s="172"/>
      <c r="EY72" s="172"/>
      <c r="EZ72" s="172"/>
      <c r="FA72" s="172"/>
      <c r="FB72" s="172"/>
      <c r="FC72" s="172"/>
      <c r="FD72" s="172"/>
      <c r="FE72" s="172"/>
      <c r="FF72" s="172"/>
      <c r="FG72" s="172"/>
      <c r="FH72" s="172"/>
      <c r="FI72" s="172"/>
      <c r="FJ72" s="172"/>
      <c r="FK72" s="172"/>
      <c r="FL72" s="172"/>
      <c r="FM72" s="172"/>
      <c r="FN72" s="172"/>
      <c r="FO72" s="172"/>
      <c r="FP72" s="172"/>
      <c r="FQ72" s="172"/>
      <c r="FR72" s="172"/>
      <c r="FS72" s="172"/>
      <c r="FT72" s="172"/>
      <c r="FU72" s="172"/>
      <c r="FV72" s="172"/>
      <c r="FW72" s="172"/>
      <c r="FX72" s="172"/>
      <c r="FY72" s="172"/>
      <c r="FZ72" s="172"/>
      <c r="GA72" s="172"/>
      <c r="GB72" s="172"/>
      <c r="GC72" s="172"/>
      <c r="GD72" s="172"/>
      <c r="GE72" s="172"/>
      <c r="GF72" s="172"/>
      <c r="GG72" s="172"/>
      <c r="GH72" s="172"/>
      <c r="GI72" s="172"/>
      <c r="GJ72" s="172"/>
      <c r="GK72" s="172"/>
      <c r="GL72" s="172"/>
      <c r="GM72" s="172"/>
      <c r="GN72" s="172"/>
      <c r="GO72" s="172"/>
      <c r="GP72" s="172"/>
      <c r="GQ72" s="172"/>
      <c r="GR72" s="172"/>
      <c r="GS72" s="172"/>
      <c r="GT72" s="172"/>
      <c r="GU72" s="172"/>
      <c r="GV72" s="172"/>
      <c r="GW72" s="172"/>
      <c r="GX72" s="172"/>
      <c r="GY72" s="172"/>
      <c r="GZ72" s="172"/>
      <c r="HA72" s="172"/>
      <c r="HB72" s="172"/>
      <c r="HC72" s="172"/>
      <c r="HD72" s="172"/>
      <c r="HE72" s="172"/>
      <c r="HF72" s="172"/>
      <c r="HG72" s="172"/>
      <c r="HH72" s="172"/>
      <c r="HI72" s="172"/>
      <c r="HJ72" s="172"/>
      <c r="HK72" s="172"/>
      <c r="HL72" s="172"/>
      <c r="HM72" s="172"/>
      <c r="HN72" s="172"/>
      <c r="HO72" s="172"/>
      <c r="HP72" s="172"/>
      <c r="HQ72" s="172"/>
      <c r="HR72" s="172"/>
      <c r="HS72" s="172"/>
      <c r="HT72" s="172"/>
      <c r="HU72" s="172"/>
      <c r="HV72" s="172"/>
      <c r="HW72" s="172"/>
      <c r="HX72" s="172"/>
      <c r="HY72" s="172"/>
      <c r="HZ72" s="172"/>
      <c r="IA72" s="172"/>
      <c r="IB72" s="172"/>
      <c r="IC72" s="172"/>
      <c r="ID72" s="172"/>
      <c r="IE72" s="172"/>
      <c r="IF72" s="172"/>
      <c r="IG72" s="172"/>
      <c r="IH72" s="172"/>
      <c r="II72" s="172"/>
      <c r="IJ72" s="172"/>
      <c r="IK72" s="172"/>
      <c r="IL72" s="172"/>
      <c r="IM72" s="172"/>
      <c r="IN72" s="172"/>
      <c r="IO72" s="172"/>
      <c r="IP72" s="172"/>
      <c r="IQ72" s="172"/>
      <c r="IR72" s="172"/>
      <c r="IS72" s="172"/>
      <c r="IT72" s="172"/>
      <c r="IU72" s="172"/>
      <c r="IV72" s="172"/>
      <c r="IW72" s="172"/>
    </row>
    <row r="73" customFormat="false" ht="12.6" hidden="false" customHeight="true" outlineLevel="0" collapsed="false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  <c r="CH73" s="172"/>
      <c r="CI73" s="172"/>
      <c r="CJ73" s="172"/>
      <c r="CK73" s="172"/>
      <c r="CL73" s="172"/>
      <c r="CM73" s="172"/>
      <c r="CN73" s="172"/>
      <c r="CO73" s="172"/>
      <c r="CP73" s="172"/>
      <c r="CQ73" s="172"/>
      <c r="CR73" s="172"/>
      <c r="CS73" s="172"/>
      <c r="CT73" s="172"/>
      <c r="CU73" s="172"/>
      <c r="CV73" s="172"/>
      <c r="CW73" s="172"/>
      <c r="CX73" s="172"/>
      <c r="CY73" s="172"/>
      <c r="CZ73" s="172"/>
      <c r="DA73" s="172"/>
      <c r="DB73" s="172"/>
      <c r="DC73" s="172"/>
      <c r="DD73" s="172"/>
      <c r="DE73" s="172"/>
      <c r="DF73" s="172"/>
      <c r="DG73" s="172"/>
      <c r="DH73" s="172"/>
      <c r="DI73" s="172"/>
      <c r="DJ73" s="172"/>
      <c r="DK73" s="172"/>
      <c r="DL73" s="172"/>
      <c r="DM73" s="172"/>
      <c r="DN73" s="172"/>
      <c r="DO73" s="172"/>
      <c r="DP73" s="172"/>
      <c r="DQ73" s="172"/>
      <c r="DR73" s="172"/>
      <c r="DS73" s="172"/>
      <c r="DT73" s="172"/>
      <c r="DU73" s="172"/>
      <c r="DV73" s="172"/>
      <c r="DW73" s="172"/>
      <c r="DX73" s="172"/>
      <c r="DY73" s="172"/>
      <c r="DZ73" s="172"/>
      <c r="EA73" s="172"/>
      <c r="EB73" s="172"/>
      <c r="EC73" s="172"/>
      <c r="ED73" s="172"/>
      <c r="EE73" s="172"/>
      <c r="EF73" s="172"/>
      <c r="EG73" s="172"/>
      <c r="EH73" s="172"/>
      <c r="EI73" s="172"/>
      <c r="EJ73" s="172"/>
      <c r="EK73" s="172"/>
      <c r="EL73" s="172"/>
      <c r="EM73" s="172"/>
      <c r="EN73" s="172"/>
      <c r="EO73" s="172"/>
      <c r="EP73" s="172"/>
      <c r="EQ73" s="172"/>
      <c r="ER73" s="172"/>
      <c r="ES73" s="172"/>
      <c r="ET73" s="172"/>
      <c r="EU73" s="172"/>
      <c r="EV73" s="172"/>
      <c r="EW73" s="172"/>
      <c r="EX73" s="172"/>
      <c r="EY73" s="172"/>
      <c r="EZ73" s="172"/>
      <c r="FA73" s="172"/>
      <c r="FB73" s="172"/>
      <c r="FC73" s="172"/>
      <c r="FD73" s="172"/>
      <c r="FE73" s="172"/>
      <c r="FF73" s="172"/>
      <c r="FG73" s="172"/>
      <c r="FH73" s="172"/>
      <c r="FI73" s="172"/>
      <c r="FJ73" s="172"/>
      <c r="FK73" s="172"/>
      <c r="FL73" s="172"/>
      <c r="FM73" s="172"/>
      <c r="FN73" s="172"/>
      <c r="FO73" s="172"/>
      <c r="FP73" s="172"/>
      <c r="FQ73" s="172"/>
      <c r="FR73" s="172"/>
      <c r="FS73" s="172"/>
      <c r="FT73" s="172"/>
      <c r="FU73" s="172"/>
      <c r="FV73" s="172"/>
      <c r="FW73" s="172"/>
      <c r="FX73" s="172"/>
      <c r="FY73" s="172"/>
      <c r="FZ73" s="172"/>
      <c r="GA73" s="172"/>
      <c r="GB73" s="172"/>
      <c r="GC73" s="172"/>
      <c r="GD73" s="172"/>
      <c r="GE73" s="172"/>
      <c r="GF73" s="172"/>
      <c r="GG73" s="172"/>
      <c r="GH73" s="172"/>
      <c r="GI73" s="172"/>
      <c r="GJ73" s="172"/>
      <c r="GK73" s="172"/>
      <c r="GL73" s="172"/>
      <c r="GM73" s="172"/>
      <c r="GN73" s="172"/>
      <c r="GO73" s="172"/>
      <c r="GP73" s="172"/>
      <c r="GQ73" s="172"/>
      <c r="GR73" s="172"/>
      <c r="GS73" s="172"/>
      <c r="GT73" s="172"/>
      <c r="GU73" s="172"/>
      <c r="GV73" s="172"/>
      <c r="GW73" s="172"/>
      <c r="GX73" s="172"/>
      <c r="GY73" s="172"/>
      <c r="GZ73" s="172"/>
      <c r="HA73" s="172"/>
      <c r="HB73" s="172"/>
      <c r="HC73" s="172"/>
      <c r="HD73" s="172"/>
      <c r="HE73" s="172"/>
      <c r="HF73" s="172"/>
      <c r="HG73" s="172"/>
      <c r="HH73" s="172"/>
      <c r="HI73" s="172"/>
      <c r="HJ73" s="172"/>
      <c r="HK73" s="172"/>
      <c r="HL73" s="172"/>
      <c r="HM73" s="172"/>
      <c r="HN73" s="172"/>
      <c r="HO73" s="172"/>
      <c r="HP73" s="172"/>
      <c r="HQ73" s="172"/>
      <c r="HR73" s="172"/>
      <c r="HS73" s="172"/>
      <c r="HT73" s="172"/>
      <c r="HU73" s="172"/>
      <c r="HV73" s="172"/>
      <c r="HW73" s="172"/>
      <c r="HX73" s="172"/>
      <c r="HY73" s="172"/>
      <c r="HZ73" s="172"/>
      <c r="IA73" s="172"/>
      <c r="IB73" s="172"/>
      <c r="IC73" s="172"/>
      <c r="ID73" s="172"/>
      <c r="IE73" s="172"/>
      <c r="IF73" s="172"/>
      <c r="IG73" s="172"/>
      <c r="IH73" s="172"/>
      <c r="II73" s="172"/>
      <c r="IJ73" s="172"/>
      <c r="IK73" s="172"/>
      <c r="IL73" s="172"/>
      <c r="IM73" s="172"/>
      <c r="IN73" s="172"/>
      <c r="IO73" s="172"/>
      <c r="IP73" s="172"/>
      <c r="IQ73" s="172"/>
      <c r="IR73" s="172"/>
      <c r="IS73" s="172"/>
      <c r="IT73" s="172"/>
      <c r="IU73" s="172"/>
      <c r="IV73" s="172"/>
      <c r="IW73" s="172"/>
    </row>
    <row r="74" customFormat="false" ht="12.6" hidden="false" customHeight="true" outlineLevel="0" collapsed="false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  <c r="CH74" s="172"/>
      <c r="CI74" s="172"/>
      <c r="CJ74" s="172"/>
      <c r="CK74" s="172"/>
      <c r="CL74" s="172"/>
      <c r="CM74" s="172"/>
      <c r="CN74" s="172"/>
      <c r="CO74" s="172"/>
      <c r="CP74" s="172"/>
      <c r="CQ74" s="172"/>
      <c r="CR74" s="172"/>
      <c r="CS74" s="172"/>
      <c r="CT74" s="172"/>
      <c r="CU74" s="172"/>
      <c r="CV74" s="172"/>
      <c r="CW74" s="172"/>
      <c r="CX74" s="172"/>
      <c r="CY74" s="172"/>
      <c r="CZ74" s="172"/>
      <c r="DA74" s="172"/>
      <c r="DB74" s="172"/>
      <c r="DC74" s="172"/>
      <c r="DD74" s="172"/>
      <c r="DE74" s="172"/>
      <c r="DF74" s="172"/>
      <c r="DG74" s="172"/>
      <c r="DH74" s="172"/>
      <c r="DI74" s="172"/>
      <c r="DJ74" s="172"/>
      <c r="DK74" s="172"/>
      <c r="DL74" s="172"/>
      <c r="DM74" s="172"/>
      <c r="DN74" s="172"/>
      <c r="DO74" s="172"/>
      <c r="DP74" s="172"/>
      <c r="DQ74" s="172"/>
      <c r="DR74" s="172"/>
      <c r="DS74" s="172"/>
      <c r="DT74" s="172"/>
      <c r="DU74" s="172"/>
      <c r="DV74" s="172"/>
      <c r="DW74" s="172"/>
      <c r="DX74" s="172"/>
      <c r="DY74" s="172"/>
      <c r="DZ74" s="172"/>
      <c r="EA74" s="172"/>
      <c r="EB74" s="172"/>
      <c r="EC74" s="172"/>
      <c r="ED74" s="172"/>
      <c r="EE74" s="172"/>
      <c r="EF74" s="172"/>
      <c r="EG74" s="172"/>
      <c r="EH74" s="172"/>
      <c r="EI74" s="172"/>
      <c r="EJ74" s="172"/>
      <c r="EK74" s="172"/>
      <c r="EL74" s="172"/>
      <c r="EM74" s="172"/>
      <c r="EN74" s="172"/>
      <c r="EO74" s="172"/>
      <c r="EP74" s="172"/>
      <c r="EQ74" s="172"/>
      <c r="ER74" s="172"/>
      <c r="ES74" s="172"/>
      <c r="ET74" s="172"/>
      <c r="EU74" s="172"/>
      <c r="EV74" s="172"/>
      <c r="EW74" s="172"/>
      <c r="EX74" s="172"/>
      <c r="EY74" s="172"/>
      <c r="EZ74" s="172"/>
      <c r="FA74" s="172"/>
      <c r="FB74" s="172"/>
      <c r="FC74" s="172"/>
      <c r="FD74" s="172"/>
      <c r="FE74" s="172"/>
      <c r="FF74" s="172"/>
      <c r="FG74" s="172"/>
      <c r="FH74" s="172"/>
      <c r="FI74" s="172"/>
      <c r="FJ74" s="172"/>
      <c r="FK74" s="172"/>
      <c r="FL74" s="172"/>
      <c r="FM74" s="172"/>
      <c r="FN74" s="172"/>
      <c r="FO74" s="172"/>
      <c r="FP74" s="172"/>
      <c r="FQ74" s="172"/>
      <c r="FR74" s="172"/>
      <c r="FS74" s="172"/>
      <c r="FT74" s="172"/>
      <c r="FU74" s="172"/>
      <c r="FV74" s="172"/>
      <c r="FW74" s="172"/>
      <c r="FX74" s="172"/>
      <c r="FY74" s="172"/>
      <c r="FZ74" s="172"/>
      <c r="GA74" s="172"/>
      <c r="GB74" s="172"/>
      <c r="GC74" s="172"/>
      <c r="GD74" s="172"/>
      <c r="GE74" s="172"/>
      <c r="GF74" s="172"/>
      <c r="GG74" s="172"/>
      <c r="GH74" s="172"/>
      <c r="GI74" s="172"/>
      <c r="GJ74" s="172"/>
      <c r="GK74" s="172"/>
      <c r="GL74" s="172"/>
      <c r="GM74" s="172"/>
      <c r="GN74" s="172"/>
      <c r="GO74" s="172"/>
      <c r="GP74" s="172"/>
      <c r="GQ74" s="172"/>
      <c r="GR74" s="172"/>
      <c r="GS74" s="172"/>
      <c r="GT74" s="172"/>
      <c r="GU74" s="172"/>
      <c r="GV74" s="172"/>
      <c r="GW74" s="172"/>
      <c r="GX74" s="172"/>
      <c r="GY74" s="172"/>
      <c r="GZ74" s="172"/>
      <c r="HA74" s="172"/>
      <c r="HB74" s="172"/>
      <c r="HC74" s="172"/>
      <c r="HD74" s="172"/>
      <c r="HE74" s="172"/>
      <c r="HF74" s="172"/>
      <c r="HG74" s="172"/>
      <c r="HH74" s="172"/>
      <c r="HI74" s="172"/>
      <c r="HJ74" s="172"/>
      <c r="HK74" s="172"/>
      <c r="HL74" s="172"/>
      <c r="HM74" s="172"/>
      <c r="HN74" s="172"/>
      <c r="HO74" s="172"/>
      <c r="HP74" s="172"/>
      <c r="HQ74" s="172"/>
      <c r="HR74" s="172"/>
      <c r="HS74" s="172"/>
      <c r="HT74" s="172"/>
      <c r="HU74" s="172"/>
      <c r="HV74" s="172"/>
      <c r="HW74" s="172"/>
      <c r="HX74" s="172"/>
      <c r="HY74" s="172"/>
      <c r="HZ74" s="172"/>
      <c r="IA74" s="172"/>
      <c r="IB74" s="172"/>
      <c r="IC74" s="172"/>
      <c r="ID74" s="172"/>
      <c r="IE74" s="172"/>
      <c r="IF74" s="172"/>
      <c r="IG74" s="172"/>
      <c r="IH74" s="172"/>
      <c r="II74" s="172"/>
      <c r="IJ74" s="172"/>
      <c r="IK74" s="172"/>
      <c r="IL74" s="172"/>
      <c r="IM74" s="172"/>
      <c r="IN74" s="172"/>
      <c r="IO74" s="172"/>
      <c r="IP74" s="172"/>
      <c r="IQ74" s="172"/>
      <c r="IR74" s="172"/>
      <c r="IS74" s="172"/>
      <c r="IT74" s="172"/>
      <c r="IU74" s="172"/>
      <c r="IV74" s="172"/>
      <c r="IW74" s="172"/>
    </row>
    <row r="75" customFormat="false" ht="12.6" hidden="false" customHeight="true" outlineLevel="0" collapsed="false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  <c r="CH75" s="172"/>
      <c r="CI75" s="172"/>
      <c r="CJ75" s="172"/>
      <c r="CK75" s="172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2"/>
      <c r="CW75" s="172"/>
      <c r="CX75" s="172"/>
      <c r="CY75" s="172"/>
      <c r="CZ75" s="172"/>
      <c r="DA75" s="172"/>
      <c r="DB75" s="172"/>
      <c r="DC75" s="172"/>
      <c r="DD75" s="172"/>
      <c r="DE75" s="172"/>
      <c r="DF75" s="172"/>
      <c r="DG75" s="172"/>
      <c r="DH75" s="172"/>
      <c r="DI75" s="172"/>
      <c r="DJ75" s="172"/>
      <c r="DK75" s="172"/>
      <c r="DL75" s="172"/>
      <c r="DM75" s="172"/>
      <c r="DN75" s="172"/>
      <c r="DO75" s="172"/>
      <c r="DP75" s="172"/>
      <c r="DQ75" s="172"/>
      <c r="DR75" s="172"/>
      <c r="DS75" s="172"/>
      <c r="DT75" s="172"/>
      <c r="DU75" s="172"/>
      <c r="DV75" s="172"/>
      <c r="DW75" s="172"/>
      <c r="DX75" s="172"/>
      <c r="DY75" s="172"/>
      <c r="DZ75" s="172"/>
      <c r="EA75" s="172"/>
      <c r="EB75" s="172"/>
      <c r="EC75" s="172"/>
      <c r="ED75" s="172"/>
      <c r="EE75" s="172"/>
      <c r="EF75" s="172"/>
      <c r="EG75" s="172"/>
      <c r="EH75" s="172"/>
      <c r="EI75" s="172"/>
      <c r="EJ75" s="172"/>
      <c r="EK75" s="172"/>
      <c r="EL75" s="172"/>
      <c r="EM75" s="172"/>
      <c r="EN75" s="172"/>
      <c r="EO75" s="172"/>
      <c r="EP75" s="172"/>
      <c r="EQ75" s="172"/>
      <c r="ER75" s="172"/>
      <c r="ES75" s="172"/>
      <c r="ET75" s="172"/>
      <c r="EU75" s="172"/>
      <c r="EV75" s="172"/>
      <c r="EW75" s="172"/>
      <c r="EX75" s="172"/>
      <c r="EY75" s="172"/>
      <c r="EZ75" s="172"/>
      <c r="FA75" s="172"/>
      <c r="FB75" s="172"/>
      <c r="FC75" s="172"/>
      <c r="FD75" s="172"/>
      <c r="FE75" s="172"/>
      <c r="FF75" s="172"/>
      <c r="FG75" s="172"/>
      <c r="FH75" s="172"/>
      <c r="FI75" s="172"/>
      <c r="FJ75" s="172"/>
      <c r="FK75" s="172"/>
      <c r="FL75" s="172"/>
      <c r="FM75" s="172"/>
      <c r="FN75" s="172"/>
      <c r="FO75" s="172"/>
      <c r="FP75" s="172"/>
      <c r="FQ75" s="172"/>
      <c r="FR75" s="172"/>
      <c r="FS75" s="172"/>
      <c r="FT75" s="172"/>
      <c r="FU75" s="172"/>
      <c r="FV75" s="172"/>
      <c r="FW75" s="172"/>
      <c r="FX75" s="172"/>
      <c r="FY75" s="172"/>
      <c r="FZ75" s="172"/>
      <c r="GA75" s="172"/>
      <c r="GB75" s="172"/>
      <c r="GC75" s="172"/>
      <c r="GD75" s="172"/>
      <c r="GE75" s="172"/>
      <c r="GF75" s="172"/>
      <c r="GG75" s="172"/>
      <c r="GH75" s="172"/>
      <c r="GI75" s="172"/>
      <c r="GJ75" s="172"/>
      <c r="GK75" s="172"/>
      <c r="GL75" s="172"/>
      <c r="GM75" s="172"/>
      <c r="GN75" s="172"/>
      <c r="GO75" s="172"/>
      <c r="GP75" s="172"/>
      <c r="GQ75" s="172"/>
      <c r="GR75" s="172"/>
      <c r="GS75" s="172"/>
      <c r="GT75" s="172"/>
      <c r="GU75" s="172"/>
      <c r="GV75" s="172"/>
      <c r="GW75" s="172"/>
      <c r="GX75" s="172"/>
      <c r="GY75" s="172"/>
      <c r="GZ75" s="172"/>
      <c r="HA75" s="172"/>
      <c r="HB75" s="172"/>
      <c r="HC75" s="172"/>
      <c r="HD75" s="172"/>
      <c r="HE75" s="172"/>
      <c r="HF75" s="172"/>
      <c r="HG75" s="172"/>
      <c r="HH75" s="172"/>
      <c r="HI75" s="172"/>
      <c r="HJ75" s="172"/>
      <c r="HK75" s="172"/>
      <c r="HL75" s="172"/>
      <c r="HM75" s="172"/>
      <c r="HN75" s="172"/>
      <c r="HO75" s="172"/>
      <c r="HP75" s="172"/>
      <c r="HQ75" s="172"/>
      <c r="HR75" s="172"/>
      <c r="HS75" s="172"/>
      <c r="HT75" s="172"/>
      <c r="HU75" s="172"/>
      <c r="HV75" s="172"/>
      <c r="HW75" s="172"/>
      <c r="HX75" s="172"/>
      <c r="HY75" s="172"/>
      <c r="HZ75" s="172"/>
      <c r="IA75" s="172"/>
      <c r="IB75" s="172"/>
      <c r="IC75" s="172"/>
      <c r="ID75" s="172"/>
      <c r="IE75" s="172"/>
      <c r="IF75" s="172"/>
      <c r="IG75" s="172"/>
      <c r="IH75" s="172"/>
      <c r="II75" s="172"/>
      <c r="IJ75" s="172"/>
      <c r="IK75" s="172"/>
      <c r="IL75" s="172"/>
      <c r="IM75" s="172"/>
      <c r="IN75" s="172"/>
      <c r="IO75" s="172"/>
      <c r="IP75" s="172"/>
      <c r="IQ75" s="172"/>
      <c r="IR75" s="172"/>
      <c r="IS75" s="172"/>
      <c r="IT75" s="172"/>
      <c r="IU75" s="172"/>
      <c r="IV75" s="172"/>
      <c r="IW75" s="172"/>
    </row>
    <row r="76" customFormat="false" ht="12.6" hidden="false" customHeight="true" outlineLevel="0" collapsed="false">
      <c r="A76" s="172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  <c r="CH76" s="172"/>
      <c r="CI76" s="172"/>
      <c r="CJ76" s="172"/>
      <c r="CK76" s="172"/>
      <c r="CL76" s="172"/>
      <c r="CM76" s="172"/>
      <c r="CN76" s="172"/>
      <c r="CO76" s="172"/>
      <c r="CP76" s="172"/>
      <c r="CQ76" s="172"/>
      <c r="CR76" s="172"/>
      <c r="CS76" s="172"/>
      <c r="CT76" s="172"/>
      <c r="CU76" s="172"/>
      <c r="CV76" s="172"/>
      <c r="CW76" s="172"/>
      <c r="CX76" s="172"/>
      <c r="CY76" s="172"/>
      <c r="CZ76" s="172"/>
      <c r="DA76" s="172"/>
      <c r="DB76" s="172"/>
      <c r="DC76" s="172"/>
      <c r="DD76" s="172"/>
      <c r="DE76" s="172"/>
      <c r="DF76" s="172"/>
      <c r="DG76" s="172"/>
      <c r="DH76" s="172"/>
      <c r="DI76" s="172"/>
      <c r="DJ76" s="172"/>
      <c r="DK76" s="172"/>
      <c r="DL76" s="172"/>
      <c r="DM76" s="172"/>
      <c r="DN76" s="172"/>
      <c r="DO76" s="172"/>
      <c r="DP76" s="172"/>
      <c r="DQ76" s="172"/>
      <c r="DR76" s="172"/>
      <c r="DS76" s="172"/>
      <c r="DT76" s="172"/>
      <c r="DU76" s="172"/>
      <c r="DV76" s="172"/>
      <c r="DW76" s="172"/>
      <c r="DX76" s="172"/>
      <c r="DY76" s="172"/>
      <c r="DZ76" s="172"/>
      <c r="EA76" s="172"/>
      <c r="EB76" s="172"/>
      <c r="EC76" s="172"/>
      <c r="ED76" s="172"/>
      <c r="EE76" s="172"/>
      <c r="EF76" s="172"/>
      <c r="EG76" s="172"/>
      <c r="EH76" s="172"/>
      <c r="EI76" s="172"/>
      <c r="EJ76" s="172"/>
      <c r="EK76" s="172"/>
      <c r="EL76" s="172"/>
      <c r="EM76" s="172"/>
      <c r="EN76" s="172"/>
      <c r="EO76" s="172"/>
      <c r="EP76" s="172"/>
      <c r="EQ76" s="172"/>
      <c r="ER76" s="172"/>
      <c r="ES76" s="172"/>
      <c r="ET76" s="172"/>
      <c r="EU76" s="172"/>
      <c r="EV76" s="172"/>
      <c r="EW76" s="172"/>
      <c r="EX76" s="172"/>
      <c r="EY76" s="172"/>
      <c r="EZ76" s="172"/>
      <c r="FA76" s="172"/>
      <c r="FB76" s="172"/>
      <c r="FC76" s="172"/>
      <c r="FD76" s="172"/>
      <c r="FE76" s="172"/>
      <c r="FF76" s="172"/>
      <c r="FG76" s="172"/>
      <c r="FH76" s="172"/>
      <c r="FI76" s="172"/>
      <c r="FJ76" s="172"/>
      <c r="FK76" s="172"/>
      <c r="FL76" s="172"/>
      <c r="FM76" s="172"/>
      <c r="FN76" s="172"/>
      <c r="FO76" s="172"/>
      <c r="FP76" s="172"/>
      <c r="FQ76" s="172"/>
      <c r="FR76" s="172"/>
      <c r="FS76" s="172"/>
      <c r="FT76" s="172"/>
      <c r="FU76" s="172"/>
      <c r="FV76" s="172"/>
      <c r="FW76" s="172"/>
      <c r="FX76" s="172"/>
      <c r="FY76" s="172"/>
      <c r="FZ76" s="172"/>
      <c r="GA76" s="172"/>
      <c r="GB76" s="172"/>
      <c r="GC76" s="172"/>
      <c r="GD76" s="172"/>
      <c r="GE76" s="172"/>
      <c r="GF76" s="172"/>
      <c r="GG76" s="172"/>
      <c r="GH76" s="172"/>
      <c r="GI76" s="172"/>
      <c r="GJ76" s="172"/>
      <c r="GK76" s="172"/>
      <c r="GL76" s="172"/>
      <c r="GM76" s="172"/>
      <c r="GN76" s="172"/>
      <c r="GO76" s="172"/>
      <c r="GP76" s="172"/>
      <c r="GQ76" s="172"/>
      <c r="GR76" s="172"/>
      <c r="GS76" s="172"/>
      <c r="GT76" s="172"/>
      <c r="GU76" s="172"/>
      <c r="GV76" s="172"/>
      <c r="GW76" s="172"/>
      <c r="GX76" s="172"/>
      <c r="GY76" s="172"/>
      <c r="GZ76" s="172"/>
      <c r="HA76" s="172"/>
      <c r="HB76" s="172"/>
      <c r="HC76" s="172"/>
      <c r="HD76" s="172"/>
      <c r="HE76" s="172"/>
      <c r="HF76" s="172"/>
      <c r="HG76" s="172"/>
      <c r="HH76" s="172"/>
      <c r="HI76" s="172"/>
      <c r="HJ76" s="172"/>
      <c r="HK76" s="172"/>
      <c r="HL76" s="172"/>
      <c r="HM76" s="172"/>
      <c r="HN76" s="172"/>
      <c r="HO76" s="172"/>
      <c r="HP76" s="172"/>
      <c r="HQ76" s="172"/>
      <c r="HR76" s="172"/>
      <c r="HS76" s="172"/>
      <c r="HT76" s="172"/>
      <c r="HU76" s="172"/>
      <c r="HV76" s="172"/>
      <c r="HW76" s="172"/>
      <c r="HX76" s="172"/>
      <c r="HY76" s="172"/>
      <c r="HZ76" s="172"/>
      <c r="IA76" s="172"/>
      <c r="IB76" s="172"/>
      <c r="IC76" s="172"/>
      <c r="ID76" s="172"/>
      <c r="IE76" s="172"/>
      <c r="IF76" s="172"/>
      <c r="IG76" s="172"/>
      <c r="IH76" s="172"/>
      <c r="II76" s="172"/>
      <c r="IJ76" s="172"/>
      <c r="IK76" s="172"/>
      <c r="IL76" s="172"/>
      <c r="IM76" s="172"/>
      <c r="IN76" s="172"/>
      <c r="IO76" s="172"/>
      <c r="IP76" s="172"/>
      <c r="IQ76" s="172"/>
      <c r="IR76" s="172"/>
      <c r="IS76" s="172"/>
      <c r="IT76" s="172"/>
      <c r="IU76" s="172"/>
      <c r="IV76" s="172"/>
      <c r="IW76" s="172"/>
    </row>
    <row r="77" customFormat="false" ht="12.6" hidden="false" customHeight="true" outlineLevel="0" collapsed="false">
      <c r="A77" s="172"/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  <c r="CH77" s="172"/>
      <c r="CI77" s="172"/>
      <c r="CJ77" s="172"/>
      <c r="CK77" s="172"/>
      <c r="CL77" s="172"/>
      <c r="CM77" s="172"/>
      <c r="CN77" s="172"/>
      <c r="CO77" s="172"/>
      <c r="CP77" s="172"/>
      <c r="CQ77" s="172"/>
      <c r="CR77" s="172"/>
      <c r="CS77" s="172"/>
      <c r="CT77" s="172"/>
      <c r="CU77" s="172"/>
      <c r="CV77" s="172"/>
      <c r="CW77" s="172"/>
      <c r="CX77" s="172"/>
      <c r="CY77" s="172"/>
      <c r="CZ77" s="172"/>
      <c r="DA77" s="172"/>
      <c r="DB77" s="172"/>
      <c r="DC77" s="172"/>
      <c r="DD77" s="172"/>
      <c r="DE77" s="172"/>
      <c r="DF77" s="172"/>
      <c r="DG77" s="172"/>
      <c r="DH77" s="172"/>
      <c r="DI77" s="172"/>
      <c r="DJ77" s="172"/>
      <c r="DK77" s="172"/>
      <c r="DL77" s="172"/>
      <c r="DM77" s="172"/>
      <c r="DN77" s="172"/>
      <c r="DO77" s="172"/>
      <c r="DP77" s="172"/>
      <c r="DQ77" s="172"/>
      <c r="DR77" s="172"/>
      <c r="DS77" s="172"/>
      <c r="DT77" s="172"/>
      <c r="DU77" s="172"/>
      <c r="DV77" s="172"/>
      <c r="DW77" s="172"/>
      <c r="DX77" s="172"/>
      <c r="DY77" s="172"/>
      <c r="DZ77" s="172"/>
      <c r="EA77" s="172"/>
      <c r="EB77" s="172"/>
      <c r="EC77" s="172"/>
      <c r="ED77" s="172"/>
      <c r="EE77" s="172"/>
      <c r="EF77" s="172"/>
      <c r="EG77" s="172"/>
      <c r="EH77" s="172"/>
      <c r="EI77" s="172"/>
      <c r="EJ77" s="172"/>
      <c r="EK77" s="172"/>
      <c r="EL77" s="172"/>
      <c r="EM77" s="172"/>
      <c r="EN77" s="172"/>
      <c r="EO77" s="172"/>
      <c r="EP77" s="172"/>
      <c r="EQ77" s="172"/>
      <c r="ER77" s="172"/>
      <c r="ES77" s="172"/>
      <c r="ET77" s="172"/>
      <c r="EU77" s="172"/>
      <c r="EV77" s="172"/>
      <c r="EW77" s="172"/>
      <c r="EX77" s="172"/>
      <c r="EY77" s="172"/>
      <c r="EZ77" s="172"/>
      <c r="FA77" s="172"/>
      <c r="FB77" s="172"/>
      <c r="FC77" s="172"/>
      <c r="FD77" s="172"/>
      <c r="FE77" s="172"/>
      <c r="FF77" s="172"/>
      <c r="FG77" s="172"/>
      <c r="FH77" s="172"/>
      <c r="FI77" s="172"/>
      <c r="FJ77" s="172"/>
      <c r="FK77" s="172"/>
      <c r="FL77" s="172"/>
      <c r="FM77" s="172"/>
      <c r="FN77" s="172"/>
      <c r="FO77" s="172"/>
      <c r="FP77" s="172"/>
      <c r="FQ77" s="172"/>
      <c r="FR77" s="172"/>
      <c r="FS77" s="172"/>
      <c r="FT77" s="172"/>
      <c r="FU77" s="172"/>
      <c r="FV77" s="172"/>
      <c r="FW77" s="172"/>
      <c r="FX77" s="172"/>
      <c r="FY77" s="172"/>
      <c r="FZ77" s="172"/>
      <c r="GA77" s="172"/>
      <c r="GB77" s="172"/>
      <c r="GC77" s="172"/>
      <c r="GD77" s="172"/>
      <c r="GE77" s="172"/>
      <c r="GF77" s="172"/>
      <c r="GG77" s="172"/>
      <c r="GH77" s="172"/>
      <c r="GI77" s="172"/>
      <c r="GJ77" s="172"/>
      <c r="GK77" s="172"/>
      <c r="GL77" s="172"/>
      <c r="GM77" s="172"/>
      <c r="GN77" s="172"/>
      <c r="GO77" s="172"/>
      <c r="GP77" s="172"/>
      <c r="GQ77" s="172"/>
      <c r="GR77" s="172"/>
      <c r="GS77" s="172"/>
      <c r="GT77" s="172"/>
      <c r="GU77" s="172"/>
      <c r="GV77" s="172"/>
      <c r="GW77" s="172"/>
      <c r="GX77" s="172"/>
      <c r="GY77" s="172"/>
      <c r="GZ77" s="172"/>
      <c r="HA77" s="172"/>
      <c r="HB77" s="172"/>
      <c r="HC77" s="172"/>
      <c r="HD77" s="172"/>
      <c r="HE77" s="172"/>
      <c r="HF77" s="172"/>
      <c r="HG77" s="172"/>
      <c r="HH77" s="172"/>
      <c r="HI77" s="172"/>
      <c r="HJ77" s="172"/>
      <c r="HK77" s="172"/>
      <c r="HL77" s="172"/>
      <c r="HM77" s="172"/>
      <c r="HN77" s="172"/>
      <c r="HO77" s="172"/>
      <c r="HP77" s="172"/>
      <c r="HQ77" s="172"/>
      <c r="HR77" s="172"/>
      <c r="HS77" s="172"/>
      <c r="HT77" s="172"/>
      <c r="HU77" s="172"/>
      <c r="HV77" s="172"/>
      <c r="HW77" s="172"/>
      <c r="HX77" s="172"/>
      <c r="HY77" s="172"/>
      <c r="HZ77" s="172"/>
      <c r="IA77" s="172"/>
      <c r="IB77" s="172"/>
      <c r="IC77" s="172"/>
      <c r="ID77" s="172"/>
      <c r="IE77" s="172"/>
      <c r="IF77" s="172"/>
      <c r="IG77" s="172"/>
      <c r="IH77" s="172"/>
      <c r="II77" s="172"/>
      <c r="IJ77" s="172"/>
      <c r="IK77" s="172"/>
      <c r="IL77" s="172"/>
      <c r="IM77" s="172"/>
      <c r="IN77" s="172"/>
      <c r="IO77" s="172"/>
      <c r="IP77" s="172"/>
      <c r="IQ77" s="172"/>
      <c r="IR77" s="172"/>
      <c r="IS77" s="172"/>
      <c r="IT77" s="172"/>
      <c r="IU77" s="172"/>
      <c r="IV77" s="172"/>
      <c r="IW77" s="172"/>
    </row>
    <row r="78" customFormat="false" ht="12.6" hidden="false" customHeight="true" outlineLevel="0" collapsed="false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  <c r="CH78" s="172"/>
      <c r="CI78" s="172"/>
      <c r="CJ78" s="172"/>
      <c r="CK78" s="172"/>
      <c r="CL78" s="172"/>
      <c r="CM78" s="172"/>
      <c r="CN78" s="172"/>
      <c r="CO78" s="172"/>
      <c r="CP78" s="172"/>
      <c r="CQ78" s="172"/>
      <c r="CR78" s="172"/>
      <c r="CS78" s="172"/>
      <c r="CT78" s="172"/>
      <c r="CU78" s="172"/>
      <c r="CV78" s="172"/>
      <c r="CW78" s="172"/>
      <c r="CX78" s="172"/>
      <c r="CY78" s="172"/>
      <c r="CZ78" s="172"/>
      <c r="DA78" s="172"/>
      <c r="DB78" s="172"/>
      <c r="DC78" s="172"/>
      <c r="DD78" s="172"/>
      <c r="DE78" s="172"/>
      <c r="DF78" s="172"/>
      <c r="DG78" s="172"/>
      <c r="DH78" s="172"/>
      <c r="DI78" s="172"/>
      <c r="DJ78" s="172"/>
      <c r="DK78" s="172"/>
      <c r="DL78" s="172"/>
      <c r="DM78" s="172"/>
      <c r="DN78" s="172"/>
      <c r="DO78" s="172"/>
      <c r="DP78" s="172"/>
      <c r="DQ78" s="172"/>
      <c r="DR78" s="172"/>
      <c r="DS78" s="172"/>
      <c r="DT78" s="172"/>
      <c r="DU78" s="172"/>
      <c r="DV78" s="172"/>
      <c r="DW78" s="172"/>
      <c r="DX78" s="172"/>
      <c r="DY78" s="172"/>
      <c r="DZ78" s="172"/>
      <c r="EA78" s="172"/>
      <c r="EB78" s="172"/>
      <c r="EC78" s="172"/>
      <c r="ED78" s="172"/>
      <c r="EE78" s="172"/>
      <c r="EF78" s="172"/>
      <c r="EG78" s="172"/>
      <c r="EH78" s="172"/>
      <c r="EI78" s="172"/>
      <c r="EJ78" s="172"/>
      <c r="EK78" s="172"/>
      <c r="EL78" s="172"/>
      <c r="EM78" s="172"/>
      <c r="EN78" s="172"/>
      <c r="EO78" s="172"/>
      <c r="EP78" s="172"/>
      <c r="EQ78" s="172"/>
      <c r="ER78" s="172"/>
      <c r="ES78" s="172"/>
      <c r="ET78" s="172"/>
      <c r="EU78" s="172"/>
      <c r="EV78" s="172"/>
      <c r="EW78" s="172"/>
      <c r="EX78" s="172"/>
      <c r="EY78" s="172"/>
      <c r="EZ78" s="172"/>
      <c r="FA78" s="172"/>
      <c r="FB78" s="172"/>
      <c r="FC78" s="172"/>
      <c r="FD78" s="172"/>
      <c r="FE78" s="172"/>
      <c r="FF78" s="172"/>
      <c r="FG78" s="172"/>
      <c r="FH78" s="172"/>
      <c r="FI78" s="172"/>
      <c r="FJ78" s="172"/>
      <c r="FK78" s="172"/>
      <c r="FL78" s="172"/>
      <c r="FM78" s="172"/>
      <c r="FN78" s="172"/>
      <c r="FO78" s="172"/>
      <c r="FP78" s="172"/>
      <c r="FQ78" s="172"/>
      <c r="FR78" s="172"/>
      <c r="FS78" s="172"/>
      <c r="FT78" s="172"/>
      <c r="FU78" s="172"/>
      <c r="FV78" s="172"/>
      <c r="FW78" s="172"/>
      <c r="FX78" s="172"/>
      <c r="FY78" s="172"/>
      <c r="FZ78" s="172"/>
      <c r="GA78" s="172"/>
      <c r="GB78" s="172"/>
      <c r="GC78" s="172"/>
      <c r="GD78" s="172"/>
      <c r="GE78" s="172"/>
      <c r="GF78" s="172"/>
      <c r="GG78" s="172"/>
      <c r="GH78" s="172"/>
      <c r="GI78" s="172"/>
      <c r="GJ78" s="172"/>
      <c r="GK78" s="172"/>
      <c r="GL78" s="172"/>
      <c r="GM78" s="172"/>
      <c r="GN78" s="172"/>
      <c r="GO78" s="172"/>
      <c r="GP78" s="172"/>
      <c r="GQ78" s="172"/>
      <c r="GR78" s="172"/>
      <c r="GS78" s="172"/>
      <c r="GT78" s="172"/>
      <c r="GU78" s="172"/>
      <c r="GV78" s="172"/>
      <c r="GW78" s="172"/>
      <c r="GX78" s="172"/>
      <c r="GY78" s="172"/>
      <c r="GZ78" s="172"/>
      <c r="HA78" s="172"/>
      <c r="HB78" s="172"/>
      <c r="HC78" s="172"/>
      <c r="HD78" s="172"/>
      <c r="HE78" s="172"/>
      <c r="HF78" s="172"/>
      <c r="HG78" s="172"/>
      <c r="HH78" s="172"/>
      <c r="HI78" s="172"/>
      <c r="HJ78" s="172"/>
      <c r="HK78" s="172"/>
      <c r="HL78" s="172"/>
      <c r="HM78" s="172"/>
      <c r="HN78" s="172"/>
      <c r="HO78" s="172"/>
      <c r="HP78" s="172"/>
      <c r="HQ78" s="172"/>
      <c r="HR78" s="172"/>
      <c r="HS78" s="172"/>
      <c r="HT78" s="172"/>
      <c r="HU78" s="172"/>
      <c r="HV78" s="172"/>
      <c r="HW78" s="172"/>
      <c r="HX78" s="172"/>
      <c r="HY78" s="172"/>
      <c r="HZ78" s="172"/>
      <c r="IA78" s="172"/>
      <c r="IB78" s="172"/>
      <c r="IC78" s="172"/>
      <c r="ID78" s="172"/>
      <c r="IE78" s="172"/>
      <c r="IF78" s="172"/>
      <c r="IG78" s="172"/>
      <c r="IH78" s="172"/>
      <c r="II78" s="172"/>
      <c r="IJ78" s="172"/>
      <c r="IK78" s="172"/>
      <c r="IL78" s="172"/>
      <c r="IM78" s="172"/>
      <c r="IN78" s="172"/>
      <c r="IO78" s="172"/>
      <c r="IP78" s="172"/>
      <c r="IQ78" s="172"/>
      <c r="IR78" s="172"/>
      <c r="IS78" s="172"/>
      <c r="IT78" s="172"/>
      <c r="IU78" s="172"/>
      <c r="IV78" s="172"/>
      <c r="IW78" s="172"/>
    </row>
    <row r="79" customFormat="false" ht="12.6" hidden="false" customHeight="true" outlineLevel="0" collapsed="false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  <c r="CH79" s="172"/>
      <c r="CI79" s="172"/>
      <c r="CJ79" s="172"/>
      <c r="CK79" s="172"/>
      <c r="CL79" s="172"/>
      <c r="CM79" s="172"/>
      <c r="CN79" s="172"/>
      <c r="CO79" s="172"/>
      <c r="CP79" s="172"/>
      <c r="CQ79" s="172"/>
      <c r="CR79" s="172"/>
      <c r="CS79" s="172"/>
      <c r="CT79" s="172"/>
      <c r="CU79" s="172"/>
      <c r="CV79" s="172"/>
      <c r="CW79" s="172"/>
      <c r="CX79" s="172"/>
      <c r="CY79" s="172"/>
      <c r="CZ79" s="172"/>
      <c r="DA79" s="172"/>
      <c r="DB79" s="172"/>
      <c r="DC79" s="172"/>
      <c r="DD79" s="172"/>
      <c r="DE79" s="172"/>
      <c r="DF79" s="172"/>
      <c r="DG79" s="172"/>
      <c r="DH79" s="172"/>
      <c r="DI79" s="172"/>
      <c r="DJ79" s="172"/>
      <c r="DK79" s="172"/>
      <c r="DL79" s="172"/>
      <c r="DM79" s="172"/>
      <c r="DN79" s="172"/>
      <c r="DO79" s="172"/>
      <c r="DP79" s="172"/>
      <c r="DQ79" s="172"/>
      <c r="DR79" s="172"/>
      <c r="DS79" s="172"/>
      <c r="DT79" s="172"/>
      <c r="DU79" s="172"/>
      <c r="DV79" s="172"/>
      <c r="DW79" s="172"/>
      <c r="DX79" s="172"/>
      <c r="DY79" s="172"/>
      <c r="DZ79" s="172"/>
      <c r="EA79" s="172"/>
      <c r="EB79" s="172"/>
      <c r="EC79" s="172"/>
      <c r="ED79" s="172"/>
      <c r="EE79" s="172"/>
      <c r="EF79" s="172"/>
      <c r="EG79" s="172"/>
      <c r="EH79" s="172"/>
      <c r="EI79" s="172"/>
      <c r="EJ79" s="172"/>
      <c r="EK79" s="172"/>
      <c r="EL79" s="172"/>
      <c r="EM79" s="172"/>
      <c r="EN79" s="172"/>
      <c r="EO79" s="172"/>
      <c r="EP79" s="172"/>
      <c r="EQ79" s="172"/>
      <c r="ER79" s="172"/>
      <c r="ES79" s="172"/>
      <c r="ET79" s="172"/>
      <c r="EU79" s="172"/>
      <c r="EV79" s="172"/>
      <c r="EW79" s="172"/>
      <c r="EX79" s="172"/>
      <c r="EY79" s="172"/>
      <c r="EZ79" s="172"/>
      <c r="FA79" s="172"/>
      <c r="FB79" s="172"/>
      <c r="FC79" s="172"/>
      <c r="FD79" s="172"/>
      <c r="FE79" s="172"/>
      <c r="FF79" s="172"/>
      <c r="FG79" s="172"/>
      <c r="FH79" s="172"/>
      <c r="FI79" s="172"/>
      <c r="FJ79" s="172"/>
      <c r="FK79" s="172"/>
      <c r="FL79" s="172"/>
      <c r="FM79" s="172"/>
      <c r="FN79" s="172"/>
      <c r="FO79" s="172"/>
      <c r="FP79" s="172"/>
      <c r="FQ79" s="172"/>
      <c r="FR79" s="172"/>
      <c r="FS79" s="172"/>
      <c r="FT79" s="172"/>
      <c r="FU79" s="172"/>
      <c r="FV79" s="172"/>
      <c r="FW79" s="172"/>
      <c r="FX79" s="172"/>
      <c r="FY79" s="172"/>
      <c r="FZ79" s="172"/>
      <c r="GA79" s="172"/>
      <c r="GB79" s="172"/>
      <c r="GC79" s="172"/>
      <c r="GD79" s="172"/>
      <c r="GE79" s="172"/>
      <c r="GF79" s="172"/>
      <c r="GG79" s="172"/>
      <c r="GH79" s="172"/>
      <c r="GI79" s="172"/>
      <c r="GJ79" s="172"/>
      <c r="GK79" s="172"/>
      <c r="GL79" s="172"/>
      <c r="GM79" s="172"/>
      <c r="GN79" s="172"/>
      <c r="GO79" s="172"/>
      <c r="GP79" s="172"/>
      <c r="GQ79" s="172"/>
      <c r="GR79" s="172"/>
      <c r="GS79" s="172"/>
      <c r="GT79" s="172"/>
      <c r="GU79" s="172"/>
      <c r="GV79" s="172"/>
      <c r="GW79" s="172"/>
      <c r="GX79" s="172"/>
      <c r="GY79" s="172"/>
      <c r="GZ79" s="172"/>
      <c r="HA79" s="172"/>
      <c r="HB79" s="172"/>
      <c r="HC79" s="172"/>
      <c r="HD79" s="172"/>
      <c r="HE79" s="172"/>
      <c r="HF79" s="172"/>
      <c r="HG79" s="172"/>
      <c r="HH79" s="172"/>
      <c r="HI79" s="172"/>
      <c r="HJ79" s="172"/>
      <c r="HK79" s="172"/>
      <c r="HL79" s="172"/>
      <c r="HM79" s="172"/>
      <c r="HN79" s="172"/>
      <c r="HO79" s="172"/>
      <c r="HP79" s="172"/>
      <c r="HQ79" s="172"/>
      <c r="HR79" s="172"/>
      <c r="HS79" s="172"/>
      <c r="HT79" s="172"/>
      <c r="HU79" s="172"/>
      <c r="HV79" s="172"/>
      <c r="HW79" s="172"/>
      <c r="HX79" s="172"/>
      <c r="HY79" s="172"/>
      <c r="HZ79" s="172"/>
      <c r="IA79" s="172"/>
      <c r="IB79" s="172"/>
      <c r="IC79" s="172"/>
      <c r="ID79" s="172"/>
      <c r="IE79" s="172"/>
      <c r="IF79" s="172"/>
      <c r="IG79" s="172"/>
      <c r="IH79" s="172"/>
      <c r="II79" s="172"/>
      <c r="IJ79" s="172"/>
      <c r="IK79" s="172"/>
      <c r="IL79" s="172"/>
      <c r="IM79" s="172"/>
      <c r="IN79" s="172"/>
      <c r="IO79" s="172"/>
      <c r="IP79" s="172"/>
      <c r="IQ79" s="172"/>
      <c r="IR79" s="172"/>
      <c r="IS79" s="172"/>
      <c r="IT79" s="172"/>
      <c r="IU79" s="172"/>
      <c r="IV79" s="172"/>
      <c r="IW79" s="172"/>
    </row>
    <row r="80" customFormat="false" ht="12.6" hidden="false" customHeight="true" outlineLevel="0" collapsed="false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  <c r="CH80" s="172"/>
      <c r="CI80" s="172"/>
      <c r="CJ80" s="172"/>
      <c r="CK80" s="172"/>
      <c r="CL80" s="172"/>
      <c r="CM80" s="172"/>
      <c r="CN80" s="172"/>
      <c r="CO80" s="172"/>
      <c r="CP80" s="172"/>
      <c r="CQ80" s="172"/>
      <c r="CR80" s="172"/>
      <c r="CS80" s="172"/>
      <c r="CT80" s="172"/>
      <c r="CU80" s="172"/>
      <c r="CV80" s="172"/>
      <c r="CW80" s="172"/>
      <c r="CX80" s="172"/>
      <c r="CY80" s="172"/>
      <c r="CZ80" s="172"/>
      <c r="DA80" s="172"/>
      <c r="DB80" s="172"/>
      <c r="DC80" s="172"/>
      <c r="DD80" s="172"/>
      <c r="DE80" s="172"/>
      <c r="DF80" s="172"/>
      <c r="DG80" s="172"/>
      <c r="DH80" s="172"/>
      <c r="DI80" s="172"/>
      <c r="DJ80" s="172"/>
      <c r="DK80" s="172"/>
      <c r="DL80" s="172"/>
      <c r="DM80" s="172"/>
      <c r="DN80" s="172"/>
      <c r="DO80" s="172"/>
      <c r="DP80" s="172"/>
      <c r="DQ80" s="172"/>
      <c r="DR80" s="172"/>
      <c r="DS80" s="172"/>
      <c r="DT80" s="172"/>
      <c r="DU80" s="172"/>
      <c r="DV80" s="172"/>
      <c r="DW80" s="172"/>
      <c r="DX80" s="172"/>
      <c r="DY80" s="172"/>
      <c r="DZ80" s="172"/>
      <c r="EA80" s="172"/>
      <c r="EB80" s="172"/>
      <c r="EC80" s="172"/>
      <c r="ED80" s="172"/>
      <c r="EE80" s="172"/>
      <c r="EF80" s="172"/>
      <c r="EG80" s="172"/>
      <c r="EH80" s="172"/>
      <c r="EI80" s="172"/>
      <c r="EJ80" s="172"/>
      <c r="EK80" s="172"/>
      <c r="EL80" s="172"/>
      <c r="EM80" s="172"/>
      <c r="EN80" s="172"/>
      <c r="EO80" s="172"/>
      <c r="EP80" s="172"/>
      <c r="EQ80" s="172"/>
      <c r="ER80" s="172"/>
      <c r="ES80" s="172"/>
      <c r="ET80" s="172"/>
      <c r="EU80" s="172"/>
      <c r="EV80" s="172"/>
      <c r="EW80" s="172"/>
      <c r="EX80" s="172"/>
      <c r="EY80" s="172"/>
      <c r="EZ80" s="172"/>
      <c r="FA80" s="172"/>
      <c r="FB80" s="172"/>
      <c r="FC80" s="172"/>
      <c r="FD80" s="172"/>
      <c r="FE80" s="172"/>
      <c r="FF80" s="172"/>
      <c r="FG80" s="172"/>
      <c r="FH80" s="172"/>
      <c r="FI80" s="172"/>
      <c r="FJ80" s="172"/>
      <c r="FK80" s="172"/>
      <c r="FL80" s="172"/>
      <c r="FM80" s="172"/>
      <c r="FN80" s="172"/>
      <c r="FO80" s="172"/>
      <c r="FP80" s="172"/>
      <c r="FQ80" s="172"/>
      <c r="FR80" s="172"/>
      <c r="FS80" s="172"/>
      <c r="FT80" s="172"/>
      <c r="FU80" s="172"/>
      <c r="FV80" s="172"/>
      <c r="FW80" s="172"/>
      <c r="FX80" s="172"/>
      <c r="FY80" s="172"/>
      <c r="FZ80" s="172"/>
      <c r="GA80" s="172"/>
      <c r="GB80" s="172"/>
      <c r="GC80" s="172"/>
      <c r="GD80" s="172"/>
      <c r="GE80" s="172"/>
      <c r="GF80" s="172"/>
      <c r="GG80" s="172"/>
      <c r="GH80" s="172"/>
      <c r="GI80" s="172"/>
      <c r="GJ80" s="172"/>
      <c r="GK80" s="172"/>
      <c r="GL80" s="172"/>
      <c r="GM80" s="172"/>
      <c r="GN80" s="172"/>
      <c r="GO80" s="172"/>
      <c r="GP80" s="172"/>
      <c r="GQ80" s="172"/>
      <c r="GR80" s="172"/>
      <c r="GS80" s="172"/>
      <c r="GT80" s="172"/>
      <c r="GU80" s="172"/>
      <c r="GV80" s="172"/>
      <c r="GW80" s="172"/>
      <c r="GX80" s="172"/>
      <c r="GY80" s="172"/>
      <c r="GZ80" s="172"/>
      <c r="HA80" s="172"/>
      <c r="HB80" s="172"/>
      <c r="HC80" s="172"/>
      <c r="HD80" s="172"/>
      <c r="HE80" s="172"/>
      <c r="HF80" s="172"/>
      <c r="HG80" s="172"/>
      <c r="HH80" s="172"/>
      <c r="HI80" s="172"/>
      <c r="HJ80" s="172"/>
      <c r="HK80" s="172"/>
      <c r="HL80" s="172"/>
      <c r="HM80" s="172"/>
      <c r="HN80" s="172"/>
      <c r="HO80" s="172"/>
      <c r="HP80" s="172"/>
      <c r="HQ80" s="172"/>
      <c r="HR80" s="172"/>
      <c r="HS80" s="172"/>
      <c r="HT80" s="172"/>
      <c r="HU80" s="172"/>
      <c r="HV80" s="172"/>
      <c r="HW80" s="172"/>
      <c r="HX80" s="172"/>
      <c r="HY80" s="172"/>
      <c r="HZ80" s="172"/>
      <c r="IA80" s="172"/>
      <c r="IB80" s="172"/>
      <c r="IC80" s="172"/>
      <c r="ID80" s="172"/>
      <c r="IE80" s="172"/>
      <c r="IF80" s="172"/>
      <c r="IG80" s="172"/>
      <c r="IH80" s="172"/>
      <c r="II80" s="172"/>
      <c r="IJ80" s="172"/>
      <c r="IK80" s="172"/>
      <c r="IL80" s="172"/>
      <c r="IM80" s="172"/>
      <c r="IN80" s="172"/>
      <c r="IO80" s="172"/>
      <c r="IP80" s="172"/>
      <c r="IQ80" s="172"/>
      <c r="IR80" s="172"/>
      <c r="IS80" s="172"/>
      <c r="IT80" s="172"/>
      <c r="IU80" s="172"/>
      <c r="IV80" s="172"/>
      <c r="IW80" s="172"/>
    </row>
    <row r="81" customFormat="false" ht="12.6" hidden="false" customHeight="true" outlineLevel="0" collapsed="false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  <c r="DD81" s="172"/>
      <c r="DE81" s="172"/>
      <c r="DF81" s="172"/>
      <c r="DG81" s="172"/>
      <c r="DH81" s="172"/>
      <c r="DI81" s="172"/>
      <c r="DJ81" s="172"/>
      <c r="DK81" s="172"/>
      <c r="DL81" s="172"/>
      <c r="DM81" s="172"/>
      <c r="DN81" s="172"/>
      <c r="DO81" s="172"/>
      <c r="DP81" s="172"/>
      <c r="DQ81" s="172"/>
      <c r="DR81" s="172"/>
      <c r="DS81" s="172"/>
      <c r="DT81" s="172"/>
      <c r="DU81" s="172"/>
      <c r="DV81" s="172"/>
      <c r="DW81" s="172"/>
      <c r="DX81" s="172"/>
      <c r="DY81" s="172"/>
      <c r="DZ81" s="172"/>
      <c r="EA81" s="172"/>
      <c r="EB81" s="172"/>
      <c r="EC81" s="172"/>
      <c r="ED81" s="172"/>
      <c r="EE81" s="172"/>
      <c r="EF81" s="172"/>
      <c r="EG81" s="172"/>
      <c r="EH81" s="172"/>
      <c r="EI81" s="172"/>
      <c r="EJ81" s="172"/>
      <c r="EK81" s="172"/>
      <c r="EL81" s="172"/>
      <c r="EM81" s="172"/>
      <c r="EN81" s="172"/>
      <c r="EO81" s="172"/>
      <c r="EP81" s="172"/>
      <c r="EQ81" s="172"/>
      <c r="ER81" s="172"/>
      <c r="ES81" s="172"/>
      <c r="ET81" s="172"/>
      <c r="EU81" s="172"/>
      <c r="EV81" s="172"/>
      <c r="EW81" s="172"/>
      <c r="EX81" s="172"/>
      <c r="EY81" s="172"/>
      <c r="EZ81" s="172"/>
      <c r="FA81" s="172"/>
      <c r="FB81" s="172"/>
      <c r="FC81" s="172"/>
      <c r="FD81" s="172"/>
      <c r="FE81" s="172"/>
      <c r="FF81" s="172"/>
      <c r="FG81" s="172"/>
      <c r="FH81" s="172"/>
      <c r="FI81" s="172"/>
      <c r="FJ81" s="172"/>
      <c r="FK81" s="172"/>
      <c r="FL81" s="172"/>
      <c r="FM81" s="172"/>
      <c r="FN81" s="172"/>
      <c r="FO81" s="172"/>
      <c r="FP81" s="172"/>
      <c r="FQ81" s="172"/>
      <c r="FR81" s="172"/>
      <c r="FS81" s="172"/>
      <c r="FT81" s="172"/>
      <c r="FU81" s="172"/>
      <c r="FV81" s="172"/>
      <c r="FW81" s="172"/>
      <c r="FX81" s="172"/>
      <c r="FY81" s="172"/>
      <c r="FZ81" s="172"/>
      <c r="GA81" s="172"/>
      <c r="GB81" s="172"/>
      <c r="GC81" s="172"/>
      <c r="GD81" s="172"/>
      <c r="GE81" s="172"/>
      <c r="GF81" s="172"/>
      <c r="GG81" s="172"/>
      <c r="GH81" s="172"/>
      <c r="GI81" s="172"/>
      <c r="GJ81" s="172"/>
      <c r="GK81" s="172"/>
      <c r="GL81" s="172"/>
      <c r="GM81" s="172"/>
      <c r="GN81" s="172"/>
      <c r="GO81" s="172"/>
      <c r="GP81" s="172"/>
      <c r="GQ81" s="172"/>
      <c r="GR81" s="172"/>
      <c r="GS81" s="172"/>
      <c r="GT81" s="172"/>
      <c r="GU81" s="172"/>
      <c r="GV81" s="172"/>
      <c r="GW81" s="172"/>
      <c r="GX81" s="172"/>
      <c r="GY81" s="172"/>
      <c r="GZ81" s="172"/>
      <c r="HA81" s="172"/>
      <c r="HB81" s="172"/>
      <c r="HC81" s="172"/>
      <c r="HD81" s="172"/>
      <c r="HE81" s="172"/>
      <c r="HF81" s="172"/>
      <c r="HG81" s="172"/>
      <c r="HH81" s="172"/>
      <c r="HI81" s="172"/>
      <c r="HJ81" s="172"/>
      <c r="HK81" s="172"/>
      <c r="HL81" s="172"/>
      <c r="HM81" s="172"/>
      <c r="HN81" s="172"/>
      <c r="HO81" s="172"/>
      <c r="HP81" s="172"/>
      <c r="HQ81" s="172"/>
      <c r="HR81" s="172"/>
      <c r="HS81" s="172"/>
      <c r="HT81" s="172"/>
      <c r="HU81" s="172"/>
      <c r="HV81" s="172"/>
      <c r="HW81" s="172"/>
      <c r="HX81" s="172"/>
      <c r="HY81" s="172"/>
      <c r="HZ81" s="172"/>
      <c r="IA81" s="172"/>
      <c r="IB81" s="172"/>
      <c r="IC81" s="172"/>
      <c r="ID81" s="172"/>
      <c r="IE81" s="172"/>
      <c r="IF81" s="172"/>
      <c r="IG81" s="172"/>
      <c r="IH81" s="172"/>
      <c r="II81" s="172"/>
      <c r="IJ81" s="172"/>
      <c r="IK81" s="172"/>
      <c r="IL81" s="172"/>
      <c r="IM81" s="172"/>
      <c r="IN81" s="172"/>
      <c r="IO81" s="172"/>
      <c r="IP81" s="172"/>
      <c r="IQ81" s="172"/>
      <c r="IR81" s="172"/>
      <c r="IS81" s="172"/>
      <c r="IT81" s="172"/>
      <c r="IU81" s="172"/>
      <c r="IV81" s="172"/>
      <c r="IW81" s="172"/>
    </row>
    <row r="82" customFormat="false" ht="12.6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AB82" s="0"/>
      <c r="AC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6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AB83" s="0"/>
      <c r="AC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6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AB84" s="0"/>
      <c r="AC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6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AB85" s="0"/>
      <c r="AC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6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AB86" s="0"/>
      <c r="AC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6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AB87" s="0"/>
      <c r="AC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6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AB88" s="0"/>
      <c r="AC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6" hidden="false" customHeight="tru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AB89" s="0"/>
      <c r="AC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6" hidden="false" customHeight="tru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AB90" s="0"/>
      <c r="AC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6" hidden="false" customHeight="tru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AB91" s="0"/>
      <c r="AC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6" hidden="false" customHeight="tru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AB92" s="0"/>
      <c r="AC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186" customFormat="false" ht="12.6" hidden="false" customHeight="true" outlineLevel="0" collapsed="false"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</row>
    <row r="187" customFormat="false" ht="12.6" hidden="false" customHeight="true" outlineLevel="0" collapsed="false"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</row>
    <row r="188" customFormat="false" ht="12.6" hidden="false" customHeight="true" outlineLevel="0" collapsed="false"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</row>
    <row r="189" customFormat="false" ht="12.6" hidden="false" customHeight="true" outlineLevel="0" collapsed="false"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</row>
    <row r="190" customFormat="false" ht="12.6" hidden="false" customHeight="true" outlineLevel="0" collapsed="false">
      <c r="C190" s="241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</row>
    <row r="191" customFormat="false" ht="12.6" hidden="false" customHeight="true" outlineLevel="0" collapsed="false"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</row>
    <row r="192" customFormat="false" ht="12.6" hidden="false" customHeight="true" outlineLevel="0" collapsed="false"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</row>
    <row r="193" customFormat="false" ht="12.6" hidden="false" customHeight="true" outlineLevel="0" collapsed="false">
      <c r="C193" s="241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</row>
    <row r="194" customFormat="false" ht="12.6" hidden="false" customHeight="true" outlineLevel="0" collapsed="false"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</row>
    <row r="195" customFormat="false" ht="12.6" hidden="false" customHeight="true" outlineLevel="0" collapsed="false"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</row>
    <row r="196" customFormat="false" ht="12.6" hidden="false" customHeight="true" outlineLevel="0" collapsed="false"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</row>
    <row r="197" customFormat="false" ht="12.6" hidden="false" customHeight="true" outlineLevel="0" collapsed="false"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</row>
    <row r="198" customFormat="false" ht="12.6" hidden="false" customHeight="true" outlineLevel="0" collapsed="false"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</row>
    <row r="199" customFormat="false" ht="12.6" hidden="false" customHeight="true" outlineLevel="0" collapsed="false"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</row>
    <row r="200" customFormat="false" ht="12.6" hidden="false" customHeight="true" outlineLevel="0" collapsed="false"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</row>
    <row r="201" customFormat="false" ht="12.6" hidden="false" customHeight="tru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AB201" s="0"/>
      <c r="AC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6" hidden="false" customHeight="tru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AB202" s="0"/>
      <c r="AC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6" hidden="false" customHeight="true" outlineLevel="0" collapsed="false"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</row>
    <row r="204" customFormat="false" ht="12.6" hidden="false" customHeight="true" outlineLevel="0" collapsed="false"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</row>
    <row r="205" customFormat="false" ht="12.6" hidden="false" customHeight="true" outlineLevel="0" collapsed="false"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</row>
    <row r="206" customFormat="false" ht="12.6" hidden="false" customHeight="true" outlineLevel="0" collapsed="false"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</row>
    <row r="207" customFormat="false" ht="12.6" hidden="false" customHeight="true" outlineLevel="0" collapsed="false"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</row>
    <row r="208" customFormat="false" ht="12.6" hidden="false" customHeight="true" outlineLevel="0" collapsed="false"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</row>
    <row r="209" customFormat="false" ht="12.6" hidden="false" customHeight="true" outlineLevel="0" collapsed="false"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</row>
    <row r="210" customFormat="false" ht="12.6" hidden="false" customHeight="true" outlineLevel="0" collapsed="false"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</row>
    <row r="211" customFormat="false" ht="12.6" hidden="false" customHeight="true" outlineLevel="0" collapsed="false"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</row>
    <row r="212" customFormat="false" ht="12.6" hidden="false" customHeight="true" outlineLevel="0" collapsed="false"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</row>
    <row r="213" customFormat="false" ht="12.6" hidden="false" customHeight="true" outlineLevel="0" collapsed="false"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</row>
    <row r="214" customFormat="false" ht="12.6" hidden="false" customHeight="true" outlineLevel="0" collapsed="false"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</row>
    <row r="215" customFormat="false" ht="12.6" hidden="false" customHeight="true" outlineLevel="0" collapsed="false"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</row>
    <row r="216" customFormat="false" ht="12.6" hidden="false" customHeight="true" outlineLevel="0" collapsed="false"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</row>
    <row r="217" customFormat="false" ht="12.6" hidden="false" customHeight="true" outlineLevel="0" collapsed="false"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</row>
    <row r="218" customFormat="false" ht="12.6" hidden="false" customHeight="true" outlineLevel="0" collapsed="false"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</row>
    <row r="219" customFormat="false" ht="12.6" hidden="false" customHeight="true" outlineLevel="0" collapsed="false"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</row>
    <row r="220" customFormat="false" ht="12.6" hidden="false" customHeight="true" outlineLevel="0" collapsed="false"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</row>
    <row r="221" customFormat="false" ht="12.6" hidden="false" customHeight="true" outlineLevel="0" collapsed="false"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</row>
    <row r="222" customFormat="false" ht="12.6" hidden="false" customHeight="true" outlineLevel="0" collapsed="false"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</row>
    <row r="223" customFormat="false" ht="12.6" hidden="false" customHeight="true" outlineLevel="0" collapsed="false"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</row>
    <row r="224" customFormat="false" ht="12.6" hidden="false" customHeight="true" outlineLevel="0" collapsed="false">
      <c r="C224" s="241"/>
      <c r="D224" s="241"/>
      <c r="E224" s="241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</row>
    <row r="225" customFormat="false" ht="12.6" hidden="false" customHeight="true" outlineLevel="0" collapsed="false"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</row>
    <row r="226" customFormat="false" ht="12.6" hidden="false" customHeight="true" outlineLevel="0" collapsed="false"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</row>
    <row r="227" customFormat="false" ht="12.6" hidden="false" customHeight="true" outlineLevel="0" collapsed="false"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</row>
    <row r="228" customFormat="false" ht="12.6" hidden="false" customHeight="true" outlineLevel="0" collapsed="false"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</row>
    <row r="229" customFormat="false" ht="12.6" hidden="false" customHeight="true" outlineLevel="0" collapsed="false">
      <c r="C229" s="241"/>
      <c r="D229" s="241"/>
      <c r="E229" s="241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</row>
    <row r="230" customFormat="false" ht="12.6" hidden="false" customHeight="true" outlineLevel="0" collapsed="false"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</row>
    <row r="231" customFormat="false" ht="12.6" hidden="false" customHeight="true" outlineLevel="0" collapsed="false">
      <c r="C231" s="241"/>
      <c r="D231" s="241"/>
      <c r="E231" s="241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</row>
    <row r="232" customFormat="false" ht="12.6" hidden="false" customHeight="true" outlineLevel="0" collapsed="false"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</row>
    <row r="233" customFormat="false" ht="12.6" hidden="false" customHeight="true" outlineLevel="0" collapsed="false"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</row>
    <row r="234" customFormat="false" ht="12.6" hidden="false" customHeight="true" outlineLevel="0" collapsed="false"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</row>
    <row r="235" customFormat="false" ht="12.6" hidden="false" customHeight="true" outlineLevel="0" collapsed="false">
      <c r="C235" s="241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</row>
    <row r="236" customFormat="false" ht="12.6" hidden="false" customHeight="true" outlineLevel="0" collapsed="false"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</row>
    <row r="237" customFormat="false" ht="12.6" hidden="false" customHeight="true" outlineLevel="0" collapsed="false"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</row>
  </sheetData>
  <printOptions headings="false" gridLines="false" gridLinesSet="true" horizontalCentered="true" verticalCentered="tru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&amp;T&amp;R&amp;A &amp;P</oddFooter>
  </headerFooter>
  <colBreaks count="1" manualBreakCount="1">
    <brk id="14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T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75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10.99"/>
    <col collapsed="false" customWidth="true" hidden="false" outlineLevel="0" max="18" min="3" style="0" width="11.42"/>
    <col collapsed="false" customWidth="true" hidden="false" outlineLevel="0" max="19" min="19" style="0" width="10.41"/>
  </cols>
  <sheetData>
    <row r="1" customFormat="false" ht="26.25" hidden="false" customHeight="false" outlineLevel="0" collapsed="false">
      <c r="A1" s="116" t="s">
        <v>0</v>
      </c>
    </row>
    <row r="2" customFormat="false" ht="18" hidden="false" customHeight="false" outlineLevel="0" collapsed="false">
      <c r="A2" s="117" t="s">
        <v>112</v>
      </c>
    </row>
    <row r="3" customFormat="false" ht="15.75" hidden="false" customHeight="false" outlineLevel="0" collapsed="false">
      <c r="A3" s="118"/>
      <c r="B3" s="119"/>
      <c r="C3" s="120" t="n">
        <v>1</v>
      </c>
      <c r="D3" s="120" t="n">
        <v>2</v>
      </c>
      <c r="E3" s="120" t="n">
        <v>3</v>
      </c>
      <c r="F3" s="120" t="n">
        <v>4</v>
      </c>
      <c r="G3" s="120" t="n">
        <v>5</v>
      </c>
      <c r="H3" s="120" t="n">
        <v>6</v>
      </c>
      <c r="I3" s="121" t="n">
        <v>7</v>
      </c>
      <c r="J3" s="120" t="n">
        <v>8</v>
      </c>
      <c r="K3" s="120" t="n">
        <v>9</v>
      </c>
      <c r="L3" s="120" t="n">
        <v>10</v>
      </c>
      <c r="M3" s="120" t="n">
        <v>11</v>
      </c>
      <c r="N3" s="120" t="n">
        <v>12</v>
      </c>
      <c r="O3" s="121" t="n">
        <v>13</v>
      </c>
      <c r="P3" s="120" t="n">
        <v>14</v>
      </c>
      <c r="Q3" s="120" t="n">
        <v>15</v>
      </c>
      <c r="R3" s="120" t="n">
        <v>16</v>
      </c>
      <c r="S3" s="119"/>
      <c r="T3" s="119"/>
      <c r="U3" s="119"/>
      <c r="V3" s="119"/>
      <c r="W3" s="119"/>
      <c r="X3" s="119"/>
      <c r="Y3" s="119"/>
      <c r="Z3" s="119"/>
      <c r="AA3" s="119"/>
      <c r="AC3" s="217"/>
      <c r="AD3" s="119"/>
    </row>
    <row r="4" customFormat="false" ht="15.75" hidden="false" customHeight="false" outlineLevel="0" collapsed="false">
      <c r="A4" s="122"/>
      <c r="B4" s="120"/>
      <c r="C4" s="123" t="n">
        <v>2000</v>
      </c>
      <c r="D4" s="123" t="n">
        <v>2001</v>
      </c>
      <c r="E4" s="123" t="n">
        <v>2002</v>
      </c>
      <c r="F4" s="123" t="n">
        <v>2003</v>
      </c>
      <c r="G4" s="123" t="n">
        <v>2004</v>
      </c>
      <c r="H4" s="123" t="n">
        <v>2005</v>
      </c>
      <c r="I4" s="123" t="n">
        <v>2006</v>
      </c>
      <c r="J4" s="123" t="n">
        <v>2007</v>
      </c>
      <c r="K4" s="123" t="n">
        <v>2008</v>
      </c>
      <c r="L4" s="123" t="n">
        <v>2009</v>
      </c>
      <c r="M4" s="123" t="n">
        <v>2010</v>
      </c>
      <c r="N4" s="123" t="n">
        <v>2011</v>
      </c>
      <c r="O4" s="123" t="n">
        <v>2012</v>
      </c>
      <c r="P4" s="123" t="n">
        <v>2013</v>
      </c>
      <c r="Q4" s="123" t="n">
        <v>2014</v>
      </c>
      <c r="R4" s="123" t="n">
        <v>2015</v>
      </c>
      <c r="S4" s="119"/>
      <c r="T4" s="119"/>
      <c r="U4" s="119"/>
      <c r="V4" s="119"/>
      <c r="W4" s="119"/>
      <c r="X4" s="119"/>
      <c r="Y4" s="119"/>
      <c r="Z4" s="119"/>
      <c r="AA4" s="119"/>
      <c r="AB4" s="123"/>
      <c r="AC4" s="123"/>
      <c r="AD4" s="119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</row>
    <row r="5" customFormat="false" ht="20.25" hidden="false" customHeight="false" outlineLevel="0" collapsed="false">
      <c r="A5" s="242"/>
      <c r="B5" s="120"/>
      <c r="C5" s="125" t="n">
        <v>6.55</v>
      </c>
      <c r="D5" s="126" t="n">
        <v>12</v>
      </c>
      <c r="E5" s="126" t="n">
        <v>12</v>
      </c>
      <c r="F5" s="126" t="n">
        <v>12</v>
      </c>
      <c r="G5" s="126" t="n">
        <v>12</v>
      </c>
      <c r="H5" s="126" t="n">
        <v>12</v>
      </c>
      <c r="I5" s="126" t="n">
        <v>12</v>
      </c>
      <c r="J5" s="126" t="n">
        <v>12</v>
      </c>
      <c r="K5" s="126" t="n">
        <v>12</v>
      </c>
      <c r="L5" s="126" t="n">
        <v>12</v>
      </c>
      <c r="M5" s="126" t="n">
        <v>12</v>
      </c>
      <c r="N5" s="126" t="n">
        <v>12</v>
      </c>
      <c r="O5" s="126" t="n">
        <v>12</v>
      </c>
      <c r="P5" s="126" t="n">
        <v>12</v>
      </c>
      <c r="Q5" s="126" t="n">
        <v>12</v>
      </c>
      <c r="R5" s="126" t="n">
        <v>6.5</v>
      </c>
      <c r="S5" s="119"/>
      <c r="T5" s="119"/>
      <c r="U5" s="119"/>
      <c r="V5" s="119"/>
      <c r="W5" s="119"/>
      <c r="X5" s="119"/>
      <c r="Y5" s="119"/>
      <c r="Z5" s="119"/>
      <c r="AA5" s="119"/>
      <c r="AB5" s="123"/>
      <c r="AC5" s="123"/>
      <c r="AD5" s="119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</row>
    <row r="6" customFormat="false" ht="15.75" hidden="false" customHeight="false" outlineLevel="0" collapsed="false">
      <c r="A6" s="243" t="s">
        <v>113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19"/>
      <c r="T6" s="119"/>
      <c r="U6" s="119"/>
      <c r="V6" s="119"/>
      <c r="W6" s="119"/>
      <c r="X6" s="119"/>
      <c r="Y6" s="119"/>
      <c r="Z6" s="119"/>
      <c r="AA6" s="119"/>
    </row>
    <row r="7" customFormat="false" ht="15" hidden="false" customHeight="false" outlineLevel="0" collapsed="false">
      <c r="A7" s="218" t="s">
        <v>114</v>
      </c>
      <c r="B7" s="120"/>
      <c r="C7" s="227" t="n">
        <f aca="false">'Project Assumptions'!E14</f>
        <v>351.6</v>
      </c>
      <c r="D7" s="227" t="n">
        <f aca="false">C7</f>
        <v>351.6</v>
      </c>
      <c r="E7" s="227" t="n">
        <f aca="false">D7</f>
        <v>351.6</v>
      </c>
      <c r="F7" s="227" t="n">
        <f aca="false">E7</f>
        <v>351.6</v>
      </c>
      <c r="G7" s="227" t="n">
        <f aca="false">F7</f>
        <v>351.6</v>
      </c>
      <c r="H7" s="227" t="n">
        <f aca="false">G7</f>
        <v>351.6</v>
      </c>
      <c r="I7" s="227" t="n">
        <f aca="false">H7</f>
        <v>351.6</v>
      </c>
      <c r="J7" s="227" t="n">
        <f aca="false">I7</f>
        <v>351.6</v>
      </c>
      <c r="K7" s="227" t="n">
        <f aca="false">J7</f>
        <v>351.6</v>
      </c>
      <c r="L7" s="227" t="n">
        <f aca="false">K7</f>
        <v>351.6</v>
      </c>
      <c r="M7" s="227" t="n">
        <f aca="false">L7</f>
        <v>351.6</v>
      </c>
      <c r="N7" s="227" t="n">
        <f aca="false">M7</f>
        <v>351.6</v>
      </c>
      <c r="O7" s="227" t="n">
        <f aca="false">N7</f>
        <v>351.6</v>
      </c>
      <c r="P7" s="227" t="n">
        <f aca="false">O7</f>
        <v>351.6</v>
      </c>
      <c r="Q7" s="227" t="n">
        <f aca="false">P7</f>
        <v>351.6</v>
      </c>
      <c r="R7" s="227" t="n">
        <f aca="false">Q7</f>
        <v>351.6</v>
      </c>
      <c r="S7" s="119"/>
      <c r="T7" s="119"/>
      <c r="U7" s="119"/>
      <c r="V7" s="119"/>
      <c r="W7" s="119"/>
      <c r="X7" s="119"/>
      <c r="Y7" s="119"/>
      <c r="Z7" s="119"/>
      <c r="AA7" s="119"/>
    </row>
    <row r="8" customFormat="false" ht="15" hidden="false" customHeight="false" outlineLevel="0" collapsed="false">
      <c r="A8" s="218"/>
      <c r="B8" s="120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119"/>
      <c r="T8" s="119"/>
      <c r="U8" s="119"/>
      <c r="V8" s="119"/>
      <c r="W8" s="119"/>
      <c r="X8" s="119"/>
      <c r="Y8" s="119"/>
      <c r="Z8" s="119"/>
      <c r="AA8" s="119"/>
    </row>
    <row r="9" customFormat="false" ht="15" hidden="false" customHeight="false" outlineLevel="0" collapsed="false">
      <c r="A9" s="218" t="s">
        <v>114</v>
      </c>
      <c r="B9" s="120"/>
      <c r="C9" s="227" t="n">
        <f aca="false">C7</f>
        <v>351.6</v>
      </c>
      <c r="D9" s="227" t="n">
        <f aca="false">D7</f>
        <v>351.6</v>
      </c>
      <c r="E9" s="227" t="n">
        <f aca="false">E7</f>
        <v>351.6</v>
      </c>
      <c r="F9" s="227" t="n">
        <f aca="false">F7</f>
        <v>351.6</v>
      </c>
      <c r="G9" s="227" t="n">
        <f aca="false">G7</f>
        <v>351.6</v>
      </c>
      <c r="H9" s="227" t="n">
        <f aca="false">H7</f>
        <v>351.6</v>
      </c>
      <c r="I9" s="227" t="n">
        <f aca="false">I7</f>
        <v>351.6</v>
      </c>
      <c r="J9" s="227" t="n">
        <f aca="false">J7</f>
        <v>351.6</v>
      </c>
      <c r="K9" s="227" t="n">
        <f aca="false">K7</f>
        <v>351.6</v>
      </c>
      <c r="L9" s="227" t="n">
        <f aca="false">L7</f>
        <v>351.6</v>
      </c>
      <c r="M9" s="227" t="n">
        <f aca="false">M7</f>
        <v>351.6</v>
      </c>
      <c r="N9" s="227" t="n">
        <f aca="false">N7</f>
        <v>351.6</v>
      </c>
      <c r="O9" s="227" t="n">
        <f aca="false">O7</f>
        <v>351.6</v>
      </c>
      <c r="P9" s="227" t="n">
        <f aca="false">P7</f>
        <v>351.6</v>
      </c>
      <c r="Q9" s="227" t="n">
        <f aca="false">Q7</f>
        <v>351.6</v>
      </c>
      <c r="R9" s="227" t="n">
        <f aca="false">R7</f>
        <v>351.6</v>
      </c>
      <c r="S9" s="119"/>
      <c r="T9" s="119"/>
      <c r="U9" s="119"/>
      <c r="V9" s="119"/>
      <c r="W9" s="119"/>
      <c r="X9" s="119"/>
      <c r="Y9" s="119"/>
      <c r="Z9" s="119"/>
      <c r="AA9" s="119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</row>
    <row r="10" customFormat="false" ht="17.25" hidden="false" customHeight="false" outlineLevel="0" collapsed="false">
      <c r="A10" s="218" t="s">
        <v>115</v>
      </c>
      <c r="B10" s="120"/>
      <c r="C10" s="226" t="n">
        <v>1000</v>
      </c>
      <c r="D10" s="226" t="n">
        <v>1400</v>
      </c>
      <c r="E10" s="226" t="n">
        <v>1400</v>
      </c>
      <c r="F10" s="226" t="n">
        <v>1400</v>
      </c>
      <c r="G10" s="226" t="n">
        <v>1400</v>
      </c>
      <c r="H10" s="226" t="n">
        <v>1400</v>
      </c>
      <c r="I10" s="226" t="n">
        <v>1400</v>
      </c>
      <c r="J10" s="226" t="n">
        <v>1400</v>
      </c>
      <c r="K10" s="226" t="n">
        <v>1400</v>
      </c>
      <c r="L10" s="226" t="n">
        <v>1400</v>
      </c>
      <c r="M10" s="226" t="n">
        <v>1400</v>
      </c>
      <c r="N10" s="226" t="n">
        <v>1400</v>
      </c>
      <c r="O10" s="226" t="n">
        <v>1400</v>
      </c>
      <c r="P10" s="226" t="n">
        <v>1400</v>
      </c>
      <c r="Q10" s="226" t="n">
        <v>1400</v>
      </c>
      <c r="R10" s="226" t="n">
        <f aca="false">0.7*Q10</f>
        <v>980</v>
      </c>
      <c r="S10" s="119"/>
      <c r="T10" s="119"/>
      <c r="U10" s="119"/>
      <c r="V10" s="119"/>
      <c r="W10" s="119"/>
      <c r="X10" s="119"/>
      <c r="Y10" s="119"/>
      <c r="Z10" s="119"/>
      <c r="AA10" s="119"/>
    </row>
    <row r="11" customFormat="false" ht="15" hidden="false" customHeight="false" outlineLevel="0" collapsed="false">
      <c r="A11" s="218" t="s">
        <v>116</v>
      </c>
      <c r="B11" s="120"/>
      <c r="C11" s="224" t="n">
        <f aca="false">C10*C9</f>
        <v>351600</v>
      </c>
      <c r="D11" s="224" t="n">
        <f aca="false">D10*D9</f>
        <v>492240</v>
      </c>
      <c r="E11" s="224" t="n">
        <f aca="false">E10*E9</f>
        <v>492240</v>
      </c>
      <c r="F11" s="224" t="n">
        <f aca="false">F10*F9</f>
        <v>492240</v>
      </c>
      <c r="G11" s="224" t="n">
        <f aca="false">G10*G9</f>
        <v>492240</v>
      </c>
      <c r="H11" s="224" t="n">
        <f aca="false">H10*H9</f>
        <v>492240</v>
      </c>
      <c r="I11" s="224" t="n">
        <f aca="false">I10*I9</f>
        <v>492240</v>
      </c>
      <c r="J11" s="224" t="n">
        <f aca="false">J10*J9</f>
        <v>492240</v>
      </c>
      <c r="K11" s="224" t="n">
        <f aca="false">K10*K9</f>
        <v>492240</v>
      </c>
      <c r="L11" s="224" t="n">
        <f aca="false">L10*L9</f>
        <v>492240</v>
      </c>
      <c r="M11" s="224" t="n">
        <f aca="false">M10*M9</f>
        <v>492240</v>
      </c>
      <c r="N11" s="224" t="n">
        <f aca="false">N10*N9</f>
        <v>492240</v>
      </c>
      <c r="O11" s="224" t="n">
        <f aca="false">O10*O9</f>
        <v>492240</v>
      </c>
      <c r="P11" s="224" t="n">
        <f aca="false">P10*P9</f>
        <v>492240</v>
      </c>
      <c r="Q11" s="224" t="n">
        <f aca="false">Q10*Q9</f>
        <v>492240</v>
      </c>
      <c r="R11" s="224" t="n">
        <f aca="false">R10*R9</f>
        <v>344568</v>
      </c>
      <c r="S11" s="119"/>
      <c r="T11" s="119"/>
      <c r="U11" s="119"/>
      <c r="V11" s="119"/>
      <c r="W11" s="119"/>
      <c r="X11" s="119"/>
      <c r="Y11" s="119"/>
      <c r="Z11" s="119"/>
      <c r="AA11" s="119"/>
    </row>
    <row r="12" customFormat="false" ht="15" hidden="false" customHeight="false" outlineLevel="0" collapsed="false">
      <c r="A12" s="218"/>
      <c r="B12" s="120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119"/>
      <c r="T12" s="119"/>
      <c r="U12" s="119"/>
      <c r="V12" s="119"/>
      <c r="W12" s="119"/>
      <c r="X12" s="119"/>
      <c r="Y12" s="119"/>
      <c r="Z12" s="119"/>
      <c r="AA12" s="119"/>
    </row>
    <row r="13" customFormat="false" ht="15.75" hidden="false" customHeight="false" outlineLevel="0" collapsed="false">
      <c r="A13" s="243" t="s">
        <v>117</v>
      </c>
      <c r="B13" s="120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19"/>
      <c r="T13" s="119"/>
      <c r="U13" s="119"/>
      <c r="V13" s="119"/>
      <c r="W13" s="119"/>
      <c r="X13" s="119"/>
      <c r="Y13" s="119"/>
      <c r="Z13" s="119"/>
      <c r="AA13" s="119"/>
    </row>
    <row r="14" customFormat="false" ht="15" hidden="false" customHeight="false" outlineLevel="0" collapsed="false">
      <c r="A14" s="218" t="s">
        <v>118</v>
      </c>
      <c r="B14" s="119"/>
      <c r="C14" s="244" t="n">
        <f aca="false">C11</f>
        <v>351600</v>
      </c>
      <c r="D14" s="244" t="n">
        <f aca="false">D11</f>
        <v>492240</v>
      </c>
      <c r="E14" s="244" t="n">
        <f aca="false">E11</f>
        <v>492240</v>
      </c>
      <c r="F14" s="244" t="n">
        <f aca="false">F11</f>
        <v>492240</v>
      </c>
      <c r="G14" s="244" t="n">
        <f aca="false">G11</f>
        <v>492240</v>
      </c>
      <c r="H14" s="244" t="n">
        <f aca="false">H11</f>
        <v>492240</v>
      </c>
      <c r="I14" s="244" t="n">
        <f aca="false">I11</f>
        <v>492240</v>
      </c>
      <c r="J14" s="244" t="n">
        <f aca="false">J11</f>
        <v>492240</v>
      </c>
      <c r="K14" s="244" t="n">
        <f aca="false">K11</f>
        <v>492240</v>
      </c>
      <c r="L14" s="244" t="n">
        <f aca="false">L11</f>
        <v>492240</v>
      </c>
      <c r="M14" s="244" t="n">
        <f aca="false">M11</f>
        <v>492240</v>
      </c>
      <c r="N14" s="244" t="n">
        <f aca="false">N11</f>
        <v>492240</v>
      </c>
      <c r="O14" s="244" t="n">
        <f aca="false">O11</f>
        <v>492240</v>
      </c>
      <c r="P14" s="244" t="n">
        <f aca="false">P11</f>
        <v>492240</v>
      </c>
      <c r="Q14" s="244" t="n">
        <f aca="false">Q11</f>
        <v>492240</v>
      </c>
      <c r="R14" s="244" t="n">
        <f aca="false">R11</f>
        <v>344568</v>
      </c>
      <c r="S14" s="119"/>
    </row>
    <row r="15" customFormat="false" ht="15" hidden="false" customHeight="false" outlineLevel="0" collapsed="false">
      <c r="A15" s="218" t="s">
        <v>119</v>
      </c>
      <c r="B15" s="120"/>
      <c r="C15" s="245" t="n">
        <v>12100</v>
      </c>
      <c r="D15" s="245" t="n">
        <v>12100</v>
      </c>
      <c r="E15" s="245" t="n">
        <v>12100</v>
      </c>
      <c r="F15" s="245" t="n">
        <v>12100</v>
      </c>
      <c r="G15" s="245" t="n">
        <v>12100</v>
      </c>
      <c r="H15" s="245" t="n">
        <v>12100</v>
      </c>
      <c r="I15" s="245" t="n">
        <v>12100</v>
      </c>
      <c r="J15" s="245" t="n">
        <v>12100</v>
      </c>
      <c r="K15" s="245" t="n">
        <v>12100</v>
      </c>
      <c r="L15" s="245" t="n">
        <v>12100</v>
      </c>
      <c r="M15" s="245" t="n">
        <v>12100</v>
      </c>
      <c r="N15" s="245" t="n">
        <v>12100</v>
      </c>
      <c r="O15" s="245" t="n">
        <v>12100</v>
      </c>
      <c r="P15" s="245" t="n">
        <v>12100</v>
      </c>
      <c r="Q15" s="245" t="n">
        <v>12100</v>
      </c>
      <c r="R15" s="245" t="n">
        <f aca="false">Q15</f>
        <v>12100</v>
      </c>
      <c r="S15" s="119"/>
      <c r="T15" s="119"/>
      <c r="U15" s="119"/>
      <c r="V15" s="119"/>
      <c r="W15" s="119"/>
      <c r="X15" s="119"/>
      <c r="Y15" s="119"/>
      <c r="Z15" s="119"/>
      <c r="AA15" s="119"/>
    </row>
    <row r="16" customFormat="false" ht="15" hidden="false" customHeight="false" outlineLevel="0" collapsed="false">
      <c r="A16" s="218" t="s">
        <v>120</v>
      </c>
      <c r="B16" s="120"/>
      <c r="C16" s="224" t="n">
        <f aca="false">C15*C14/1000000</f>
        <v>4254.36</v>
      </c>
      <c r="D16" s="224" t="n">
        <f aca="false">D15*D14/1000000</f>
        <v>5956.104</v>
      </c>
      <c r="E16" s="224" t="n">
        <f aca="false">E15*E14/1000000</f>
        <v>5956.104</v>
      </c>
      <c r="F16" s="224" t="n">
        <f aca="false">F15*F14/1000000</f>
        <v>5956.104</v>
      </c>
      <c r="G16" s="224" t="n">
        <f aca="false">G15*G14/1000000</f>
        <v>5956.104</v>
      </c>
      <c r="H16" s="224" t="n">
        <f aca="false">H15*H14/1000000</f>
        <v>5956.104</v>
      </c>
      <c r="I16" s="224" t="n">
        <f aca="false">I15*I14/1000000</f>
        <v>5956.104</v>
      </c>
      <c r="J16" s="224" t="n">
        <f aca="false">J15*J14/1000000</f>
        <v>5956.104</v>
      </c>
      <c r="K16" s="224" t="n">
        <f aca="false">K15*K14/1000000</f>
        <v>5956.104</v>
      </c>
      <c r="L16" s="224" t="n">
        <f aca="false">L15*L14/1000000</f>
        <v>5956.104</v>
      </c>
      <c r="M16" s="224" t="n">
        <f aca="false">M15*M14/1000000</f>
        <v>5956.104</v>
      </c>
      <c r="N16" s="224" t="n">
        <f aca="false">N15*N14/1000000</f>
        <v>5956.104</v>
      </c>
      <c r="O16" s="224" t="n">
        <f aca="false">O15*O14/1000000</f>
        <v>5956.104</v>
      </c>
      <c r="P16" s="224" t="n">
        <f aca="false">P15*P14/1000000</f>
        <v>5956.104</v>
      </c>
      <c r="Q16" s="224" t="n">
        <f aca="false">Q15*Q14/1000000</f>
        <v>5956.104</v>
      </c>
      <c r="R16" s="224" t="n">
        <f aca="false">R15*R14/1000000</f>
        <v>4169.2728</v>
      </c>
      <c r="S16" s="119"/>
      <c r="T16" s="119"/>
      <c r="U16" s="119"/>
      <c r="V16" s="119"/>
      <c r="W16" s="119"/>
      <c r="X16" s="119"/>
      <c r="Y16" s="119"/>
      <c r="Z16" s="119"/>
      <c r="AA16" s="119"/>
    </row>
    <row r="17" customFormat="false" ht="15" hidden="false" customHeight="false" outlineLevel="0" collapsed="false">
      <c r="A17" s="218"/>
      <c r="B17" s="120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119"/>
      <c r="T17" s="119"/>
      <c r="U17" s="119"/>
      <c r="V17" s="119"/>
      <c r="W17" s="119"/>
      <c r="X17" s="119"/>
      <c r="Y17" s="119"/>
      <c r="Z17" s="119"/>
      <c r="AA17" s="119"/>
      <c r="AB17" s="227"/>
    </row>
    <row r="18" customFormat="false" ht="15" hidden="false" customHeight="false" outlineLevel="0" collapsed="false">
      <c r="A18" s="218" t="s">
        <v>121</v>
      </c>
      <c r="B18" s="120"/>
      <c r="C18" s="146" t="n">
        <f aca="false">C16*C27</f>
        <v>18931.902</v>
      </c>
      <c r="D18" s="146" t="n">
        <f aca="false">D16*D27</f>
        <v>18166.1172</v>
      </c>
      <c r="E18" s="146" t="n">
        <f aca="false">E16*E27</f>
        <v>18347.778372</v>
      </c>
      <c r="F18" s="146" t="n">
        <f aca="false">F16*F27</f>
        <v>18531.25615572</v>
      </c>
      <c r="G18" s="146" t="n">
        <f aca="false">G16*G27</f>
        <v>18716.5687172772</v>
      </c>
      <c r="H18" s="146" t="n">
        <f aca="false">H16*H27</f>
        <v>18903.73440445</v>
      </c>
      <c r="I18" s="146" t="n">
        <f aca="false">I16*I27</f>
        <v>19092.7717484945</v>
      </c>
      <c r="J18" s="146" t="n">
        <f aca="false">J16*J27</f>
        <v>19283.6994659794</v>
      </c>
      <c r="K18" s="146" t="n">
        <f aca="false">K16*K27</f>
        <v>19476.5364606392</v>
      </c>
      <c r="L18" s="146" t="n">
        <f aca="false">L16*L27</f>
        <v>19671.3018252456</v>
      </c>
      <c r="M18" s="146" t="n">
        <f aca="false">M16*M27</f>
        <v>19868.0148434981</v>
      </c>
      <c r="N18" s="146" t="n">
        <f aca="false">N16*N27</f>
        <v>20066.694991933</v>
      </c>
      <c r="O18" s="146" t="n">
        <f aca="false">O16*O27</f>
        <v>20267.3619418524</v>
      </c>
      <c r="P18" s="146" t="n">
        <f aca="false">P16*P27</f>
        <v>20470.0355612709</v>
      </c>
      <c r="Q18" s="146" t="n">
        <f aca="false">Q16*Q27</f>
        <v>20674.7359168836</v>
      </c>
      <c r="R18" s="146" t="n">
        <f aca="false">R16*R27</f>
        <v>14617.0382932367</v>
      </c>
      <c r="S18" s="119"/>
      <c r="T18" s="119"/>
      <c r="U18" s="119"/>
      <c r="V18" s="119"/>
      <c r="W18" s="119"/>
      <c r="X18" s="119"/>
      <c r="Y18" s="119"/>
      <c r="Z18" s="119"/>
      <c r="AA18" s="119"/>
    </row>
    <row r="19" customFormat="false" ht="12.6" hidden="false" customHeight="true" outlineLevel="0" collapsed="false">
      <c r="A19" s="246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</row>
    <row r="20" customFormat="false" ht="20.25" hidden="false" customHeight="false" outlineLevel="0" collapsed="false">
      <c r="A20" s="242"/>
      <c r="B20" s="120"/>
      <c r="S20" s="119"/>
      <c r="T20" s="119"/>
      <c r="U20" s="119"/>
      <c r="V20" s="119"/>
      <c r="W20" s="119"/>
      <c r="X20" s="119"/>
      <c r="Y20" s="119"/>
      <c r="Z20" s="119"/>
      <c r="AA20" s="119"/>
      <c r="AB20" s="123"/>
      <c r="AC20" s="123"/>
      <c r="AD20" s="119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</row>
    <row r="21" customFormat="false" ht="15.75" hidden="false" customHeight="false" outlineLevel="0" collapsed="false">
      <c r="A21" s="243" t="s">
        <v>122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19"/>
      <c r="T21" s="119"/>
      <c r="U21" s="119"/>
      <c r="V21" s="119"/>
      <c r="W21" s="119"/>
      <c r="X21" s="119"/>
      <c r="Y21" s="119"/>
      <c r="Z21" s="119"/>
      <c r="AA21" s="119"/>
    </row>
    <row r="22" customFormat="false" ht="15" hidden="false" customHeight="false" outlineLevel="0" collapsed="false">
      <c r="A22" s="247" t="s">
        <v>123</v>
      </c>
      <c r="B22" s="247"/>
      <c r="C22" s="248" t="n">
        <f aca="false">'Project Assumptions'!E22</f>
        <v>2.9376327810131</v>
      </c>
      <c r="D22" s="248" t="n">
        <v>2.9376327810131</v>
      </c>
      <c r="E22" s="248" t="n">
        <v>2.9376327810131</v>
      </c>
      <c r="F22" s="248" t="n">
        <v>2.9376327810131</v>
      </c>
      <c r="G22" s="248" t="n">
        <v>2.9376327810131</v>
      </c>
      <c r="H22" s="248" t="n">
        <v>2.9376327810131</v>
      </c>
      <c r="I22" s="248" t="n">
        <v>2.9376327810131</v>
      </c>
      <c r="J22" s="248" t="n">
        <v>2.9376327810131</v>
      </c>
      <c r="K22" s="248" t="n">
        <v>2.9376327810131</v>
      </c>
      <c r="L22" s="248" t="n">
        <v>2.9376327810131</v>
      </c>
      <c r="M22" s="248" t="n">
        <v>2.9376327810131</v>
      </c>
      <c r="N22" s="248" t="n">
        <v>2.9376327810131</v>
      </c>
      <c r="O22" s="248" t="n">
        <v>2.9376327810131</v>
      </c>
      <c r="P22" s="248" t="n">
        <v>2.9376327810131</v>
      </c>
      <c r="Q22" s="248" t="n">
        <v>2.9376327810131</v>
      </c>
      <c r="R22" s="248" t="n">
        <v>2.9376327810131</v>
      </c>
      <c r="S22" s="119"/>
      <c r="T22" s="119"/>
      <c r="U22" s="119"/>
      <c r="V22" s="119"/>
      <c r="W22" s="119"/>
      <c r="X22" s="119"/>
      <c r="Y22" s="119"/>
      <c r="Z22" s="119"/>
      <c r="AA22" s="119"/>
    </row>
    <row r="23" customFormat="false" ht="17.25" hidden="false" customHeight="false" outlineLevel="0" collapsed="false">
      <c r="A23" s="247" t="s">
        <v>124</v>
      </c>
      <c r="B23" s="247"/>
      <c r="C23" s="249" t="n">
        <f aca="false">'Project Assumptions'!E25</f>
        <v>0.086</v>
      </c>
      <c r="D23" s="249" t="n">
        <f aca="false">C23*(1+'Project Assumptions'!$E$26)</f>
        <v>0.08772</v>
      </c>
      <c r="E23" s="249" t="n">
        <f aca="false">D23*(1+'Project Assumptions'!$E$26)</f>
        <v>0.0894744</v>
      </c>
      <c r="F23" s="249" t="n">
        <f aca="false">E23*(1+'Project Assumptions'!$E$26)</f>
        <v>0.091263888</v>
      </c>
      <c r="G23" s="249" t="n">
        <f aca="false">F23*(1+'Project Assumptions'!$E$26)</f>
        <v>0.09308916576</v>
      </c>
      <c r="H23" s="249" t="n">
        <f aca="false">G23*(1+'Project Assumptions'!$E$26)</f>
        <v>0.0949509490752</v>
      </c>
      <c r="I23" s="249" t="n">
        <f aca="false">H23*(1+'Project Assumptions'!$E$26)</f>
        <v>0.096849968056704</v>
      </c>
      <c r="J23" s="249" t="n">
        <f aca="false">I23*(1+'Project Assumptions'!$E$26)</f>
        <v>0.0987869674178381</v>
      </c>
      <c r="K23" s="249" t="n">
        <f aca="false">J23*(1+'Project Assumptions'!$E$26)</f>
        <v>0.100762706766195</v>
      </c>
      <c r="L23" s="249" t="n">
        <f aca="false">K23*(1+'Project Assumptions'!$E$26)</f>
        <v>0.102777960901519</v>
      </c>
      <c r="M23" s="249" t="n">
        <f aca="false">L23*(1+'Project Assumptions'!$E$26)</f>
        <v>0.104833520119549</v>
      </c>
      <c r="N23" s="249" t="n">
        <f aca="false">M23*(1+'Project Assumptions'!$E$26)</f>
        <v>0.10693019052194</v>
      </c>
      <c r="O23" s="249" t="n">
        <f aca="false">N23*(1+'Project Assumptions'!$E$26)</f>
        <v>0.109068794332379</v>
      </c>
      <c r="P23" s="249" t="n">
        <f aca="false">O23*(1+'Project Assumptions'!$E$26)</f>
        <v>0.111250170219026</v>
      </c>
      <c r="Q23" s="249" t="n">
        <f aca="false">P23*(1+'Project Assumptions'!$E$26)</f>
        <v>0.113475173623407</v>
      </c>
      <c r="R23" s="249" t="n">
        <f aca="false">Q23*(1+'Project Assumptions'!$E$26)</f>
        <v>0.115744677095875</v>
      </c>
      <c r="S23" s="119"/>
      <c r="T23" s="119"/>
      <c r="U23" s="119"/>
      <c r="V23" s="119"/>
      <c r="W23" s="119"/>
      <c r="X23" s="119"/>
      <c r="Y23" s="119"/>
      <c r="Z23" s="119"/>
      <c r="AA23" s="119"/>
    </row>
    <row r="24" customFormat="false" ht="15" hidden="false" customHeight="false" outlineLevel="0" collapsed="false">
      <c r="A24" s="247" t="s">
        <v>125</v>
      </c>
      <c r="B24" s="247"/>
      <c r="C24" s="250" t="n">
        <f aca="false">C23+C22</f>
        <v>3.0236327810131</v>
      </c>
      <c r="D24" s="250" t="n">
        <v>3.0236327810131</v>
      </c>
      <c r="E24" s="250" t="n">
        <v>3.0236327810131</v>
      </c>
      <c r="F24" s="250" t="n">
        <v>3.0236327810131</v>
      </c>
      <c r="G24" s="250" t="n">
        <v>3.0236327810131</v>
      </c>
      <c r="H24" s="250" t="n">
        <v>3.0236327810131</v>
      </c>
      <c r="I24" s="250" t="n">
        <v>3.0236327810131</v>
      </c>
      <c r="J24" s="250" t="n">
        <v>3.0236327810131</v>
      </c>
      <c r="K24" s="250" t="n">
        <v>3.0236327810131</v>
      </c>
      <c r="L24" s="250" t="n">
        <v>3.0236327810131</v>
      </c>
      <c r="M24" s="250" t="n">
        <v>3.0236327810131</v>
      </c>
      <c r="N24" s="250" t="n">
        <v>3.0236327810131</v>
      </c>
      <c r="O24" s="250" t="n">
        <v>3.0236327810131</v>
      </c>
      <c r="P24" s="250" t="n">
        <v>3.0236327810131</v>
      </c>
      <c r="Q24" s="250" t="n">
        <v>3.0236327810131</v>
      </c>
      <c r="R24" s="250" t="n">
        <v>3.0236327810131</v>
      </c>
      <c r="S24" s="119"/>
      <c r="T24" s="119"/>
      <c r="U24" s="119"/>
      <c r="V24" s="119"/>
      <c r="W24" s="119"/>
      <c r="X24" s="119"/>
      <c r="Y24" s="119"/>
      <c r="Z24" s="119"/>
      <c r="AA24" s="119"/>
    </row>
    <row r="25" customFormat="false" ht="15" hidden="false" customHeight="false" outlineLevel="0" collapsed="false">
      <c r="A25" s="247"/>
      <c r="B25" s="247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119"/>
      <c r="T25" s="119"/>
      <c r="U25" s="119"/>
      <c r="V25" s="119"/>
      <c r="W25" s="119"/>
      <c r="X25" s="119"/>
      <c r="Y25" s="119"/>
      <c r="Z25" s="119"/>
      <c r="AA25" s="119"/>
    </row>
    <row r="26" customFormat="false" ht="15.75" hidden="false" customHeight="false" outlineLevel="0" collapsed="false">
      <c r="A26" s="243" t="s">
        <v>126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119"/>
      <c r="T26" s="119"/>
      <c r="U26" s="119"/>
      <c r="V26" s="119"/>
      <c r="W26" s="119"/>
      <c r="X26" s="119"/>
      <c r="Y26" s="119"/>
      <c r="Z26" s="119"/>
      <c r="AA26" s="119"/>
    </row>
    <row r="27" customFormat="false" ht="15" hidden="false" customHeight="false" outlineLevel="0" collapsed="false">
      <c r="A27" s="252" t="s">
        <v>127</v>
      </c>
      <c r="B27" s="119"/>
      <c r="C27" s="253" t="n">
        <v>4.45</v>
      </c>
      <c r="D27" s="253" t="n">
        <v>3.05</v>
      </c>
      <c r="E27" s="253" t="n">
        <f aca="false">D27*1.01</f>
        <v>3.0805</v>
      </c>
      <c r="F27" s="253" t="n">
        <f aca="false">E27*1.01</f>
        <v>3.111305</v>
      </c>
      <c r="G27" s="253" t="n">
        <f aca="false">F27*1.01</f>
        <v>3.14241805</v>
      </c>
      <c r="H27" s="253" t="n">
        <f aca="false">G27*1.01</f>
        <v>3.1738422305</v>
      </c>
      <c r="I27" s="253" t="n">
        <f aca="false">H27*1.01</f>
        <v>3.205580652805</v>
      </c>
      <c r="J27" s="253" t="n">
        <f aca="false">I27*1.01</f>
        <v>3.23763645933305</v>
      </c>
      <c r="K27" s="253" t="n">
        <f aca="false">J27*1.01</f>
        <v>3.27001282392638</v>
      </c>
      <c r="L27" s="253" t="n">
        <f aca="false">K27*1.01</f>
        <v>3.30271295216564</v>
      </c>
      <c r="M27" s="253" t="n">
        <f aca="false">L27*1.01</f>
        <v>3.3357400816873</v>
      </c>
      <c r="N27" s="253" t="n">
        <f aca="false">M27*1.01</f>
        <v>3.36909748250417</v>
      </c>
      <c r="O27" s="253" t="n">
        <f aca="false">N27*1.01</f>
        <v>3.40278845732922</v>
      </c>
      <c r="P27" s="253" t="n">
        <f aca="false">O27*1.01</f>
        <v>3.43681634190251</v>
      </c>
      <c r="Q27" s="253" t="n">
        <f aca="false">P27*1.01</f>
        <v>3.47118450532153</v>
      </c>
      <c r="R27" s="253" t="n">
        <f aca="false">Q27*1.01</f>
        <v>3.50589635037475</v>
      </c>
      <c r="S27" s="119"/>
    </row>
    <row r="28" customFormat="false" ht="12.6" hidden="false" customHeight="true" outlineLevel="0" collapsed="false"/>
    <row r="32" customFormat="false" ht="12.6" hidden="false" customHeight="true" outlineLevel="0" collapsed="false"/>
    <row r="33" customFormat="false" ht="12.6" hidden="false" customHeight="true" outlineLevel="0" collapsed="false"/>
    <row r="36" customFormat="false" ht="12.6" hidden="false" customHeight="true" outlineLevel="0" collapsed="false">
      <c r="A36" s="172"/>
      <c r="B36" s="172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</row>
    <row r="37" customFormat="false" ht="12.6" hidden="false" customHeight="true" outlineLevel="0" collapsed="false">
      <c r="A37" s="172"/>
      <c r="B37" s="172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</row>
    <row r="38" customFormat="false" ht="12.6" hidden="false" customHeight="true" outlineLevel="0" collapsed="false">
      <c r="A38" s="172"/>
      <c r="B38" s="172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</row>
    <row r="39" customFormat="false" ht="12.6" hidden="false" customHeight="true" outlineLevel="0" collapsed="false">
      <c r="A39" s="231"/>
      <c r="B39" s="173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</row>
    <row r="40" customFormat="false" ht="12" hidden="false" customHeight="true" outlineLevel="0" collapsed="false">
      <c r="A40" s="172"/>
      <c r="B40" s="172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</row>
    <row r="41" customFormat="false" ht="12.6" hidden="false" customHeight="true" outlineLevel="0" collapsed="false">
      <c r="A41" s="172"/>
      <c r="B41" s="172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</row>
    <row r="42" customFormat="false" ht="12.6" hidden="false" customHeight="true" outlineLevel="0" collapsed="false">
      <c r="A42" s="246"/>
      <c r="B42" s="24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4" customFormat="false" ht="12.6" hidden="false" customHeight="true" outlineLevel="0" collapsed="false">
      <c r="A44" s="240"/>
      <c r="B44" s="172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AC44" s="216"/>
      <c r="AD44" s="172"/>
    </row>
    <row r="45" customFormat="false" ht="12.6" hidden="false" customHeight="true" outlineLevel="0" collapsed="false">
      <c r="A45" s="193"/>
      <c r="B45" s="173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AB45" s="257"/>
      <c r="AC45" s="257"/>
      <c r="AD45" s="172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  <c r="AQ45" s="257"/>
      <c r="AR45" s="257"/>
      <c r="AS45" s="257"/>
      <c r="AT45" s="257"/>
      <c r="AU45" s="257"/>
      <c r="AV45" s="257"/>
      <c r="AW45" s="257"/>
      <c r="AX45" s="257"/>
      <c r="AY45" s="257"/>
      <c r="AZ45" s="257"/>
    </row>
    <row r="46" customFormat="false" ht="12.75" hidden="false" customHeight="false" outlineLevel="0" collapsed="false">
      <c r="A46" s="172"/>
      <c r="B46" s="172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</row>
    <row r="47" customFormat="false" ht="12.75" hidden="false" customHeight="false" outlineLevel="0" collapsed="false">
      <c r="A47" s="172"/>
      <c r="B47" s="172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</row>
    <row r="48" customFormat="false" ht="12.75" hidden="false" customHeight="false" outlineLevel="0" collapsed="false">
      <c r="A48" s="172"/>
      <c r="B48" s="172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</row>
    <row r="49" customFormat="false" ht="15" hidden="false" customHeight="false" outlineLevel="0" collapsed="false">
      <c r="A49" s="172"/>
      <c r="B49" s="172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</row>
    <row r="50" customFormat="false" ht="12.75" hidden="false" customHeight="false" outlineLevel="0" collapsed="false">
      <c r="A50" s="172"/>
      <c r="B50" s="172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</row>
    <row r="51" customFormat="false" ht="12.75" hidden="false" customHeight="false" outlineLevel="0" collapsed="false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</row>
    <row r="52" customFormat="false" ht="12.75" hidden="false" customHeight="false" outlineLevel="0" collapsed="false">
      <c r="A52" s="172"/>
      <c r="B52" s="172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&amp;T&amp;RO:\Naes\GenSvcs\TVA\TVA Model\&amp;F
&amp;A &amp;P</oddFooter>
  </headerFooter>
  <colBreaks count="1" manualBreakCount="1">
    <brk id="14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D12" activeCellId="0" sqref="D12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14" width="31.56"/>
    <col collapsed="false" customWidth="false" hidden="false" outlineLevel="0" max="19" min="2" style="114" width="9.28"/>
    <col collapsed="false" customWidth="false" hidden="false" outlineLevel="0" max="257" min="29" style="114" width="9.28"/>
  </cols>
  <sheetData>
    <row r="1" customFormat="false" ht="26.25" hidden="false" customHeight="false" outlineLevel="0" collapsed="false">
      <c r="A1" s="116" t="s">
        <v>0</v>
      </c>
      <c r="B1" s="261"/>
      <c r="C1" s="262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1"/>
      <c r="CE1" s="261"/>
      <c r="CF1" s="261"/>
      <c r="CG1" s="261"/>
      <c r="CH1" s="261"/>
      <c r="CI1" s="261"/>
      <c r="CJ1" s="261"/>
      <c r="CK1" s="261"/>
      <c r="CL1" s="261"/>
      <c r="CM1" s="261"/>
      <c r="CN1" s="261"/>
      <c r="CO1" s="261"/>
      <c r="CP1" s="261"/>
      <c r="CQ1" s="261"/>
      <c r="CR1" s="261"/>
      <c r="CS1" s="261"/>
      <c r="CT1" s="261"/>
      <c r="CU1" s="261"/>
      <c r="CV1" s="261"/>
      <c r="CW1" s="261"/>
      <c r="CX1" s="261"/>
      <c r="CY1" s="261"/>
      <c r="CZ1" s="261"/>
      <c r="DA1" s="261"/>
      <c r="DB1" s="261"/>
      <c r="DC1" s="261"/>
      <c r="DD1" s="261"/>
      <c r="DE1" s="261"/>
      <c r="DF1" s="261"/>
      <c r="DG1" s="261"/>
      <c r="DH1" s="261"/>
      <c r="DI1" s="261"/>
      <c r="DJ1" s="261"/>
      <c r="DK1" s="261"/>
      <c r="DL1" s="261"/>
      <c r="DM1" s="261"/>
      <c r="DN1" s="261"/>
      <c r="DO1" s="261"/>
      <c r="DP1" s="261"/>
      <c r="DQ1" s="261"/>
      <c r="DR1" s="261"/>
      <c r="DS1" s="261"/>
      <c r="DT1" s="261"/>
      <c r="DU1" s="261"/>
      <c r="DV1" s="261"/>
      <c r="DW1" s="261"/>
      <c r="DX1" s="261"/>
      <c r="DY1" s="261"/>
      <c r="DZ1" s="261"/>
      <c r="EA1" s="261"/>
      <c r="EB1" s="261"/>
      <c r="EC1" s="261"/>
      <c r="ED1" s="261"/>
      <c r="EE1" s="261"/>
      <c r="EF1" s="261"/>
      <c r="EG1" s="261"/>
      <c r="EH1" s="261"/>
      <c r="EI1" s="261"/>
      <c r="EJ1" s="261"/>
      <c r="EK1" s="261"/>
      <c r="EL1" s="261"/>
      <c r="EM1" s="261"/>
      <c r="EN1" s="261"/>
      <c r="EO1" s="261"/>
      <c r="EP1" s="261"/>
      <c r="EQ1" s="261"/>
      <c r="ER1" s="261"/>
      <c r="ES1" s="261"/>
      <c r="ET1" s="261"/>
      <c r="EU1" s="261"/>
      <c r="EV1" s="261"/>
      <c r="EW1" s="261"/>
      <c r="EX1" s="261"/>
      <c r="EY1" s="261"/>
      <c r="EZ1" s="261"/>
      <c r="FA1" s="261"/>
      <c r="FB1" s="261"/>
      <c r="FC1" s="261"/>
      <c r="FD1" s="261"/>
      <c r="FE1" s="261"/>
      <c r="FF1" s="261"/>
      <c r="FG1" s="261"/>
      <c r="FH1" s="261"/>
      <c r="FI1" s="261"/>
      <c r="FJ1" s="261"/>
      <c r="FK1" s="261"/>
      <c r="FL1" s="261"/>
      <c r="FM1" s="261"/>
      <c r="FN1" s="261"/>
      <c r="FO1" s="261"/>
      <c r="FP1" s="261"/>
      <c r="FQ1" s="261"/>
      <c r="FR1" s="261"/>
      <c r="FS1" s="261"/>
      <c r="FT1" s="261"/>
      <c r="FU1" s="261"/>
      <c r="FV1" s="261"/>
      <c r="FW1" s="261"/>
      <c r="FX1" s="261"/>
      <c r="FY1" s="261"/>
      <c r="FZ1" s="261"/>
      <c r="GA1" s="261"/>
      <c r="GB1" s="261"/>
      <c r="GC1" s="261"/>
      <c r="GD1" s="261"/>
      <c r="GE1" s="261"/>
      <c r="GF1" s="261"/>
      <c r="GG1" s="261"/>
      <c r="GH1" s="261"/>
      <c r="GI1" s="261"/>
      <c r="GJ1" s="261"/>
      <c r="GK1" s="261"/>
      <c r="GL1" s="261"/>
      <c r="GM1" s="261"/>
      <c r="GN1" s="261"/>
      <c r="GO1" s="261"/>
      <c r="GP1" s="261"/>
      <c r="GQ1" s="261"/>
      <c r="GR1" s="261"/>
      <c r="GS1" s="261"/>
      <c r="GT1" s="261"/>
      <c r="GU1" s="261"/>
      <c r="GV1" s="261"/>
      <c r="GW1" s="261"/>
      <c r="GX1" s="261"/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61"/>
      <c r="IA1" s="261"/>
      <c r="IB1" s="261"/>
      <c r="IC1" s="261"/>
      <c r="ID1" s="261"/>
      <c r="IE1" s="261"/>
      <c r="IF1" s="261"/>
      <c r="IG1" s="261"/>
      <c r="IH1" s="261"/>
      <c r="II1" s="261"/>
      <c r="IJ1" s="261"/>
      <c r="IK1" s="261"/>
      <c r="IL1" s="261"/>
      <c r="IM1" s="261"/>
      <c r="IN1" s="261"/>
      <c r="IO1" s="261"/>
      <c r="IP1" s="261"/>
      <c r="IQ1" s="261"/>
      <c r="IR1" s="261"/>
      <c r="IS1" s="261"/>
      <c r="IT1" s="261"/>
      <c r="IU1" s="261"/>
      <c r="IV1" s="261"/>
      <c r="IW1" s="261"/>
    </row>
    <row r="2" customFormat="false" ht="18" hidden="false" customHeight="false" outlineLevel="0" collapsed="false">
      <c r="A2" s="117" t="s">
        <v>128</v>
      </c>
      <c r="B2" s="261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1"/>
      <c r="BK2" s="261"/>
      <c r="BL2" s="261"/>
      <c r="BM2" s="261"/>
      <c r="BN2" s="261"/>
      <c r="BO2" s="261"/>
      <c r="BP2" s="261"/>
      <c r="BQ2" s="261"/>
      <c r="BR2" s="261"/>
      <c r="BS2" s="261"/>
      <c r="BT2" s="261"/>
      <c r="BU2" s="261"/>
      <c r="BV2" s="261"/>
      <c r="BW2" s="261"/>
      <c r="BX2" s="261"/>
      <c r="BY2" s="261"/>
      <c r="BZ2" s="261"/>
      <c r="CA2" s="261"/>
      <c r="CB2" s="261"/>
      <c r="CC2" s="261"/>
      <c r="CD2" s="261"/>
      <c r="CE2" s="261"/>
      <c r="CF2" s="261"/>
      <c r="CG2" s="261"/>
      <c r="CH2" s="261"/>
      <c r="CI2" s="261"/>
      <c r="CJ2" s="261"/>
      <c r="CK2" s="261"/>
      <c r="CL2" s="261"/>
      <c r="CM2" s="261"/>
      <c r="CN2" s="261"/>
      <c r="CO2" s="261"/>
      <c r="CP2" s="261"/>
      <c r="CQ2" s="261"/>
      <c r="CR2" s="261"/>
      <c r="CS2" s="261"/>
      <c r="CT2" s="261"/>
      <c r="CU2" s="261"/>
      <c r="CV2" s="261"/>
      <c r="CW2" s="261"/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  <c r="DJ2" s="261"/>
      <c r="DK2" s="261"/>
      <c r="DL2" s="261"/>
      <c r="DM2" s="261"/>
      <c r="DN2" s="261"/>
      <c r="DO2" s="261"/>
      <c r="DP2" s="261"/>
      <c r="DQ2" s="261"/>
      <c r="DR2" s="261"/>
      <c r="DS2" s="261"/>
      <c r="DT2" s="261"/>
      <c r="DU2" s="261"/>
      <c r="DV2" s="261"/>
      <c r="DW2" s="261"/>
      <c r="DX2" s="261"/>
      <c r="DY2" s="261"/>
      <c r="DZ2" s="261"/>
      <c r="EA2" s="261"/>
      <c r="EB2" s="261"/>
      <c r="EC2" s="261"/>
      <c r="ED2" s="261"/>
      <c r="EE2" s="261"/>
      <c r="EF2" s="261"/>
      <c r="EG2" s="261"/>
      <c r="EH2" s="261"/>
      <c r="EI2" s="261"/>
      <c r="EJ2" s="261"/>
      <c r="EK2" s="261"/>
      <c r="EL2" s="261"/>
      <c r="EM2" s="261"/>
      <c r="EN2" s="261"/>
      <c r="EO2" s="261"/>
      <c r="EP2" s="261"/>
      <c r="EQ2" s="261"/>
      <c r="ER2" s="261"/>
      <c r="ES2" s="261"/>
      <c r="ET2" s="261"/>
      <c r="EU2" s="261"/>
      <c r="EV2" s="261"/>
      <c r="EW2" s="261"/>
      <c r="EX2" s="261"/>
      <c r="EY2" s="261"/>
      <c r="EZ2" s="261"/>
      <c r="FA2" s="261"/>
      <c r="FB2" s="261"/>
      <c r="FC2" s="261"/>
      <c r="FD2" s="261"/>
      <c r="FE2" s="261"/>
      <c r="FF2" s="261"/>
      <c r="FG2" s="261"/>
      <c r="FH2" s="261"/>
      <c r="FI2" s="261"/>
      <c r="FJ2" s="261"/>
      <c r="FK2" s="261"/>
      <c r="FL2" s="261"/>
      <c r="FM2" s="261"/>
      <c r="FN2" s="261"/>
      <c r="FO2" s="261"/>
      <c r="FP2" s="261"/>
      <c r="FQ2" s="261"/>
      <c r="FR2" s="261"/>
      <c r="FS2" s="261"/>
      <c r="FT2" s="261"/>
      <c r="FU2" s="261"/>
      <c r="FV2" s="261"/>
      <c r="FW2" s="261"/>
      <c r="FX2" s="261"/>
      <c r="FY2" s="261"/>
      <c r="FZ2" s="261"/>
      <c r="GA2" s="261"/>
      <c r="GB2" s="261"/>
      <c r="GC2" s="261"/>
      <c r="GD2" s="261"/>
      <c r="GE2" s="261"/>
      <c r="GF2" s="261"/>
      <c r="GG2" s="261"/>
      <c r="GH2" s="261"/>
      <c r="GI2" s="261"/>
      <c r="GJ2" s="261"/>
      <c r="GK2" s="261"/>
      <c r="GL2" s="261"/>
      <c r="GM2" s="261"/>
      <c r="GN2" s="261"/>
      <c r="GO2" s="261"/>
      <c r="GP2" s="261"/>
      <c r="GQ2" s="261"/>
      <c r="GR2" s="261"/>
      <c r="GS2" s="261"/>
      <c r="GT2" s="261"/>
      <c r="GU2" s="261"/>
      <c r="GV2" s="261"/>
      <c r="GW2" s="261"/>
      <c r="GX2" s="261"/>
      <c r="GY2" s="261"/>
      <c r="GZ2" s="261"/>
      <c r="HA2" s="261"/>
      <c r="HB2" s="261"/>
      <c r="HC2" s="261"/>
      <c r="HD2" s="261"/>
      <c r="HE2" s="261"/>
      <c r="HF2" s="261"/>
      <c r="HG2" s="261"/>
      <c r="HH2" s="261"/>
      <c r="HI2" s="261"/>
      <c r="HJ2" s="261"/>
      <c r="HK2" s="261"/>
      <c r="HL2" s="261"/>
      <c r="HM2" s="261"/>
      <c r="HN2" s="261"/>
      <c r="HO2" s="261"/>
      <c r="HP2" s="261"/>
      <c r="HQ2" s="261"/>
      <c r="HR2" s="261"/>
      <c r="HS2" s="261"/>
      <c r="HT2" s="261"/>
      <c r="HU2" s="261"/>
      <c r="HV2" s="261"/>
      <c r="HW2" s="261"/>
      <c r="HX2" s="261"/>
      <c r="HY2" s="261"/>
      <c r="HZ2" s="261"/>
      <c r="IA2" s="261"/>
      <c r="IB2" s="261"/>
      <c r="IC2" s="261"/>
      <c r="ID2" s="261"/>
      <c r="IE2" s="261"/>
      <c r="IF2" s="261"/>
      <c r="IG2" s="261"/>
      <c r="IH2" s="261"/>
      <c r="II2" s="261"/>
      <c r="IJ2" s="261"/>
      <c r="IK2" s="261"/>
      <c r="IL2" s="261"/>
      <c r="IM2" s="261"/>
      <c r="IN2" s="261"/>
      <c r="IO2" s="261"/>
      <c r="IP2" s="261"/>
      <c r="IQ2" s="261"/>
      <c r="IR2" s="261"/>
      <c r="IS2" s="261"/>
      <c r="IT2" s="261"/>
      <c r="IU2" s="261"/>
      <c r="IV2" s="261"/>
      <c r="IW2" s="261"/>
    </row>
    <row r="3" customFormat="false" ht="15.6" hidden="false" customHeight="true" outlineLevel="0" collapsed="false"/>
    <row r="4" customFormat="false" ht="15" hidden="false" customHeight="true" outlineLevel="0" collapsed="false">
      <c r="D4" s="212" t="n">
        <v>1</v>
      </c>
      <c r="E4" s="212" t="n">
        <v>2</v>
      </c>
      <c r="F4" s="213" t="n">
        <v>3</v>
      </c>
      <c r="G4" s="213" t="n">
        <v>4</v>
      </c>
      <c r="H4" s="213" t="n">
        <v>5</v>
      </c>
      <c r="I4" s="265" t="n">
        <v>6</v>
      </c>
      <c r="J4" s="213" t="n">
        <v>7</v>
      </c>
      <c r="K4" s="266" t="n">
        <v>8</v>
      </c>
      <c r="L4" s="213" t="n">
        <v>9</v>
      </c>
      <c r="M4" s="213" t="n">
        <v>10</v>
      </c>
      <c r="N4" s="213" t="n">
        <v>11</v>
      </c>
      <c r="O4" s="213" t="n">
        <v>12</v>
      </c>
      <c r="P4" s="213" t="n">
        <v>13</v>
      </c>
      <c r="Q4" s="266" t="n">
        <v>14</v>
      </c>
      <c r="R4" s="213" t="n">
        <v>15</v>
      </c>
      <c r="S4" s="213" t="n">
        <v>16</v>
      </c>
    </row>
    <row r="5" customFormat="false" ht="15" hidden="false" customHeight="true" outlineLevel="0" collapsed="false">
      <c r="A5" s="267" t="s">
        <v>129</v>
      </c>
      <c r="C5" s="268"/>
      <c r="D5" s="269" t="n">
        <v>2000</v>
      </c>
      <c r="E5" s="269" t="n">
        <v>2001</v>
      </c>
      <c r="F5" s="269" t="n">
        <v>2002</v>
      </c>
      <c r="G5" s="269" t="n">
        <v>2003</v>
      </c>
      <c r="H5" s="269" t="n">
        <v>2004</v>
      </c>
      <c r="I5" s="269" t="n">
        <v>2005</v>
      </c>
      <c r="J5" s="269" t="n">
        <v>2006</v>
      </c>
      <c r="K5" s="269" t="n">
        <v>2007</v>
      </c>
      <c r="L5" s="269" t="n">
        <v>2008</v>
      </c>
      <c r="M5" s="269" t="n">
        <v>2009</v>
      </c>
      <c r="N5" s="269" t="n">
        <v>2010</v>
      </c>
      <c r="O5" s="269" t="n">
        <v>2011</v>
      </c>
      <c r="P5" s="269" t="n">
        <v>2012</v>
      </c>
      <c r="Q5" s="269" t="n">
        <v>2013</v>
      </c>
      <c r="R5" s="269" t="n">
        <v>2014</v>
      </c>
      <c r="S5" s="269" t="n">
        <v>2015</v>
      </c>
      <c r="AC5" s="268"/>
      <c r="AD5" s="268"/>
    </row>
    <row r="6" customFormat="false" ht="15" hidden="false" customHeight="true" outlineLevel="0" collapsed="false">
      <c r="B6" s="270" t="s">
        <v>130</v>
      </c>
      <c r="D6" s="271" t="n">
        <v>6.55</v>
      </c>
      <c r="E6" s="272" t="n">
        <v>12</v>
      </c>
      <c r="F6" s="272" t="n">
        <v>12</v>
      </c>
      <c r="G6" s="272" t="n">
        <v>12</v>
      </c>
      <c r="H6" s="272" t="n">
        <v>12</v>
      </c>
      <c r="I6" s="272" t="n">
        <v>12</v>
      </c>
      <c r="J6" s="272" t="n">
        <v>12</v>
      </c>
      <c r="K6" s="272" t="n">
        <v>12</v>
      </c>
      <c r="L6" s="272" t="n">
        <v>12</v>
      </c>
      <c r="M6" s="272" t="n">
        <v>12</v>
      </c>
      <c r="N6" s="272" t="n">
        <v>12</v>
      </c>
      <c r="O6" s="272" t="n">
        <v>12</v>
      </c>
      <c r="P6" s="272" t="n">
        <v>12</v>
      </c>
      <c r="Q6" s="272" t="n">
        <v>12</v>
      </c>
      <c r="R6" s="272" t="n">
        <v>12</v>
      </c>
      <c r="S6" s="272" t="n">
        <v>7</v>
      </c>
      <c r="AE6" s="273"/>
    </row>
    <row r="7" customFormat="false" ht="15" hidden="false" customHeight="true" outlineLevel="0" collapsed="false">
      <c r="A7" s="274" t="s">
        <v>131</v>
      </c>
      <c r="B7" s="275" t="n">
        <v>15</v>
      </c>
      <c r="C7" s="276"/>
      <c r="D7" s="163" t="n">
        <v>0.05</v>
      </c>
      <c r="E7" s="163" t="n">
        <v>0.095</v>
      </c>
      <c r="F7" s="163" t="n">
        <v>0.0855</v>
      </c>
      <c r="G7" s="163" t="n">
        <v>0.077</v>
      </c>
      <c r="H7" s="163" t="n">
        <v>0.0693</v>
      </c>
      <c r="I7" s="163" t="n">
        <v>0.0623</v>
      </c>
      <c r="J7" s="163" t="n">
        <v>0.059</v>
      </c>
      <c r="K7" s="163" t="n">
        <v>0.059</v>
      </c>
      <c r="L7" s="163" t="n">
        <v>0.0591</v>
      </c>
      <c r="M7" s="163" t="n">
        <v>0.059</v>
      </c>
      <c r="N7" s="163" t="n">
        <v>0.0591</v>
      </c>
      <c r="O7" s="163" t="n">
        <v>0.059</v>
      </c>
      <c r="P7" s="163" t="n">
        <v>0.0591</v>
      </c>
      <c r="Q7" s="163" t="n">
        <v>0.059</v>
      </c>
      <c r="R7" s="163" t="n">
        <v>0.0591</v>
      </c>
      <c r="S7" s="163" t="n">
        <v>0.0295</v>
      </c>
      <c r="AC7" s="277"/>
      <c r="AD7" s="277"/>
      <c r="AE7" s="278"/>
    </row>
    <row r="8" customFormat="false" ht="15" hidden="false" customHeight="true" outlineLevel="0" collapsed="false">
      <c r="A8" s="274" t="s">
        <v>132</v>
      </c>
      <c r="B8" s="275" t="n">
        <v>5</v>
      </c>
      <c r="C8" s="279"/>
      <c r="D8" s="163" t="n">
        <v>0.1</v>
      </c>
      <c r="E8" s="163" t="n">
        <v>0.2</v>
      </c>
      <c r="F8" s="163" t="n">
        <v>0.2</v>
      </c>
      <c r="G8" s="163" t="n">
        <v>0.2</v>
      </c>
      <c r="H8" s="163" t="n">
        <v>0.2</v>
      </c>
      <c r="I8" s="163" t="n">
        <v>0.1</v>
      </c>
      <c r="J8" s="163" t="n">
        <v>0</v>
      </c>
      <c r="K8" s="163" t="n">
        <v>0</v>
      </c>
      <c r="L8" s="163" t="n">
        <v>0</v>
      </c>
      <c r="M8" s="163" t="n">
        <v>0</v>
      </c>
      <c r="N8" s="163" t="n">
        <v>0</v>
      </c>
      <c r="O8" s="163" t="n">
        <v>0</v>
      </c>
      <c r="P8" s="163" t="n">
        <v>0</v>
      </c>
      <c r="Q8" s="163" t="n">
        <v>0</v>
      </c>
      <c r="R8" s="163" t="n">
        <v>0</v>
      </c>
      <c r="S8" s="163" t="n">
        <v>0</v>
      </c>
      <c r="AC8" s="277"/>
      <c r="AD8" s="277"/>
      <c r="AE8" s="278"/>
    </row>
    <row r="9" customFormat="false" ht="15" hidden="false" customHeight="true" outlineLevel="0" collapsed="false">
      <c r="A9" s="274" t="s">
        <v>133</v>
      </c>
      <c r="B9" s="279" t="n">
        <v>15</v>
      </c>
      <c r="C9" s="280"/>
      <c r="D9" s="163" t="n">
        <v>0.0333</v>
      </c>
      <c r="E9" s="163" t="n">
        <v>0.0666666666666667</v>
      </c>
      <c r="F9" s="163" t="n">
        <v>0.0666666666666667</v>
      </c>
      <c r="G9" s="163" t="n">
        <v>0.0666666666666667</v>
      </c>
      <c r="H9" s="163" t="n">
        <v>0.0666666666666667</v>
      </c>
      <c r="I9" s="163" t="n">
        <v>0.0666666666666667</v>
      </c>
      <c r="J9" s="163" t="n">
        <v>0.0666666666666667</v>
      </c>
      <c r="K9" s="163" t="n">
        <v>0.0666666666666667</v>
      </c>
      <c r="L9" s="163" t="n">
        <v>0.0666666666666667</v>
      </c>
      <c r="M9" s="163" t="n">
        <v>0.0666666666666667</v>
      </c>
      <c r="N9" s="163" t="n">
        <v>0.0666666666666667</v>
      </c>
      <c r="O9" s="163" t="n">
        <v>0.0666666666666667</v>
      </c>
      <c r="P9" s="163" t="n">
        <v>0.0666666666666667</v>
      </c>
      <c r="Q9" s="163" t="n">
        <v>0.0666666666666667</v>
      </c>
      <c r="R9" s="163" t="n">
        <v>0.0666666666666667</v>
      </c>
      <c r="S9" s="163" t="n">
        <v>0.0333666666666667</v>
      </c>
      <c r="AC9" s="277"/>
      <c r="AD9" s="277"/>
      <c r="AE9" s="278"/>
    </row>
    <row r="10" customFormat="false" ht="15" hidden="false" customHeight="true" outlineLevel="0" collapsed="false">
      <c r="B10" s="279"/>
      <c r="D10" s="281"/>
    </row>
    <row r="11" customFormat="false" ht="15" hidden="false" customHeight="true" outlineLevel="0" collapsed="false">
      <c r="A11" s="274" t="s">
        <v>134</v>
      </c>
      <c r="B11" s="282" t="n">
        <v>111051.169328979</v>
      </c>
      <c r="C11" s="276"/>
      <c r="D11" s="282" t="n">
        <v>5552.55846644894</v>
      </c>
      <c r="E11" s="282" t="n">
        <v>10549.861086253</v>
      </c>
      <c r="F11" s="282" t="n">
        <v>9494.8749776277</v>
      </c>
      <c r="G11" s="282" t="n">
        <v>8550.94003833137</v>
      </c>
      <c r="H11" s="282" t="n">
        <v>7695.84603449824</v>
      </c>
      <c r="I11" s="282" t="n">
        <v>6918.48784919538</v>
      </c>
      <c r="J11" s="282" t="n">
        <v>6552.01899040975</v>
      </c>
      <c r="K11" s="282" t="n">
        <v>6552.01899040975</v>
      </c>
      <c r="L11" s="282" t="n">
        <v>6563.12410734265</v>
      </c>
      <c r="M11" s="282" t="n">
        <v>6552.01899040975</v>
      </c>
      <c r="N11" s="282" t="n">
        <v>6563.12410734265</v>
      </c>
      <c r="O11" s="282" t="n">
        <v>6552.01899040975</v>
      </c>
      <c r="P11" s="282" t="n">
        <v>6563.12410734265</v>
      </c>
      <c r="Q11" s="282" t="n">
        <v>6552.01899040975</v>
      </c>
      <c r="R11" s="282" t="n">
        <v>6563.12410734265</v>
      </c>
      <c r="S11" s="282" t="n">
        <v>3276.00949520488</v>
      </c>
      <c r="AC11" s="276"/>
      <c r="AD11" s="276"/>
      <c r="AE11" s="276"/>
    </row>
    <row r="12" customFormat="false" ht="15" hidden="false" customHeight="true" outlineLevel="0" collapsed="false">
      <c r="A12" s="274" t="s">
        <v>135</v>
      </c>
      <c r="B12" s="283" t="n">
        <v>4171.727</v>
      </c>
      <c r="C12" s="276"/>
      <c r="D12" s="283" t="n">
        <v>417.1727</v>
      </c>
      <c r="E12" s="283" t="n">
        <v>834.3454</v>
      </c>
      <c r="F12" s="283" t="n">
        <v>834.3454</v>
      </c>
      <c r="G12" s="283" t="n">
        <v>834.3454</v>
      </c>
      <c r="H12" s="283" t="n">
        <v>834.3454</v>
      </c>
      <c r="I12" s="283" t="n">
        <v>417.1727</v>
      </c>
      <c r="J12" s="283" t="n">
        <v>0</v>
      </c>
      <c r="K12" s="283" t="n">
        <v>0</v>
      </c>
      <c r="L12" s="283" t="n">
        <v>0</v>
      </c>
      <c r="M12" s="283" t="n">
        <v>0</v>
      </c>
      <c r="N12" s="283" t="n">
        <v>0</v>
      </c>
      <c r="O12" s="283" t="n">
        <v>0</v>
      </c>
      <c r="P12" s="283" t="n">
        <v>0</v>
      </c>
      <c r="Q12" s="283" t="n">
        <v>0</v>
      </c>
      <c r="R12" s="283" t="n">
        <v>0</v>
      </c>
      <c r="S12" s="283" t="n">
        <v>0</v>
      </c>
      <c r="AC12" s="276"/>
      <c r="AD12" s="276"/>
      <c r="AE12" s="171"/>
    </row>
    <row r="13" customFormat="false" ht="15" hidden="false" customHeight="true" outlineLevel="0" collapsed="false">
      <c r="A13" s="274" t="s">
        <v>136</v>
      </c>
      <c r="B13" s="284" t="n">
        <v>1157</v>
      </c>
      <c r="C13" s="276"/>
      <c r="D13" s="284" t="n">
        <v>38.5281</v>
      </c>
      <c r="E13" s="284" t="n">
        <v>77.1333333333333</v>
      </c>
      <c r="F13" s="284" t="n">
        <v>77.1333333333333</v>
      </c>
      <c r="G13" s="284" t="n">
        <v>77.1333333333333</v>
      </c>
      <c r="H13" s="284" t="n">
        <v>77.1333333333333</v>
      </c>
      <c r="I13" s="284" t="n">
        <v>77.1333333333333</v>
      </c>
      <c r="J13" s="284" t="n">
        <v>77.1333333333333</v>
      </c>
      <c r="K13" s="284" t="n">
        <v>77.1333333333333</v>
      </c>
      <c r="L13" s="284" t="n">
        <v>77.1333333333333</v>
      </c>
      <c r="M13" s="284" t="n">
        <v>77.1333333333333</v>
      </c>
      <c r="N13" s="284" t="n">
        <v>77.1333333333333</v>
      </c>
      <c r="O13" s="284" t="n">
        <v>77.1333333333333</v>
      </c>
      <c r="P13" s="284" t="n">
        <v>77.1333333333333</v>
      </c>
      <c r="Q13" s="284" t="n">
        <v>77.1333333333333</v>
      </c>
      <c r="R13" s="284" t="n">
        <v>77.1333333333333</v>
      </c>
      <c r="S13" s="284" t="n">
        <v>38.6052333333333</v>
      </c>
      <c r="AC13" s="276"/>
      <c r="AD13" s="276"/>
      <c r="AE13" s="171"/>
    </row>
    <row r="14" customFormat="false" ht="15" hidden="false" customHeight="true" outlineLevel="0" collapsed="false">
      <c r="A14" s="274" t="s">
        <v>137</v>
      </c>
      <c r="B14" s="282" t="n">
        <v>116379.896328979</v>
      </c>
      <c r="C14" s="276"/>
      <c r="D14" s="282" t="n">
        <v>6008.25926644894</v>
      </c>
      <c r="E14" s="282" t="n">
        <v>11461.3398195863</v>
      </c>
      <c r="F14" s="282" t="n">
        <v>10406.353710961</v>
      </c>
      <c r="G14" s="282" t="n">
        <v>9462.41877166471</v>
      </c>
      <c r="H14" s="282" t="n">
        <v>8607.32476783157</v>
      </c>
      <c r="I14" s="282" t="n">
        <v>7412.79388252872</v>
      </c>
      <c r="J14" s="282" t="n">
        <v>6629.15232374309</v>
      </c>
      <c r="K14" s="282" t="n">
        <v>6629.15232374309</v>
      </c>
      <c r="L14" s="282" t="n">
        <v>6640.25744067598</v>
      </c>
      <c r="M14" s="282" t="n">
        <v>6629.15232374309</v>
      </c>
      <c r="N14" s="282" t="n">
        <v>6640.25744067598</v>
      </c>
      <c r="O14" s="282" t="n">
        <v>6629.15232374309</v>
      </c>
      <c r="P14" s="282" t="n">
        <v>6640.25744067598</v>
      </c>
      <c r="Q14" s="282" t="n">
        <v>6629.15232374309</v>
      </c>
      <c r="R14" s="282" t="n">
        <v>6640.25744067598</v>
      </c>
      <c r="S14" s="282" t="n">
        <v>3314.61472853821</v>
      </c>
      <c r="AC14" s="276"/>
      <c r="AD14" s="276"/>
      <c r="AE14" s="276"/>
    </row>
    <row r="15" customFormat="false" ht="15" hidden="false" customHeight="true" outlineLevel="0" collapsed="false">
      <c r="A15" s="274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AC15" s="276"/>
      <c r="AD15" s="276"/>
      <c r="AE15" s="171"/>
    </row>
    <row r="16" customFormat="false" ht="15" hidden="false" customHeight="true" outlineLevel="0" collapsed="false">
      <c r="A16" s="267" t="s">
        <v>138</v>
      </c>
      <c r="AE16" s="273"/>
    </row>
    <row r="17" customFormat="false" ht="15" hidden="false" customHeight="true" outlineLevel="0" collapsed="false">
      <c r="A17" s="267"/>
      <c r="B17" s="270" t="s">
        <v>130</v>
      </c>
      <c r="AE17" s="273"/>
    </row>
    <row r="18" customFormat="false" ht="15" hidden="false" customHeight="true" outlineLevel="0" collapsed="false">
      <c r="A18" s="274" t="s">
        <v>131</v>
      </c>
      <c r="B18" s="275" t="n">
        <v>15</v>
      </c>
      <c r="C18" s="277"/>
      <c r="D18" s="163" t="n">
        <v>0.05</v>
      </c>
      <c r="E18" s="163" t="n">
        <v>0.095</v>
      </c>
      <c r="F18" s="163" t="n">
        <v>0.0855</v>
      </c>
      <c r="G18" s="163" t="n">
        <v>0.077</v>
      </c>
      <c r="H18" s="163" t="n">
        <v>0.0693</v>
      </c>
      <c r="I18" s="163" t="n">
        <v>0.0623</v>
      </c>
      <c r="J18" s="163" t="n">
        <v>0.059</v>
      </c>
      <c r="K18" s="163" t="n">
        <v>0.059</v>
      </c>
      <c r="L18" s="163" t="n">
        <v>0.0591</v>
      </c>
      <c r="M18" s="163" t="n">
        <v>0.059</v>
      </c>
      <c r="N18" s="163" t="n">
        <v>0.0591</v>
      </c>
      <c r="O18" s="163" t="n">
        <v>0.059</v>
      </c>
      <c r="P18" s="163" t="n">
        <v>0.0591</v>
      </c>
      <c r="Q18" s="163" t="n">
        <v>0.059</v>
      </c>
      <c r="R18" s="163" t="n">
        <v>0.0591</v>
      </c>
      <c r="S18" s="163" t="n">
        <v>0.0295</v>
      </c>
      <c r="AC18" s="277"/>
      <c r="AD18" s="277"/>
      <c r="AE18" s="278"/>
    </row>
    <row r="19" customFormat="false" ht="15" hidden="false" customHeight="true" outlineLevel="0" collapsed="false">
      <c r="A19" s="274" t="s">
        <v>132</v>
      </c>
      <c r="B19" s="275" t="n">
        <v>5</v>
      </c>
      <c r="D19" s="163" t="n">
        <v>0.1</v>
      </c>
      <c r="E19" s="163" t="n">
        <v>0.2</v>
      </c>
      <c r="F19" s="163" t="n">
        <v>0.2</v>
      </c>
      <c r="G19" s="163" t="n">
        <v>0.2</v>
      </c>
      <c r="H19" s="163" t="n">
        <v>0.2</v>
      </c>
      <c r="I19" s="163" t="n">
        <v>0.1</v>
      </c>
      <c r="J19" s="163" t="n">
        <v>0</v>
      </c>
      <c r="K19" s="163" t="n">
        <v>0</v>
      </c>
      <c r="L19" s="163" t="n">
        <v>0</v>
      </c>
      <c r="M19" s="163" t="n">
        <v>0</v>
      </c>
      <c r="N19" s="163" t="n">
        <v>0</v>
      </c>
      <c r="O19" s="163" t="n">
        <v>0</v>
      </c>
      <c r="P19" s="163" t="n">
        <v>0</v>
      </c>
      <c r="Q19" s="163" t="n">
        <v>0</v>
      </c>
      <c r="R19" s="163" t="n">
        <v>0</v>
      </c>
      <c r="S19" s="163" t="n">
        <v>0</v>
      </c>
      <c r="AC19" s="277"/>
      <c r="AD19" s="277"/>
      <c r="AE19" s="278"/>
    </row>
    <row r="20" customFormat="false" ht="15" hidden="false" customHeight="true" outlineLevel="0" collapsed="false">
      <c r="A20" s="274" t="s">
        <v>133</v>
      </c>
      <c r="B20" s="279" t="n">
        <v>15</v>
      </c>
      <c r="D20" s="163" t="n">
        <v>0.0333</v>
      </c>
      <c r="E20" s="163" t="n">
        <v>0.0666666666666667</v>
      </c>
      <c r="F20" s="163" t="n">
        <v>0.0666666666666667</v>
      </c>
      <c r="G20" s="163" t="n">
        <v>0.0666666666666667</v>
      </c>
      <c r="H20" s="163" t="n">
        <v>0.0666666666666667</v>
      </c>
      <c r="I20" s="163" t="n">
        <v>0.0666666666666667</v>
      </c>
      <c r="J20" s="163" t="n">
        <v>0.0666666666666667</v>
      </c>
      <c r="K20" s="163" t="n">
        <v>0.0666666666666667</v>
      </c>
      <c r="L20" s="163" t="n">
        <v>0.0666666666666667</v>
      </c>
      <c r="M20" s="163" t="n">
        <v>0.0666666666666667</v>
      </c>
      <c r="N20" s="163" t="n">
        <v>0.0666666666666667</v>
      </c>
      <c r="O20" s="163" t="n">
        <v>0.0666666666666667</v>
      </c>
      <c r="P20" s="163" t="n">
        <v>0.0666666666666667</v>
      </c>
      <c r="Q20" s="163" t="n">
        <v>0.0666666666666667</v>
      </c>
      <c r="R20" s="163" t="n">
        <v>0.0666666666666667</v>
      </c>
      <c r="S20" s="163" t="n">
        <v>0.0333666666666667</v>
      </c>
      <c r="AC20" s="277"/>
      <c r="AD20" s="277"/>
      <c r="AE20" s="278"/>
    </row>
    <row r="21" customFormat="false" ht="15" hidden="false" customHeight="true" outlineLevel="0" collapsed="false">
      <c r="A21" s="274"/>
      <c r="B21" s="27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AC21" s="277"/>
      <c r="AD21" s="277"/>
      <c r="AE21" s="278"/>
    </row>
    <row r="22" customFormat="false" ht="15" hidden="false" customHeight="true" outlineLevel="0" collapsed="false">
      <c r="B22" s="270"/>
    </row>
    <row r="23" customFormat="false" ht="15" hidden="false" customHeight="true" outlineLevel="0" collapsed="false">
      <c r="A23" s="274" t="s">
        <v>134</v>
      </c>
      <c r="B23" s="282" t="n">
        <v>111051.169328979</v>
      </c>
      <c r="C23" s="283"/>
      <c r="D23" s="282" t="n">
        <v>5552.55846644894</v>
      </c>
      <c r="E23" s="282" t="n">
        <v>10549.861086253</v>
      </c>
      <c r="F23" s="282" t="n">
        <v>9494.8749776277</v>
      </c>
      <c r="G23" s="282" t="n">
        <v>8550.94003833137</v>
      </c>
      <c r="H23" s="282" t="n">
        <v>7695.84603449824</v>
      </c>
      <c r="I23" s="282" t="n">
        <v>6918.48784919538</v>
      </c>
      <c r="J23" s="282" t="n">
        <v>6552.01899040975</v>
      </c>
      <c r="K23" s="282" t="n">
        <v>6552.01899040975</v>
      </c>
      <c r="L23" s="282" t="n">
        <v>6563.12410734265</v>
      </c>
      <c r="M23" s="282" t="n">
        <v>6552.01899040975</v>
      </c>
      <c r="N23" s="282" t="n">
        <v>6563.12410734265</v>
      </c>
      <c r="O23" s="282" t="n">
        <v>6552.01899040975</v>
      </c>
      <c r="P23" s="282" t="n">
        <v>6563.12410734265</v>
      </c>
      <c r="Q23" s="282" t="n">
        <v>6552.01899040975</v>
      </c>
      <c r="R23" s="282" t="n">
        <v>6563.12410734265</v>
      </c>
      <c r="S23" s="282" t="n">
        <v>3276.00949520488</v>
      </c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3"/>
      <c r="BW23" s="283"/>
      <c r="BX23" s="283"/>
      <c r="BY23" s="283"/>
      <c r="BZ23" s="283"/>
      <c r="CA23" s="283"/>
      <c r="CB23" s="283"/>
      <c r="CC23" s="283"/>
      <c r="CD23" s="283"/>
      <c r="CE23" s="283"/>
      <c r="CF23" s="283"/>
      <c r="CG23" s="283"/>
      <c r="CH23" s="283"/>
      <c r="CI23" s="283"/>
      <c r="CJ23" s="283"/>
      <c r="CK23" s="283"/>
      <c r="CL23" s="283"/>
      <c r="CM23" s="283"/>
      <c r="CN23" s="283"/>
      <c r="CO23" s="283"/>
      <c r="CP23" s="283"/>
      <c r="CQ23" s="283"/>
      <c r="CR23" s="283"/>
      <c r="CS23" s="283"/>
      <c r="CT23" s="283"/>
      <c r="CU23" s="283"/>
      <c r="CV23" s="283"/>
      <c r="CW23" s="283"/>
      <c r="CX23" s="283"/>
      <c r="CY23" s="283"/>
      <c r="CZ23" s="283"/>
      <c r="DA23" s="283"/>
      <c r="DB23" s="283"/>
      <c r="DC23" s="283"/>
      <c r="DD23" s="283"/>
      <c r="DE23" s="283"/>
      <c r="DF23" s="283"/>
      <c r="DG23" s="283"/>
      <c r="DH23" s="283"/>
      <c r="DI23" s="283"/>
      <c r="DJ23" s="283"/>
      <c r="DK23" s="283"/>
      <c r="DL23" s="283"/>
      <c r="DM23" s="283"/>
      <c r="DN23" s="283"/>
      <c r="DO23" s="283"/>
      <c r="DP23" s="283"/>
      <c r="DQ23" s="283"/>
      <c r="DR23" s="283"/>
      <c r="DS23" s="283"/>
      <c r="DT23" s="283"/>
      <c r="DU23" s="283"/>
      <c r="DV23" s="283"/>
      <c r="DW23" s="283"/>
      <c r="DX23" s="283"/>
      <c r="DY23" s="283"/>
      <c r="DZ23" s="283"/>
      <c r="EA23" s="283"/>
      <c r="EB23" s="283"/>
      <c r="EC23" s="283"/>
      <c r="ED23" s="283"/>
      <c r="EE23" s="283"/>
      <c r="EF23" s="283"/>
      <c r="EG23" s="283"/>
      <c r="EH23" s="283"/>
      <c r="EI23" s="283"/>
      <c r="EJ23" s="283"/>
      <c r="EK23" s="283"/>
      <c r="EL23" s="283"/>
      <c r="EM23" s="283"/>
      <c r="EN23" s="283"/>
      <c r="EO23" s="283"/>
      <c r="EP23" s="283"/>
      <c r="EQ23" s="283"/>
      <c r="ER23" s="283"/>
      <c r="ES23" s="283"/>
      <c r="ET23" s="283"/>
      <c r="EU23" s="283"/>
      <c r="EV23" s="283"/>
      <c r="EW23" s="283"/>
      <c r="EX23" s="283"/>
      <c r="EY23" s="283"/>
      <c r="EZ23" s="283"/>
      <c r="FA23" s="283"/>
      <c r="FB23" s="283"/>
      <c r="FC23" s="283"/>
      <c r="FD23" s="283"/>
      <c r="FE23" s="283"/>
      <c r="FF23" s="283"/>
      <c r="FG23" s="283"/>
      <c r="FH23" s="283"/>
      <c r="FI23" s="283"/>
      <c r="FJ23" s="283"/>
      <c r="FK23" s="283"/>
      <c r="FL23" s="283"/>
      <c r="FM23" s="283"/>
      <c r="FN23" s="283"/>
      <c r="FO23" s="283"/>
      <c r="FP23" s="283"/>
      <c r="FQ23" s="283"/>
      <c r="FR23" s="283"/>
      <c r="FS23" s="283"/>
      <c r="FT23" s="283"/>
      <c r="FU23" s="283"/>
      <c r="FV23" s="283"/>
      <c r="FW23" s="283"/>
      <c r="FX23" s="283"/>
      <c r="FY23" s="283"/>
      <c r="FZ23" s="283"/>
      <c r="GA23" s="283"/>
      <c r="GB23" s="283"/>
      <c r="GC23" s="283"/>
      <c r="GD23" s="283"/>
      <c r="GE23" s="283"/>
      <c r="GF23" s="283"/>
      <c r="GG23" s="283"/>
      <c r="GH23" s="283"/>
      <c r="GI23" s="283"/>
      <c r="GJ23" s="283"/>
      <c r="GK23" s="283"/>
      <c r="GL23" s="283"/>
      <c r="GM23" s="283"/>
      <c r="GN23" s="283"/>
      <c r="GO23" s="283"/>
      <c r="GP23" s="283"/>
      <c r="GQ23" s="283"/>
      <c r="GR23" s="283"/>
      <c r="GS23" s="283"/>
      <c r="GT23" s="283"/>
      <c r="GU23" s="283"/>
      <c r="GV23" s="283"/>
      <c r="GW23" s="283"/>
      <c r="GX23" s="283"/>
      <c r="GY23" s="283"/>
      <c r="GZ23" s="283"/>
      <c r="HA23" s="283"/>
      <c r="HB23" s="283"/>
      <c r="HC23" s="283"/>
      <c r="HD23" s="283"/>
      <c r="HE23" s="283"/>
      <c r="HF23" s="283"/>
      <c r="HG23" s="283"/>
      <c r="HH23" s="283"/>
      <c r="HI23" s="283"/>
      <c r="HJ23" s="283"/>
      <c r="HK23" s="283"/>
      <c r="HL23" s="283"/>
      <c r="HM23" s="283"/>
      <c r="HN23" s="283"/>
      <c r="HO23" s="283"/>
      <c r="HP23" s="283"/>
      <c r="HQ23" s="283"/>
      <c r="HR23" s="283"/>
      <c r="HS23" s="283"/>
      <c r="HT23" s="283"/>
      <c r="HU23" s="283"/>
      <c r="HV23" s="283"/>
      <c r="HW23" s="283"/>
      <c r="HX23" s="283"/>
      <c r="HY23" s="283"/>
      <c r="HZ23" s="283"/>
      <c r="IA23" s="283"/>
      <c r="IB23" s="283"/>
      <c r="IC23" s="283"/>
      <c r="ID23" s="283"/>
      <c r="IE23" s="283"/>
      <c r="IF23" s="283"/>
      <c r="IG23" s="283"/>
      <c r="IH23" s="283"/>
      <c r="II23" s="283"/>
      <c r="IJ23" s="283"/>
      <c r="IK23" s="283"/>
      <c r="IL23" s="283"/>
      <c r="IM23" s="283"/>
      <c r="IN23" s="283"/>
      <c r="IO23" s="283"/>
      <c r="IP23" s="283"/>
      <c r="IQ23" s="283"/>
      <c r="IR23" s="283"/>
      <c r="IS23" s="283"/>
      <c r="IT23" s="283"/>
      <c r="IU23" s="283"/>
      <c r="IV23" s="283"/>
      <c r="IW23" s="283"/>
    </row>
    <row r="24" customFormat="false" ht="15" hidden="false" customHeight="true" outlineLevel="0" collapsed="false">
      <c r="A24" s="274" t="s">
        <v>135</v>
      </c>
      <c r="B24" s="283" t="n">
        <v>4171.727</v>
      </c>
      <c r="D24" s="283" t="n">
        <v>417.1727</v>
      </c>
      <c r="E24" s="283" t="n">
        <v>834.3454</v>
      </c>
      <c r="F24" s="283" t="n">
        <v>834.3454</v>
      </c>
      <c r="G24" s="283" t="n">
        <v>834.3454</v>
      </c>
      <c r="H24" s="283" t="n">
        <v>834.3454</v>
      </c>
      <c r="I24" s="283" t="n">
        <v>417.1727</v>
      </c>
      <c r="J24" s="283" t="n">
        <v>0</v>
      </c>
      <c r="K24" s="283" t="n">
        <v>0</v>
      </c>
      <c r="L24" s="283" t="n">
        <v>0</v>
      </c>
      <c r="M24" s="283" t="n">
        <v>0</v>
      </c>
      <c r="N24" s="283" t="n">
        <v>0</v>
      </c>
      <c r="O24" s="283" t="n">
        <v>0</v>
      </c>
      <c r="P24" s="283" t="n">
        <v>0</v>
      </c>
      <c r="Q24" s="283" t="n">
        <v>0</v>
      </c>
      <c r="R24" s="283" t="n">
        <v>0</v>
      </c>
      <c r="S24" s="283" t="n">
        <v>0</v>
      </c>
      <c r="AC24" s="276"/>
      <c r="AD24" s="276"/>
      <c r="AE24" s="171"/>
    </row>
    <row r="25" customFormat="false" ht="15" hidden="false" customHeight="true" outlineLevel="0" collapsed="false">
      <c r="A25" s="274" t="s">
        <v>136</v>
      </c>
      <c r="B25" s="286" t="n">
        <v>1157</v>
      </c>
      <c r="D25" s="286" t="n">
        <v>38.5281</v>
      </c>
      <c r="E25" s="286" t="n">
        <v>77.1333333333333</v>
      </c>
      <c r="F25" s="286" t="n">
        <v>77.1333333333333</v>
      </c>
      <c r="G25" s="286" t="n">
        <v>77.1333333333333</v>
      </c>
      <c r="H25" s="286" t="n">
        <v>77.1333333333333</v>
      </c>
      <c r="I25" s="286" t="n">
        <v>77.1333333333333</v>
      </c>
      <c r="J25" s="286" t="n">
        <v>77.1333333333333</v>
      </c>
      <c r="K25" s="286" t="n">
        <v>77.1333333333333</v>
      </c>
      <c r="L25" s="286" t="n">
        <v>77.1333333333333</v>
      </c>
      <c r="M25" s="286" t="n">
        <v>77.1333333333333</v>
      </c>
      <c r="N25" s="286" t="n">
        <v>77.1333333333333</v>
      </c>
      <c r="O25" s="286" t="n">
        <v>77.1333333333333</v>
      </c>
      <c r="P25" s="286" t="n">
        <v>77.1333333333333</v>
      </c>
      <c r="Q25" s="286" t="n">
        <v>77.1333333333333</v>
      </c>
      <c r="R25" s="286" t="n">
        <v>77.1333333333333</v>
      </c>
      <c r="S25" s="286" t="n">
        <v>38.6052333333333</v>
      </c>
      <c r="AC25" s="276"/>
      <c r="AD25" s="276"/>
      <c r="AE25" s="171"/>
    </row>
    <row r="26" customFormat="false" ht="15" hidden="false" customHeight="true" outlineLevel="0" collapsed="false">
      <c r="A26" s="274" t="s">
        <v>137</v>
      </c>
      <c r="B26" s="282"/>
      <c r="D26" s="282" t="n">
        <v>6008.25926644894</v>
      </c>
      <c r="E26" s="282" t="n">
        <v>11461.3398195863</v>
      </c>
      <c r="F26" s="282" t="n">
        <v>10406.353710961</v>
      </c>
      <c r="G26" s="282" t="n">
        <v>9462.41877166471</v>
      </c>
      <c r="H26" s="282" t="n">
        <v>8607.32476783157</v>
      </c>
      <c r="I26" s="282" t="n">
        <v>7412.79388252872</v>
      </c>
      <c r="J26" s="282" t="n">
        <v>6629.15232374309</v>
      </c>
      <c r="K26" s="282" t="n">
        <v>6629.15232374309</v>
      </c>
      <c r="L26" s="282" t="n">
        <v>6640.25744067598</v>
      </c>
      <c r="M26" s="282" t="n">
        <v>6629.15232374309</v>
      </c>
      <c r="N26" s="282" t="n">
        <v>6640.25744067598</v>
      </c>
      <c r="O26" s="282" t="n">
        <v>6629.15232374309</v>
      </c>
      <c r="P26" s="282" t="n">
        <v>6640.25744067598</v>
      </c>
      <c r="Q26" s="282" t="n">
        <v>6629.15232374309</v>
      </c>
      <c r="R26" s="282" t="n">
        <v>6640.25744067598</v>
      </c>
      <c r="S26" s="282" t="n">
        <v>3314.61472853821</v>
      </c>
      <c r="AC26" s="276"/>
      <c r="AD26" s="276"/>
      <c r="AE26" s="171"/>
    </row>
    <row r="27" customFormat="false" ht="15" hidden="false" customHeight="true" outlineLevel="0" collapsed="false"/>
    <row r="28" customFormat="false" ht="15" hidden="false" customHeight="true" outlineLevel="0" collapsed="false">
      <c r="A28" s="267" t="s">
        <v>139</v>
      </c>
      <c r="AE28" s="273"/>
    </row>
    <row r="29" customFormat="false" ht="15" hidden="false" customHeight="true" outlineLevel="0" collapsed="false">
      <c r="A29" s="267"/>
      <c r="B29" s="270" t="s">
        <v>130</v>
      </c>
      <c r="C29" s="287" t="s">
        <v>140</v>
      </c>
      <c r="D29" s="114" t="n">
        <v>1</v>
      </c>
      <c r="E29" s="114" t="n">
        <v>2</v>
      </c>
      <c r="F29" s="114" t="n">
        <v>3</v>
      </c>
      <c r="G29" s="114" t="n">
        <v>4</v>
      </c>
      <c r="H29" s="114" t="n">
        <v>5</v>
      </c>
      <c r="I29" s="114" t="n">
        <v>6</v>
      </c>
      <c r="J29" s="114" t="n">
        <v>7</v>
      </c>
      <c r="K29" s="114" t="n">
        <v>8</v>
      </c>
      <c r="L29" s="114" t="n">
        <v>9</v>
      </c>
      <c r="M29" s="114" t="n">
        <v>10</v>
      </c>
      <c r="N29" s="114" t="n">
        <v>11</v>
      </c>
      <c r="O29" s="114" t="n">
        <v>12</v>
      </c>
      <c r="P29" s="114" t="n">
        <v>13</v>
      </c>
      <c r="Q29" s="114" t="n">
        <v>14</v>
      </c>
      <c r="R29" s="114" t="n">
        <v>15</v>
      </c>
      <c r="S29" s="114" t="n">
        <v>16</v>
      </c>
      <c r="AE29" s="273"/>
    </row>
    <row r="30" customFormat="false" ht="15" hidden="false" customHeight="true" outlineLevel="0" collapsed="false">
      <c r="A30" s="274" t="s">
        <v>141</v>
      </c>
      <c r="B30" s="275" t="n">
        <v>15</v>
      </c>
      <c r="C30" s="288"/>
      <c r="D30" s="163" t="n">
        <v>0.0333333333333333</v>
      </c>
      <c r="E30" s="163" t="n">
        <v>0.0666666666666667</v>
      </c>
      <c r="F30" s="163" t="n">
        <v>0.0666666666666667</v>
      </c>
      <c r="G30" s="163" t="n">
        <v>0.0666666666666667</v>
      </c>
      <c r="H30" s="163" t="n">
        <v>0.0666666666666667</v>
      </c>
      <c r="I30" s="163" t="n">
        <v>0.0666666666666667</v>
      </c>
      <c r="J30" s="163" t="n">
        <v>0.0666666666666667</v>
      </c>
      <c r="K30" s="163" t="n">
        <v>0.0666666666666667</v>
      </c>
      <c r="L30" s="163" t="n">
        <v>0.0666666666666667</v>
      </c>
      <c r="M30" s="163" t="n">
        <v>0.0666666666666667</v>
      </c>
      <c r="N30" s="163" t="n">
        <v>0.0666666666666667</v>
      </c>
      <c r="O30" s="163" t="n">
        <v>0.0666666666666667</v>
      </c>
      <c r="P30" s="163" t="n">
        <v>0.0666666666666667</v>
      </c>
      <c r="Q30" s="163" t="n">
        <v>0.0666666666666667</v>
      </c>
      <c r="R30" s="163" t="n">
        <v>0.0666666666666667</v>
      </c>
      <c r="S30" s="163" t="n">
        <v>0.0333333333333333</v>
      </c>
      <c r="AC30" s="285"/>
      <c r="AD30" s="277"/>
      <c r="AE30" s="278"/>
    </row>
    <row r="31" customFormat="false" ht="15" hidden="false" customHeight="true" outlineLevel="0" collapsed="false">
      <c r="A31" s="274" t="s">
        <v>132</v>
      </c>
      <c r="B31" s="275" t="n">
        <v>5</v>
      </c>
      <c r="D31" s="163" t="n">
        <v>0.1</v>
      </c>
      <c r="E31" s="163" t="n">
        <v>0.2</v>
      </c>
      <c r="F31" s="163" t="n">
        <v>0.2</v>
      </c>
      <c r="G31" s="163" t="n">
        <v>0.2</v>
      </c>
      <c r="H31" s="163" t="n">
        <v>0.2</v>
      </c>
      <c r="I31" s="163" t="n">
        <v>0.1</v>
      </c>
      <c r="J31" s="163" t="n">
        <v>0</v>
      </c>
      <c r="K31" s="163" t="n">
        <v>0</v>
      </c>
      <c r="L31" s="163" t="n">
        <v>0</v>
      </c>
      <c r="M31" s="163" t="n">
        <v>0</v>
      </c>
      <c r="N31" s="163" t="n">
        <v>0</v>
      </c>
      <c r="O31" s="163" t="n">
        <v>0</v>
      </c>
      <c r="P31" s="163" t="n">
        <v>0</v>
      </c>
      <c r="Q31" s="163" t="n">
        <v>0</v>
      </c>
      <c r="R31" s="163" t="n">
        <v>0</v>
      </c>
      <c r="S31" s="163" t="n">
        <v>0</v>
      </c>
      <c r="AD31" s="277"/>
      <c r="AE31" s="278"/>
    </row>
    <row r="32" customFormat="false" ht="15" hidden="false" customHeight="true" outlineLevel="0" collapsed="false">
      <c r="A32" s="274" t="s">
        <v>133</v>
      </c>
      <c r="B32" s="279" t="n">
        <v>15</v>
      </c>
      <c r="D32" s="163" t="n">
        <v>0.0333333333333333</v>
      </c>
      <c r="E32" s="163" t="n">
        <v>0.0666666666666667</v>
      </c>
      <c r="F32" s="163" t="n">
        <v>0.0666666666666667</v>
      </c>
      <c r="G32" s="163" t="n">
        <v>0.0666666666666667</v>
      </c>
      <c r="H32" s="163" t="n">
        <v>0.0666666666666667</v>
      </c>
      <c r="I32" s="163" t="n">
        <v>0.0666666666666667</v>
      </c>
      <c r="J32" s="163" t="n">
        <v>0.0666666666666667</v>
      </c>
      <c r="K32" s="163" t="n">
        <v>0.0666666666666667</v>
      </c>
      <c r="L32" s="163" t="n">
        <v>0.0666666666666667</v>
      </c>
      <c r="M32" s="163" t="n">
        <v>0.0666666666666667</v>
      </c>
      <c r="N32" s="163" t="n">
        <v>0.0666666666666667</v>
      </c>
      <c r="O32" s="163" t="n">
        <v>0.0666666666666667</v>
      </c>
      <c r="P32" s="163" t="n">
        <v>0.0666666666666667</v>
      </c>
      <c r="Q32" s="163" t="n">
        <v>0.0666666666666667</v>
      </c>
      <c r="R32" s="163" t="n">
        <v>0.0666666666666667</v>
      </c>
      <c r="S32" s="163" t="n">
        <v>0.0333333333333333</v>
      </c>
      <c r="AD32" s="277"/>
      <c r="AE32" s="278"/>
    </row>
    <row r="33" customFormat="false" ht="15" hidden="false" customHeight="true" outlineLevel="0" collapsed="false">
      <c r="B33" s="270"/>
    </row>
    <row r="34" customFormat="false" ht="15" hidden="false" customHeight="true" outlineLevel="0" collapsed="false">
      <c r="A34" s="274" t="s">
        <v>142</v>
      </c>
      <c r="B34" s="282" t="n">
        <v>111051.169328979</v>
      </c>
      <c r="D34" s="282" t="n">
        <v>3383.6347608337</v>
      </c>
      <c r="E34" s="282" t="n">
        <v>6767.2695216674</v>
      </c>
      <c r="F34" s="282" t="n">
        <v>6767.2695216674</v>
      </c>
      <c r="G34" s="282" t="n">
        <v>6767.2695216674</v>
      </c>
      <c r="H34" s="282" t="n">
        <v>6767.2695216674</v>
      </c>
      <c r="I34" s="282" t="n">
        <v>6767.2695216674</v>
      </c>
      <c r="J34" s="282" t="n">
        <v>6767.2695216674</v>
      </c>
      <c r="K34" s="282" t="n">
        <v>6767.2695216674</v>
      </c>
      <c r="L34" s="282" t="n">
        <v>6767.2695216674</v>
      </c>
      <c r="M34" s="282" t="n">
        <v>6767.2695216674</v>
      </c>
      <c r="N34" s="282" t="n">
        <v>6767.2695216674</v>
      </c>
      <c r="O34" s="282" t="n">
        <v>6767.2695216674</v>
      </c>
      <c r="P34" s="282" t="n">
        <v>6767.2695216674</v>
      </c>
      <c r="Q34" s="282" t="n">
        <v>6767.2695216674</v>
      </c>
      <c r="R34" s="282" t="n">
        <v>6767.2695216674</v>
      </c>
      <c r="S34" s="282" t="n">
        <v>3383.6347608337</v>
      </c>
      <c r="AC34" s="276"/>
      <c r="AD34" s="276"/>
      <c r="AE34" s="276"/>
    </row>
    <row r="35" customFormat="false" ht="15" hidden="false" customHeight="true" outlineLevel="0" collapsed="false">
      <c r="A35" s="274" t="s">
        <v>135</v>
      </c>
      <c r="B35" s="283" t="n">
        <v>4171.727</v>
      </c>
      <c r="D35" s="283" t="n">
        <v>381.326929969345</v>
      </c>
      <c r="E35" s="283" t="n">
        <v>762.653859938691</v>
      </c>
      <c r="F35" s="283" t="n">
        <v>762.653859938691</v>
      </c>
      <c r="G35" s="283" t="n">
        <v>762.653859938691</v>
      </c>
      <c r="H35" s="283" t="n">
        <v>762.653859938691</v>
      </c>
      <c r="I35" s="283" t="n">
        <v>381.326929969345</v>
      </c>
      <c r="J35" s="283" t="n">
        <v>0</v>
      </c>
      <c r="K35" s="283" t="n">
        <v>0</v>
      </c>
      <c r="L35" s="283" t="n">
        <v>0</v>
      </c>
      <c r="M35" s="283" t="n">
        <v>0</v>
      </c>
      <c r="N35" s="283" t="n">
        <v>0</v>
      </c>
      <c r="O35" s="283" t="n">
        <v>0</v>
      </c>
      <c r="P35" s="283" t="n">
        <v>0</v>
      </c>
      <c r="Q35" s="283" t="n">
        <v>0</v>
      </c>
      <c r="R35" s="283" t="n">
        <v>0</v>
      </c>
      <c r="S35" s="283" t="n">
        <v>0</v>
      </c>
      <c r="AC35" s="276"/>
      <c r="AD35" s="276"/>
      <c r="AE35" s="171"/>
    </row>
    <row r="36" customFormat="false" ht="15" hidden="false" customHeight="true" outlineLevel="0" collapsed="false">
      <c r="A36" s="274" t="s">
        <v>136</v>
      </c>
      <c r="B36" s="286" t="n">
        <v>1157</v>
      </c>
      <c r="D36" s="286" t="n">
        <v>35.252806809149</v>
      </c>
      <c r="E36" s="286" t="n">
        <v>70.5056136182981</v>
      </c>
      <c r="F36" s="286" t="n">
        <v>70.5056136182981</v>
      </c>
      <c r="G36" s="286" t="n">
        <v>70.5056136182981</v>
      </c>
      <c r="H36" s="286" t="n">
        <v>70.5056136182981</v>
      </c>
      <c r="I36" s="286" t="n">
        <v>70.5056136182981</v>
      </c>
      <c r="J36" s="286" t="n">
        <v>70.5056136182981</v>
      </c>
      <c r="K36" s="286" t="n">
        <v>70.5056136182981</v>
      </c>
      <c r="L36" s="286" t="n">
        <v>70.5056136182981</v>
      </c>
      <c r="M36" s="286" t="n">
        <v>70.5056136182981</v>
      </c>
      <c r="N36" s="286" t="n">
        <v>70.5056136182981</v>
      </c>
      <c r="O36" s="286" t="n">
        <v>70.5056136182981</v>
      </c>
      <c r="P36" s="286" t="n">
        <v>70.5056136182981</v>
      </c>
      <c r="Q36" s="286" t="n">
        <v>70.5056136182981</v>
      </c>
      <c r="R36" s="286" t="n">
        <v>70.5056136182981</v>
      </c>
      <c r="S36" s="286" t="n">
        <v>35.252806809149</v>
      </c>
      <c r="AC36" s="276"/>
      <c r="AD36" s="276"/>
      <c r="AE36" s="171"/>
    </row>
    <row r="37" customFormat="false" ht="15" hidden="false" customHeight="true" outlineLevel="0" collapsed="false">
      <c r="A37" s="274" t="s">
        <v>143</v>
      </c>
      <c r="B37" s="282" t="n">
        <v>116379.896328979</v>
      </c>
      <c r="D37" s="282" t="n">
        <v>3800.21449761219</v>
      </c>
      <c r="E37" s="282" t="n">
        <v>7600.42899522438</v>
      </c>
      <c r="F37" s="282" t="n">
        <v>7600.42899522438</v>
      </c>
      <c r="G37" s="282" t="n">
        <v>7600.42899522438</v>
      </c>
      <c r="H37" s="282" t="n">
        <v>7600.42899522438</v>
      </c>
      <c r="I37" s="282" t="n">
        <v>7219.10206525504</v>
      </c>
      <c r="J37" s="282" t="n">
        <v>6837.77513528569</v>
      </c>
      <c r="K37" s="282" t="n">
        <v>6837.77513528569</v>
      </c>
      <c r="L37" s="282" t="n">
        <v>6837.77513528569</v>
      </c>
      <c r="M37" s="282" t="n">
        <v>6837.77513528569</v>
      </c>
      <c r="N37" s="282" t="n">
        <v>6837.77513528569</v>
      </c>
      <c r="O37" s="282" t="n">
        <v>6837.77513528569</v>
      </c>
      <c r="P37" s="282" t="n">
        <v>6837.77513528569</v>
      </c>
      <c r="Q37" s="282" t="n">
        <v>6837.77513528569</v>
      </c>
      <c r="R37" s="282" t="n">
        <v>6837.77513528569</v>
      </c>
      <c r="S37" s="282" t="n">
        <v>3418.88756764285</v>
      </c>
      <c r="AC37" s="276"/>
      <c r="AD37" s="276"/>
      <c r="AE37" s="171"/>
    </row>
    <row r="38" customFormat="false" ht="15" hidden="false" customHeight="true" outlineLevel="0" collapsed="false">
      <c r="A38" s="274"/>
      <c r="B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AC38" s="276"/>
      <c r="AD38" s="276"/>
      <c r="AE38" s="171"/>
    </row>
    <row r="39" customFormat="false" ht="15" hidden="false" customHeight="true" outlineLevel="0" collapsed="false">
      <c r="A39" s="274" t="s">
        <v>144</v>
      </c>
      <c r="B39" s="282"/>
      <c r="D39" s="282" t="n">
        <v>112579.681831367</v>
      </c>
      <c r="E39" s="282" t="n">
        <v>104979.252836142</v>
      </c>
      <c r="F39" s="282" t="n">
        <v>97378.8238409179</v>
      </c>
      <c r="G39" s="282" t="n">
        <v>89778.3948456935</v>
      </c>
      <c r="H39" s="282" t="n">
        <v>82177.9658504691</v>
      </c>
      <c r="I39" s="282" t="n">
        <v>74958.8637852141</v>
      </c>
      <c r="J39" s="282" t="n">
        <v>68121.0886499284</v>
      </c>
      <c r="K39" s="282" t="n">
        <v>61283.3135146427</v>
      </c>
      <c r="L39" s="282" t="n">
        <v>54445.538379357</v>
      </c>
      <c r="M39" s="282" t="n">
        <v>47607.7632440713</v>
      </c>
      <c r="N39" s="282" t="n">
        <v>40769.9881087856</v>
      </c>
      <c r="O39" s="282" t="n">
        <v>33932.2129734999</v>
      </c>
      <c r="P39" s="282" t="n">
        <v>27094.4378382142</v>
      </c>
      <c r="Q39" s="282" t="n">
        <v>20256.6627029285</v>
      </c>
      <c r="R39" s="282" t="n">
        <v>13418.8875676428</v>
      </c>
      <c r="S39" s="282" t="n">
        <v>10000</v>
      </c>
      <c r="AC39" s="276"/>
      <c r="AD39" s="276"/>
      <c r="AE39" s="171"/>
    </row>
    <row r="40" customFormat="false" ht="15" hidden="false" customHeight="true" outlineLevel="0" collapsed="false"/>
    <row r="41" customFormat="false" ht="15" hidden="false" customHeight="true" outlineLevel="0" collapsed="false">
      <c r="A41" s="267" t="s">
        <v>145</v>
      </c>
      <c r="B41" s="270" t="s">
        <v>130</v>
      </c>
      <c r="D41" s="212" t="n">
        <v>1</v>
      </c>
      <c r="E41" s="212" t="n">
        <v>2</v>
      </c>
      <c r="F41" s="213" t="n">
        <v>3</v>
      </c>
      <c r="G41" s="213" t="n">
        <v>4</v>
      </c>
      <c r="H41" s="213" t="n">
        <v>5</v>
      </c>
      <c r="I41" s="213" t="n">
        <v>6</v>
      </c>
      <c r="J41" s="213" t="n">
        <v>7</v>
      </c>
      <c r="K41" s="266" t="n">
        <v>8</v>
      </c>
      <c r="L41" s="213" t="n">
        <v>9</v>
      </c>
      <c r="M41" s="213" t="n">
        <v>10</v>
      </c>
      <c r="N41" s="213" t="n">
        <v>11</v>
      </c>
      <c r="O41" s="213" t="n">
        <v>12</v>
      </c>
      <c r="P41" s="213" t="n">
        <v>13</v>
      </c>
      <c r="Q41" s="266" t="n">
        <v>14</v>
      </c>
      <c r="R41" s="213" t="n">
        <v>15</v>
      </c>
      <c r="S41" s="213" t="n">
        <v>16</v>
      </c>
      <c r="AC41" s="266"/>
      <c r="AE41" s="273"/>
    </row>
    <row r="42" customFormat="false" ht="15" hidden="false" customHeight="true" outlineLevel="0" collapsed="false">
      <c r="A42" s="274" t="s">
        <v>146</v>
      </c>
      <c r="B42" s="282" t="n">
        <v>30891.930799</v>
      </c>
      <c r="C42" s="277"/>
      <c r="D42" s="289"/>
      <c r="E42" s="289" t="n">
        <v>0.96</v>
      </c>
      <c r="F42" s="289" t="n">
        <v>0.92</v>
      </c>
      <c r="G42" s="289" t="n">
        <v>0.88</v>
      </c>
      <c r="H42" s="289" t="n">
        <v>0.84</v>
      </c>
      <c r="I42" s="289" t="n">
        <v>0.8</v>
      </c>
      <c r="J42" s="289" t="n">
        <v>0.76</v>
      </c>
      <c r="K42" s="289" t="n">
        <v>0.72</v>
      </c>
      <c r="L42" s="289" t="n">
        <v>0.68</v>
      </c>
      <c r="M42" s="289" t="n">
        <v>0.64</v>
      </c>
      <c r="N42" s="289" t="n">
        <v>0.6</v>
      </c>
      <c r="O42" s="289" t="n">
        <v>0.56</v>
      </c>
      <c r="P42" s="289" t="n">
        <v>0.52</v>
      </c>
      <c r="Q42" s="289" t="n">
        <v>0.48</v>
      </c>
      <c r="R42" s="289" t="n">
        <v>0.44</v>
      </c>
      <c r="S42" s="289" t="n">
        <v>0.4</v>
      </c>
      <c r="AC42" s="163"/>
      <c r="AD42" s="277"/>
      <c r="AE42" s="278"/>
    </row>
    <row r="43" customFormat="false" ht="15" hidden="false" customHeight="true" outlineLevel="0" collapsed="false">
      <c r="A43" s="274" t="s">
        <v>147</v>
      </c>
      <c r="B43" s="270"/>
      <c r="D43" s="282" t="n">
        <v>0</v>
      </c>
      <c r="E43" s="282" t="n">
        <v>29656.25356704</v>
      </c>
      <c r="F43" s="282" t="n">
        <v>28420.57633508</v>
      </c>
      <c r="G43" s="282" t="n">
        <v>27184.89910312</v>
      </c>
      <c r="H43" s="282" t="n">
        <v>25949.22187116</v>
      </c>
      <c r="I43" s="282" t="n">
        <v>24713.5446392</v>
      </c>
      <c r="J43" s="282" t="n">
        <v>23477.86740724</v>
      </c>
      <c r="K43" s="282" t="n">
        <v>22242.19017528</v>
      </c>
      <c r="L43" s="282" t="n">
        <v>21006.51294332</v>
      </c>
      <c r="M43" s="282" t="n">
        <v>19770.83571136</v>
      </c>
      <c r="N43" s="282" t="n">
        <v>18535.1584794</v>
      </c>
      <c r="O43" s="282" t="n">
        <v>17299.48124744</v>
      </c>
      <c r="P43" s="282" t="n">
        <v>16063.80401548</v>
      </c>
      <c r="Q43" s="282" t="n">
        <v>14828.12678352</v>
      </c>
      <c r="R43" s="282" t="n">
        <v>13592.44955156</v>
      </c>
      <c r="S43" s="282" t="n">
        <v>12356.7723196</v>
      </c>
      <c r="AC43" s="171"/>
    </row>
    <row r="44" customFormat="false" ht="15" hidden="false" customHeight="true" outlineLevel="0" collapsed="false">
      <c r="A44" s="274"/>
      <c r="B44" s="276"/>
      <c r="D44" s="171"/>
      <c r="E44" s="290" t="n">
        <v>0.65</v>
      </c>
      <c r="F44" s="290" t="n">
        <v>0.75</v>
      </c>
      <c r="G44" s="290" t="n">
        <v>0.85</v>
      </c>
      <c r="H44" s="290" t="n">
        <v>0.9</v>
      </c>
      <c r="I44" s="290" t="n">
        <v>0.95</v>
      </c>
      <c r="J44" s="290" t="n">
        <v>1</v>
      </c>
      <c r="K44" s="290" t="n">
        <v>1</v>
      </c>
      <c r="L44" s="290" t="n">
        <v>1</v>
      </c>
      <c r="M44" s="290" t="n">
        <v>1</v>
      </c>
      <c r="N44" s="290" t="n">
        <v>1</v>
      </c>
      <c r="O44" s="290" t="n">
        <v>1</v>
      </c>
      <c r="P44" s="290" t="n">
        <v>1</v>
      </c>
      <c r="Q44" s="290" t="n">
        <v>1</v>
      </c>
      <c r="R44" s="290" t="n">
        <v>1</v>
      </c>
      <c r="S44" s="290" t="n">
        <v>1</v>
      </c>
      <c r="AC44" s="171"/>
      <c r="AD44" s="276"/>
      <c r="AE44" s="276"/>
    </row>
    <row r="45" customFormat="false" ht="15" hidden="false" customHeight="true" outlineLevel="0" collapsed="false">
      <c r="A45" s="274" t="s">
        <v>148</v>
      </c>
      <c r="B45" s="275"/>
      <c r="D45" s="282" t="n">
        <v>0</v>
      </c>
      <c r="E45" s="282" t="n">
        <v>269.871907460064</v>
      </c>
      <c r="F45" s="282" t="n">
        <v>298.41605151834</v>
      </c>
      <c r="G45" s="282" t="n">
        <v>323.500299327128</v>
      </c>
      <c r="H45" s="282" t="n">
        <v>326.960195576616</v>
      </c>
      <c r="I45" s="282" t="n">
        <v>328.69014370136</v>
      </c>
      <c r="J45" s="282" t="n">
        <v>328.69014370136</v>
      </c>
      <c r="K45" s="282" t="n">
        <v>311.39066245392</v>
      </c>
      <c r="L45" s="282" t="n">
        <v>294.09118120648</v>
      </c>
      <c r="M45" s="282" t="n">
        <v>276.79169995904</v>
      </c>
      <c r="N45" s="282" t="n">
        <v>259.4922187116</v>
      </c>
      <c r="O45" s="282" t="n">
        <v>242.19273746416</v>
      </c>
      <c r="P45" s="282" t="n">
        <v>224.89325621672</v>
      </c>
      <c r="Q45" s="282" t="n">
        <v>207.59377496928</v>
      </c>
      <c r="R45" s="282" t="n">
        <v>190.29429372184</v>
      </c>
      <c r="S45" s="282" t="n">
        <v>172.9948124744</v>
      </c>
      <c r="AC45" s="282"/>
      <c r="AD45" s="277"/>
      <c r="AE45" s="278"/>
    </row>
    <row r="46" customFormat="false" ht="15" hidden="false" customHeight="true" outlineLevel="0" collapsed="false">
      <c r="A46" s="274" t="s">
        <v>149</v>
      </c>
      <c r="B46" s="291"/>
      <c r="D46" s="283" t="n">
        <v>0</v>
      </c>
      <c r="E46" s="283" t="n">
        <v>269.871907460064</v>
      </c>
      <c r="F46" s="283" t="n">
        <v>298.41605151834</v>
      </c>
      <c r="G46" s="283" t="n">
        <v>323.500299327128</v>
      </c>
      <c r="H46" s="283" t="n">
        <v>326.960195576616</v>
      </c>
      <c r="I46" s="283" t="n">
        <v>328.69014370136</v>
      </c>
      <c r="J46" s="283" t="n">
        <v>328.69014370136</v>
      </c>
      <c r="K46" s="283" t="n">
        <v>311.39066245392</v>
      </c>
      <c r="L46" s="283" t="n">
        <v>294.09118120648</v>
      </c>
      <c r="M46" s="283" t="n">
        <v>276.79169995904</v>
      </c>
      <c r="N46" s="283" t="n">
        <v>259.4922187116</v>
      </c>
      <c r="O46" s="283" t="n">
        <v>242.19273746416</v>
      </c>
      <c r="P46" s="283" t="n">
        <v>224.89325621672</v>
      </c>
      <c r="Q46" s="283" t="n">
        <v>207.59377496928</v>
      </c>
      <c r="R46" s="283" t="n">
        <v>190.29429372184</v>
      </c>
      <c r="S46" s="283" t="n">
        <v>172.9948124744</v>
      </c>
      <c r="AC46" s="283"/>
      <c r="AD46" s="277"/>
      <c r="AE46" s="278"/>
    </row>
    <row r="47" customFormat="false" ht="15" hidden="false" customHeight="true" outlineLevel="0" collapsed="false">
      <c r="A47" s="274" t="s">
        <v>150</v>
      </c>
      <c r="B47" s="291"/>
      <c r="D47" s="286" t="n">
        <v>0</v>
      </c>
      <c r="E47" s="286" t="n">
        <v>0</v>
      </c>
      <c r="F47" s="286" t="n">
        <v>0</v>
      </c>
      <c r="G47" s="286" t="n">
        <v>0</v>
      </c>
      <c r="H47" s="286" t="n">
        <v>0</v>
      </c>
      <c r="I47" s="286" t="n">
        <v>0</v>
      </c>
      <c r="J47" s="286" t="n">
        <v>0</v>
      </c>
      <c r="K47" s="286" t="n">
        <v>0</v>
      </c>
      <c r="L47" s="286" t="n">
        <v>0</v>
      </c>
      <c r="M47" s="286" t="n">
        <v>0</v>
      </c>
      <c r="N47" s="286" t="n">
        <v>0</v>
      </c>
      <c r="O47" s="286" t="n">
        <v>0</v>
      </c>
      <c r="P47" s="286" t="n">
        <v>0</v>
      </c>
      <c r="Q47" s="286" t="n">
        <v>0</v>
      </c>
      <c r="R47" s="286" t="n">
        <v>0</v>
      </c>
      <c r="S47" s="286" t="n">
        <v>0</v>
      </c>
      <c r="AC47" s="286"/>
      <c r="AD47" s="277"/>
      <c r="AE47" s="278"/>
    </row>
    <row r="48" customFormat="false" ht="15" hidden="false" customHeight="true" outlineLevel="0" collapsed="false">
      <c r="A48" s="246" t="s">
        <v>151</v>
      </c>
      <c r="B48" s="246"/>
      <c r="C48" s="246"/>
      <c r="D48" s="292" t="n">
        <v>0</v>
      </c>
      <c r="E48" s="292" t="n">
        <v>539.743814920128</v>
      </c>
      <c r="F48" s="292" t="n">
        <v>596.83210303668</v>
      </c>
      <c r="G48" s="292" t="n">
        <v>647.000598654256</v>
      </c>
      <c r="H48" s="292" t="n">
        <v>653.920391153232</v>
      </c>
      <c r="I48" s="292" t="n">
        <v>657.38028740272</v>
      </c>
      <c r="J48" s="292" t="n">
        <v>657.38028740272</v>
      </c>
      <c r="K48" s="292" t="n">
        <v>622.78132490784</v>
      </c>
      <c r="L48" s="292" t="n">
        <v>588.18236241296</v>
      </c>
      <c r="M48" s="292" t="n">
        <v>553.58339991808</v>
      </c>
      <c r="N48" s="292" t="n">
        <v>518.9844374232</v>
      </c>
      <c r="O48" s="292" t="n">
        <v>484.38547492832</v>
      </c>
      <c r="P48" s="292" t="n">
        <v>449.78651243344</v>
      </c>
      <c r="Q48" s="292" t="n">
        <v>415.18754993856</v>
      </c>
      <c r="R48" s="292" t="n">
        <v>380.58858744368</v>
      </c>
      <c r="S48" s="292" t="n">
        <v>345.9896249488</v>
      </c>
      <c r="AC48" s="292"/>
      <c r="AD48" s="246"/>
      <c r="AE48" s="246"/>
      <c r="AF48" s="246"/>
      <c r="AG48" s="246"/>
      <c r="AH48" s="246"/>
      <c r="AI48" s="246"/>
      <c r="AJ48" s="246"/>
      <c r="AK48" s="246"/>
      <c r="AL48" s="246"/>
      <c r="AM48" s="246"/>
      <c r="AN48" s="246"/>
      <c r="AO48" s="246"/>
      <c r="AP48" s="246"/>
      <c r="AQ48" s="246"/>
      <c r="AR48" s="246"/>
      <c r="AS48" s="246"/>
      <c r="AT48" s="246"/>
      <c r="AU48" s="246"/>
      <c r="AV48" s="246"/>
      <c r="AW48" s="246"/>
      <c r="AX48" s="246"/>
      <c r="AY48" s="246"/>
      <c r="AZ48" s="246"/>
      <c r="BA48" s="246"/>
      <c r="BB48" s="246"/>
      <c r="BC48" s="246"/>
      <c r="BD48" s="246"/>
      <c r="BE48" s="246"/>
      <c r="BF48" s="246"/>
      <c r="BG48" s="246"/>
      <c r="BH48" s="246"/>
      <c r="BI48" s="246"/>
      <c r="BJ48" s="246"/>
      <c r="BK48" s="246"/>
      <c r="BL48" s="246"/>
      <c r="BM48" s="246"/>
      <c r="BN48" s="246"/>
      <c r="BO48" s="246"/>
      <c r="BP48" s="246"/>
      <c r="BQ48" s="246"/>
      <c r="BR48" s="246"/>
      <c r="BS48" s="246"/>
      <c r="BT48" s="246"/>
      <c r="BU48" s="246"/>
      <c r="BV48" s="246"/>
      <c r="BW48" s="246"/>
      <c r="BX48" s="246"/>
      <c r="BY48" s="246"/>
      <c r="BZ48" s="246"/>
      <c r="CA48" s="246"/>
      <c r="CB48" s="246"/>
      <c r="CC48" s="246"/>
      <c r="CD48" s="246"/>
      <c r="CE48" s="246"/>
      <c r="CF48" s="246"/>
      <c r="CG48" s="246"/>
      <c r="CH48" s="246"/>
      <c r="CI48" s="246"/>
      <c r="CJ48" s="246"/>
      <c r="CK48" s="246"/>
      <c r="CL48" s="246"/>
      <c r="CM48" s="246"/>
      <c r="CN48" s="246"/>
      <c r="CO48" s="246"/>
      <c r="CP48" s="246"/>
      <c r="CQ48" s="246"/>
      <c r="CR48" s="246"/>
      <c r="CS48" s="246"/>
      <c r="CT48" s="246"/>
      <c r="CU48" s="246"/>
      <c r="CV48" s="246"/>
      <c r="CW48" s="246"/>
      <c r="CX48" s="246"/>
      <c r="CY48" s="246"/>
      <c r="CZ48" s="246"/>
      <c r="DA48" s="246"/>
      <c r="DB48" s="246"/>
      <c r="DC48" s="246"/>
      <c r="DD48" s="246"/>
      <c r="DE48" s="246"/>
      <c r="DF48" s="246"/>
      <c r="DG48" s="246"/>
      <c r="DH48" s="246"/>
      <c r="DI48" s="246"/>
      <c r="DJ48" s="246"/>
      <c r="DK48" s="246"/>
      <c r="DL48" s="246"/>
      <c r="DM48" s="246"/>
      <c r="DN48" s="246"/>
      <c r="DO48" s="246"/>
      <c r="DP48" s="246"/>
      <c r="DQ48" s="246"/>
      <c r="DR48" s="246"/>
      <c r="DS48" s="246"/>
      <c r="DT48" s="246"/>
      <c r="DU48" s="246"/>
      <c r="DV48" s="246"/>
      <c r="DW48" s="246"/>
      <c r="DX48" s="246"/>
      <c r="DY48" s="246"/>
      <c r="DZ48" s="246"/>
      <c r="EA48" s="246"/>
      <c r="EB48" s="246"/>
      <c r="EC48" s="246"/>
      <c r="ED48" s="246"/>
      <c r="EE48" s="246"/>
      <c r="EF48" s="246"/>
      <c r="EG48" s="246"/>
      <c r="EH48" s="246"/>
      <c r="EI48" s="246"/>
      <c r="EJ48" s="246"/>
      <c r="EK48" s="246"/>
      <c r="EL48" s="246"/>
      <c r="EM48" s="246"/>
      <c r="EN48" s="246"/>
      <c r="EO48" s="246"/>
      <c r="EP48" s="246"/>
      <c r="EQ48" s="246"/>
      <c r="ER48" s="246"/>
      <c r="ES48" s="246"/>
      <c r="ET48" s="246"/>
      <c r="EU48" s="246"/>
      <c r="EV48" s="246"/>
      <c r="EW48" s="246"/>
      <c r="EX48" s="246"/>
      <c r="EY48" s="246"/>
      <c r="EZ48" s="246"/>
      <c r="FA48" s="246"/>
      <c r="FB48" s="246"/>
      <c r="FC48" s="246"/>
      <c r="FD48" s="246"/>
      <c r="FE48" s="246"/>
      <c r="FF48" s="246"/>
      <c r="FG48" s="246"/>
      <c r="FH48" s="246"/>
      <c r="FI48" s="246"/>
      <c r="FJ48" s="246"/>
      <c r="FK48" s="246"/>
      <c r="FL48" s="246"/>
      <c r="FM48" s="246"/>
      <c r="FN48" s="246"/>
      <c r="FO48" s="246"/>
      <c r="FP48" s="246"/>
      <c r="FQ48" s="246"/>
      <c r="FR48" s="246"/>
      <c r="FS48" s="246"/>
      <c r="FT48" s="246"/>
      <c r="FU48" s="246"/>
      <c r="FV48" s="246"/>
      <c r="FW48" s="246"/>
      <c r="FX48" s="246"/>
      <c r="FY48" s="246"/>
      <c r="FZ48" s="246"/>
      <c r="GA48" s="246"/>
      <c r="GB48" s="246"/>
      <c r="GC48" s="246"/>
      <c r="GD48" s="246"/>
      <c r="GE48" s="246"/>
      <c r="GF48" s="246"/>
      <c r="GG48" s="246"/>
      <c r="GH48" s="246"/>
      <c r="GI48" s="246"/>
      <c r="GJ48" s="246"/>
      <c r="GK48" s="246"/>
      <c r="GL48" s="246"/>
      <c r="GM48" s="246"/>
      <c r="GN48" s="246"/>
      <c r="GO48" s="246"/>
      <c r="GP48" s="246"/>
      <c r="GQ48" s="246"/>
      <c r="GR48" s="246"/>
      <c r="GS48" s="246"/>
      <c r="GT48" s="246"/>
      <c r="GU48" s="246"/>
      <c r="GV48" s="246"/>
      <c r="GW48" s="246"/>
      <c r="GX48" s="246"/>
      <c r="GY48" s="246"/>
      <c r="GZ48" s="246"/>
      <c r="HA48" s="246"/>
      <c r="HB48" s="246"/>
      <c r="HC48" s="246"/>
      <c r="HD48" s="246"/>
      <c r="HE48" s="246"/>
      <c r="HF48" s="246"/>
      <c r="HG48" s="246"/>
      <c r="HH48" s="246"/>
      <c r="HI48" s="246"/>
      <c r="HJ48" s="246"/>
      <c r="HK48" s="246"/>
      <c r="HL48" s="246"/>
      <c r="HM48" s="246"/>
      <c r="HN48" s="246"/>
      <c r="HO48" s="246"/>
      <c r="HP48" s="246"/>
      <c r="HQ48" s="246"/>
      <c r="HR48" s="246"/>
      <c r="HS48" s="246"/>
      <c r="HT48" s="246"/>
      <c r="HU48" s="246"/>
      <c r="HV48" s="246"/>
      <c r="HW48" s="246"/>
      <c r="HX48" s="246"/>
      <c r="HY48" s="246"/>
      <c r="HZ48" s="246"/>
      <c r="IA48" s="246"/>
      <c r="IB48" s="246"/>
      <c r="IC48" s="246"/>
      <c r="ID48" s="246"/>
      <c r="IE48" s="246"/>
      <c r="IF48" s="246"/>
      <c r="IG48" s="246"/>
      <c r="IH48" s="246"/>
      <c r="II48" s="246"/>
      <c r="IJ48" s="246"/>
      <c r="IK48" s="246"/>
      <c r="IL48" s="246"/>
      <c r="IM48" s="246"/>
      <c r="IN48" s="246"/>
      <c r="IO48" s="246"/>
      <c r="IP48" s="246"/>
      <c r="IQ48" s="246"/>
      <c r="IR48" s="246"/>
      <c r="IS48" s="246"/>
      <c r="IT48" s="246"/>
      <c r="IU48" s="246"/>
      <c r="IV48" s="246"/>
      <c r="IW48" s="246"/>
    </row>
    <row r="49" customFormat="false" ht="11.25" hidden="false" customHeight="true" outlineLevel="0" collapsed="false">
      <c r="A49" s="274"/>
      <c r="B49" s="275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AC49" s="277"/>
      <c r="AD49" s="277"/>
      <c r="AE49" s="278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293"/>
      <c r="B51" s="115"/>
      <c r="C51" s="115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115"/>
      <c r="AD51" s="115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  <c r="DJ51" s="294"/>
      <c r="DK51" s="294"/>
      <c r="DL51" s="294"/>
      <c r="DM51" s="294"/>
      <c r="DN51" s="294"/>
      <c r="DO51" s="294"/>
      <c r="DP51" s="294"/>
      <c r="DQ51" s="294"/>
      <c r="DR51" s="294"/>
      <c r="DS51" s="294"/>
      <c r="DT51" s="294"/>
      <c r="DU51" s="294"/>
      <c r="DV51" s="294"/>
      <c r="DW51" s="294"/>
      <c r="DX51" s="294"/>
      <c r="DY51" s="294"/>
      <c r="DZ51" s="294"/>
      <c r="EA51" s="294"/>
      <c r="EB51" s="294"/>
      <c r="EC51" s="294"/>
      <c r="ED51" s="294"/>
      <c r="EE51" s="294"/>
      <c r="EF51" s="294"/>
      <c r="EG51" s="294"/>
      <c r="EH51" s="294"/>
      <c r="EI51" s="294"/>
      <c r="EJ51" s="294"/>
      <c r="EK51" s="294"/>
      <c r="EL51" s="294"/>
      <c r="EM51" s="294"/>
      <c r="EN51" s="294"/>
      <c r="EO51" s="294"/>
      <c r="EP51" s="294"/>
      <c r="EQ51" s="294"/>
      <c r="ER51" s="294"/>
      <c r="ES51" s="294"/>
      <c r="ET51" s="294"/>
      <c r="EU51" s="294"/>
      <c r="EV51" s="294"/>
      <c r="EW51" s="294"/>
      <c r="EX51" s="294"/>
      <c r="EY51" s="294"/>
      <c r="EZ51" s="294"/>
      <c r="FA51" s="294"/>
      <c r="FB51" s="294"/>
      <c r="FC51" s="294"/>
      <c r="FD51" s="294"/>
      <c r="FE51" s="294"/>
      <c r="FF51" s="294"/>
      <c r="FG51" s="294"/>
      <c r="FH51" s="294"/>
      <c r="FI51" s="294"/>
      <c r="FJ51" s="294"/>
      <c r="FK51" s="294"/>
      <c r="FL51" s="294"/>
      <c r="FM51" s="294"/>
      <c r="FN51" s="294"/>
      <c r="FO51" s="294"/>
      <c r="FP51" s="294"/>
      <c r="FQ51" s="294"/>
      <c r="FR51" s="294"/>
      <c r="FS51" s="294"/>
      <c r="FT51" s="294"/>
      <c r="FU51" s="294"/>
      <c r="FV51" s="294"/>
      <c r="FW51" s="294"/>
      <c r="FX51" s="294"/>
      <c r="FY51" s="294"/>
      <c r="FZ51" s="294"/>
      <c r="GA51" s="294"/>
      <c r="GB51" s="294"/>
      <c r="GC51" s="294"/>
      <c r="GD51" s="294"/>
      <c r="GE51" s="294"/>
      <c r="GF51" s="294"/>
      <c r="GG51" s="294"/>
      <c r="GH51" s="294"/>
      <c r="GI51" s="294"/>
      <c r="GJ51" s="294"/>
      <c r="GK51" s="294"/>
      <c r="GL51" s="294"/>
      <c r="GM51" s="294"/>
      <c r="GN51" s="294"/>
      <c r="GO51" s="294"/>
      <c r="GP51" s="294"/>
      <c r="GQ51" s="294"/>
      <c r="GR51" s="294"/>
      <c r="GS51" s="294"/>
      <c r="GT51" s="294"/>
      <c r="GU51" s="294"/>
      <c r="GV51" s="294"/>
      <c r="GW51" s="294"/>
      <c r="GX51" s="294"/>
      <c r="GY51" s="294"/>
      <c r="GZ51" s="294"/>
      <c r="HA51" s="294"/>
      <c r="HB51" s="294"/>
      <c r="HC51" s="294"/>
      <c r="HD51" s="294"/>
      <c r="HE51" s="294"/>
      <c r="HF51" s="294"/>
      <c r="HG51" s="294"/>
      <c r="HH51" s="294"/>
      <c r="HI51" s="294"/>
      <c r="HJ51" s="294"/>
      <c r="HK51" s="294"/>
      <c r="HL51" s="294"/>
      <c r="HM51" s="294"/>
      <c r="HN51" s="294"/>
      <c r="HO51" s="294"/>
      <c r="HP51" s="294"/>
      <c r="HQ51" s="294"/>
      <c r="HR51" s="294"/>
      <c r="HS51" s="294"/>
      <c r="HT51" s="294"/>
      <c r="HU51" s="294"/>
      <c r="HV51" s="294"/>
      <c r="HW51" s="294"/>
      <c r="HX51" s="294"/>
      <c r="HY51" s="294"/>
      <c r="HZ51" s="294"/>
      <c r="IA51" s="294"/>
      <c r="IB51" s="294"/>
      <c r="IC51" s="294"/>
      <c r="ID51" s="294"/>
      <c r="IE51" s="294"/>
      <c r="IF51" s="294"/>
      <c r="IG51" s="294"/>
      <c r="IH51" s="294"/>
      <c r="II51" s="294"/>
      <c r="IJ51" s="294"/>
      <c r="IK51" s="294"/>
      <c r="IL51" s="294"/>
      <c r="IM51" s="294"/>
      <c r="IN51" s="294"/>
      <c r="IO51" s="294"/>
      <c r="IP51" s="294"/>
      <c r="IQ51" s="294"/>
      <c r="IR51" s="294"/>
      <c r="IS51" s="294"/>
      <c r="IT51" s="294"/>
      <c r="IU51" s="294"/>
      <c r="IV51" s="294"/>
      <c r="IW51" s="283"/>
    </row>
    <row r="52" customFormat="false" ht="12" hidden="false" customHeight="true" outlineLevel="0" collapsed="false">
      <c r="A52" s="274"/>
      <c r="B52" s="115"/>
      <c r="C52" s="11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  <c r="DJ52" s="294"/>
      <c r="DK52" s="294"/>
      <c r="DL52" s="294"/>
      <c r="DM52" s="294"/>
      <c r="DN52" s="294"/>
      <c r="DO52" s="294"/>
      <c r="DP52" s="294"/>
      <c r="DQ52" s="294"/>
      <c r="DR52" s="294"/>
      <c r="DS52" s="294"/>
      <c r="DT52" s="294"/>
      <c r="DU52" s="294"/>
      <c r="DV52" s="294"/>
      <c r="DW52" s="294"/>
      <c r="DX52" s="294"/>
      <c r="DY52" s="294"/>
      <c r="DZ52" s="294"/>
      <c r="EA52" s="294"/>
      <c r="EB52" s="294"/>
      <c r="EC52" s="294"/>
      <c r="ED52" s="294"/>
      <c r="EE52" s="294"/>
      <c r="EF52" s="294"/>
      <c r="EG52" s="294"/>
      <c r="EH52" s="294"/>
      <c r="EI52" s="294"/>
      <c r="EJ52" s="294"/>
      <c r="EK52" s="294"/>
      <c r="EL52" s="294"/>
      <c r="EM52" s="294"/>
      <c r="EN52" s="294"/>
      <c r="EO52" s="294"/>
      <c r="EP52" s="294"/>
      <c r="EQ52" s="294"/>
      <c r="ER52" s="294"/>
      <c r="ES52" s="294"/>
      <c r="ET52" s="294"/>
      <c r="EU52" s="294"/>
      <c r="EV52" s="294"/>
      <c r="EW52" s="294"/>
      <c r="EX52" s="294"/>
      <c r="EY52" s="294"/>
      <c r="EZ52" s="294"/>
      <c r="FA52" s="294"/>
      <c r="FB52" s="294"/>
      <c r="FC52" s="294"/>
      <c r="FD52" s="294"/>
      <c r="FE52" s="294"/>
      <c r="FF52" s="294"/>
      <c r="FG52" s="294"/>
      <c r="FH52" s="294"/>
      <c r="FI52" s="294"/>
      <c r="FJ52" s="294"/>
      <c r="FK52" s="294"/>
      <c r="FL52" s="294"/>
      <c r="FM52" s="294"/>
      <c r="FN52" s="294"/>
      <c r="FO52" s="294"/>
      <c r="FP52" s="294"/>
      <c r="FQ52" s="294"/>
      <c r="FR52" s="294"/>
      <c r="FS52" s="294"/>
      <c r="FT52" s="294"/>
      <c r="FU52" s="294"/>
      <c r="FV52" s="294"/>
      <c r="FW52" s="294"/>
      <c r="FX52" s="294"/>
      <c r="FY52" s="294"/>
      <c r="FZ52" s="294"/>
      <c r="GA52" s="294"/>
      <c r="GB52" s="294"/>
      <c r="GC52" s="294"/>
      <c r="GD52" s="294"/>
      <c r="GE52" s="294"/>
      <c r="GF52" s="294"/>
      <c r="GG52" s="294"/>
      <c r="GH52" s="294"/>
      <c r="GI52" s="294"/>
      <c r="GJ52" s="294"/>
      <c r="GK52" s="294"/>
      <c r="GL52" s="294"/>
      <c r="GM52" s="294"/>
      <c r="GN52" s="294"/>
      <c r="GO52" s="294"/>
      <c r="GP52" s="294"/>
      <c r="GQ52" s="294"/>
      <c r="GR52" s="294"/>
      <c r="GS52" s="294"/>
      <c r="GT52" s="294"/>
      <c r="GU52" s="294"/>
      <c r="GV52" s="294"/>
      <c r="GW52" s="294"/>
      <c r="GX52" s="294"/>
      <c r="GY52" s="294"/>
      <c r="GZ52" s="294"/>
      <c r="HA52" s="294"/>
      <c r="HB52" s="294"/>
      <c r="HC52" s="294"/>
      <c r="HD52" s="294"/>
      <c r="HE52" s="294"/>
      <c r="HF52" s="294"/>
      <c r="HG52" s="294"/>
      <c r="HH52" s="294"/>
      <c r="HI52" s="294"/>
      <c r="HJ52" s="294"/>
      <c r="HK52" s="294"/>
      <c r="HL52" s="294"/>
      <c r="HM52" s="294"/>
      <c r="HN52" s="294"/>
      <c r="HO52" s="294"/>
      <c r="HP52" s="294"/>
      <c r="HQ52" s="294"/>
      <c r="HR52" s="294"/>
      <c r="HS52" s="294"/>
      <c r="HT52" s="294"/>
      <c r="HU52" s="294"/>
      <c r="HV52" s="294"/>
      <c r="HW52" s="294"/>
      <c r="HX52" s="294"/>
      <c r="HY52" s="294"/>
      <c r="HZ52" s="294"/>
      <c r="IA52" s="294"/>
      <c r="IB52" s="294"/>
      <c r="IC52" s="294"/>
      <c r="ID52" s="294"/>
      <c r="IE52" s="294"/>
      <c r="IF52" s="294"/>
      <c r="IG52" s="294"/>
      <c r="IH52" s="294"/>
      <c r="II52" s="294"/>
      <c r="IJ52" s="294"/>
      <c r="IK52" s="294"/>
      <c r="IL52" s="294"/>
      <c r="IM52" s="294"/>
      <c r="IN52" s="294"/>
      <c r="IO52" s="294"/>
      <c r="IP52" s="294"/>
      <c r="IQ52" s="294"/>
      <c r="IR52" s="294"/>
      <c r="IS52" s="294"/>
    </row>
    <row r="53" customFormat="false" ht="12" hidden="false" customHeight="true" outlineLevel="0" collapsed="false">
      <c r="C53" s="115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115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  <c r="DJ53" s="294"/>
      <c r="DK53" s="294"/>
      <c r="DL53" s="294"/>
      <c r="DM53" s="294"/>
      <c r="DN53" s="294"/>
      <c r="DO53" s="294"/>
      <c r="DP53" s="294"/>
      <c r="DQ53" s="294"/>
      <c r="DR53" s="294"/>
      <c r="DS53" s="294"/>
      <c r="DT53" s="294"/>
      <c r="DU53" s="294"/>
      <c r="DV53" s="294"/>
      <c r="DW53" s="294"/>
      <c r="DX53" s="294"/>
      <c r="DY53" s="294"/>
      <c r="DZ53" s="294"/>
      <c r="EA53" s="294"/>
      <c r="EB53" s="294"/>
      <c r="EC53" s="294"/>
      <c r="ED53" s="294"/>
      <c r="EE53" s="294"/>
      <c r="EF53" s="294"/>
      <c r="EG53" s="294"/>
      <c r="EH53" s="294"/>
      <c r="EI53" s="294"/>
      <c r="EJ53" s="294"/>
      <c r="EK53" s="294"/>
      <c r="EL53" s="294"/>
      <c r="EM53" s="294"/>
      <c r="EN53" s="294"/>
      <c r="EO53" s="294"/>
      <c r="EP53" s="294"/>
      <c r="EQ53" s="294"/>
      <c r="ER53" s="294"/>
      <c r="ES53" s="294"/>
      <c r="ET53" s="294"/>
      <c r="EU53" s="294"/>
      <c r="EV53" s="294"/>
      <c r="EW53" s="294"/>
      <c r="EX53" s="294"/>
      <c r="EY53" s="294"/>
      <c r="EZ53" s="294"/>
      <c r="FA53" s="294"/>
      <c r="FB53" s="294"/>
      <c r="FC53" s="294"/>
      <c r="FD53" s="294"/>
      <c r="FE53" s="294"/>
      <c r="FF53" s="294"/>
      <c r="FG53" s="294"/>
      <c r="FH53" s="294"/>
      <c r="FI53" s="294"/>
      <c r="FJ53" s="294"/>
      <c r="FK53" s="294"/>
      <c r="FL53" s="294"/>
      <c r="FM53" s="294"/>
      <c r="FN53" s="294"/>
      <c r="FO53" s="294"/>
      <c r="FP53" s="294"/>
      <c r="FQ53" s="294"/>
      <c r="FR53" s="294"/>
      <c r="FS53" s="294"/>
      <c r="FT53" s="294"/>
      <c r="FU53" s="294"/>
      <c r="FV53" s="294"/>
      <c r="FW53" s="294"/>
      <c r="FX53" s="294"/>
      <c r="FY53" s="294"/>
      <c r="FZ53" s="294"/>
      <c r="GA53" s="294"/>
      <c r="GB53" s="294"/>
      <c r="GC53" s="294"/>
      <c r="GD53" s="294"/>
      <c r="GE53" s="294"/>
      <c r="GF53" s="294"/>
      <c r="GG53" s="294"/>
      <c r="GH53" s="294"/>
      <c r="GI53" s="294"/>
      <c r="GJ53" s="294"/>
      <c r="GK53" s="294"/>
      <c r="GL53" s="294"/>
      <c r="GM53" s="294"/>
      <c r="GN53" s="294"/>
      <c r="GO53" s="294"/>
      <c r="GP53" s="294"/>
      <c r="GQ53" s="294"/>
      <c r="GR53" s="294"/>
      <c r="GS53" s="294"/>
      <c r="GT53" s="294"/>
      <c r="GU53" s="294"/>
      <c r="GV53" s="294"/>
      <c r="GW53" s="294"/>
      <c r="GX53" s="294"/>
      <c r="GY53" s="294"/>
      <c r="GZ53" s="294"/>
      <c r="HA53" s="294"/>
      <c r="HB53" s="294"/>
      <c r="HC53" s="294"/>
      <c r="HD53" s="294"/>
      <c r="HE53" s="294"/>
      <c r="HF53" s="294"/>
      <c r="HG53" s="294"/>
      <c r="HH53" s="294"/>
      <c r="HI53" s="294"/>
      <c r="HJ53" s="294"/>
      <c r="HK53" s="294"/>
      <c r="HL53" s="294"/>
      <c r="HM53" s="294"/>
      <c r="HN53" s="294"/>
      <c r="HO53" s="294"/>
      <c r="HP53" s="294"/>
      <c r="HQ53" s="294"/>
      <c r="HR53" s="294"/>
      <c r="HS53" s="294"/>
      <c r="HT53" s="294"/>
      <c r="HU53" s="294"/>
      <c r="HV53" s="294"/>
      <c r="HW53" s="294"/>
      <c r="HX53" s="294"/>
      <c r="HY53" s="294"/>
      <c r="HZ53" s="294"/>
      <c r="IA53" s="294"/>
      <c r="IB53" s="294"/>
      <c r="IC53" s="294"/>
      <c r="ID53" s="294"/>
      <c r="IE53" s="294"/>
      <c r="IF53" s="294"/>
      <c r="IG53" s="294"/>
      <c r="IH53" s="294"/>
      <c r="II53" s="294"/>
      <c r="IJ53" s="294"/>
      <c r="IK53" s="294"/>
      <c r="IL53" s="294"/>
      <c r="IM53" s="294"/>
      <c r="IN53" s="294"/>
      <c r="IO53" s="294"/>
      <c r="IP53" s="294"/>
      <c r="IQ53" s="294"/>
      <c r="IR53" s="294"/>
      <c r="IS53" s="294"/>
      <c r="IT53" s="294"/>
      <c r="IU53" s="294"/>
    </row>
    <row r="54" customFormat="false" ht="12" hidden="false" customHeight="true" outlineLevel="0" collapsed="false">
      <c r="C54" s="296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74"/>
      <c r="AB54" s="274"/>
      <c r="AC54" s="296"/>
      <c r="AD54" s="296"/>
    </row>
    <row r="55" customFormat="false" ht="12" hidden="false" customHeight="true" outlineLevel="0" collapsed="false">
      <c r="A55" s="293"/>
      <c r="C55" s="296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6"/>
      <c r="AD55" s="296"/>
    </row>
    <row r="56" customFormat="false" ht="12" hidden="false" customHeight="true" outlineLevel="0" collapsed="false">
      <c r="C56" s="296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96"/>
      <c r="AD56" s="296"/>
    </row>
    <row r="57" customFormat="false" ht="12" hidden="false" customHeight="true" outlineLevel="0" collapsed="false">
      <c r="A57" s="293"/>
      <c r="B57" s="115"/>
      <c r="C57" s="115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115"/>
      <c r="AD57" s="115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  <c r="DJ57" s="294"/>
      <c r="DK57" s="294"/>
      <c r="DL57" s="294"/>
      <c r="DM57" s="294"/>
      <c r="DN57" s="294"/>
      <c r="DO57" s="294"/>
      <c r="DP57" s="294"/>
      <c r="DQ57" s="294"/>
      <c r="DR57" s="294"/>
      <c r="DS57" s="294"/>
      <c r="DT57" s="294"/>
      <c r="DU57" s="294"/>
      <c r="DV57" s="294"/>
      <c r="DW57" s="294"/>
      <c r="DX57" s="294"/>
      <c r="DY57" s="294"/>
      <c r="DZ57" s="294"/>
      <c r="EA57" s="294"/>
      <c r="EB57" s="294"/>
      <c r="EC57" s="294"/>
      <c r="ED57" s="294"/>
      <c r="EE57" s="294"/>
      <c r="EF57" s="294"/>
      <c r="EG57" s="294"/>
      <c r="EH57" s="294"/>
      <c r="EI57" s="294"/>
      <c r="EJ57" s="294"/>
      <c r="EK57" s="294"/>
      <c r="EL57" s="294"/>
      <c r="EM57" s="294"/>
      <c r="EN57" s="294"/>
      <c r="EO57" s="294"/>
      <c r="EP57" s="294"/>
      <c r="EQ57" s="294"/>
      <c r="ER57" s="294"/>
      <c r="ES57" s="294"/>
      <c r="ET57" s="294"/>
      <c r="EU57" s="294"/>
      <c r="EV57" s="294"/>
      <c r="EW57" s="294"/>
      <c r="EX57" s="294"/>
      <c r="EY57" s="294"/>
      <c r="EZ57" s="294"/>
      <c r="FA57" s="294"/>
      <c r="FB57" s="294"/>
      <c r="FC57" s="294"/>
      <c r="FD57" s="294"/>
      <c r="FE57" s="294"/>
      <c r="FF57" s="294"/>
      <c r="FG57" s="294"/>
      <c r="FH57" s="294"/>
      <c r="FI57" s="294"/>
      <c r="FJ57" s="294"/>
      <c r="FK57" s="294"/>
      <c r="FL57" s="294"/>
      <c r="FM57" s="294"/>
      <c r="FN57" s="294"/>
      <c r="FO57" s="294"/>
      <c r="FP57" s="294"/>
      <c r="FQ57" s="294"/>
      <c r="FR57" s="294"/>
      <c r="FS57" s="294"/>
      <c r="FT57" s="294"/>
      <c r="FU57" s="294"/>
      <c r="FV57" s="294"/>
      <c r="FW57" s="294"/>
      <c r="FX57" s="294"/>
      <c r="FY57" s="294"/>
      <c r="FZ57" s="294"/>
      <c r="GA57" s="294"/>
      <c r="GB57" s="294"/>
      <c r="GC57" s="294"/>
      <c r="GD57" s="294"/>
      <c r="GE57" s="294"/>
      <c r="GF57" s="294"/>
      <c r="GG57" s="294"/>
      <c r="GH57" s="294"/>
      <c r="GI57" s="294"/>
      <c r="GJ57" s="294"/>
      <c r="GK57" s="294"/>
      <c r="GL57" s="294"/>
      <c r="GM57" s="294"/>
      <c r="GN57" s="294"/>
      <c r="GO57" s="294"/>
      <c r="GP57" s="294"/>
      <c r="GQ57" s="294"/>
      <c r="GR57" s="294"/>
      <c r="GS57" s="294"/>
      <c r="GT57" s="294"/>
      <c r="GU57" s="294"/>
      <c r="GV57" s="294"/>
      <c r="GW57" s="294"/>
      <c r="GX57" s="294"/>
      <c r="GY57" s="294"/>
      <c r="GZ57" s="294"/>
      <c r="HA57" s="294"/>
      <c r="HB57" s="294"/>
      <c r="HC57" s="294"/>
      <c r="HD57" s="294"/>
      <c r="HE57" s="294"/>
      <c r="HF57" s="294"/>
      <c r="HG57" s="294"/>
      <c r="HH57" s="294"/>
      <c r="HI57" s="294"/>
      <c r="HJ57" s="294"/>
      <c r="HK57" s="294"/>
      <c r="HL57" s="294"/>
      <c r="HM57" s="294"/>
      <c r="HN57" s="294"/>
      <c r="HO57" s="294"/>
      <c r="HP57" s="294"/>
      <c r="HQ57" s="294"/>
      <c r="HR57" s="294"/>
      <c r="HS57" s="294"/>
      <c r="HT57" s="294"/>
      <c r="HU57" s="294"/>
      <c r="HV57" s="294"/>
      <c r="HW57" s="294"/>
      <c r="HX57" s="294"/>
      <c r="HY57" s="294"/>
      <c r="HZ57" s="294"/>
      <c r="IA57" s="294"/>
      <c r="IB57" s="294"/>
      <c r="IC57" s="294"/>
      <c r="ID57" s="294"/>
      <c r="IE57" s="294"/>
      <c r="IF57" s="294"/>
      <c r="IG57" s="294"/>
      <c r="IH57" s="294"/>
      <c r="II57" s="294"/>
      <c r="IJ57" s="294"/>
      <c r="IK57" s="294"/>
      <c r="IL57" s="294"/>
      <c r="IM57" s="294"/>
      <c r="IN57" s="294"/>
      <c r="IO57" s="294"/>
      <c r="IP57" s="294"/>
      <c r="IQ57" s="294"/>
      <c r="IR57" s="294"/>
      <c r="IS57" s="294"/>
      <c r="IT57" s="294"/>
      <c r="IU57" s="294"/>
      <c r="IV57" s="294"/>
      <c r="IW57" s="283"/>
    </row>
    <row r="58" customFormat="false" ht="12" hidden="false" customHeight="true" outlineLevel="0" collapsed="false">
      <c r="A58" s="274"/>
      <c r="B58" s="115"/>
      <c r="C58" s="115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115"/>
      <c r="AD58" s="115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  <c r="DJ58" s="294"/>
      <c r="DK58" s="294"/>
      <c r="DL58" s="294"/>
      <c r="DM58" s="294"/>
      <c r="DN58" s="294"/>
      <c r="DO58" s="294"/>
      <c r="DP58" s="294"/>
      <c r="DQ58" s="294"/>
      <c r="DR58" s="294"/>
      <c r="DS58" s="294"/>
      <c r="DT58" s="294"/>
      <c r="DU58" s="294"/>
      <c r="DV58" s="294"/>
      <c r="DW58" s="294"/>
      <c r="DX58" s="294"/>
      <c r="DY58" s="294"/>
      <c r="DZ58" s="294"/>
      <c r="EA58" s="294"/>
      <c r="EB58" s="294"/>
      <c r="EC58" s="294"/>
      <c r="ED58" s="294"/>
      <c r="EE58" s="294"/>
      <c r="EF58" s="294"/>
      <c r="EG58" s="294"/>
      <c r="EH58" s="294"/>
      <c r="EI58" s="294"/>
      <c r="EJ58" s="294"/>
      <c r="EK58" s="294"/>
      <c r="EL58" s="294"/>
      <c r="EM58" s="294"/>
      <c r="EN58" s="294"/>
      <c r="EO58" s="294"/>
      <c r="EP58" s="294"/>
      <c r="EQ58" s="294"/>
      <c r="ER58" s="294"/>
      <c r="ES58" s="294"/>
      <c r="ET58" s="294"/>
      <c r="EU58" s="294"/>
      <c r="EV58" s="294"/>
      <c r="EW58" s="294"/>
      <c r="EX58" s="294"/>
      <c r="EY58" s="294"/>
      <c r="EZ58" s="294"/>
      <c r="FA58" s="294"/>
      <c r="FB58" s="294"/>
      <c r="FC58" s="294"/>
      <c r="FD58" s="294"/>
      <c r="FE58" s="294"/>
      <c r="FF58" s="294"/>
      <c r="FG58" s="294"/>
      <c r="FH58" s="294"/>
      <c r="FI58" s="294"/>
      <c r="FJ58" s="294"/>
      <c r="FK58" s="294"/>
      <c r="FL58" s="294"/>
      <c r="FM58" s="294"/>
      <c r="FN58" s="294"/>
      <c r="FO58" s="294"/>
      <c r="FP58" s="294"/>
      <c r="FQ58" s="294"/>
      <c r="FR58" s="294"/>
      <c r="FS58" s="294"/>
      <c r="FT58" s="294"/>
      <c r="FU58" s="294"/>
      <c r="FV58" s="294"/>
      <c r="FW58" s="294"/>
      <c r="FX58" s="294"/>
      <c r="FY58" s="294"/>
      <c r="FZ58" s="294"/>
      <c r="GA58" s="294"/>
      <c r="GB58" s="294"/>
      <c r="GC58" s="294"/>
      <c r="GD58" s="294"/>
      <c r="GE58" s="294"/>
      <c r="GF58" s="294"/>
      <c r="GG58" s="294"/>
      <c r="GH58" s="294"/>
      <c r="GI58" s="294"/>
      <c r="GJ58" s="294"/>
      <c r="GK58" s="294"/>
      <c r="GL58" s="294"/>
      <c r="GM58" s="294"/>
      <c r="GN58" s="294"/>
      <c r="GO58" s="294"/>
      <c r="GP58" s="294"/>
      <c r="GQ58" s="294"/>
      <c r="GR58" s="294"/>
      <c r="GS58" s="294"/>
      <c r="GT58" s="294"/>
      <c r="GU58" s="294"/>
      <c r="GV58" s="294"/>
      <c r="GW58" s="294"/>
      <c r="GX58" s="294"/>
      <c r="GY58" s="294"/>
      <c r="GZ58" s="294"/>
      <c r="HA58" s="294"/>
      <c r="HB58" s="294"/>
      <c r="HC58" s="294"/>
      <c r="HD58" s="294"/>
      <c r="HE58" s="294"/>
      <c r="HF58" s="294"/>
      <c r="HG58" s="294"/>
      <c r="HH58" s="294"/>
      <c r="HI58" s="294"/>
      <c r="HJ58" s="294"/>
      <c r="HK58" s="294"/>
      <c r="HL58" s="294"/>
      <c r="HM58" s="294"/>
      <c r="HN58" s="294"/>
      <c r="HO58" s="294"/>
      <c r="HP58" s="294"/>
      <c r="HQ58" s="294"/>
      <c r="HR58" s="294"/>
      <c r="HS58" s="294"/>
      <c r="HT58" s="294"/>
      <c r="HU58" s="294"/>
      <c r="HV58" s="294"/>
      <c r="HW58" s="294"/>
      <c r="HX58" s="294"/>
      <c r="HY58" s="294"/>
      <c r="HZ58" s="294"/>
      <c r="IA58" s="294"/>
      <c r="IB58" s="294"/>
      <c r="IC58" s="294"/>
      <c r="ID58" s="294"/>
      <c r="IE58" s="294"/>
      <c r="IF58" s="294"/>
      <c r="IG58" s="294"/>
      <c r="IH58" s="294"/>
      <c r="II58" s="294"/>
      <c r="IJ58" s="294"/>
      <c r="IK58" s="294"/>
      <c r="IL58" s="294"/>
      <c r="IM58" s="294"/>
      <c r="IN58" s="294"/>
      <c r="IO58" s="294"/>
      <c r="IP58" s="294"/>
      <c r="IQ58" s="294"/>
      <c r="IR58" s="294"/>
      <c r="IS58" s="294"/>
      <c r="IT58" s="294"/>
      <c r="IU58" s="294"/>
      <c r="IV58" s="294"/>
      <c r="IW58" s="283"/>
    </row>
    <row r="59" customFormat="false" ht="12" hidden="false" customHeight="true" outlineLevel="0" collapsed="false">
      <c r="A59" s="274"/>
      <c r="B59" s="115"/>
      <c r="C59" s="115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5"/>
      <c r="U59" s="295"/>
      <c r="V59" s="295"/>
      <c r="W59" s="295"/>
      <c r="X59" s="295"/>
      <c r="Y59" s="295"/>
      <c r="Z59" s="295"/>
      <c r="AA59" s="295"/>
      <c r="AB59" s="295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  <c r="DJ59" s="294"/>
      <c r="DK59" s="294"/>
      <c r="DL59" s="294"/>
      <c r="DM59" s="294"/>
      <c r="DN59" s="294"/>
      <c r="DO59" s="294"/>
      <c r="DP59" s="294"/>
      <c r="DQ59" s="294"/>
      <c r="DR59" s="294"/>
      <c r="DS59" s="294"/>
      <c r="DT59" s="294"/>
      <c r="DU59" s="294"/>
      <c r="DV59" s="294"/>
      <c r="DW59" s="294"/>
      <c r="DX59" s="294"/>
      <c r="DY59" s="294"/>
      <c r="DZ59" s="294"/>
      <c r="EA59" s="294"/>
      <c r="EB59" s="294"/>
      <c r="EC59" s="294"/>
      <c r="ED59" s="294"/>
      <c r="EE59" s="294"/>
      <c r="EF59" s="294"/>
      <c r="EG59" s="294"/>
      <c r="EH59" s="294"/>
      <c r="EI59" s="294"/>
      <c r="EJ59" s="294"/>
      <c r="EK59" s="294"/>
      <c r="EL59" s="294"/>
      <c r="EM59" s="294"/>
      <c r="EN59" s="294"/>
      <c r="EO59" s="294"/>
      <c r="EP59" s="294"/>
      <c r="EQ59" s="294"/>
      <c r="ER59" s="294"/>
      <c r="ES59" s="294"/>
      <c r="ET59" s="294"/>
      <c r="EU59" s="294"/>
      <c r="EV59" s="294"/>
      <c r="EW59" s="294"/>
      <c r="EX59" s="294"/>
      <c r="EY59" s="294"/>
      <c r="EZ59" s="294"/>
      <c r="FA59" s="294"/>
      <c r="FB59" s="294"/>
      <c r="FC59" s="294"/>
      <c r="FD59" s="294"/>
      <c r="FE59" s="294"/>
      <c r="FF59" s="294"/>
      <c r="FG59" s="294"/>
      <c r="FH59" s="294"/>
      <c r="FI59" s="294"/>
      <c r="FJ59" s="294"/>
      <c r="FK59" s="294"/>
      <c r="FL59" s="294"/>
      <c r="FM59" s="294"/>
      <c r="FN59" s="294"/>
      <c r="FO59" s="294"/>
      <c r="FP59" s="294"/>
      <c r="FQ59" s="294"/>
      <c r="FR59" s="294"/>
      <c r="FS59" s="294"/>
      <c r="FT59" s="294"/>
      <c r="FU59" s="294"/>
      <c r="FV59" s="294"/>
      <c r="FW59" s="294"/>
      <c r="FX59" s="294"/>
      <c r="FY59" s="294"/>
      <c r="FZ59" s="294"/>
      <c r="GA59" s="294"/>
      <c r="GB59" s="294"/>
      <c r="GC59" s="294"/>
      <c r="GD59" s="294"/>
      <c r="GE59" s="294"/>
      <c r="GF59" s="294"/>
      <c r="GG59" s="294"/>
      <c r="GH59" s="294"/>
      <c r="GI59" s="294"/>
      <c r="GJ59" s="294"/>
      <c r="GK59" s="294"/>
      <c r="GL59" s="294"/>
      <c r="GM59" s="294"/>
      <c r="GN59" s="294"/>
      <c r="GO59" s="294"/>
      <c r="GP59" s="294"/>
      <c r="GQ59" s="294"/>
      <c r="GR59" s="294"/>
      <c r="GS59" s="294"/>
      <c r="GT59" s="294"/>
      <c r="GU59" s="294"/>
      <c r="GV59" s="294"/>
      <c r="GW59" s="294"/>
      <c r="GX59" s="294"/>
      <c r="GY59" s="294"/>
      <c r="GZ59" s="294"/>
      <c r="HA59" s="294"/>
      <c r="HB59" s="294"/>
      <c r="HC59" s="294"/>
      <c r="HD59" s="294"/>
      <c r="HE59" s="294"/>
      <c r="HF59" s="294"/>
      <c r="HG59" s="294"/>
      <c r="HH59" s="294"/>
      <c r="HI59" s="294"/>
      <c r="HJ59" s="294"/>
      <c r="HK59" s="294"/>
      <c r="HL59" s="294"/>
      <c r="HM59" s="294"/>
      <c r="HN59" s="294"/>
      <c r="HO59" s="294"/>
      <c r="HP59" s="294"/>
      <c r="HQ59" s="294"/>
      <c r="HR59" s="294"/>
      <c r="HS59" s="294"/>
      <c r="HT59" s="294"/>
      <c r="HU59" s="294"/>
      <c r="HV59" s="294"/>
      <c r="HW59" s="294"/>
      <c r="HX59" s="294"/>
      <c r="HY59" s="294"/>
      <c r="HZ59" s="294"/>
      <c r="IA59" s="294"/>
      <c r="IB59" s="294"/>
      <c r="IC59" s="294"/>
      <c r="ID59" s="294"/>
      <c r="IE59" s="294"/>
      <c r="IF59" s="294"/>
      <c r="IG59" s="294"/>
      <c r="IH59" s="294"/>
      <c r="II59" s="294"/>
      <c r="IJ59" s="294"/>
      <c r="IK59" s="294"/>
      <c r="IL59" s="294"/>
      <c r="IM59" s="294"/>
      <c r="IN59" s="294"/>
      <c r="IO59" s="294"/>
      <c r="IP59" s="294"/>
      <c r="IQ59" s="294"/>
      <c r="IR59" s="294"/>
      <c r="IS59" s="294"/>
    </row>
    <row r="60" customFormat="false" ht="12" hidden="false" customHeight="true" outlineLevel="0" collapsed="false">
      <c r="A60" s="274"/>
      <c r="B60" s="115"/>
      <c r="C60" s="115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115"/>
      <c r="AD60" s="115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  <c r="DJ60" s="294"/>
      <c r="DK60" s="294"/>
      <c r="DL60" s="294"/>
      <c r="DM60" s="294"/>
      <c r="DN60" s="294"/>
      <c r="DO60" s="294"/>
      <c r="DP60" s="294"/>
      <c r="DQ60" s="294"/>
      <c r="DR60" s="294"/>
      <c r="DS60" s="294"/>
      <c r="DT60" s="294"/>
      <c r="DU60" s="294"/>
      <c r="DV60" s="294"/>
      <c r="DW60" s="294"/>
      <c r="DX60" s="294"/>
      <c r="DY60" s="294"/>
      <c r="DZ60" s="294"/>
      <c r="EA60" s="294"/>
      <c r="EB60" s="294"/>
      <c r="EC60" s="294"/>
      <c r="ED60" s="294"/>
      <c r="EE60" s="294"/>
      <c r="EF60" s="294"/>
      <c r="EG60" s="294"/>
      <c r="EH60" s="294"/>
      <c r="EI60" s="294"/>
      <c r="EJ60" s="294"/>
      <c r="EK60" s="294"/>
      <c r="EL60" s="294"/>
      <c r="EM60" s="294"/>
      <c r="EN60" s="294"/>
      <c r="EO60" s="294"/>
      <c r="EP60" s="294"/>
      <c r="EQ60" s="294"/>
      <c r="ER60" s="294"/>
      <c r="ES60" s="294"/>
      <c r="ET60" s="294"/>
      <c r="EU60" s="294"/>
      <c r="EV60" s="294"/>
      <c r="EW60" s="294"/>
      <c r="EX60" s="294"/>
      <c r="EY60" s="294"/>
      <c r="EZ60" s="294"/>
      <c r="FA60" s="294"/>
      <c r="FB60" s="294"/>
      <c r="FC60" s="294"/>
      <c r="FD60" s="294"/>
      <c r="FE60" s="294"/>
      <c r="FF60" s="294"/>
      <c r="FG60" s="294"/>
      <c r="FH60" s="294"/>
      <c r="FI60" s="294"/>
      <c r="FJ60" s="294"/>
      <c r="FK60" s="294"/>
      <c r="FL60" s="294"/>
      <c r="FM60" s="294"/>
      <c r="FN60" s="294"/>
      <c r="FO60" s="294"/>
      <c r="FP60" s="294"/>
      <c r="FQ60" s="294"/>
      <c r="FR60" s="294"/>
      <c r="FS60" s="294"/>
      <c r="FT60" s="294"/>
      <c r="FU60" s="294"/>
      <c r="FV60" s="294"/>
      <c r="FW60" s="294"/>
      <c r="FX60" s="294"/>
      <c r="FY60" s="294"/>
      <c r="FZ60" s="294"/>
      <c r="GA60" s="294"/>
      <c r="GB60" s="294"/>
      <c r="GC60" s="294"/>
      <c r="GD60" s="294"/>
      <c r="GE60" s="294"/>
      <c r="GF60" s="294"/>
      <c r="GG60" s="294"/>
      <c r="GH60" s="294"/>
      <c r="GI60" s="294"/>
      <c r="GJ60" s="294"/>
      <c r="GK60" s="294"/>
      <c r="GL60" s="294"/>
      <c r="GM60" s="294"/>
      <c r="GN60" s="294"/>
      <c r="GO60" s="294"/>
      <c r="GP60" s="294"/>
      <c r="GQ60" s="294"/>
      <c r="GR60" s="294"/>
      <c r="GS60" s="294"/>
      <c r="GT60" s="294"/>
      <c r="GU60" s="294"/>
      <c r="GV60" s="294"/>
      <c r="GW60" s="294"/>
      <c r="GX60" s="294"/>
      <c r="GY60" s="294"/>
      <c r="GZ60" s="294"/>
      <c r="HA60" s="294"/>
      <c r="HB60" s="294"/>
      <c r="HC60" s="294"/>
      <c r="HD60" s="294"/>
      <c r="HE60" s="294"/>
      <c r="HF60" s="294"/>
      <c r="HG60" s="294"/>
      <c r="HH60" s="294"/>
      <c r="HI60" s="294"/>
      <c r="HJ60" s="294"/>
      <c r="HK60" s="294"/>
      <c r="HL60" s="294"/>
      <c r="HM60" s="294"/>
      <c r="HN60" s="294"/>
      <c r="HO60" s="294"/>
      <c r="HP60" s="294"/>
      <c r="HQ60" s="294"/>
      <c r="HR60" s="294"/>
      <c r="HS60" s="294"/>
      <c r="HT60" s="294"/>
      <c r="HU60" s="294"/>
      <c r="HV60" s="294"/>
      <c r="HW60" s="294"/>
      <c r="HX60" s="294"/>
      <c r="HY60" s="294"/>
      <c r="HZ60" s="294"/>
      <c r="IA60" s="294"/>
      <c r="IB60" s="294"/>
      <c r="IC60" s="294"/>
      <c r="ID60" s="294"/>
      <c r="IE60" s="294"/>
      <c r="IF60" s="294"/>
      <c r="IG60" s="294"/>
      <c r="IH60" s="294"/>
      <c r="II60" s="294"/>
      <c r="IJ60" s="294"/>
      <c r="IK60" s="294"/>
      <c r="IL60" s="294"/>
      <c r="IM60" s="294"/>
      <c r="IN60" s="294"/>
      <c r="IO60" s="294"/>
      <c r="IP60" s="294"/>
      <c r="IQ60" s="294"/>
      <c r="IR60" s="294"/>
      <c r="IS60" s="294"/>
      <c r="IT60" s="294"/>
      <c r="IU60" s="294"/>
      <c r="IV60" s="294"/>
      <c r="IW60" s="283"/>
    </row>
    <row r="61" customFormat="false" ht="11.25" hidden="false" customHeight="false" outlineLevel="0" collapsed="false">
      <c r="A61" s="274"/>
      <c r="B61" s="115"/>
      <c r="C61" s="115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115"/>
      <c r="AD61" s="115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  <c r="DJ61" s="294"/>
      <c r="DK61" s="294"/>
      <c r="DL61" s="294"/>
      <c r="DM61" s="294"/>
      <c r="DN61" s="294"/>
      <c r="DO61" s="294"/>
      <c r="DP61" s="294"/>
      <c r="DQ61" s="294"/>
      <c r="DR61" s="294"/>
      <c r="DS61" s="294"/>
      <c r="DT61" s="294"/>
      <c r="DU61" s="294"/>
      <c r="DV61" s="294"/>
      <c r="DW61" s="294"/>
      <c r="DX61" s="294"/>
      <c r="DY61" s="294"/>
      <c r="DZ61" s="294"/>
      <c r="EA61" s="294"/>
      <c r="EB61" s="294"/>
      <c r="EC61" s="294"/>
      <c r="ED61" s="294"/>
      <c r="EE61" s="294"/>
      <c r="EF61" s="294"/>
      <c r="EG61" s="294"/>
      <c r="EH61" s="294"/>
      <c r="EI61" s="294"/>
      <c r="EJ61" s="294"/>
      <c r="EK61" s="294"/>
      <c r="EL61" s="294"/>
      <c r="EM61" s="294"/>
      <c r="EN61" s="294"/>
      <c r="EO61" s="294"/>
      <c r="EP61" s="294"/>
      <c r="EQ61" s="294"/>
      <c r="ER61" s="294"/>
      <c r="ES61" s="294"/>
      <c r="ET61" s="294"/>
      <c r="EU61" s="294"/>
      <c r="EV61" s="294"/>
      <c r="EW61" s="294"/>
      <c r="EX61" s="294"/>
      <c r="EY61" s="294"/>
      <c r="EZ61" s="294"/>
      <c r="FA61" s="294"/>
      <c r="FB61" s="294"/>
      <c r="FC61" s="294"/>
      <c r="FD61" s="294"/>
      <c r="FE61" s="294"/>
      <c r="FF61" s="294"/>
      <c r="FG61" s="294"/>
      <c r="FH61" s="294"/>
      <c r="FI61" s="294"/>
      <c r="FJ61" s="294"/>
      <c r="FK61" s="294"/>
      <c r="FL61" s="294"/>
      <c r="FM61" s="294"/>
      <c r="FN61" s="294"/>
      <c r="FO61" s="294"/>
      <c r="FP61" s="294"/>
      <c r="FQ61" s="294"/>
      <c r="FR61" s="294"/>
      <c r="FS61" s="294"/>
      <c r="FT61" s="294"/>
      <c r="FU61" s="294"/>
      <c r="FV61" s="294"/>
      <c r="FW61" s="294"/>
      <c r="FX61" s="294"/>
      <c r="FY61" s="294"/>
      <c r="FZ61" s="294"/>
      <c r="GA61" s="294"/>
      <c r="GB61" s="294"/>
      <c r="GC61" s="294"/>
      <c r="GD61" s="294"/>
      <c r="GE61" s="294"/>
      <c r="GF61" s="294"/>
      <c r="GG61" s="294"/>
      <c r="GH61" s="294"/>
      <c r="GI61" s="294"/>
      <c r="GJ61" s="294"/>
      <c r="GK61" s="294"/>
      <c r="GL61" s="294"/>
      <c r="GM61" s="294"/>
      <c r="GN61" s="294"/>
      <c r="GO61" s="294"/>
      <c r="GP61" s="294"/>
      <c r="GQ61" s="294"/>
      <c r="GR61" s="294"/>
      <c r="GS61" s="294"/>
      <c r="GT61" s="294"/>
      <c r="GU61" s="294"/>
      <c r="GV61" s="294"/>
      <c r="GW61" s="294"/>
      <c r="GX61" s="294"/>
      <c r="GY61" s="294"/>
      <c r="GZ61" s="294"/>
      <c r="HA61" s="294"/>
      <c r="HB61" s="294"/>
      <c r="HC61" s="294"/>
      <c r="HD61" s="294"/>
      <c r="HE61" s="294"/>
      <c r="HF61" s="294"/>
      <c r="HG61" s="294"/>
      <c r="HH61" s="294"/>
      <c r="HI61" s="294"/>
      <c r="HJ61" s="294"/>
      <c r="HK61" s="294"/>
      <c r="HL61" s="294"/>
      <c r="HM61" s="294"/>
      <c r="HN61" s="294"/>
      <c r="HO61" s="294"/>
      <c r="HP61" s="294"/>
      <c r="HQ61" s="294"/>
      <c r="HR61" s="294"/>
      <c r="HS61" s="294"/>
      <c r="HT61" s="294"/>
      <c r="HU61" s="294"/>
      <c r="HV61" s="294"/>
      <c r="HW61" s="294"/>
      <c r="HX61" s="294"/>
      <c r="HY61" s="294"/>
      <c r="HZ61" s="294"/>
      <c r="IA61" s="294"/>
      <c r="IB61" s="294"/>
      <c r="IC61" s="294"/>
      <c r="ID61" s="294"/>
      <c r="IE61" s="294"/>
      <c r="IF61" s="294"/>
      <c r="IG61" s="294"/>
      <c r="IH61" s="294"/>
      <c r="II61" s="294"/>
      <c r="IJ61" s="294"/>
      <c r="IK61" s="294"/>
      <c r="IL61" s="294"/>
      <c r="IM61" s="294"/>
      <c r="IN61" s="294"/>
      <c r="IO61" s="294"/>
      <c r="IP61" s="294"/>
      <c r="IQ61" s="294"/>
      <c r="IR61" s="294"/>
      <c r="IS61" s="294"/>
      <c r="IT61" s="294"/>
      <c r="IU61" s="294"/>
      <c r="IV61" s="294"/>
      <c r="IW61" s="283"/>
    </row>
    <row r="62" customFormat="false" ht="13.5" hidden="false" customHeight="false" outlineLevel="0" collapsed="false">
      <c r="A62" s="300"/>
      <c r="B62" s="115"/>
      <c r="C62" s="115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115"/>
      <c r="AD62" s="115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  <c r="DJ62" s="294"/>
      <c r="DK62" s="294"/>
      <c r="DL62" s="294"/>
      <c r="DM62" s="294"/>
      <c r="DN62" s="294"/>
      <c r="DO62" s="294"/>
      <c r="DP62" s="294"/>
      <c r="DQ62" s="294"/>
      <c r="DR62" s="294"/>
      <c r="DS62" s="294"/>
      <c r="DT62" s="294"/>
      <c r="DU62" s="294"/>
      <c r="DV62" s="294"/>
      <c r="DW62" s="294"/>
      <c r="DX62" s="294"/>
      <c r="DY62" s="294"/>
      <c r="DZ62" s="294"/>
      <c r="EA62" s="294"/>
      <c r="EB62" s="294"/>
      <c r="EC62" s="294"/>
      <c r="ED62" s="294"/>
      <c r="EE62" s="294"/>
      <c r="EF62" s="294"/>
      <c r="EG62" s="294"/>
      <c r="EH62" s="294"/>
      <c r="EI62" s="294"/>
      <c r="EJ62" s="294"/>
      <c r="EK62" s="294"/>
      <c r="EL62" s="294"/>
      <c r="EM62" s="294"/>
      <c r="EN62" s="294"/>
      <c r="EO62" s="294"/>
      <c r="EP62" s="294"/>
      <c r="EQ62" s="294"/>
      <c r="ER62" s="294"/>
      <c r="ES62" s="294"/>
      <c r="ET62" s="294"/>
      <c r="EU62" s="294"/>
      <c r="EV62" s="294"/>
      <c r="EW62" s="294"/>
      <c r="EX62" s="294"/>
      <c r="EY62" s="294"/>
      <c r="EZ62" s="294"/>
      <c r="FA62" s="294"/>
      <c r="FB62" s="294"/>
      <c r="FC62" s="294"/>
      <c r="FD62" s="294"/>
      <c r="FE62" s="294"/>
      <c r="FF62" s="294"/>
      <c r="FG62" s="294"/>
      <c r="FH62" s="294"/>
      <c r="FI62" s="294"/>
      <c r="FJ62" s="294"/>
      <c r="FK62" s="294"/>
      <c r="FL62" s="294"/>
      <c r="FM62" s="294"/>
      <c r="FN62" s="294"/>
      <c r="FO62" s="294"/>
      <c r="FP62" s="294"/>
      <c r="FQ62" s="294"/>
      <c r="FR62" s="294"/>
      <c r="FS62" s="294"/>
      <c r="FT62" s="294"/>
      <c r="FU62" s="294"/>
      <c r="FV62" s="294"/>
      <c r="FW62" s="294"/>
      <c r="FX62" s="294"/>
      <c r="FY62" s="294"/>
      <c r="FZ62" s="294"/>
      <c r="GA62" s="294"/>
      <c r="GB62" s="294"/>
      <c r="GC62" s="294"/>
      <c r="GD62" s="294"/>
      <c r="GE62" s="294"/>
      <c r="GF62" s="294"/>
      <c r="GG62" s="294"/>
      <c r="GH62" s="294"/>
      <c r="GI62" s="294"/>
      <c r="GJ62" s="294"/>
      <c r="GK62" s="294"/>
      <c r="GL62" s="294"/>
      <c r="GM62" s="294"/>
      <c r="GN62" s="294"/>
      <c r="GO62" s="294"/>
      <c r="GP62" s="294"/>
      <c r="GQ62" s="294"/>
      <c r="GR62" s="294"/>
      <c r="GS62" s="294"/>
      <c r="GT62" s="294"/>
      <c r="GU62" s="294"/>
      <c r="GV62" s="294"/>
      <c r="GW62" s="294"/>
      <c r="GX62" s="294"/>
      <c r="GY62" s="294"/>
      <c r="GZ62" s="294"/>
      <c r="HA62" s="294"/>
      <c r="HB62" s="294"/>
      <c r="HC62" s="294"/>
      <c r="HD62" s="294"/>
      <c r="HE62" s="294"/>
      <c r="HF62" s="294"/>
      <c r="HG62" s="294"/>
      <c r="HH62" s="294"/>
      <c r="HI62" s="294"/>
      <c r="HJ62" s="294"/>
      <c r="HK62" s="294"/>
      <c r="HL62" s="294"/>
      <c r="HM62" s="294"/>
      <c r="HN62" s="294"/>
      <c r="HO62" s="294"/>
      <c r="HP62" s="294"/>
      <c r="HQ62" s="294"/>
      <c r="HR62" s="294"/>
      <c r="HS62" s="294"/>
      <c r="HT62" s="294"/>
      <c r="HU62" s="294"/>
      <c r="HV62" s="294"/>
      <c r="HW62" s="294"/>
      <c r="HX62" s="294"/>
      <c r="HY62" s="294"/>
      <c r="HZ62" s="294"/>
      <c r="IA62" s="294"/>
      <c r="IB62" s="294"/>
      <c r="IC62" s="294"/>
      <c r="ID62" s="294"/>
      <c r="IE62" s="294"/>
      <c r="IF62" s="294"/>
      <c r="IG62" s="294"/>
      <c r="IH62" s="294"/>
      <c r="II62" s="294"/>
      <c r="IJ62" s="294"/>
      <c r="IK62" s="294"/>
      <c r="IL62" s="294"/>
      <c r="IM62" s="294"/>
      <c r="IN62" s="294"/>
      <c r="IO62" s="294"/>
      <c r="IP62" s="294"/>
      <c r="IQ62" s="294"/>
      <c r="IR62" s="294"/>
      <c r="IS62" s="294"/>
      <c r="IT62" s="294"/>
      <c r="IU62" s="294"/>
      <c r="IV62" s="294"/>
      <c r="IW62" s="283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1.25" hidden="false" customHeight="true" outlineLevel="0" collapsed="false">
      <c r="A64" s="274"/>
      <c r="B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AC64" s="276"/>
      <c r="AD64" s="276"/>
      <c r="AE64" s="171"/>
    </row>
    <row r="65" customFormat="false" ht="11.25" hidden="false" customHeight="true" outlineLevel="0" collapsed="false">
      <c r="A65" s="274"/>
      <c r="B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AC65" s="276"/>
      <c r="AD65" s="276"/>
      <c r="AE65" s="171"/>
    </row>
    <row r="66" customFormat="false" ht="11.25" hidden="false" customHeight="true" outlineLevel="0" collapsed="false">
      <c r="A66" s="302" t="s">
        <v>152</v>
      </c>
      <c r="B66" s="303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AC66" s="276"/>
      <c r="AD66" s="276"/>
      <c r="AE66" s="171"/>
    </row>
    <row r="67" customFormat="false" ht="11.25" hidden="false" customHeight="true" outlineLevel="0" collapsed="false">
      <c r="A67" s="0" t="s">
        <v>153</v>
      </c>
      <c r="B67" s="0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AC67" s="276"/>
      <c r="AD67" s="276"/>
      <c r="AE67" s="171"/>
    </row>
    <row r="68" customFormat="false" ht="12.75" hidden="false" customHeight="false" outlineLevel="0" collapsed="false">
      <c r="A68" s="0" t="s">
        <v>154</v>
      </c>
      <c r="B68" s="304" t="s">
        <v>155</v>
      </c>
    </row>
    <row r="69" customFormat="false" ht="12.75" hidden="false" customHeight="false" outlineLevel="0" collapsed="false">
      <c r="A69" s="0" t="n">
        <v>1</v>
      </c>
      <c r="B69" s="305" t="n">
        <v>0.05</v>
      </c>
    </row>
    <row r="70" customFormat="false" ht="12.75" hidden="false" customHeight="false" outlineLevel="0" collapsed="false">
      <c r="A70" s="0" t="n">
        <v>2</v>
      </c>
      <c r="B70" s="305" t="n">
        <v>0.095</v>
      </c>
    </row>
    <row r="71" customFormat="false" ht="12.75" hidden="false" customHeight="false" outlineLevel="0" collapsed="false">
      <c r="A71" s="0" t="n">
        <v>3</v>
      </c>
      <c r="B71" s="305" t="n">
        <v>0.0855</v>
      </c>
    </row>
    <row r="72" customFormat="false" ht="12.75" hidden="false" customHeight="false" outlineLevel="0" collapsed="false">
      <c r="A72" s="0" t="n">
        <v>4</v>
      </c>
      <c r="B72" s="305" t="n">
        <v>0.077</v>
      </c>
    </row>
    <row r="73" customFormat="false" ht="12.75" hidden="false" customHeight="false" outlineLevel="0" collapsed="false">
      <c r="A73" s="0" t="n">
        <v>5</v>
      </c>
      <c r="B73" s="305" t="n">
        <v>0.0693</v>
      </c>
    </row>
    <row r="74" customFormat="false" ht="12.75" hidden="false" customHeight="false" outlineLevel="0" collapsed="false">
      <c r="A74" s="0" t="n">
        <v>6</v>
      </c>
      <c r="B74" s="305" t="n">
        <v>0.0623</v>
      </c>
    </row>
    <row r="75" customFormat="false" ht="12.75" hidden="false" customHeight="false" outlineLevel="0" collapsed="false">
      <c r="A75" s="0" t="n">
        <v>7</v>
      </c>
      <c r="B75" s="305" t="n">
        <v>0.059</v>
      </c>
    </row>
    <row r="76" customFormat="false" ht="12.75" hidden="false" customHeight="false" outlineLevel="0" collapsed="false">
      <c r="A76" s="0" t="n">
        <v>8</v>
      </c>
      <c r="B76" s="305" t="n">
        <v>0.059</v>
      </c>
    </row>
    <row r="77" customFormat="false" ht="12.75" hidden="false" customHeight="false" outlineLevel="0" collapsed="false">
      <c r="A77" s="0" t="n">
        <v>9</v>
      </c>
      <c r="B77" s="305" t="n">
        <v>0.0591</v>
      </c>
    </row>
    <row r="78" customFormat="false" ht="12.75" hidden="false" customHeight="false" outlineLevel="0" collapsed="false">
      <c r="A78" s="0" t="n">
        <v>10</v>
      </c>
      <c r="B78" s="305" t="n">
        <v>0.059</v>
      </c>
    </row>
    <row r="79" customFormat="false" ht="12.75" hidden="false" customHeight="false" outlineLevel="0" collapsed="false">
      <c r="A79" s="0" t="n">
        <v>11</v>
      </c>
      <c r="B79" s="305" t="n">
        <v>0.0591</v>
      </c>
    </row>
    <row r="80" customFormat="false" ht="12.75" hidden="false" customHeight="false" outlineLevel="0" collapsed="false">
      <c r="A80" s="0" t="n">
        <v>12</v>
      </c>
      <c r="B80" s="305" t="n">
        <v>0.059</v>
      </c>
    </row>
    <row r="81" customFormat="false" ht="12.75" hidden="false" customHeight="false" outlineLevel="0" collapsed="false">
      <c r="A81" s="0" t="n">
        <v>13</v>
      </c>
      <c r="B81" s="305" t="n">
        <v>0.0591</v>
      </c>
    </row>
    <row r="82" customFormat="false" ht="12.75" hidden="false" customHeight="false" outlineLevel="0" collapsed="false">
      <c r="A82" s="0" t="n">
        <v>14</v>
      </c>
      <c r="B82" s="305" t="n">
        <v>0.059</v>
      </c>
    </row>
    <row r="83" customFormat="false" ht="12.75" hidden="false" customHeight="false" outlineLevel="0" collapsed="false">
      <c r="A83" s="0" t="n">
        <v>15</v>
      </c>
      <c r="B83" s="305" t="n">
        <v>0.0591</v>
      </c>
    </row>
    <row r="84" customFormat="false" ht="12.75" hidden="false" customHeight="false" outlineLevel="0" collapsed="false">
      <c r="A84" s="0" t="n">
        <v>16</v>
      </c>
      <c r="B84" s="305" t="n">
        <v>0.0295</v>
      </c>
    </row>
    <row r="86" customFormat="false" ht="12.75" hidden="false" customHeight="false" outlineLevel="0" collapsed="false">
      <c r="A86" s="302" t="s">
        <v>156</v>
      </c>
      <c r="B86" s="0"/>
    </row>
    <row r="87" customFormat="false" ht="12.75" hidden="false" customHeight="false" outlineLevel="0" collapsed="false">
      <c r="A87" s="0" t="s">
        <v>153</v>
      </c>
      <c r="B87" s="0"/>
    </row>
    <row r="88" customFormat="false" ht="12.75" hidden="false" customHeight="false" outlineLevel="0" collapsed="false">
      <c r="A88" s="0" t="s">
        <v>154</v>
      </c>
      <c r="B88" s="0" t="s">
        <v>155</v>
      </c>
    </row>
    <row r="89" customFormat="false" ht="12.75" hidden="false" customHeight="false" outlineLevel="0" collapsed="false">
      <c r="A89" s="0" t="n">
        <v>1</v>
      </c>
      <c r="B89" s="306" t="n">
        <v>0.0375</v>
      </c>
    </row>
    <row r="90" customFormat="false" ht="12.75" hidden="false" customHeight="false" outlineLevel="0" collapsed="false">
      <c r="A90" s="0" t="n">
        <v>2</v>
      </c>
      <c r="B90" s="306" t="n">
        <v>0.07219</v>
      </c>
    </row>
    <row r="91" customFormat="false" ht="12.75" hidden="false" customHeight="false" outlineLevel="0" collapsed="false">
      <c r="A91" s="0" t="n">
        <v>3</v>
      </c>
      <c r="B91" s="306" t="n">
        <v>0.06677</v>
      </c>
    </row>
    <row r="92" customFormat="false" ht="12.75" hidden="false" customHeight="false" outlineLevel="0" collapsed="false">
      <c r="A92" s="0" t="n">
        <v>4</v>
      </c>
      <c r="B92" s="306" t="n">
        <v>0.06177</v>
      </c>
    </row>
    <row r="93" customFormat="false" ht="12.75" hidden="false" customHeight="false" outlineLevel="0" collapsed="false">
      <c r="A93" s="0" t="n">
        <v>5</v>
      </c>
      <c r="B93" s="306" t="n">
        <v>0.05713</v>
      </c>
    </row>
    <row r="94" customFormat="false" ht="12.75" hidden="false" customHeight="false" outlineLevel="0" collapsed="false">
      <c r="A94" s="0" t="n">
        <v>6</v>
      </c>
      <c r="B94" s="306" t="n">
        <v>0.05285</v>
      </c>
    </row>
    <row r="95" customFormat="false" ht="12.75" hidden="false" customHeight="false" outlineLevel="0" collapsed="false">
      <c r="A95" s="0" t="n">
        <v>7</v>
      </c>
      <c r="B95" s="306" t="n">
        <v>0.04888</v>
      </c>
    </row>
    <row r="96" customFormat="false" ht="12.75" hidden="false" customHeight="false" outlineLevel="0" collapsed="false">
      <c r="A96" s="0" t="n">
        <v>8</v>
      </c>
      <c r="B96" s="306" t="n">
        <v>0.04522</v>
      </c>
    </row>
    <row r="97" customFormat="false" ht="12.75" hidden="false" customHeight="false" outlineLevel="0" collapsed="false">
      <c r="A97" s="0" t="n">
        <v>9</v>
      </c>
      <c r="B97" s="306" t="n">
        <v>0.04462</v>
      </c>
    </row>
    <row r="98" customFormat="false" ht="12.75" hidden="false" customHeight="false" outlineLevel="0" collapsed="false">
      <c r="A98" s="0" t="n">
        <v>10</v>
      </c>
      <c r="B98" s="306" t="n">
        <v>0.04461</v>
      </c>
    </row>
    <row r="99" customFormat="false" ht="12.75" hidden="false" customHeight="false" outlineLevel="0" collapsed="false">
      <c r="A99" s="0" t="n">
        <v>11</v>
      </c>
      <c r="B99" s="306" t="n">
        <v>0.04462</v>
      </c>
    </row>
    <row r="100" customFormat="false" ht="12.75" hidden="false" customHeight="false" outlineLevel="0" collapsed="false">
      <c r="A100" s="0" t="n">
        <v>12</v>
      </c>
      <c r="B100" s="306" t="n">
        <v>0.04461</v>
      </c>
    </row>
    <row r="101" customFormat="false" ht="12.75" hidden="false" customHeight="false" outlineLevel="0" collapsed="false">
      <c r="A101" s="0" t="n">
        <v>13</v>
      </c>
      <c r="B101" s="306" t="n">
        <v>0.04462</v>
      </c>
    </row>
    <row r="102" customFormat="false" ht="12.75" hidden="false" customHeight="false" outlineLevel="0" collapsed="false">
      <c r="A102" s="0" t="n">
        <v>14</v>
      </c>
      <c r="B102" s="306" t="n">
        <v>0.04461</v>
      </c>
    </row>
    <row r="103" customFormat="false" ht="12.75" hidden="false" customHeight="false" outlineLevel="0" collapsed="false">
      <c r="A103" s="0" t="n">
        <v>15</v>
      </c>
      <c r="B103" s="306" t="n">
        <v>0.04462</v>
      </c>
    </row>
    <row r="104" customFormat="false" ht="12.75" hidden="false" customHeight="false" outlineLevel="0" collapsed="false">
      <c r="A104" s="0" t="n">
        <v>16</v>
      </c>
      <c r="B104" s="306" t="n">
        <v>0.04461</v>
      </c>
    </row>
    <row r="105" customFormat="false" ht="12.75" hidden="false" customHeight="false" outlineLevel="0" collapsed="false">
      <c r="A105" s="0" t="n">
        <v>17</v>
      </c>
      <c r="B105" s="306" t="n">
        <v>0.04462</v>
      </c>
    </row>
    <row r="106" customFormat="false" ht="12.75" hidden="false" customHeight="false" outlineLevel="0" collapsed="false">
      <c r="A106" s="0" t="n">
        <v>18</v>
      </c>
      <c r="B106" s="306" t="n">
        <v>0.04461</v>
      </c>
    </row>
    <row r="107" customFormat="false" ht="12.75" hidden="false" customHeight="false" outlineLevel="0" collapsed="false">
      <c r="A107" s="0" t="n">
        <v>19</v>
      </c>
      <c r="B107" s="306" t="n">
        <v>0.04462</v>
      </c>
    </row>
    <row r="108" customFormat="false" ht="12.75" hidden="false" customHeight="false" outlineLevel="0" collapsed="false">
      <c r="A108" s="0" t="n">
        <v>20</v>
      </c>
      <c r="B108" s="306" t="n">
        <v>0.04461</v>
      </c>
    </row>
    <row r="109" customFormat="false" ht="12.75" hidden="false" customHeight="false" outlineLevel="0" collapsed="false">
      <c r="A109" s="0" t="n">
        <v>21</v>
      </c>
      <c r="B109" s="306" t="n">
        <v>0.0225</v>
      </c>
    </row>
  </sheetData>
  <printOptions headings="false" gridLines="false" gridLinesSet="true" horizontalCentered="false" verticalCentered="false"/>
  <pageMargins left="0.329861111111111" right="0.470138888888889" top="0.8" bottom="0.479861111111111" header="0.511811023622047" footer="0.2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&amp;T&amp;R&amp;A &amp;P</oddFooter>
  </headerFooter>
  <colBreaks count="1" manualBreakCount="1">
    <brk id="3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1997-11-12T23:08:26Z</dcterms:created>
  <dc:creator>ECT</dc:creator>
  <dc:description/>
  <dc:language>en-US</dc:language>
  <cp:lastModifiedBy>cspears</cp:lastModifiedBy>
  <cp:lastPrinted>2000-07-06T19:38:25Z</cp:lastPrinted>
  <cp:revision>0</cp:revision>
  <dc:subject/>
  <dc:title/>
</cp:coreProperties>
</file>