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al Model" sheetId="1" state="visible" r:id="rId3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<sst xmlns="http://schemas.openxmlformats.org/spreadsheetml/2006/main" count="71" uniqueCount="48">
  <si>
    <t xml:space="preserve">Coal Plant Model - First Year of Operation</t>
  </si>
  <si>
    <t xml:space="preserve">Expected Case</t>
  </si>
  <si>
    <t xml:space="preserve">Best Case</t>
  </si>
  <si>
    <t xml:space="preserve">Plant Info</t>
  </si>
  <si>
    <t xml:space="preserve">Capacity</t>
  </si>
  <si>
    <t xml:space="preserve">MW</t>
  </si>
  <si>
    <t xml:space="preserve">Capacity Factor</t>
  </si>
  <si>
    <t xml:space="preserve">Heat Rate</t>
  </si>
  <si>
    <t xml:space="preserve">Btu/Kwh</t>
  </si>
  <si>
    <t xml:space="preserve">Delivered Fuel Costs</t>
  </si>
  <si>
    <t xml:space="preserve">$/MMBtu</t>
  </si>
  <si>
    <t xml:space="preserve">Financing Info</t>
  </si>
  <si>
    <t xml:space="preserve">Assumed \Pre-tax WACC</t>
  </si>
  <si>
    <t xml:space="preserve">Amortization Period</t>
  </si>
  <si>
    <t xml:space="preserve">Years</t>
  </si>
  <si>
    <t xml:space="preserve">Financing Results</t>
  </si>
  <si>
    <t xml:space="preserve">$/Kw-yr</t>
  </si>
  <si>
    <t xml:space="preserve">O&amp;M</t>
  </si>
  <si>
    <t xml:space="preserve">Variable O&amp;M</t>
  </si>
  <si>
    <t xml:space="preserve">$/Mwh</t>
  </si>
  <si>
    <t xml:space="preserve">Fixed O&amp;M ($/Kw-yr)</t>
  </si>
  <si>
    <t xml:space="preserve">Construction Costs</t>
  </si>
  <si>
    <t xml:space="preserve">$/Kw</t>
  </si>
  <si>
    <t xml:space="preserve">$000's</t>
  </si>
  <si>
    <t xml:space="preserve">EPC Costs</t>
  </si>
  <si>
    <t xml:space="preserve">Development Costs</t>
  </si>
  <si>
    <t xml:space="preserve">Spare Parts</t>
  </si>
  <si>
    <t xml:space="preserve">Construction Insurance, Misc</t>
  </si>
  <si>
    <t xml:space="preserve">Construction Contingency</t>
  </si>
  <si>
    <t xml:space="preserve">Interest During Construction</t>
  </si>
  <si>
    <t xml:space="preserve">Land, Transmission, etc</t>
  </si>
  <si>
    <t xml:space="preserve">Total Construction Cost</t>
  </si>
  <si>
    <t xml:space="preserve">Fixed O&amp;M ($/Mwh)</t>
  </si>
  <si>
    <t xml:space="preserve">Total O&amp;M Cost</t>
  </si>
  <si>
    <t xml:space="preserve">Fuel Cost</t>
  </si>
  <si>
    <t xml:space="preserve">Cost of Capital</t>
  </si>
  <si>
    <t xml:space="preserve">Total Cost</t>
  </si>
  <si>
    <t xml:space="preserve">Enron's Indicative Offer</t>
  </si>
  <si>
    <t xml:space="preserve">Assumed CPI</t>
  </si>
  <si>
    <t xml:space="preserve">Escalator Factor</t>
  </si>
  <si>
    <t xml:space="preserve">1/2 CPI</t>
  </si>
  <si>
    <t xml:space="preserve">Escalator Rate</t>
  </si>
  <si>
    <t xml:space="preserve">10 Year Average</t>
  </si>
  <si>
    <t xml:space="preserve">Equivalent Year 2005 Offer</t>
  </si>
  <si>
    <t xml:space="preserve">Product</t>
  </si>
  <si>
    <t xml:space="preserve">Firm LD, 7x24</t>
  </si>
  <si>
    <t xml:space="preserve">Calendar Years</t>
  </si>
  <si>
    <t xml:space="preserve">2005 - 2014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</si>
</sst>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%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\$#,##0_);[RED]&quot;($&quot;#,##0\)"/>
    <numFmt numFmtId="171" formatCode="0.00"/>
    <numFmt numFmtId="172" formatCode="\$#,##0.00_);[RED]&quot;($&quot;#,##0.00\)"/>
    <numFmt numFmtId="173" formatCode="0.0%"/>
    <numFmt numFmtId="174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502920</xdr:colOff>
      <xdr:row>17</xdr:row>
      <xdr:rowOff>95400</xdr:rowOff>
    </xdr:from>
    <xdr:to>
      <xdr:col>6</xdr:col>
      <xdr:colOff>495720</xdr:colOff>
      <xdr:row>29</xdr:row>
      <xdr:rowOff>51120</xdr:rowOff>
    </xdr:to>
    <xdr:grpSp>
      <xdr:nvGrpSpPr>
        <xdr:cNvPr id="0" name="Group 5"/>
        <xdr:cNvGrpSpPr/>
      </xdr:nvGrpSpPr>
      <xdr:grpSpPr>
        <a:xfrm>
          <a:off x="5252040" y="2981520"/>
          <a:ext cx="676800" cy="1908360"/>
          <a:chOff x="5252040" y="2981520"/>
          <a:chExt cx="676800" cy="1908360"/>
        </a:xfrm>
      </xdr:grpSpPr>
      <xdr:sp>
        <xdr:nvSpPr>
          <xdr:cNvPr id="1" name="Line 2"/>
          <xdr:cNvSpPr/>
        </xdr:nvSpPr>
        <xdr:spPr>
          <a:xfrm>
            <a:off x="5310360" y="2981520"/>
            <a:ext cx="618480" cy="0"/>
          </a:xfrm>
          <a:prstGeom prst="line">
            <a:avLst/>
          </a:prstGeom>
          <a:ln w="9360">
            <a:solidFill>
              <a:srgbClr val="0000ff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" name="Line 3"/>
          <xdr:cNvSpPr/>
        </xdr:nvSpPr>
        <xdr:spPr>
          <a:xfrm>
            <a:off x="5928840" y="2981520"/>
            <a:ext cx="0" cy="1908360"/>
          </a:xfrm>
          <a:prstGeom prst="line">
            <a:avLst/>
          </a:prstGeom>
          <a:ln w="9360">
            <a:solidFill>
              <a:srgbClr val="0000ff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" name="Line 4"/>
          <xdr:cNvSpPr/>
        </xdr:nvSpPr>
        <xdr:spPr>
          <a:xfrm flipH="1">
            <a:off x="5252040" y="4889880"/>
            <a:ext cx="676800" cy="0"/>
          </a:xfrm>
          <a:prstGeom prst="line">
            <a:avLst/>
          </a:prstGeom>
          <a:ln w="9360">
            <a:solidFill>
              <a:srgbClr val="0000ff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5</xdr:col>
      <xdr:colOff>582840</xdr:colOff>
      <xdr:row>7</xdr:row>
      <xdr:rowOff>86040</xdr:rowOff>
    </xdr:from>
    <xdr:to>
      <xdr:col>6</xdr:col>
      <xdr:colOff>573480</xdr:colOff>
      <xdr:row>33</xdr:row>
      <xdr:rowOff>70920</xdr:rowOff>
    </xdr:to>
    <xdr:grpSp>
      <xdr:nvGrpSpPr>
        <xdr:cNvPr id="4" name="Group 13"/>
        <xdr:cNvGrpSpPr/>
      </xdr:nvGrpSpPr>
      <xdr:grpSpPr>
        <a:xfrm>
          <a:off x="5331960" y="1352880"/>
          <a:ext cx="674640" cy="4204440"/>
          <a:chOff x="5331960" y="1352880"/>
          <a:chExt cx="674640" cy="4204440"/>
        </a:xfrm>
      </xdr:grpSpPr>
      <xdr:sp>
        <xdr:nvSpPr>
          <xdr:cNvPr id="5" name="Line 7"/>
          <xdr:cNvSpPr/>
        </xdr:nvSpPr>
        <xdr:spPr>
          <a:xfrm>
            <a:off x="5393880" y="1525320"/>
            <a:ext cx="612360" cy="0"/>
          </a:xfrm>
          <a:prstGeom prst="line">
            <a:avLst/>
          </a:prstGeom>
          <a:ln w="9360">
            <a:solidFill>
              <a:srgbClr val="ff00ff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" name="Line 8"/>
          <xdr:cNvSpPr/>
        </xdr:nvSpPr>
        <xdr:spPr>
          <a:xfrm>
            <a:off x="6006600" y="1525320"/>
            <a:ext cx="0" cy="4031640"/>
          </a:xfrm>
          <a:prstGeom prst="line">
            <a:avLst/>
          </a:prstGeom>
          <a:ln w="9360">
            <a:solidFill>
              <a:srgbClr val="ff00ff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" name="Line 9"/>
          <xdr:cNvSpPr/>
        </xdr:nvSpPr>
        <xdr:spPr>
          <a:xfrm flipH="1">
            <a:off x="5331960" y="5557320"/>
            <a:ext cx="674280" cy="0"/>
          </a:xfrm>
          <a:prstGeom prst="line">
            <a:avLst/>
          </a:prstGeom>
          <a:ln w="9360">
            <a:solidFill>
              <a:srgbClr val="ff00ff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" name="Line 10"/>
          <xdr:cNvSpPr/>
        </xdr:nvSpPr>
        <xdr:spPr>
          <a:xfrm>
            <a:off x="5382720" y="1352880"/>
            <a:ext cx="618120" cy="0"/>
          </a:xfrm>
          <a:prstGeom prst="line">
            <a:avLst/>
          </a:prstGeom>
          <a:ln w="9360">
            <a:solidFill>
              <a:srgbClr val="ff00ff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9" name="Line 12"/>
          <xdr:cNvSpPr/>
        </xdr:nvSpPr>
        <xdr:spPr>
          <a:xfrm>
            <a:off x="6006600" y="1352880"/>
            <a:ext cx="0" cy="220680"/>
          </a:xfrm>
          <a:prstGeom prst="line">
            <a:avLst/>
          </a:prstGeom>
          <a:ln w="9360">
            <a:solidFill>
              <a:srgbClr val="ff00ff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0</xdr:col>
      <xdr:colOff>2098080</xdr:colOff>
      <xdr:row>11</xdr:row>
      <xdr:rowOff>66600</xdr:rowOff>
    </xdr:from>
    <xdr:to>
      <xdr:col>1</xdr:col>
      <xdr:colOff>201600</xdr:colOff>
      <xdr:row>34</xdr:row>
      <xdr:rowOff>81360</xdr:rowOff>
    </xdr:to>
    <xdr:grpSp>
      <xdr:nvGrpSpPr>
        <xdr:cNvPr id="10" name="Group 14"/>
        <xdr:cNvGrpSpPr/>
      </xdr:nvGrpSpPr>
      <xdr:grpSpPr>
        <a:xfrm>
          <a:off x="2098080" y="1981080"/>
          <a:ext cx="529200" cy="3748680"/>
          <a:chOff x="2098080" y="1981080"/>
          <a:chExt cx="529200" cy="3748680"/>
        </a:xfrm>
      </xdr:grpSpPr>
      <xdr:sp>
        <xdr:nvSpPr>
          <xdr:cNvPr id="11" name="Line 15"/>
          <xdr:cNvSpPr/>
        </xdr:nvSpPr>
        <xdr:spPr>
          <a:xfrm flipH="1">
            <a:off x="2098080" y="2134800"/>
            <a:ext cx="480600" cy="0"/>
          </a:xfrm>
          <a:prstGeom prst="line">
            <a:avLst/>
          </a:prstGeom>
          <a:ln w="9360">
            <a:solidFill>
              <a:srgbClr val="99cc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2" name="Line 16"/>
          <xdr:cNvSpPr/>
        </xdr:nvSpPr>
        <xdr:spPr>
          <a:xfrm>
            <a:off x="2098080" y="2134800"/>
            <a:ext cx="0" cy="3594960"/>
          </a:xfrm>
          <a:prstGeom prst="line">
            <a:avLst/>
          </a:prstGeom>
          <a:ln w="9360">
            <a:solidFill>
              <a:srgbClr val="99cc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3" name="Line 17"/>
          <xdr:cNvSpPr/>
        </xdr:nvSpPr>
        <xdr:spPr>
          <a:xfrm>
            <a:off x="2098440" y="5729760"/>
            <a:ext cx="528840" cy="0"/>
          </a:xfrm>
          <a:prstGeom prst="line">
            <a:avLst/>
          </a:prstGeom>
          <a:ln w="9360">
            <a:solidFill>
              <a:srgbClr val="99cc00"/>
            </a:solidFill>
            <a:miter/>
            <a:tailEnd len="med" type="triangle" w="med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4" name="Line 18"/>
          <xdr:cNvSpPr/>
        </xdr:nvSpPr>
        <xdr:spPr>
          <a:xfrm flipH="1">
            <a:off x="2102400" y="1981080"/>
            <a:ext cx="484920" cy="0"/>
          </a:xfrm>
          <a:prstGeom prst="line">
            <a:avLst/>
          </a:prstGeom>
          <a:ln w="9360">
            <a:solidFill>
              <a:srgbClr val="99cc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5" name="Line 19"/>
          <xdr:cNvSpPr/>
        </xdr:nvSpPr>
        <xdr:spPr>
          <a:xfrm>
            <a:off x="2098080" y="1981080"/>
            <a:ext cx="0" cy="196920"/>
          </a:xfrm>
          <a:prstGeom prst="line">
            <a:avLst/>
          </a:prstGeom>
          <a:ln w="9360">
            <a:solidFill>
              <a:srgbClr val="99cc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9.7"/>
    <col collapsed="false" customWidth="true" hidden="false" outlineLevel="0" max="3" min="3" style="0" width="12.28"/>
    <col collapsed="false" customWidth="true" hidden="false" outlineLevel="0" max="4" min="4" style="0" width="1.7"/>
    <col collapsed="false" customWidth="true" hidden="false" outlineLevel="0" max="5" min="5" style="0" width="9.28"/>
    <col collapsed="false" customWidth="true" hidden="false" outlineLevel="0" max="6" min="6" style="0" width="9.7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/>
    </row>
    <row r="4" customFormat="false" ht="12.75" hidden="false" customHeight="false" outlineLevel="0" collapsed="false">
      <c r="B4" s="2" t="s">
        <v>1</v>
      </c>
      <c r="C4" s="2"/>
      <c r="D4" s="3"/>
      <c r="E4" s="2" t="s">
        <v>2</v>
      </c>
      <c r="F4" s="2"/>
    </row>
    <row r="5" customFormat="false" ht="12.75" hidden="false" customHeight="false" outlineLevel="0" collapsed="false">
      <c r="A5" s="4" t="s">
        <v>3</v>
      </c>
    </row>
    <row r="6" customFormat="false" ht="12.75" hidden="false" customHeight="false" outlineLevel="0" collapsed="false">
      <c r="A6" s="5" t="s">
        <v>4</v>
      </c>
      <c r="B6" s="6" t="n">
        <v>525</v>
      </c>
      <c r="C6" s="0" t="s">
        <v>5</v>
      </c>
      <c r="E6" s="6" t="n">
        <v>525</v>
      </c>
      <c r="F6" s="0" t="s">
        <v>5</v>
      </c>
    </row>
    <row r="7" customFormat="false" ht="12.75" hidden="false" customHeight="false" outlineLevel="0" collapsed="false">
      <c r="A7" s="5" t="s">
        <v>6</v>
      </c>
      <c r="B7" s="7" t="n">
        <v>0.85</v>
      </c>
      <c r="E7" s="7" t="n">
        <v>0.85</v>
      </c>
    </row>
    <row r="8" customFormat="false" ht="12.75" hidden="false" customHeight="false" outlineLevel="0" collapsed="false">
      <c r="A8" s="5" t="s">
        <v>7</v>
      </c>
      <c r="B8" s="8" t="n">
        <v>10000</v>
      </c>
      <c r="C8" s="0" t="s">
        <v>8</v>
      </c>
      <c r="E8" s="8" t="n">
        <v>9800</v>
      </c>
      <c r="F8" s="0" t="s">
        <v>8</v>
      </c>
    </row>
    <row r="9" customFormat="false" ht="12.75" hidden="false" customHeight="false" outlineLevel="0" collapsed="false">
      <c r="A9" s="5" t="s">
        <v>9</v>
      </c>
      <c r="B9" s="9" t="n">
        <v>1.25</v>
      </c>
      <c r="C9" s="0" t="s">
        <v>10</v>
      </c>
      <c r="D9" s="10"/>
      <c r="E9" s="11" t="n">
        <v>1.15</v>
      </c>
      <c r="F9" s="0" t="s">
        <v>10</v>
      </c>
    </row>
    <row r="10" customFormat="false" ht="12.75" hidden="false" customHeight="false" outlineLevel="0" collapsed="false">
      <c r="A10" s="5"/>
      <c r="B10" s="12"/>
      <c r="D10" s="10"/>
      <c r="E10" s="12"/>
    </row>
    <row r="11" customFormat="false" ht="12.75" hidden="false" customHeight="false" outlineLevel="0" collapsed="false">
      <c r="A11" s="13" t="s">
        <v>11</v>
      </c>
      <c r="B11" s="14"/>
      <c r="E11" s="14"/>
    </row>
    <row r="12" customFormat="false" ht="12.75" hidden="false" customHeight="false" outlineLevel="0" collapsed="false">
      <c r="A12" s="5" t="s">
        <v>12</v>
      </c>
      <c r="B12" s="15" t="n">
        <v>0.1</v>
      </c>
      <c r="E12" s="16" t="n">
        <v>0.09</v>
      </c>
    </row>
    <row r="13" customFormat="false" ht="12.75" hidden="false" customHeight="false" outlineLevel="0" collapsed="false">
      <c r="A13" s="5" t="s">
        <v>13</v>
      </c>
      <c r="B13" s="8" t="n">
        <v>20</v>
      </c>
      <c r="C13" s="0" t="s">
        <v>14</v>
      </c>
      <c r="E13" s="8" t="n">
        <v>20</v>
      </c>
      <c r="F13" s="0" t="s">
        <v>14</v>
      </c>
    </row>
    <row r="14" customFormat="false" ht="12.75" hidden="false" customHeight="false" outlineLevel="0" collapsed="false">
      <c r="A14" s="5" t="s">
        <v>15</v>
      </c>
      <c r="B14" s="17" t="n">
        <f aca="false">-PMT(B12,$B$13,$B$28)</f>
        <v>169.729157796329</v>
      </c>
      <c r="C14" s="0" t="s">
        <v>16</v>
      </c>
      <c r="E14" s="17" t="n">
        <f aca="false">-PMT(E12,$B$13,$B$28)</f>
        <v>158.294656386891</v>
      </c>
      <c r="F14" s="0" t="s">
        <v>16</v>
      </c>
    </row>
    <row r="15" customFormat="false" ht="12.75" hidden="false" customHeight="false" outlineLevel="0" collapsed="false">
      <c r="A15" s="5"/>
      <c r="B15" s="14"/>
      <c r="E15" s="14"/>
    </row>
    <row r="16" customFormat="false" ht="12.75" hidden="false" customHeight="false" outlineLevel="0" collapsed="false">
      <c r="A16" s="4" t="s">
        <v>17</v>
      </c>
      <c r="B16" s="14"/>
      <c r="E16" s="14"/>
    </row>
    <row r="17" customFormat="false" ht="12.75" hidden="false" customHeight="false" outlineLevel="0" collapsed="false">
      <c r="A17" s="5" t="s">
        <v>18</v>
      </c>
      <c r="B17" s="18" t="n">
        <v>3</v>
      </c>
      <c r="C17" s="0" t="s">
        <v>19</v>
      </c>
      <c r="E17" s="18" t="n">
        <v>3</v>
      </c>
      <c r="F17" s="0" t="s">
        <v>19</v>
      </c>
      <c r="G17" s="19"/>
    </row>
    <row r="18" customFormat="false" ht="12.75" hidden="false" customHeight="false" outlineLevel="0" collapsed="false">
      <c r="A18" s="5" t="s">
        <v>20</v>
      </c>
      <c r="B18" s="20" t="n">
        <v>29</v>
      </c>
      <c r="C18" s="0" t="s">
        <v>16</v>
      </c>
      <c r="E18" s="21" t="n">
        <v>27</v>
      </c>
      <c r="F18" s="0" t="s">
        <v>16</v>
      </c>
      <c r="G18" s="19"/>
    </row>
    <row r="19" customFormat="false" ht="12.75" hidden="false" customHeight="false" outlineLevel="0" collapsed="false">
      <c r="B19" s="22"/>
      <c r="E19" s="22"/>
      <c r="G19" s="19"/>
      <c r="K19" s="23"/>
    </row>
    <row r="20" customFormat="false" ht="12.75" hidden="false" customHeight="false" outlineLevel="0" collapsed="false">
      <c r="A20" s="4" t="s">
        <v>21</v>
      </c>
      <c r="B20" s="24" t="s">
        <v>22</v>
      </c>
      <c r="C20" s="25" t="s">
        <v>23</v>
      </c>
      <c r="E20" s="24" t="s">
        <v>22</v>
      </c>
      <c r="F20" s="25" t="s">
        <v>23</v>
      </c>
      <c r="G20" s="19"/>
    </row>
    <row r="21" customFormat="false" ht="12.75" hidden="false" customHeight="false" outlineLevel="0" collapsed="false">
      <c r="A21" s="5" t="s">
        <v>24</v>
      </c>
      <c r="B21" s="26" t="n">
        <v>1150</v>
      </c>
      <c r="C21" s="10" t="n">
        <f aca="false">B21*$B$6</f>
        <v>603750</v>
      </c>
      <c r="E21" s="27" t="n">
        <v>1100</v>
      </c>
      <c r="F21" s="10" t="n">
        <f aca="false">E21*$E$6</f>
        <v>577500</v>
      </c>
      <c r="G21" s="19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customFormat="false" ht="12.75" hidden="false" customHeight="false" outlineLevel="0" collapsed="false">
      <c r="A22" s="5" t="s">
        <v>25</v>
      </c>
      <c r="B22" s="26" t="n">
        <v>20</v>
      </c>
      <c r="C22" s="10" t="n">
        <f aca="false">B22*$B$6</f>
        <v>10500</v>
      </c>
      <c r="E22" s="26" t="n">
        <v>20</v>
      </c>
      <c r="F22" s="10" t="n">
        <f aca="false">E22*$E$6</f>
        <v>10500</v>
      </c>
    </row>
    <row r="23" customFormat="false" ht="12.75" hidden="false" customHeight="false" outlineLevel="0" collapsed="false">
      <c r="A23" s="5" t="s">
        <v>26</v>
      </c>
      <c r="B23" s="26" t="n">
        <v>25</v>
      </c>
      <c r="C23" s="10" t="n">
        <f aca="false">B23*$B$6</f>
        <v>13125</v>
      </c>
      <c r="E23" s="26" t="n">
        <v>25</v>
      </c>
      <c r="F23" s="10" t="n">
        <f aca="false">E23*$E$6</f>
        <v>13125</v>
      </c>
      <c r="J23" s="28"/>
    </row>
    <row r="24" customFormat="false" ht="12.75" hidden="false" customHeight="false" outlineLevel="0" collapsed="false">
      <c r="A24" s="5" t="s">
        <v>27</v>
      </c>
      <c r="B24" s="26" t="n">
        <v>25</v>
      </c>
      <c r="C24" s="10" t="n">
        <f aca="false">B24*$B$6</f>
        <v>13125</v>
      </c>
      <c r="E24" s="26" t="n">
        <v>25</v>
      </c>
      <c r="F24" s="10" t="n">
        <f aca="false">E24*$E$6</f>
        <v>13125</v>
      </c>
    </row>
    <row r="25" customFormat="false" ht="12.75" hidden="false" customHeight="false" outlineLevel="0" collapsed="false">
      <c r="A25" s="5" t="s">
        <v>28</v>
      </c>
      <c r="B25" s="26" t="n">
        <v>25</v>
      </c>
      <c r="C25" s="10" t="n">
        <f aca="false">B25*$B$6</f>
        <v>13125</v>
      </c>
      <c r="E25" s="26" t="n">
        <v>25</v>
      </c>
      <c r="F25" s="10" t="n">
        <f aca="false">E25*$E$6</f>
        <v>13125</v>
      </c>
    </row>
    <row r="26" customFormat="false" ht="12.75" hidden="false" customHeight="false" outlineLevel="0" collapsed="false">
      <c r="A26" s="5" t="s">
        <v>29</v>
      </c>
      <c r="B26" s="26" t="n">
        <v>150</v>
      </c>
      <c r="C26" s="10" t="n">
        <f aca="false">B26*$B$6</f>
        <v>78750</v>
      </c>
      <c r="D26" s="10"/>
      <c r="E26" s="27" t="n">
        <v>135</v>
      </c>
      <c r="F26" s="10" t="n">
        <f aca="false">E26*$E$6</f>
        <v>70875</v>
      </c>
    </row>
    <row r="27" customFormat="false" ht="12.75" hidden="false" customHeight="false" outlineLevel="0" collapsed="false">
      <c r="A27" s="5" t="s">
        <v>30</v>
      </c>
      <c r="B27" s="26" t="n">
        <v>50</v>
      </c>
      <c r="C27" s="10" t="n">
        <f aca="false">B27*$B$6</f>
        <v>26250</v>
      </c>
      <c r="D27" s="10"/>
      <c r="E27" s="26" t="n">
        <v>50</v>
      </c>
      <c r="F27" s="10" t="n">
        <f aca="false">E27*$E$6</f>
        <v>26250</v>
      </c>
    </row>
    <row r="28" customFormat="false" ht="13.5" hidden="false" customHeight="false" outlineLevel="0" collapsed="false">
      <c r="A28" s="0" t="s">
        <v>31</v>
      </c>
      <c r="B28" s="29" t="n">
        <f aca="false">SUM(B21:B27)</f>
        <v>1445</v>
      </c>
      <c r="C28" s="29" t="n">
        <f aca="false">B28*$B$6</f>
        <v>758625</v>
      </c>
      <c r="D28" s="10"/>
      <c r="E28" s="29" t="n">
        <f aca="false">SUM(E21:E27)</f>
        <v>1380</v>
      </c>
      <c r="F28" s="29" t="n">
        <f aca="false">E28*$E$6</f>
        <v>724500</v>
      </c>
    </row>
    <row r="29" customFormat="false" ht="12.75" hidden="false" customHeight="false" outlineLevel="0" collapsed="false">
      <c r="D29" s="10"/>
    </row>
    <row r="30" customFormat="false" ht="12.75" hidden="false" customHeight="false" outlineLevel="0" collapsed="false">
      <c r="A30" s="0" t="s">
        <v>32</v>
      </c>
      <c r="B30" s="30" t="n">
        <f aca="false">1000*$B$18/(8760*$B$7)</f>
        <v>3.89470856835885</v>
      </c>
      <c r="C30" s="31" t="s">
        <v>19</v>
      </c>
      <c r="D30" s="30"/>
      <c r="E30" s="30" t="n">
        <f aca="false">1000*$E$18/(8760*$E$7)</f>
        <v>3.62610797743755</v>
      </c>
      <c r="F30" s="31" t="s">
        <v>19</v>
      </c>
    </row>
    <row r="33" customFormat="false" ht="12.75" hidden="false" customHeight="false" outlineLevel="0" collapsed="false">
      <c r="A33" s="0" t="s">
        <v>33</v>
      </c>
      <c r="B33" s="32" t="n">
        <f aca="false">B17+B30</f>
        <v>6.89470856835885</v>
      </c>
      <c r="C33" s="31" t="s">
        <v>19</v>
      </c>
      <c r="E33" s="32" t="n">
        <f aca="false">E17+E30</f>
        <v>6.62610797743755</v>
      </c>
      <c r="F33" s="31" t="s">
        <v>19</v>
      </c>
    </row>
    <row r="34" customFormat="false" ht="12.75" hidden="false" customHeight="false" outlineLevel="0" collapsed="false">
      <c r="A34" s="0" t="s">
        <v>34</v>
      </c>
      <c r="B34" s="28" t="n">
        <f aca="false">B9*B8/1000</f>
        <v>12.5</v>
      </c>
      <c r="C34" s="0" t="s">
        <v>19</v>
      </c>
      <c r="E34" s="28" t="n">
        <f aca="false">E9*E8/1000</f>
        <v>11.27</v>
      </c>
      <c r="F34" s="0" t="s">
        <v>19</v>
      </c>
    </row>
    <row r="35" customFormat="false" ht="12.75" hidden="false" customHeight="false" outlineLevel="0" collapsed="false">
      <c r="A35" s="0" t="s">
        <v>35</v>
      </c>
      <c r="B35" s="19" t="n">
        <f aca="false">-1000*PMT($B$12,$B$13,$B$28)/(8760*$B$7)</f>
        <v>22.7946760403342</v>
      </c>
      <c r="C35" s="0" t="s">
        <v>19</v>
      </c>
      <c r="E35" s="19" t="n">
        <f aca="false">-1000*PMT(E12,E13,E28)/(8760*E7)</f>
        <v>20.3027310651835</v>
      </c>
      <c r="F35" s="0" t="s">
        <v>19</v>
      </c>
    </row>
    <row r="37" customFormat="false" ht="13.5" hidden="false" customHeight="false" outlineLevel="0" collapsed="false">
      <c r="A37" s="4" t="s">
        <v>36</v>
      </c>
      <c r="B37" s="33" t="n">
        <f aca="false">B35+B34+B33</f>
        <v>42.1893846086931</v>
      </c>
      <c r="C37" s="34" t="s">
        <v>19</v>
      </c>
      <c r="E37" s="33" t="n">
        <f aca="false">E35+E34+E33</f>
        <v>38.1988390426211</v>
      </c>
      <c r="F37" s="34" t="s">
        <v>19</v>
      </c>
    </row>
    <row r="42" customFormat="false" ht="12.75" hidden="false" customHeight="false" outlineLevel="0" collapsed="false">
      <c r="B42" s="2" t="s">
        <v>37</v>
      </c>
      <c r="C42" s="2"/>
      <c r="D42" s="2"/>
      <c r="E42" s="2"/>
      <c r="F42" s="2"/>
    </row>
    <row r="43" customFormat="false" ht="12.75" hidden="false" customHeight="false" outlineLevel="0" collapsed="false">
      <c r="B43" s="0" t="s">
        <v>38</v>
      </c>
      <c r="E43" s="35" t="n">
        <v>0.0275</v>
      </c>
      <c r="F43" s="36"/>
    </row>
    <row r="44" customFormat="false" ht="12.75" hidden="false" customHeight="false" outlineLevel="0" collapsed="false">
      <c r="B44" s="0" t="s">
        <v>39</v>
      </c>
      <c r="E44" s="37" t="s">
        <v>40</v>
      </c>
      <c r="F44" s="37"/>
    </row>
    <row r="45" customFormat="false" ht="12.75" hidden="false" customHeight="false" outlineLevel="0" collapsed="false">
      <c r="B45" s="0" t="s">
        <v>41</v>
      </c>
      <c r="E45" s="38" t="n">
        <f aca="false">$E$43/2</f>
        <v>0.01375</v>
      </c>
      <c r="F45" s="38"/>
    </row>
    <row r="46" customFormat="false" ht="12.75" hidden="false" customHeight="false" outlineLevel="0" collapsed="false">
      <c r="B46" s="0" t="s">
        <v>42</v>
      </c>
      <c r="E46" s="39" t="n">
        <f aca="false">(E47+E47*(1+E45)+E47*(1+E45)^2+E47*(1+E45)^3+E47*(1+E45)^4+E47*(1+E45)^5+E47*(1+E45)^6+E47*(1+E45)^7+E47*(1+E45)^8+E47*(1+E45)^9)/10</f>
        <v>37.2469738537505</v>
      </c>
      <c r="F46" s="37" t="s">
        <v>19</v>
      </c>
    </row>
    <row r="47" customFormat="false" ht="12.75" hidden="false" customHeight="false" outlineLevel="0" collapsed="false">
      <c r="B47" s="0" t="s">
        <v>43</v>
      </c>
      <c r="E47" s="12" t="n">
        <v>35</v>
      </c>
      <c r="F47" s="37" t="s">
        <v>19</v>
      </c>
    </row>
    <row r="48" customFormat="false" ht="12.75" hidden="false" customHeight="false" outlineLevel="0" collapsed="false">
      <c r="B48" s="0" t="s">
        <v>6</v>
      </c>
      <c r="E48" s="40" t="n">
        <v>1</v>
      </c>
    </row>
    <row r="49" customFormat="false" ht="12.75" hidden="false" customHeight="false" outlineLevel="0" collapsed="false">
      <c r="B49" s="0" t="s">
        <v>44</v>
      </c>
      <c r="E49" s="0" t="s">
        <v>45</v>
      </c>
    </row>
    <row r="50" customFormat="false" ht="12.75" hidden="false" customHeight="false" outlineLevel="0" collapsed="false">
      <c r="B50" s="0" t="s">
        <v>46</v>
      </c>
      <c r="E50" s="37" t="s">
        <v>47</v>
      </c>
    </row>
  </sheetData>
  <mergeCells count="3">
    <mergeCell ref="B4:C4"/>
    <mergeCell ref="E4:F4"/>
    <mergeCell ref="B42:F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2001-05-15T19:19:59Z</dcterms:created>
  <dc:creator>mrobins</dc:creator>
  <dc:description/>
  <dc:language>en-US</dc:language>
  <cp:lastModifiedBy>mrobins</cp:lastModifiedBy>
  <cp:lastPrinted>2001-05-16T17:14:13Z</cp:lastPrinted>
  <dcterms:modified xsi:type="dcterms:W3CDTF">2001-05-16T17:34:34Z</dcterms:modified>
  <cp:revision>0</cp:revision>
  <dc:subject/>
  <dc:title/>
</cp:coreProperties>
</file>