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WTI NXC1" sheetId="6" state="visible" r:id="rId8"/>
    <sheet name="WTI NXC2" sheetId="7" state="visible" r:id="rId9"/>
    <sheet name="WTI HEDGE" sheetId="8" state="visible" r:id="rId10"/>
    <sheet name="Blank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8" name="_xlnm.Print_Area" vbProcedure="false">Blank!$A$103:$B$118</definedName>
    <definedName function="false" hidden="false" localSheetId="8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Post_IDs!$A$1:$N$21</definedName>
    <definedName function="false" hidden="false" localSheetId="2" name="_xlnm.Print_Area" vbProcedure="false">Report!$A$1:$Z$95</definedName>
    <definedName function="false" hidden="false" localSheetId="7" name="_xlnm.Print_Area" vbProcedure="false">'WTI HEDGE'!$A$6:$R$39</definedName>
    <definedName function="false" hidden="false" localSheetId="7" name="_xlnm.Print_Titles" vbProcedure="false">'WTI HEDGE'!$1:$7</definedName>
    <definedName function="false" hidden="false" localSheetId="6" name="_xlnm.Print_Area" vbProcedure="false">'WTI NXC2'!$A$41:$B$76</definedName>
    <definedName function="false" hidden="false" localSheetId="6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'[2]WTI GW'!$A$1:$A$75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6" name="ACwvu_BookBal_" vbProcedure="false">'WTI NXC2'!$A$6:$R$40</definedName>
    <definedName function="false" hidden="false" localSheetId="6" name="ACwvu_DailyChange_" vbProcedure="false">'WTI NXC2'!$A$41:$AG$118</definedName>
    <definedName function="false" hidden="false" localSheetId="6" name="ACwvu_Schedules_" vbProcedure="false">'WTI NXC2'!$A$121:$M$240</definedName>
    <definedName function="false" hidden="false" localSheetId="6" name="Swvu_BookBal_" vbProcedure="false">'WTI NXC2'!$A$6:$R$40</definedName>
    <definedName function="false" hidden="false" localSheetId="6" name="Swvu_DailyChange_" vbProcedure="false">'WTI NXC2'!$A$41:$AG$118</definedName>
    <definedName function="false" hidden="false" localSheetId="6" name="Swvu_Schedules_" vbProcedure="false">'WTI NXC2'!$A$121:$M$240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1EABBD97_78DA_11D2_B3B9_00104B6B479E__wvu_PrintArea" vbProcedure="false">'WTI NXC2'!$A$6:$R$39</definedName>
    <definedName function="false" hidden="false" localSheetId="6" name="Z_1EABBD97_78DA_11D2_B3B9_00104B6B479E__wvu_PrintTitles" vbProcedure="false">'WTI NXC2'!$1:$5</definedName>
    <definedName function="false" hidden="false" localSheetId="6" name="Z_1EABBDA0_78DA_11D2_B3B9_00104B6B479E__wvu_PrintArea" vbProcedure="false">'WTI NXC2'!$A$40:$AG$118</definedName>
    <definedName function="false" hidden="false" localSheetId="6" name="Z_1EABBDA0_78DA_11D2_B3B9_00104B6B479E__wvu_PrintTitles" vbProcedure="false">'WTI NXC2'!$1:$5</definedName>
    <definedName function="false" hidden="false" localSheetId="6" name="Z_1EABBDA9_78DA_11D2_B3B9_00104B6B479E__wvu_PrintArea" vbProcedure="false">'WTI NXC2'!$A$120:$M$239</definedName>
    <definedName function="false" hidden="false" localSheetId="6" name="Z_1EABBDA9_78DA_11D2_B3B9_00104B6B479E__wvu_PrintTitles" vbProcedure="false">'WTI NXC2'!$1:$5</definedName>
    <definedName function="false" hidden="false" localSheetId="6" name="Z_2693D550_7289_11D2_B3AE_00104B6B479E__wvu_PrintArea" vbProcedure="false">'WTI NXC2'!$A$6:$R$39</definedName>
    <definedName function="false" hidden="false" localSheetId="6" name="Z_2693D550_7289_11D2_B3AE_00104B6B479E__wvu_PrintTitles" vbProcedure="false">'WTI NXC2'!$1:$5</definedName>
    <definedName function="false" hidden="false" localSheetId="6" name="Z_2693D559_7289_11D2_B3AE_00104B6B479E__wvu_PrintArea" vbProcedure="false">'WTI NXC2'!$A$40:$AG$118</definedName>
    <definedName function="false" hidden="false" localSheetId="6" name="Z_2693D559_7289_11D2_B3AE_00104B6B479E__wvu_PrintTitles" vbProcedure="false">'WTI NXC2'!$1:$5</definedName>
    <definedName function="false" hidden="false" localSheetId="6" name="Z_2693D562_7289_11D2_B3AE_00104B6B479E__wvu_PrintArea" vbProcedure="false">'WTI NXC2'!$A$120:$M$239</definedName>
    <definedName function="false" hidden="false" localSheetId="6" name="Z_2693D562_7289_11D2_B3AE_00104B6B479E__wvu_PrintTitles" vbProcedure="false">'WTI NXC2'!$1:$5</definedName>
    <definedName function="false" hidden="false" localSheetId="6" name="Z_4245DA25_705C_11D2_839C_00104B65F8E4__wvu_PrintArea" vbProcedure="false">'WTI NXC2'!$A$6:$R$39</definedName>
    <definedName function="false" hidden="false" localSheetId="6" name="Z_4245DA25_705C_11D2_839C_00104B65F8E4__wvu_PrintTitles" vbProcedure="false">'WTI NXC2'!$1:$5</definedName>
    <definedName function="false" hidden="false" localSheetId="6" name="Z_4245DA2E_705C_11D2_839C_00104B65F8E4__wvu_PrintArea" vbProcedure="false">'WTI NXC2'!$A$40:$AG$118</definedName>
    <definedName function="false" hidden="false" localSheetId="6" name="Z_4245DA2E_705C_11D2_839C_00104B65F8E4__wvu_PrintTitles" vbProcedure="false">'WTI NXC2'!$1:$5</definedName>
    <definedName function="false" hidden="false" localSheetId="6" name="Z_4245DA37_705C_11D2_839C_00104B65F8E4__wvu_PrintArea" vbProcedure="false">'WTI NXC2'!$A$120:$M$239</definedName>
    <definedName function="false" hidden="false" localSheetId="6" name="Z_4245DA37_705C_11D2_839C_00104B65F8E4__wvu_PrintTitles" vbProcedure="false">'WTI NXC2'!$1:$5</definedName>
    <definedName function="false" hidden="false" localSheetId="6" name="Z_446B36D2_6F4A_11D2_B3AB_00104B6B479E__wvu_PrintArea" vbProcedure="false">'WTI NXC2'!$A$6:$R$39</definedName>
    <definedName function="false" hidden="false" localSheetId="6" name="Z_446B36D2_6F4A_11D2_B3AB_00104B6B479E__wvu_PrintTitles" vbProcedure="false">'WTI NXC2'!$1:$5</definedName>
    <definedName function="false" hidden="false" localSheetId="6" name="Z_446B36DB_6F4A_11D2_B3AB_00104B6B479E__wvu_PrintArea" vbProcedure="false">'WTI NXC2'!$A$40:$AG$118</definedName>
    <definedName function="false" hidden="false" localSheetId="6" name="Z_446B36DB_6F4A_11D2_B3AB_00104B6B479E__wvu_PrintTitles" vbProcedure="false">'WTI NXC2'!$1:$5</definedName>
    <definedName function="false" hidden="false" localSheetId="6" name="Z_446B36E4_6F4A_11D2_B3AB_00104B6B479E__wvu_PrintArea" vbProcedure="false">'WTI NXC2'!$A$120:$M$239</definedName>
    <definedName function="false" hidden="false" localSheetId="6" name="Z_446B36E4_6F4A_11D2_B3AB_00104B6B479E__wvu_PrintTitles" vbProcedure="false">'WTI NXC2'!$1:$5</definedName>
    <definedName function="false" hidden="false" localSheetId="6" name="Z_54A45622_4013_11D2_86EB_0060970EAB11__wvu_PrintArea" vbProcedure="false">'WTI NXC2'!$A$6:$R$39</definedName>
    <definedName function="false" hidden="false" localSheetId="6" name="Z_54A45622_4013_11D2_86EB_0060970EAB11__wvu_PrintTitles" vbProcedure="false">'WTI NXC2'!$1:$5</definedName>
    <definedName function="false" hidden="false" localSheetId="6" name="Z_54A4562B_4013_11D2_86EB_0060970EAB11__wvu_PrintArea" vbProcedure="false">'WTI NXC2'!$A$40:$AG$118</definedName>
    <definedName function="false" hidden="false" localSheetId="6" name="Z_54A4562B_4013_11D2_86EB_0060970EAB11__wvu_PrintTitles" vbProcedure="false">'WTI NXC2'!$1:$5</definedName>
    <definedName function="false" hidden="false" localSheetId="6" name="Z_54A45634_4013_11D2_86EB_0060970EAB11__wvu_PrintArea" vbProcedure="false">'WTI NXC2'!$A$120:$M$239</definedName>
    <definedName function="false" hidden="false" localSheetId="6" name="Z_54A45634_4013_11D2_86EB_0060970EAB11__wvu_PrintTitles" vbProcedure="false">'WTI NXC2'!$1:$5</definedName>
    <definedName function="false" hidden="false" localSheetId="6" name="Z_8A75E0E2_FD70_11D2_A399_00105A5F8029__wvu_PrintArea" vbProcedure="false">'WTI NXC2'!$A$6:$R$39</definedName>
    <definedName function="false" hidden="false" localSheetId="6" name="Z_8A75E0E2_FD70_11D2_A399_00105A5F8029__wvu_PrintTitles" vbProcedure="false">'WTI NXC2'!$1:$5</definedName>
    <definedName function="false" hidden="false" localSheetId="6" name="Z_8A75E0EB_FD70_11D2_A399_00105A5F8029__wvu_PrintArea" vbProcedure="false">'WTI NXC2'!$A$40:$AG$118</definedName>
    <definedName function="false" hidden="false" localSheetId="6" name="Z_8A75E0EB_FD70_11D2_A399_00105A5F8029__wvu_PrintTitles" vbProcedure="false">'WTI NXC2'!$1:$5</definedName>
    <definedName function="false" hidden="false" localSheetId="6" name="Z_8A75E0F4_FD70_11D2_A399_00105A5F8029__wvu_PrintArea" vbProcedure="false">'WTI NXC2'!$A$120:$M$239</definedName>
    <definedName function="false" hidden="false" localSheetId="6" name="Z_8A75E0F4_FD70_11D2_A399_00105A5F8029__wvu_PrintTitles" vbProcedure="false">'WTI NXC2'!$1:$5</definedName>
    <definedName function="false" hidden="false" localSheetId="6" name="Z_E4F15E9A_78BF_11D2_B3B9_00104B6B479E__wvu_PrintArea" vbProcedure="false">'WTI NXC2'!$A$6:$R$39</definedName>
    <definedName function="false" hidden="false" localSheetId="6" name="Z_E4F15E9A_78BF_11D2_B3B9_00104B6B479E__wvu_PrintTitles" vbProcedure="false">'WTI NXC2'!$1:$5</definedName>
    <definedName function="false" hidden="false" localSheetId="6" name="Z_E4F15EA3_78BF_11D2_B3B9_00104B6B479E__wvu_PrintArea" vbProcedure="false">'WTI NXC2'!$A$40:$AG$118</definedName>
    <definedName function="false" hidden="false" localSheetId="6" name="Z_E4F15EA3_78BF_11D2_B3B9_00104B6B479E__wvu_PrintTitles" vbProcedure="false">'WTI NXC2'!$1:$5</definedName>
    <definedName function="false" hidden="false" localSheetId="6" name="Z_E4F15EAC_78BF_11D2_B3B9_00104B6B479E__wvu_PrintArea" vbProcedure="false">'WTI NXC2'!$A$120:$M$239</definedName>
    <definedName function="false" hidden="false" localSheetId="6" name="Z_E4F15EAC_78BF_11D2_B3B9_00104B6B479E__wvu_PrintTitles" vbProcedure="false">'WTI NXC2'!$1:$5</definedName>
    <definedName function="false" hidden="false" localSheetId="6" name="Z_E7714716_5947_11D2_8F4F_0060970EB686__wvu_PrintArea" vbProcedure="false">'WTI NXC2'!$A$6:$R$39</definedName>
    <definedName function="false" hidden="false" localSheetId="6" name="Z_E7714716_5947_11D2_8F4F_0060970EB686__wvu_PrintTitles" vbProcedure="false">'WTI NXC2'!$1:$5</definedName>
    <definedName function="false" hidden="false" localSheetId="6" name="Z_E771471F_5947_11D2_8F4F_0060970EB686__wvu_PrintArea" vbProcedure="false">'WTI NXC2'!$A$40:$AG$118</definedName>
    <definedName function="false" hidden="false" localSheetId="6" name="Z_E771471F_5947_11D2_8F4F_0060970EB686__wvu_PrintTitles" vbProcedure="false">'WTI NXC2'!$1:$5</definedName>
    <definedName function="false" hidden="false" localSheetId="6" name="Z_E7714728_5947_11D2_8F4F_0060970EB686__wvu_PrintArea" vbProcedure="false">'WTI NXC2'!$A$120:$M$239</definedName>
    <definedName function="false" hidden="false" localSheetId="6" name="Z_E7714728_5947_11D2_8F4F_0060970EB686__wvu_PrintTitles" vbProcedure="false">'WTI NXC2'!$1:$5</definedName>
    <definedName function="false" hidden="false" localSheetId="7" name="ACwvu_BookBal_" vbProcedure="false">'WTI HEDGE'!$A$6:$R$40</definedName>
    <definedName function="false" hidden="false" localSheetId="7" name="ACwvu_DailyChange_" vbProcedure="false">'WTI HEDGE'!$A$41:$AG$118</definedName>
    <definedName function="false" hidden="false" localSheetId="7" name="ACwvu_Schedules_" vbProcedure="false">'WTI HEDGE'!$A$121:$M$239</definedName>
    <definedName function="false" hidden="false" localSheetId="7" name="Swvu_BookBal_" vbProcedure="false">'WTI HEDGE'!$A$6:$R$40</definedName>
    <definedName function="false" hidden="false" localSheetId="7" name="Swvu_DailyChange_" vbProcedure="false">'WTI HEDGE'!$A$41:$AG$118</definedName>
    <definedName function="false" hidden="false" localSheetId="7" name="Swvu_Schedules_" vbProcedure="false">'WTI HEDGE'!$A$121:$M$239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8_78DA_11D2_B3B9_00104B6B479E__wvu_PrintArea" vbProcedure="false">'WTI HEDGE'!$A$6:$R$39</definedName>
    <definedName function="false" hidden="false" localSheetId="7" name="Z_1EABBD98_78DA_11D2_B3B9_00104B6B479E__wvu_PrintTitles" vbProcedure="false">'WTI HEDGE'!$1:$5</definedName>
    <definedName function="false" hidden="false" localSheetId="7" name="Z_1EABBDA1_78DA_11D2_B3B9_00104B6B479E__wvu_PrintArea" vbProcedure="false">'WTI HEDGE'!$A$40:$AG$118</definedName>
    <definedName function="false" hidden="false" localSheetId="7" name="Z_1EABBDA1_78DA_11D2_B3B9_00104B6B479E__wvu_PrintTitles" vbProcedure="false">'WTI HEDGE'!$1:$5</definedName>
    <definedName function="false" hidden="false" localSheetId="7" name="Z_1EABBDAA_78DA_11D2_B3B9_00104B6B479E__wvu_PrintArea" vbProcedure="false">'WTI HEDGE'!$A$120:$M$238</definedName>
    <definedName function="false" hidden="false" localSheetId="7" name="Z_1EABBDAA_78DA_11D2_B3B9_00104B6B479E__wvu_PrintTitles" vbProcedure="false">'WTI HEDGE'!$1:$5</definedName>
    <definedName function="false" hidden="false" localSheetId="7" name="Z_2693D551_7289_11D2_B3AE_00104B6B479E__wvu_PrintArea" vbProcedure="false">'WTI HEDGE'!$A$6:$R$39</definedName>
    <definedName function="false" hidden="false" localSheetId="7" name="Z_2693D551_7289_11D2_B3AE_00104B6B479E__wvu_PrintTitles" vbProcedure="false">'WTI HEDGE'!$1:$5</definedName>
    <definedName function="false" hidden="false" localSheetId="7" name="Z_2693D55A_7289_11D2_B3AE_00104B6B479E__wvu_PrintArea" vbProcedure="false">'WTI HEDGE'!$A$40:$AG$118</definedName>
    <definedName function="false" hidden="false" localSheetId="7" name="Z_2693D55A_7289_11D2_B3AE_00104B6B479E__wvu_PrintTitles" vbProcedure="false">'WTI HEDGE'!$1:$5</definedName>
    <definedName function="false" hidden="false" localSheetId="7" name="Z_2693D563_7289_11D2_B3AE_00104B6B479E__wvu_PrintArea" vbProcedure="false">'WTI HEDGE'!$A$120:$M$238</definedName>
    <definedName function="false" hidden="false" localSheetId="7" name="Z_2693D563_7289_11D2_B3AE_00104B6B479E__wvu_PrintTitles" vbProcedure="false">'WTI HEDGE'!$1:$5</definedName>
    <definedName function="false" hidden="false" localSheetId="7" name="Z_4245DA26_705C_11D2_839C_00104B65F8E4__wvu_PrintArea" vbProcedure="false">'WTI HEDGE'!$A$6:$R$39</definedName>
    <definedName function="false" hidden="false" localSheetId="7" name="Z_4245DA26_705C_11D2_839C_00104B65F8E4__wvu_PrintTitles" vbProcedure="false">'WTI HEDGE'!$1:$5</definedName>
    <definedName function="false" hidden="false" localSheetId="7" name="Z_4245DA2F_705C_11D2_839C_00104B65F8E4__wvu_PrintArea" vbProcedure="false">'WTI HEDGE'!$A$40:$AG$118</definedName>
    <definedName function="false" hidden="false" localSheetId="7" name="Z_4245DA2F_705C_11D2_839C_00104B65F8E4__wvu_PrintTitles" vbProcedure="false">'WTI HEDGE'!$1:$5</definedName>
    <definedName function="false" hidden="false" localSheetId="7" name="Z_4245DA38_705C_11D2_839C_00104B65F8E4__wvu_PrintArea" vbProcedure="false">'WTI HEDGE'!$A$120:$M$238</definedName>
    <definedName function="false" hidden="false" localSheetId="7" name="Z_4245DA38_705C_11D2_839C_00104B65F8E4__wvu_PrintTitles" vbProcedure="false">'WTI HEDGE'!$1:$5</definedName>
    <definedName function="false" hidden="false" localSheetId="7" name="Z_446B36D3_6F4A_11D2_B3AB_00104B6B479E__wvu_PrintArea" vbProcedure="false">'WTI HEDGE'!$A$6:$R$39</definedName>
    <definedName function="false" hidden="false" localSheetId="7" name="Z_446B36D3_6F4A_11D2_B3AB_00104B6B479E__wvu_PrintTitles" vbProcedure="false">'WTI HEDGE'!$1:$5</definedName>
    <definedName function="false" hidden="false" localSheetId="7" name="Z_446B36DC_6F4A_11D2_B3AB_00104B6B479E__wvu_PrintArea" vbProcedure="false">'WTI HEDGE'!$A$40:$AG$118</definedName>
    <definedName function="false" hidden="false" localSheetId="7" name="Z_446B36DC_6F4A_11D2_B3AB_00104B6B479E__wvu_PrintTitles" vbProcedure="false">'WTI HEDGE'!$1:$5</definedName>
    <definedName function="false" hidden="false" localSheetId="7" name="Z_446B36E5_6F4A_11D2_B3AB_00104B6B479E__wvu_PrintArea" vbProcedure="false">'WTI HEDGE'!$A$120:$M$238</definedName>
    <definedName function="false" hidden="false" localSheetId="7" name="Z_446B36E5_6F4A_11D2_B3AB_00104B6B479E__wvu_PrintTitles" vbProcedure="false">'WTI HEDGE'!$1:$5</definedName>
    <definedName function="false" hidden="false" localSheetId="7" name="Z_54A45623_4013_11D2_86EB_0060970EAB11__wvu_PrintArea" vbProcedure="false">'WTI HEDGE'!$A$6:$R$39</definedName>
    <definedName function="false" hidden="false" localSheetId="7" name="Z_54A45623_4013_11D2_86EB_0060970EAB11__wvu_PrintTitles" vbProcedure="false">'WTI HEDGE'!$1:$5</definedName>
    <definedName function="false" hidden="false" localSheetId="7" name="Z_54A4562C_4013_11D2_86EB_0060970EAB11__wvu_PrintArea" vbProcedure="false">'WTI HEDGE'!$A$40:$AG$118</definedName>
    <definedName function="false" hidden="false" localSheetId="7" name="Z_54A4562C_4013_11D2_86EB_0060970EAB11__wvu_PrintTitles" vbProcedure="false">'WTI HEDGE'!$1:$5</definedName>
    <definedName function="false" hidden="false" localSheetId="7" name="Z_54A45635_4013_11D2_86EB_0060970EAB11__wvu_PrintArea" vbProcedure="false">'WTI HEDGE'!$A$120:$M$238</definedName>
    <definedName function="false" hidden="false" localSheetId="7" name="Z_54A45635_4013_11D2_86EB_0060970EAB11__wvu_PrintTitles" vbProcedure="false">'WTI HEDGE'!$1:$5</definedName>
    <definedName function="false" hidden="false" localSheetId="7" name="Z_8A75E0E4_FD70_11D2_A399_00105A5F8029__wvu_PrintArea" vbProcedure="false">'WTI HEDGE'!$A$6:$R$39</definedName>
    <definedName function="false" hidden="false" localSheetId="7" name="Z_8A75E0E4_FD70_11D2_A399_00105A5F8029__wvu_PrintTitles" vbProcedure="false">'WTI HEDGE'!$1:$5</definedName>
    <definedName function="false" hidden="false" localSheetId="7" name="Z_8A75E0ED_FD70_11D2_A399_00105A5F8029__wvu_PrintArea" vbProcedure="false">'WTI HEDGE'!$A$40:$AG$118</definedName>
    <definedName function="false" hidden="false" localSheetId="7" name="Z_8A75E0ED_FD70_11D2_A399_00105A5F8029__wvu_PrintTitles" vbProcedure="false">'WTI HEDGE'!$1:$5</definedName>
    <definedName function="false" hidden="false" localSheetId="7" name="Z_8A75E0F6_FD70_11D2_A399_00105A5F8029__wvu_PrintArea" vbProcedure="false">'WTI HEDGE'!$A$120:$M$238</definedName>
    <definedName function="false" hidden="false" localSheetId="7" name="Z_8A75E0F6_FD70_11D2_A399_00105A5F8029__wvu_PrintTitles" vbProcedure="false">'WTI HEDGE'!$1:$5</definedName>
    <definedName function="false" hidden="false" localSheetId="7" name="Z_E4F15E9B_78BF_11D2_B3B9_00104B6B479E__wvu_PrintArea" vbProcedure="false">'WTI HEDGE'!$A$6:$R$39</definedName>
    <definedName function="false" hidden="false" localSheetId="7" name="Z_E4F15E9B_78BF_11D2_B3B9_00104B6B479E__wvu_PrintTitles" vbProcedure="false">'WTI HEDGE'!$1:$5</definedName>
    <definedName function="false" hidden="false" localSheetId="7" name="Z_E4F15EA4_78BF_11D2_B3B9_00104B6B479E__wvu_PrintArea" vbProcedure="false">'WTI HEDGE'!$A$40:$AG$118</definedName>
    <definedName function="false" hidden="false" localSheetId="7" name="Z_E4F15EA4_78BF_11D2_B3B9_00104B6B479E__wvu_PrintTitles" vbProcedure="false">'WTI HEDGE'!$1:$5</definedName>
    <definedName function="false" hidden="false" localSheetId="7" name="Z_E4F15EAD_78BF_11D2_B3B9_00104B6B479E__wvu_PrintArea" vbProcedure="false">'WTI HEDGE'!$A$120:$M$238</definedName>
    <definedName function="false" hidden="false" localSheetId="7" name="Z_E4F15EAD_78BF_11D2_B3B9_00104B6B479E__wvu_PrintTitles" vbProcedure="false">'WTI HEDGE'!$1:$5</definedName>
    <definedName function="false" hidden="false" localSheetId="7" name="Z_E7714717_5947_11D2_8F4F_0060970EB686__wvu_PrintArea" vbProcedure="false">'WTI HEDGE'!$A$6:$R$39</definedName>
    <definedName function="false" hidden="false" localSheetId="7" name="Z_E7714717_5947_11D2_8F4F_0060970EB686__wvu_PrintTitles" vbProcedure="false">'WTI HEDGE'!$1:$5</definedName>
    <definedName function="false" hidden="false" localSheetId="7" name="Z_E7714720_5947_11D2_8F4F_0060970EB686__wvu_PrintArea" vbProcedure="false">'WTI HEDGE'!$A$40:$AG$118</definedName>
    <definedName function="false" hidden="false" localSheetId="7" name="Z_E7714720_5947_11D2_8F4F_0060970EB686__wvu_PrintTitles" vbProcedure="false">'WTI HEDGE'!$1:$5</definedName>
    <definedName function="false" hidden="false" localSheetId="7" name="Z_E7714729_5947_11D2_8F4F_0060970EB686__wvu_PrintArea" vbProcedure="false">'WTI HEDGE'!$A$120:$M$238</definedName>
    <definedName function="false" hidden="false" localSheetId="7" name="Z_E7714729_5947_11D2_8F4F_0060970EB686__wvu_PrintTitles" vbProcedure="false">'WTI HEDGE'!$1:$5</definedName>
    <definedName function="false" hidden="false" localSheetId="8" name="ACwvu_BookBal_" vbProcedure="false">Blank!$A$6:$R$40</definedName>
    <definedName function="false" hidden="false" localSheetId="8" name="ACwvu_DailyChange_" vbProcedure="false">Blank!$A$41:$AG$118</definedName>
    <definedName function="false" hidden="false" localSheetId="8" name="ACwvu_Schedules_" vbProcedure="false">Blank!$A$121:$M$239</definedName>
    <definedName function="false" hidden="false" localSheetId="8" name="Swvu_BookBal_" vbProcedure="false">Blank!$A$6:$R$40</definedName>
    <definedName function="false" hidden="false" localSheetId="8" name="Swvu_DailyChange_" vbProcedure="false">Blank!$A$41:$AG$118</definedName>
    <definedName function="false" hidden="false" localSheetId="8" name="Swvu_Schedules_" vbProcedure="false">Blank!$A$121:$M$239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5_78DA_11D2_B3B9_00104B6B479E__wvu_PrintArea" vbProcedure="false">Blank!$A$6:$R$39</definedName>
    <definedName function="false" hidden="false" localSheetId="8" name="Z_1EABBD95_78DA_11D2_B3B9_00104B6B479E__wvu_PrintTitles" vbProcedure="false">Blank!$1:$5</definedName>
    <definedName function="false" hidden="false" localSheetId="8" name="Z_1EABBD9E_78DA_11D2_B3B9_00104B6B479E__wvu_PrintArea" vbProcedure="false">Blank!$A$40:$AG$118</definedName>
    <definedName function="false" hidden="false" localSheetId="8" name="Z_1EABBD9E_78DA_11D2_B3B9_00104B6B479E__wvu_PrintTitles" vbProcedure="false">Blank!$1:$5</definedName>
    <definedName function="false" hidden="false" localSheetId="8" name="Z_1EABBDA7_78DA_11D2_B3B9_00104B6B479E__wvu_PrintArea" vbProcedure="false">Blank!$A$120:$M$238</definedName>
    <definedName function="false" hidden="false" localSheetId="8" name="Z_1EABBDA7_78DA_11D2_B3B9_00104B6B479E__wvu_PrintTitles" vbProcedure="false">Blank!$1:$5</definedName>
    <definedName function="false" hidden="false" localSheetId="8" name="Z_2693D54E_7289_11D2_B3AE_00104B6B479E__wvu_PrintArea" vbProcedure="false">Blank!$A$6:$R$39</definedName>
    <definedName function="false" hidden="false" localSheetId="8" name="Z_2693D54E_7289_11D2_B3AE_00104B6B479E__wvu_PrintTitles" vbProcedure="false">Blank!$1:$5</definedName>
    <definedName function="false" hidden="false" localSheetId="8" name="Z_2693D557_7289_11D2_B3AE_00104B6B479E__wvu_PrintArea" vbProcedure="false">Blank!$A$40:$AG$118</definedName>
    <definedName function="false" hidden="false" localSheetId="8" name="Z_2693D557_7289_11D2_B3AE_00104B6B479E__wvu_PrintTitles" vbProcedure="false">Blank!$1:$5</definedName>
    <definedName function="false" hidden="false" localSheetId="8" name="Z_2693D560_7289_11D2_B3AE_00104B6B479E__wvu_PrintArea" vbProcedure="false">Blank!$A$120:$M$238</definedName>
    <definedName function="false" hidden="false" localSheetId="8" name="Z_2693D560_7289_11D2_B3AE_00104B6B479E__wvu_PrintTitles" vbProcedure="false">Blank!$1:$5</definedName>
    <definedName function="false" hidden="false" localSheetId="8" name="Z_4245DA23_705C_11D2_839C_00104B65F8E4__wvu_PrintArea" vbProcedure="false">Blank!$A$6:$R$39</definedName>
    <definedName function="false" hidden="false" localSheetId="8" name="Z_4245DA23_705C_11D2_839C_00104B65F8E4__wvu_PrintTitles" vbProcedure="false">Blank!$1:$5</definedName>
    <definedName function="false" hidden="false" localSheetId="8" name="Z_4245DA2C_705C_11D2_839C_00104B65F8E4__wvu_PrintArea" vbProcedure="false">Blank!$A$40:$AG$118</definedName>
    <definedName function="false" hidden="false" localSheetId="8" name="Z_4245DA2C_705C_11D2_839C_00104B65F8E4__wvu_PrintTitles" vbProcedure="false">Blank!$1:$5</definedName>
    <definedName function="false" hidden="false" localSheetId="8" name="Z_4245DA35_705C_11D2_839C_00104B65F8E4__wvu_PrintArea" vbProcedure="false">Blank!$A$120:$M$238</definedName>
    <definedName function="false" hidden="false" localSheetId="8" name="Z_4245DA35_705C_11D2_839C_00104B65F8E4__wvu_PrintTitles" vbProcedure="false">Blank!$1:$5</definedName>
    <definedName function="false" hidden="false" localSheetId="8" name="Z_446B36D0_6F4A_11D2_B3AB_00104B6B479E__wvu_PrintArea" vbProcedure="false">Blank!$A$6:$R$39</definedName>
    <definedName function="false" hidden="false" localSheetId="8" name="Z_446B36D0_6F4A_11D2_B3AB_00104B6B479E__wvu_PrintTitles" vbProcedure="false">Blank!$1:$5</definedName>
    <definedName function="false" hidden="false" localSheetId="8" name="Z_446B36D9_6F4A_11D2_B3AB_00104B6B479E__wvu_PrintArea" vbProcedure="false">Blank!$A$40:$AG$118</definedName>
    <definedName function="false" hidden="false" localSheetId="8" name="Z_446B36D9_6F4A_11D2_B3AB_00104B6B479E__wvu_PrintTitles" vbProcedure="false">Blank!$1:$5</definedName>
    <definedName function="false" hidden="false" localSheetId="8" name="Z_446B36E2_6F4A_11D2_B3AB_00104B6B479E__wvu_PrintArea" vbProcedure="false">Blank!$A$120:$M$238</definedName>
    <definedName function="false" hidden="false" localSheetId="8" name="Z_446B36E2_6F4A_11D2_B3AB_00104B6B479E__wvu_PrintTitles" vbProcedure="false">Blank!$1:$5</definedName>
    <definedName function="false" hidden="false" localSheetId="8" name="Z_54A45620_4013_11D2_86EB_0060970EAB11__wvu_PrintArea" vbProcedure="false">Blank!$A$6:$R$39</definedName>
    <definedName function="false" hidden="false" localSheetId="8" name="Z_54A45620_4013_11D2_86EB_0060970EAB11__wvu_PrintTitles" vbProcedure="false">Blank!$1:$5</definedName>
    <definedName function="false" hidden="false" localSheetId="8" name="Z_54A45629_4013_11D2_86EB_0060970EAB11__wvu_PrintArea" vbProcedure="false">Blank!$A$40:$AG$118</definedName>
    <definedName function="false" hidden="false" localSheetId="8" name="Z_54A45629_4013_11D2_86EB_0060970EAB11__wvu_PrintTitles" vbProcedure="false">Blank!$1:$5</definedName>
    <definedName function="false" hidden="false" localSheetId="8" name="Z_54A45632_4013_11D2_86EB_0060970EAB11__wvu_PrintArea" vbProcedure="false">Blank!$A$120:$M$238</definedName>
    <definedName function="false" hidden="false" localSheetId="8" name="Z_54A45632_4013_11D2_86EB_0060970EAB11__wvu_PrintTitles" vbProcedure="false">Blank!$1:$5</definedName>
    <definedName function="false" hidden="false" localSheetId="8" name="Z_8A75E0E6_FD70_11D2_A399_00105A5F8029__wvu_PrintArea" vbProcedure="false">Blank!$A$6:$R$39</definedName>
    <definedName function="false" hidden="false" localSheetId="8" name="Z_8A75E0E6_FD70_11D2_A399_00105A5F8029__wvu_PrintTitles" vbProcedure="false">Blank!$1:$5</definedName>
    <definedName function="false" hidden="false" localSheetId="8" name="Z_8A75E0EF_FD70_11D2_A399_00105A5F8029__wvu_PrintArea" vbProcedure="false">Blank!$A$40:$AG$118</definedName>
    <definedName function="false" hidden="false" localSheetId="8" name="Z_8A75E0EF_FD70_11D2_A399_00105A5F8029__wvu_PrintTitles" vbProcedure="false">Blank!$1:$5</definedName>
    <definedName function="false" hidden="false" localSheetId="8" name="Z_8A75E0F8_FD70_11D2_A399_00105A5F8029__wvu_PrintArea" vbProcedure="false">Blank!$A$120:$M$238</definedName>
    <definedName function="false" hidden="false" localSheetId="8" name="Z_8A75E0F8_FD70_11D2_A399_00105A5F8029__wvu_PrintTitles" vbProcedure="false">Blank!$1:$5</definedName>
    <definedName function="false" hidden="false" localSheetId="8" name="Z_E4F15E98_78BF_11D2_B3B9_00104B6B479E__wvu_PrintArea" vbProcedure="false">Blank!$A$6:$R$39</definedName>
    <definedName function="false" hidden="false" localSheetId="8" name="Z_E4F15E98_78BF_11D2_B3B9_00104B6B479E__wvu_PrintTitles" vbProcedure="false">Blank!$1:$5</definedName>
    <definedName function="false" hidden="false" localSheetId="8" name="Z_E4F15EA1_78BF_11D2_B3B9_00104B6B479E__wvu_PrintArea" vbProcedure="false">Blank!$A$40:$AG$118</definedName>
    <definedName function="false" hidden="false" localSheetId="8" name="Z_E4F15EA1_78BF_11D2_B3B9_00104B6B479E__wvu_PrintTitles" vbProcedure="false">Blank!$1:$5</definedName>
    <definedName function="false" hidden="false" localSheetId="8" name="Z_E4F15EAA_78BF_11D2_B3B9_00104B6B479E__wvu_PrintArea" vbProcedure="false">Blank!$A$120:$M$238</definedName>
    <definedName function="false" hidden="false" localSheetId="8" name="Z_E4F15EAA_78BF_11D2_B3B9_00104B6B479E__wvu_PrintTitles" vbProcedure="false">Blank!$1:$5</definedName>
    <definedName function="false" hidden="false" localSheetId="8" name="Z_E7714714_5947_11D2_8F4F_0060970EB686__wvu_PrintArea" vbProcedure="false">Blank!$A$6:$R$39</definedName>
    <definedName function="false" hidden="false" localSheetId="8" name="Z_E7714714_5947_11D2_8F4F_0060970EB686__wvu_PrintTitles" vbProcedure="false">Blank!$1:$5</definedName>
    <definedName function="false" hidden="false" localSheetId="8" name="Z_E771471D_5947_11D2_8F4F_0060970EB686__wvu_PrintArea" vbProcedure="false">Blank!$A$40:$AG$118</definedName>
    <definedName function="false" hidden="false" localSheetId="8" name="Z_E771471D_5947_11D2_8F4F_0060970EB686__wvu_PrintTitles" vbProcedure="false">Blank!$1:$5</definedName>
    <definedName function="false" hidden="false" localSheetId="8" name="Z_E7714726_5947_11D2_8F4F_0060970EB686__wvu_PrintArea" vbProcedure="false">Blank!$A$120:$M$238</definedName>
    <definedName function="false" hidden="false" localSheetId="8" name="Z_E7714726_5947_11D2_8F4F_0060970EB686__wvu_PrintTitles" vbProcedure="false">Blank!$1:$5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<sst xmlns="http://schemas.openxmlformats.org/spreadsheetml/2006/main" count="1810" uniqueCount="308">
  <si>
    <t xml:space="preserve">LIQ</t>
  </si>
  <si>
    <t xml:space="preserve">LIQ &amp; TRU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</si>
  <si>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</si>
  <si>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</si>
  <si>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</si>
  <si>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</si>
  <si>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</si>
  <si>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</si>
  <si>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</si>
  <si>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</si>
  <si>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</si>
  <si>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</si>
  <si>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</si>
  <si>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</si>
  <si>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</si>
  <si>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</si>
  <si>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</si>
  <si>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</si>
  <si>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</si>
  <si>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</si>
  <si>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</si>
  <si>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</si>
  <si>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</si>
  <si>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</si>
  <si>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</si>
  <si>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</si>
  <si>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</si>
  <si>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</si>
  <si>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</si>
  <si>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</si>
  <si>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</si>
  <si>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</si>
  <si>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</si>
  <si>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</si>
  <si>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</si>
  <si>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</si>
  <si>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</si>
  <si>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</si>
  <si>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</si>
  <si>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</si>
  <si>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</si>
  <si>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</si>
  <si>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</si>
  <si>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</si>
  <si>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</si>
  <si>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</si>
  <si>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</si>
  <si>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</si>
  <si>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</si>
  <si>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</si>
  <si>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</si>
  <si>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</si>
  <si>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</si>
  <si>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</si>
  <si>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</si>
  <si>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</si>
  <si>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</si>
  <si>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</si>
  <si>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</si>
  <si>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</si>
  <si>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</si>
  <si>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</si>
  <si>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</si>
  <si>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</si>
  <si>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</si>
  <si>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</si>
  <si>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</si>
  <si>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</si>
  <si>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</si>
  <si>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</si>
  <si>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</si>
  <si>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</si>
  <si>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</si>
  <si>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</si>
  <si>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</si>
  <si>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</si>
  <si>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</si>
  <si>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</si>
  <si>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</si>
  <si>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</si>
  <si>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</si>
  <si>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</si>
  <si>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</si>
  <si>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</si>
  <si>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</si>
  <si>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</si>
  <si>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</si>
  <si>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</si>
  <si>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</si>
  <si>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</si>
  <si>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</si>
  <si>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</si>
  <si>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</si>
  <si>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</si>
  <si>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</si>
  <si>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</si>
  <si>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</si>
  <si>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</si>
  <si>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</si>
  <si>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</si>
  <si>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</si>
  <si>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</si>
  <si>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</si>
  <si>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</si>
  <si>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</si>
  <si>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</si>
  <si>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</si>
  <si>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</si>
  <si>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</si>
  <si>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</si>
  <si>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</si>
  <si>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</si>
  <si>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</si>
  <si>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</si>
  <si>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</si>
  <si>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</si>
  <si>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</si>
  <si>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</si>
  <si>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</si>
  <si>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</si>
  <si>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</si>
  <si>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</si>
  <si>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</si>
  <si>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</si>
  <si>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</si>
  <si>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</si>
  <si>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</si>
  <si>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</si>
  <si>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</si>
  <si>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</si>
  <si>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</si>
  <si>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</si>
  <si>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</si>
  <si>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</si>
  <si>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</si>
  <si>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</si>
  <si>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</si>
  <si>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</si>
  <si>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</si>
  <si>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</si>
  <si>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</si>
  <si>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</si>
  <si>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</si>
  <si>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</si>
  <si>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</si>
  <si>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</si>
  <si>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</si>
  <si>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</si>
  <si>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</si>
  <si>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</si>
  <si>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</si>
  <si>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</si>
  <si>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</si>
  <si>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</si>
  <si>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1142315</t>
  </si>
  <si>
    <t xml:space="preserve">ASWAPS</t>
  </si>
  <si>
    <t xml:space="preserve">BOTCOPTIONS</t>
  </si>
  <si>
    <t xml:space="preserve">WTI-GW-NXC!</t>
  </si>
  <si>
    <t xml:space="preserve">EACCRUED</t>
  </si>
  <si>
    <t xml:space="preserve">1142316</t>
  </si>
  <si>
    <t xml:space="preserve">1142317</t>
  </si>
  <si>
    <t xml:space="preserve">5/17/2001</t>
  </si>
  <si>
    <t xml:space="preserve">Roll Forward Schedule</t>
  </si>
  <si>
    <t xml:space="preserve">Book:</t>
  </si>
  <si>
    <t xml:space="preserve">WTI NXC1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</si>
  <si>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</si>
  <si>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</si>
  <si>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</si>
  <si>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</si>
  <si>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</si>
  <si>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</si>
  <si>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</si>
  <si>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</si>
  <si>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</si>
  <si>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</si>
  <si>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</si>
  <si>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</si>
  <si>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</si>
  <si>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</si>
  <si>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</si>
  <si>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</si>
  <si>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</si>
  <si>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</si>
  <si>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</si>
  <si>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</si>
  <si>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</si>
  <si>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</si>
  <si>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</si>
  <si>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</si>
  <si>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</si>
  <si>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</si>
  <si>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</si>
  <si>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</si>
  <si>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</si>
  <si>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</si>
  <si>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</si>
  <si>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</si>
  <si>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</si>
  <si>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</si>
  <si>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</si>
  <si>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</si>
  <si>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</si>
  <si>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</si>
  <si>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</si>
  <si>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</si>
  <si>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</si>
  <si>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</si>
  <si>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</si>
  <si>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</si>
  <si>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</si>
  <si>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</si>
  <si>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</si>
  <si>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</si>
  <si>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</si>
  <si>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</si>
  <si>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</si>
  <si>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</si>
  <si>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</si>
  <si>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</si>
  <si>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</si>
  <si>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</si>
  <si>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</si>
  <si>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</si>
  <si>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</si>
  <si>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</si>
  <si>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</si>
  <si>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</si>
  <si>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</si>
  <si>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</si>
  <si>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</si>
  <si>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</si>
  <si>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</si>
  <si>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</si>
  <si>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</si>
  <si>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</si>
  <si>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</si>
  <si>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</si>
  <si>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</si>
  <si>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</si>
  <si>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</si>
  <si>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</si>
  <si>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</si>
  <si>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</si>
  <si>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</si>
  <si>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</si>
  <si>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</si>
  <si>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</si>
  <si>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</si>
  <si>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</si>
  <si>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W</t>
  </si>
  <si>
    <t xml:space="preserve">F</t>
  </si>
  <si>
    <t xml:space="preserve">M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</si>
  <si>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</si>
  <si>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</si>
  <si>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</si>
  <si>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</si>
  <si>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</si>
  <si>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</si>
  <si>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</si>
  <si>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</si>
  <si>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</si>
  <si>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</si>
  <si>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</si>
  <si>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</si>
  <si>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</si>
  <si>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</si>
  <si>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</si>
  <si>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</si>
  <si>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</si>
  <si>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</si>
  <si>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</si>
  <si>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</si>
  <si>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</si>
  <si>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</si>
  <si>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</si>
  <si>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</si>
  <si>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</si>
  <si>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</si>
  <si>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</si>
  <si>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</si>
  <si>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</si>
  <si>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</si>
  <si>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</si>
  <si>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</si>
  <si>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</si>
  <si>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</si>
  <si>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</si>
  <si>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</si>
  <si>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</si>
  <si>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</si>
  <si>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</si>
  <si>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</si>
  <si>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</si>
  <si>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</si>
  <si>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</si>
  <si>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</si>
  <si>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</si>
  <si>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</si>
  <si>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</si>
  <si>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</si>
  <si>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</si>
  <si>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</si>
  <si>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</si>
  <si>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</si>
  <si>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</si>
  <si>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NXC2</t>
  </si>
  <si>
    <t xml:space="preserve">WTI HEDGE</t>
  </si>
  <si>
    <t xml:space="preserve">Exotics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</si>
</sst>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17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29" fillId="0" borderId="4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7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0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2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3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517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2">
          <cell r="O22">
            <v>-944.3954336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true" outlineLevel="0" max="10" min="4" style="3" width="12.99"/>
    <col collapsed="false" customWidth="true" hidden="true" outlineLevel="0" max="11" min="11" style="3" width="12.85"/>
    <col collapsed="false" customWidth="false" hidden="true" outlineLevel="0" max="12" min="12" style="3" width="12.99"/>
    <col collapsed="false" customWidth="false" hidden="false" outlineLevel="0" max="14" min="13" style="3" width="12.99"/>
    <col collapsed="false" customWidth="false" hidden="true" outlineLevel="0" max="15" min="15" style="3" width="12.99"/>
    <col collapsed="false" customWidth="true" hidden="true" outlineLevel="0" max="16" min="16" style="3" width="12.85"/>
    <col collapsed="false" customWidth="false" hidden="true" outlineLevel="0" max="22" min="17" style="3" width="12.99"/>
    <col collapsed="false" customWidth="true" hidden="true" outlineLevel="0" max="27" min="23" style="3" width="12.42"/>
    <col collapsed="false" customWidth="false" hidden="true" outlineLevel="0" max="28" min="28" style="3" width="12.99"/>
    <col collapsed="false" customWidth="false" hidden="false" outlineLevel="0" max="257" min="29" style="3" width="12.99"/>
  </cols>
  <sheetData>
    <row r="1" customFormat="false" ht="15.75" hidden="false" customHeight="true" outlineLevel="0" collapsed="false">
      <c r="A1" s="4"/>
      <c r="B1" s="5"/>
      <c r="C1" s="6"/>
      <c r="D1" s="7"/>
      <c r="E1" s="6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6"/>
      <c r="AB1" s="6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1"/>
      <c r="AB2" s="11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3"/>
      <c r="B3" s="14"/>
      <c r="C3" s="15"/>
      <c r="D3" s="12"/>
      <c r="E3" s="11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6"/>
      <c r="V3" s="16"/>
      <c r="W3" s="16"/>
      <c r="X3" s="16"/>
      <c r="Y3" s="16"/>
      <c r="Z3" s="16" t="s">
        <v>0</v>
      </c>
      <c r="AA3" s="15" t="s">
        <v>1</v>
      </c>
      <c r="AB3" s="15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7"/>
      <c r="B4" s="18"/>
      <c r="C4" s="19" t="n">
        <v>37012</v>
      </c>
      <c r="D4" s="20" t="n">
        <f aca="false">C4+1</f>
        <v>37013</v>
      </c>
      <c r="E4" s="20" t="n">
        <f aca="false">D4+1</f>
        <v>37014</v>
      </c>
      <c r="F4" s="20" t="n">
        <f aca="false">E4+1</f>
        <v>37015</v>
      </c>
      <c r="G4" s="20" t="n">
        <f aca="false">F4+3</f>
        <v>37018</v>
      </c>
      <c r="H4" s="20" t="n">
        <f aca="false">G4+1</f>
        <v>37019</v>
      </c>
      <c r="I4" s="20" t="n">
        <f aca="false">H4+1</f>
        <v>37020</v>
      </c>
      <c r="J4" s="20" t="n">
        <f aca="false">I4+1</f>
        <v>37021</v>
      </c>
      <c r="K4" s="20" t="n">
        <f aca="false">J4+1</f>
        <v>37022</v>
      </c>
      <c r="L4" s="20" t="n">
        <f aca="false">K4+3</f>
        <v>37025</v>
      </c>
      <c r="M4" s="20" t="n">
        <f aca="false">L4+1</f>
        <v>37026</v>
      </c>
      <c r="N4" s="20" t="n">
        <f aca="false">M4+1</f>
        <v>37027</v>
      </c>
      <c r="O4" s="20" t="n">
        <f aca="false">N4+1</f>
        <v>37028</v>
      </c>
      <c r="P4" s="20" t="n">
        <f aca="false">O4+1</f>
        <v>37029</v>
      </c>
      <c r="Q4" s="20" t="n">
        <f aca="false">P4+3</f>
        <v>37032</v>
      </c>
      <c r="R4" s="20" t="n">
        <f aca="false">Q4+1</f>
        <v>37033</v>
      </c>
      <c r="S4" s="20" t="n">
        <f aca="false">R4+1</f>
        <v>37034</v>
      </c>
      <c r="T4" s="20" t="n">
        <f aca="false">S4+1</f>
        <v>37035</v>
      </c>
      <c r="U4" s="20" t="n">
        <f aca="false">T4+1</f>
        <v>37036</v>
      </c>
      <c r="V4" s="20" t="n">
        <f aca="false">U4+4</f>
        <v>37040</v>
      </c>
      <c r="W4" s="20" t="n">
        <f aca="false">V4+1</f>
        <v>37041</v>
      </c>
      <c r="X4" s="20" t="n">
        <f aca="false">W4+1</f>
        <v>37042</v>
      </c>
      <c r="Y4" s="20"/>
      <c r="Z4" s="20" t="n">
        <f aca="false">W4+1</f>
        <v>37042</v>
      </c>
      <c r="AA4" s="19" t="n">
        <f aca="false">Z4</f>
        <v>37042</v>
      </c>
      <c r="AB4" s="19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</row>
    <row r="5" customFormat="false" ht="15.95" hidden="false" customHeight="true" outlineLevel="0" collapsed="false">
      <c r="A5" s="22"/>
      <c r="B5" s="23"/>
      <c r="C5" s="24"/>
      <c r="D5" s="25"/>
      <c r="E5" s="24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4"/>
      <c r="AB5" s="24"/>
    </row>
    <row r="6" customFormat="false" ht="15.95" hidden="false" customHeight="true" outlineLevel="0" collapsed="false">
      <c r="A6" s="26"/>
      <c r="B6" s="10"/>
      <c r="C6" s="27"/>
      <c r="D6" s="28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"/>
      <c r="AB6" s="27"/>
    </row>
    <row r="7" customFormat="false" ht="15.95" hidden="false" customHeight="true" outlineLevel="0" collapsed="false">
      <c r="A7" s="26"/>
      <c r="B7" s="10"/>
      <c r="C7" s="27"/>
      <c r="D7" s="28"/>
      <c r="E7" s="27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7"/>
      <c r="AB7" s="27"/>
    </row>
    <row r="8" customFormat="false" ht="15.95" hidden="false" customHeight="true" outlineLevel="0" collapsed="false">
      <c r="A8" s="26"/>
      <c r="B8" s="10"/>
      <c r="C8" s="27"/>
      <c r="D8" s="28"/>
      <c r="E8" s="27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7"/>
      <c r="AB8" s="27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9"/>
      <c r="B9" s="30"/>
      <c r="C9" s="31"/>
      <c r="D9" s="32"/>
      <c r="E9" s="31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1"/>
      <c r="AB9" s="31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3" t="s">
        <v>2</v>
      </c>
      <c r="B10" s="34" t="s">
        <v>3</v>
      </c>
      <c r="C10" s="35" t="n">
        <f aca="false">C11+1</f>
        <v>1124080</v>
      </c>
      <c r="D10" s="36" t="n">
        <f aca="false">+D11+1</f>
        <v>1126344</v>
      </c>
      <c r="E10" s="36" t="n">
        <f aca="false">E11+1</f>
        <v>1127470</v>
      </c>
      <c r="F10" s="36" t="n">
        <f aca="false">F11+1</f>
        <v>1127486</v>
      </c>
      <c r="G10" s="36" t="n">
        <f aca="false">+G11+1</f>
        <v>1130365</v>
      </c>
      <c r="H10" s="36" t="n">
        <f aca="false">+H11+1</f>
        <v>1131911</v>
      </c>
      <c r="I10" s="36" t="n">
        <f aca="false">+I11+1</f>
        <v>1133671</v>
      </c>
      <c r="J10" s="36" t="n">
        <f aca="false">+J11+1</f>
        <v>1134665</v>
      </c>
      <c r="K10" s="36" t="n">
        <f aca="false">+K11+1</f>
        <v>1136023</v>
      </c>
      <c r="L10" s="36" t="n">
        <f aca="false">+L11+1</f>
        <v>1137580</v>
      </c>
      <c r="M10" s="36" t="n">
        <f aca="false">+M11+1</f>
        <v>1138944</v>
      </c>
      <c r="N10" s="36" t="n">
        <f aca="false">+N11+1</f>
        <v>1140790</v>
      </c>
      <c r="O10" s="36" t="n">
        <f aca="false">+O11+1</f>
        <v>3</v>
      </c>
      <c r="P10" s="36" t="n">
        <f aca="false">+P11+1</f>
        <v>3</v>
      </c>
      <c r="Q10" s="36" t="n">
        <f aca="false">+Q11+1</f>
        <v>3</v>
      </c>
      <c r="R10" s="36" t="n">
        <f aca="false">R11+1</f>
        <v>3</v>
      </c>
      <c r="S10" s="36" t="n">
        <f aca="false">+S11+1</f>
        <v>3</v>
      </c>
      <c r="T10" s="36" t="n">
        <f aca="false">+T11+1</f>
        <v>3</v>
      </c>
      <c r="U10" s="36" t="n">
        <f aca="false">+U11+1</f>
        <v>3</v>
      </c>
      <c r="V10" s="36" t="n">
        <f aca="false">+V11+1</f>
        <v>3</v>
      </c>
      <c r="W10" s="36" t="n">
        <f aca="false">+W11+1</f>
        <v>3</v>
      </c>
      <c r="X10" s="36" t="n">
        <f aca="false">+X11+1</f>
        <v>3</v>
      </c>
      <c r="Y10" s="36" t="n">
        <f aca="false">+Y11+1</f>
        <v>3</v>
      </c>
      <c r="Z10" s="36" t="n">
        <f aca="false">+Z11+1</f>
        <v>3</v>
      </c>
      <c r="AA10" s="35" t="n">
        <f aca="false">+AA11+1</f>
        <v>3</v>
      </c>
      <c r="AB10" s="35" t="n">
        <f aca="false">AB11+1</f>
        <v>3</v>
      </c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3" t="s">
        <v>4</v>
      </c>
      <c r="B11" s="34" t="s">
        <v>5</v>
      </c>
      <c r="C11" s="35" t="n">
        <f aca="false">C12+1</f>
        <v>1124079</v>
      </c>
      <c r="D11" s="36" t="n">
        <f aca="false">+D12+1</f>
        <v>1126343</v>
      </c>
      <c r="E11" s="36" t="n">
        <f aca="false">E12+1</f>
        <v>1127469</v>
      </c>
      <c r="F11" s="36" t="n">
        <f aca="false">F12+1</f>
        <v>1127485</v>
      </c>
      <c r="G11" s="36" t="n">
        <f aca="false">+G12+1</f>
        <v>1130364</v>
      </c>
      <c r="H11" s="36" t="n">
        <f aca="false">+H12+1</f>
        <v>1131910</v>
      </c>
      <c r="I11" s="36" t="n">
        <f aca="false">+I12+1</f>
        <v>1133670</v>
      </c>
      <c r="J11" s="36" t="n">
        <f aca="false">+J12+1</f>
        <v>1134664</v>
      </c>
      <c r="K11" s="36" t="n">
        <f aca="false">+K12+1</f>
        <v>1136022</v>
      </c>
      <c r="L11" s="36" t="n">
        <f aca="false">+L12+1</f>
        <v>1137579</v>
      </c>
      <c r="M11" s="36" t="n">
        <f aca="false">+M12+1</f>
        <v>1138943</v>
      </c>
      <c r="N11" s="36" t="n">
        <f aca="false">+N12+1</f>
        <v>1140789</v>
      </c>
      <c r="O11" s="36" t="n">
        <f aca="false">+O12+1</f>
        <v>2</v>
      </c>
      <c r="P11" s="36" t="n">
        <f aca="false">+P12+1</f>
        <v>2</v>
      </c>
      <c r="Q11" s="36" t="n">
        <f aca="false">+Q12+1</f>
        <v>2</v>
      </c>
      <c r="R11" s="36" t="n">
        <f aca="false">R12+1</f>
        <v>2</v>
      </c>
      <c r="S11" s="36" t="n">
        <f aca="false">+S12+1</f>
        <v>2</v>
      </c>
      <c r="T11" s="36" t="n">
        <f aca="false">+T12+1</f>
        <v>2</v>
      </c>
      <c r="U11" s="36" t="n">
        <f aca="false">+U12+1</f>
        <v>2</v>
      </c>
      <c r="V11" s="36" t="n">
        <f aca="false">+V12+1</f>
        <v>2</v>
      </c>
      <c r="W11" s="36" t="n">
        <f aca="false">+W12+1</f>
        <v>2</v>
      </c>
      <c r="X11" s="36" t="n">
        <f aca="false">+X12+1</f>
        <v>2</v>
      </c>
      <c r="Y11" s="36" t="n">
        <f aca="false">+Y12+1</f>
        <v>2</v>
      </c>
      <c r="Z11" s="36" t="n">
        <f aca="false">+Z12+1</f>
        <v>2</v>
      </c>
      <c r="AA11" s="35" t="n">
        <f aca="false">+AA12+1</f>
        <v>2</v>
      </c>
      <c r="AB11" s="35" t="n">
        <f aca="false">AB12+1</f>
        <v>2</v>
      </c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7" t="s">
        <v>6</v>
      </c>
      <c r="B12" s="38" t="s">
        <v>7</v>
      </c>
      <c r="C12" s="39" t="n">
        <v>1124078</v>
      </c>
      <c r="D12" s="40" t="n">
        <v>1126342</v>
      </c>
      <c r="E12" s="40" t="n">
        <v>1127468</v>
      </c>
      <c r="F12" s="40" t="n">
        <v>1127484</v>
      </c>
      <c r="G12" s="40" t="n">
        <v>1130363</v>
      </c>
      <c r="H12" s="40" t="n">
        <v>1131909</v>
      </c>
      <c r="I12" s="40" t="n">
        <v>1133669</v>
      </c>
      <c r="J12" s="40" t="n">
        <v>1134663</v>
      </c>
      <c r="K12" s="40" t="n">
        <v>1136021</v>
      </c>
      <c r="L12" s="40" t="n">
        <v>1137578</v>
      </c>
      <c r="M12" s="40" t="n">
        <v>1138942</v>
      </c>
      <c r="N12" s="40" t="n">
        <v>1140788</v>
      </c>
      <c r="O12" s="40" t="n">
        <v>1</v>
      </c>
      <c r="P12" s="40" t="n">
        <v>1</v>
      </c>
      <c r="Q12" s="40" t="n">
        <v>1</v>
      </c>
      <c r="R12" s="40" t="n">
        <v>1</v>
      </c>
      <c r="S12" s="40" t="n">
        <v>1</v>
      </c>
      <c r="T12" s="40" t="n">
        <v>1</v>
      </c>
      <c r="U12" s="40" t="n">
        <v>1</v>
      </c>
      <c r="V12" s="40" t="n">
        <v>1</v>
      </c>
      <c r="W12" s="40" t="n">
        <v>1</v>
      </c>
      <c r="X12" s="40" t="n">
        <v>1</v>
      </c>
      <c r="Y12" s="40" t="n">
        <v>1</v>
      </c>
      <c r="Z12" s="40" t="n">
        <v>1</v>
      </c>
      <c r="AA12" s="39" t="n">
        <v>1</v>
      </c>
      <c r="AB12" s="39" t="n">
        <v>1</v>
      </c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6"/>
      <c r="B13" s="23"/>
      <c r="C13" s="41"/>
      <c r="D13" s="42"/>
      <c r="E13" s="41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1"/>
      <c r="AB13" s="41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6"/>
      <c r="B14" s="23"/>
      <c r="C14" s="41"/>
      <c r="D14" s="42"/>
      <c r="E14" s="41"/>
      <c r="F14" s="42"/>
      <c r="G14" s="43"/>
      <c r="H14" s="44"/>
      <c r="I14" s="42"/>
      <c r="J14" s="42"/>
      <c r="K14" s="42"/>
      <c r="L14" s="42"/>
      <c r="M14" s="42"/>
      <c r="N14" s="42"/>
      <c r="O14" s="42"/>
      <c r="P14" s="43"/>
      <c r="Q14" s="43"/>
      <c r="R14" s="42"/>
      <c r="S14" s="42"/>
      <c r="T14" s="42"/>
      <c r="U14" s="42"/>
      <c r="V14" s="42"/>
      <c r="W14" s="42"/>
      <c r="X14" s="42"/>
      <c r="Y14" s="42"/>
      <c r="Z14" s="42"/>
      <c r="AA14" s="41"/>
      <c r="AB14" s="41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6"/>
      <c r="B15" s="23"/>
      <c r="C15" s="45" t="n">
        <v>84557</v>
      </c>
      <c r="D15" s="43" t="n">
        <v>84734</v>
      </c>
      <c r="E15" s="43" t="n">
        <v>84821</v>
      </c>
      <c r="F15" s="43" t="n">
        <v>84823</v>
      </c>
      <c r="G15" s="43" t="n">
        <v>85027</v>
      </c>
      <c r="H15" s="43" t="n">
        <v>85130</v>
      </c>
      <c r="I15" s="43" t="n">
        <v>85349</v>
      </c>
      <c r="J15" s="43" t="n">
        <v>85438</v>
      </c>
      <c r="K15" s="43" t="n">
        <v>85540</v>
      </c>
      <c r="L15" s="43" t="n">
        <v>85641</v>
      </c>
      <c r="M15" s="43" t="n">
        <v>85774</v>
      </c>
      <c r="N15" s="43" t="n">
        <v>85903</v>
      </c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5"/>
      <c r="AB15" s="45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6" t="s">
        <v>8</v>
      </c>
      <c r="B16" s="47"/>
      <c r="C16" s="48"/>
      <c r="D16" s="49"/>
      <c r="E16" s="48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8"/>
      <c r="AB16" s="48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50"/>
      <c r="J17" s="51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50" t="s">
        <v>9</v>
      </c>
      <c r="B18" s="3" t="n">
        <v>75763</v>
      </c>
      <c r="J18" s="51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50" t="s">
        <v>6</v>
      </c>
      <c r="B19" s="3" t="n">
        <v>1009000</v>
      </c>
    </row>
    <row r="20" customFormat="false" ht="15.95" hidden="false" customHeight="true" outlineLevel="0" collapsed="false">
      <c r="A20" s="50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50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50"/>
    </row>
    <row r="23" customFormat="false" ht="15.95" hidden="false" customHeight="true" outlineLevel="0" collapsed="false">
      <c r="A23" s="50"/>
    </row>
    <row r="24" customFormat="false" ht="15.95" hidden="false" customHeight="true" outlineLevel="0" collapsed="false">
      <c r="A24" s="50"/>
    </row>
    <row r="25" customFormat="false" ht="15.95" hidden="false" customHeight="true" outlineLevel="0" collapsed="false">
      <c r="A25" s="50"/>
    </row>
    <row r="26" customFormat="false" ht="15.95" hidden="false" customHeight="true" outlineLevel="0" collapsed="false">
      <c r="A26" s="50"/>
    </row>
    <row r="27" customFormat="false" ht="15.95" hidden="false" customHeight="true" outlineLevel="0" collapsed="false">
      <c r="A27" s="50"/>
    </row>
    <row r="28" customFormat="false" ht="15.95" hidden="false" customHeight="true" outlineLevel="0" collapsed="false">
      <c r="A28" s="50"/>
    </row>
    <row r="29" customFormat="false" ht="15.95" hidden="false" customHeight="true" outlineLevel="0" collapsed="false">
      <c r="A29" s="50"/>
    </row>
    <row r="30" customFormat="false" ht="15.95" hidden="false" customHeight="true" outlineLevel="0" collapsed="false">
      <c r="A30" s="50"/>
    </row>
    <row r="31" customFormat="false" ht="15.95" hidden="false" customHeight="true" outlineLevel="0" collapsed="false">
      <c r="A31" s="50"/>
    </row>
    <row r="32" customFormat="false" ht="15.95" hidden="false" customHeight="true" outlineLevel="0" collapsed="false">
      <c r="A32" s="50"/>
    </row>
    <row r="33" customFormat="false" ht="15.95" hidden="false" customHeight="true" outlineLevel="0" collapsed="false">
      <c r="A33" s="50"/>
    </row>
    <row r="34" customFormat="false" ht="15.95" hidden="false" customHeight="true" outlineLevel="0" collapsed="false">
      <c r="A34" s="50"/>
    </row>
    <row r="35" customFormat="false" ht="15.95" hidden="false" customHeight="true" outlineLevel="0" collapsed="false">
      <c r="A35" s="50"/>
    </row>
    <row r="36" customFormat="false" ht="15.95" hidden="false" customHeight="true" outlineLevel="0" collapsed="false">
      <c r="A36" s="50"/>
    </row>
    <row r="37" customFormat="false" ht="15.95" hidden="false" customHeight="true" outlineLevel="0" collapsed="false">
      <c r="A37" s="50"/>
    </row>
    <row r="38" customFormat="false" ht="15.95" hidden="false" customHeight="true" outlineLevel="0" collapsed="false">
      <c r="A38" s="50"/>
    </row>
    <row r="39" customFormat="false" ht="15.95" hidden="false" customHeight="true" outlineLevel="0" collapsed="false">
      <c r="A39" s="50"/>
    </row>
    <row r="40" customFormat="false" ht="15.95" hidden="false" customHeight="true" outlineLevel="0" collapsed="false">
      <c r="A40" s="50"/>
    </row>
    <row r="41" customFormat="false" ht="15.95" hidden="false" customHeight="true" outlineLevel="0" collapsed="false">
      <c r="A41" s="50"/>
    </row>
    <row r="42" customFormat="false" ht="15.95" hidden="false" customHeight="true" outlineLevel="0" collapsed="false">
      <c r="A42" s="50"/>
    </row>
    <row r="43" customFormat="false" ht="15.95" hidden="false" customHeight="true" outlineLevel="0" collapsed="false">
      <c r="A43" s="50"/>
    </row>
    <row r="44" customFormat="false" ht="15.95" hidden="false" customHeight="true" outlineLevel="0" collapsed="false">
      <c r="A44" s="50"/>
    </row>
    <row r="45" customFormat="false" ht="15.95" hidden="false" customHeight="true" outlineLevel="0" collapsed="false">
      <c r="A45" s="50"/>
    </row>
    <row r="46" customFormat="false" ht="15.95" hidden="false" customHeight="true" outlineLevel="0" collapsed="false">
      <c r="A46" s="50"/>
    </row>
    <row r="47" customFormat="false" ht="15.95" hidden="false" customHeight="true" outlineLevel="0" collapsed="false">
      <c r="A47" s="50"/>
    </row>
    <row r="48" customFormat="false" ht="15.95" hidden="false" customHeight="true" outlineLevel="0" collapsed="false">
      <c r="A48" s="50"/>
    </row>
    <row r="49" customFormat="false" ht="15.95" hidden="false" customHeight="true" outlineLevel="0" collapsed="false">
      <c r="A49" s="50"/>
    </row>
    <row r="50" customFormat="false" ht="15.95" hidden="false" customHeight="true" outlineLevel="0" collapsed="false">
      <c r="A50" s="50"/>
    </row>
    <row r="51" customFormat="false" ht="15.95" hidden="false" customHeight="true" outlineLevel="0" collapsed="false">
      <c r="A51" s="50"/>
    </row>
    <row r="52" customFormat="false" ht="15.95" hidden="false" customHeight="true" outlineLevel="0" collapsed="false">
      <c r="A52" s="50"/>
    </row>
    <row r="53" customFormat="false" ht="15.95" hidden="false" customHeight="true" outlineLevel="0" collapsed="false">
      <c r="A53" s="50"/>
    </row>
    <row r="54" customFormat="false" ht="15.95" hidden="false" customHeight="true" outlineLevel="0" collapsed="false">
      <c r="A54" s="50"/>
    </row>
    <row r="55" customFormat="false" ht="15.95" hidden="false" customHeight="true" outlineLevel="0" collapsed="false">
      <c r="A55" s="50"/>
    </row>
    <row r="56" customFormat="false" ht="15.95" hidden="false" customHeight="true" outlineLevel="0" collapsed="false">
      <c r="A56" s="50"/>
    </row>
    <row r="57" customFormat="false" ht="15.95" hidden="false" customHeight="true" outlineLevel="0" collapsed="false">
      <c r="A57" s="50"/>
    </row>
    <row r="58" customFormat="false" ht="15.95" hidden="false" customHeight="true" outlineLevel="0" collapsed="false">
      <c r="A58" s="50"/>
    </row>
    <row r="59" customFormat="false" ht="15.95" hidden="false" customHeight="true" outlineLevel="0" collapsed="false">
      <c r="A59" s="50"/>
    </row>
    <row r="60" customFormat="false" ht="15.95" hidden="false" customHeight="true" outlineLevel="0" collapsed="false">
      <c r="A60" s="50"/>
    </row>
    <row r="61" customFormat="false" ht="15.95" hidden="false" customHeight="true" outlineLevel="0" collapsed="false">
      <c r="A61" s="50"/>
    </row>
    <row r="62" customFormat="false" ht="15.95" hidden="false" customHeight="true" outlineLevel="0" collapsed="false">
      <c r="A62" s="50"/>
    </row>
    <row r="63" customFormat="false" ht="15.95" hidden="false" customHeight="true" outlineLevel="0" collapsed="false">
      <c r="A63" s="50"/>
    </row>
    <row r="64" customFormat="false" ht="15.95" hidden="false" customHeight="true" outlineLevel="0" collapsed="false">
      <c r="A64" s="50"/>
    </row>
    <row r="65" customFormat="false" ht="15.95" hidden="false" customHeight="true" outlineLevel="0" collapsed="false">
      <c r="A65" s="50"/>
    </row>
    <row r="66" customFormat="false" ht="15.95" hidden="false" customHeight="true" outlineLevel="0" collapsed="false">
      <c r="A66" s="50"/>
    </row>
    <row r="67" customFormat="false" ht="15.95" hidden="false" customHeight="true" outlineLevel="0" collapsed="false">
      <c r="A67" s="50"/>
    </row>
    <row r="68" customFormat="false" ht="15.95" hidden="false" customHeight="true" outlineLevel="0" collapsed="false">
      <c r="A68" s="50"/>
    </row>
    <row r="69" customFormat="false" ht="15.95" hidden="false" customHeight="true" outlineLevel="0" collapsed="false">
      <c r="A69" s="50"/>
    </row>
    <row r="70" customFormat="false" ht="15.95" hidden="false" customHeight="true" outlineLevel="0" collapsed="false">
      <c r="A70" s="50"/>
    </row>
    <row r="71" customFormat="false" ht="15.95" hidden="false" customHeight="true" outlineLevel="0" collapsed="false">
      <c r="A71" s="50"/>
    </row>
    <row r="72" customFormat="false" ht="15.95" hidden="false" customHeight="true" outlineLevel="0" collapsed="false">
      <c r="A72" s="50"/>
    </row>
    <row r="73" customFormat="false" ht="15.95" hidden="false" customHeight="true" outlineLevel="0" collapsed="false">
      <c r="A73" s="50"/>
    </row>
    <row r="74" customFormat="false" ht="15.95" hidden="false" customHeight="true" outlineLevel="0" collapsed="false">
      <c r="A74" s="50"/>
    </row>
    <row r="75" customFormat="false" ht="15.95" hidden="false" customHeight="true" outlineLevel="0" collapsed="false">
      <c r="A75" s="50"/>
    </row>
    <row r="76" customFormat="false" ht="15.95" hidden="false" customHeight="true" outlineLevel="0" collapsed="false">
      <c r="A76" s="50"/>
    </row>
    <row r="77" customFormat="false" ht="15.95" hidden="false" customHeight="true" outlineLevel="0" collapsed="false">
      <c r="A77" s="50"/>
    </row>
    <row r="78" customFormat="false" ht="15.95" hidden="false" customHeight="true" outlineLevel="0" collapsed="false">
      <c r="A78" s="50"/>
    </row>
    <row r="79" customFormat="false" ht="15.95" hidden="false" customHeight="true" outlineLevel="0" collapsed="false">
      <c r="A79" s="50"/>
    </row>
    <row r="80" customFormat="false" ht="15.95" hidden="false" customHeight="true" outlineLevel="0" collapsed="false">
      <c r="A80" s="50"/>
    </row>
    <row r="81" customFormat="false" ht="15.95" hidden="false" customHeight="true" outlineLevel="0" collapsed="false">
      <c r="A81" s="50"/>
    </row>
    <row r="82" customFormat="false" ht="15.95" hidden="false" customHeight="true" outlineLevel="0" collapsed="false">
      <c r="A82" s="50"/>
    </row>
    <row r="83" customFormat="false" ht="15.95" hidden="false" customHeight="true" outlineLevel="0" collapsed="false">
      <c r="A83" s="50"/>
    </row>
    <row r="84" customFormat="false" ht="15.95" hidden="false" customHeight="true" outlineLevel="0" collapsed="false">
      <c r="A84" s="50"/>
    </row>
    <row r="85" customFormat="false" ht="15.95" hidden="false" customHeight="true" outlineLevel="0" collapsed="false">
      <c r="A85" s="50"/>
    </row>
    <row r="86" customFormat="false" ht="15.95" hidden="false" customHeight="true" outlineLevel="0" collapsed="false">
      <c r="A86" s="50"/>
    </row>
    <row r="87" customFormat="false" ht="15.95" hidden="false" customHeight="true" outlineLevel="0" collapsed="false">
      <c r="A87" s="50"/>
    </row>
    <row r="88" customFormat="false" ht="15.95" hidden="false" customHeight="true" outlineLevel="0" collapsed="false">
      <c r="A88" s="50"/>
    </row>
    <row r="89" customFormat="false" ht="15.95" hidden="false" customHeight="true" outlineLevel="0" collapsed="false">
      <c r="A89" s="50"/>
    </row>
    <row r="90" customFormat="false" ht="15.95" hidden="false" customHeight="true" outlineLevel="0" collapsed="false">
      <c r="A90" s="50"/>
    </row>
    <row r="91" customFormat="false" ht="15.95" hidden="false" customHeight="true" outlineLevel="0" collapsed="false">
      <c r="A91" s="50"/>
    </row>
    <row r="92" customFormat="false" ht="15.95" hidden="false" customHeight="true" outlineLevel="0" collapsed="false">
      <c r="A92" s="50"/>
    </row>
    <row r="93" customFormat="false" ht="15.95" hidden="false" customHeight="true" outlineLevel="0" collapsed="false">
      <c r="A93" s="50"/>
    </row>
    <row r="94" customFormat="false" ht="15.95" hidden="false" customHeight="true" outlineLevel="0" collapsed="false">
      <c r="A94" s="50"/>
    </row>
    <row r="95" customFormat="false" ht="15.95" hidden="false" customHeight="true" outlineLevel="0" collapsed="false">
      <c r="A95" s="50"/>
    </row>
    <row r="96" customFormat="false" ht="15.95" hidden="false" customHeight="true" outlineLevel="0" collapsed="false">
      <c r="A96" s="50"/>
    </row>
    <row r="97" customFormat="false" ht="15.95" hidden="false" customHeight="true" outlineLevel="0" collapsed="false">
      <c r="A97" s="50"/>
    </row>
    <row r="98" customFormat="false" ht="15.95" hidden="false" customHeight="true" outlineLevel="0" collapsed="false">
      <c r="A98" s="50"/>
    </row>
    <row r="99" customFormat="false" ht="15.95" hidden="false" customHeight="true" outlineLevel="0" collapsed="false">
      <c r="A99" s="50"/>
    </row>
    <row r="100" customFormat="false" ht="15.95" hidden="false" customHeight="true" outlineLevel="0" collapsed="false">
      <c r="A100" s="50"/>
    </row>
    <row r="101" customFormat="false" ht="15.95" hidden="false" customHeight="true" outlineLevel="0" collapsed="false">
      <c r="A101" s="50"/>
    </row>
    <row r="102" customFormat="false" ht="15.95" hidden="false" customHeight="true" outlineLevel="0" collapsed="false">
      <c r="A102" s="50"/>
    </row>
    <row r="103" customFormat="false" ht="15.95" hidden="false" customHeight="true" outlineLevel="0" collapsed="false">
      <c r="A103" s="50"/>
    </row>
    <row r="104" customFormat="false" ht="15.95" hidden="false" customHeight="true" outlineLevel="0" collapsed="false">
      <c r="A104" s="50"/>
    </row>
    <row r="105" customFormat="false" ht="15.95" hidden="false" customHeight="true" outlineLevel="0" collapsed="false">
      <c r="A105" s="50"/>
    </row>
    <row r="106" customFormat="false" ht="15.95" hidden="false" customHeight="true" outlineLevel="0" collapsed="false">
      <c r="A106" s="50"/>
    </row>
    <row r="107" customFormat="false" ht="15.95" hidden="false" customHeight="true" outlineLevel="0" collapsed="false">
      <c r="A107" s="50"/>
    </row>
    <row r="108" customFormat="false" ht="15.95" hidden="false" customHeight="true" outlineLevel="0" collapsed="false">
      <c r="A108" s="50"/>
    </row>
    <row r="109" customFormat="false" ht="15.95" hidden="false" customHeight="true" outlineLevel="0" collapsed="false">
      <c r="A109" s="50"/>
    </row>
    <row r="110" customFormat="false" ht="15.95" hidden="false" customHeight="true" outlineLevel="0" collapsed="false">
      <c r="A110" s="50"/>
    </row>
    <row r="111" customFormat="false" ht="15.95" hidden="false" customHeight="true" outlineLevel="0" collapsed="false">
      <c r="A111" s="50"/>
    </row>
    <row r="112" customFormat="false" ht="15.95" hidden="false" customHeight="true" outlineLevel="0" collapsed="false">
      <c r="A112" s="50"/>
    </row>
    <row r="113" customFormat="false" ht="15.95" hidden="false" customHeight="true" outlineLevel="0" collapsed="false">
      <c r="A113" s="50"/>
    </row>
    <row r="114" customFormat="false" ht="15.95" hidden="false" customHeight="true" outlineLevel="0" collapsed="false">
      <c r="A114" s="50"/>
    </row>
    <row r="115" customFormat="false" ht="15.95" hidden="false" customHeight="true" outlineLevel="0" collapsed="false">
      <c r="A115" s="50"/>
    </row>
    <row r="116" customFormat="false" ht="15.95" hidden="false" customHeight="true" outlineLevel="0" collapsed="false">
      <c r="A116" s="50"/>
    </row>
    <row r="117" customFormat="false" ht="15.95" hidden="false" customHeight="true" outlineLevel="0" collapsed="false">
      <c r="A117" s="50"/>
    </row>
    <row r="118" customFormat="false" ht="15.95" hidden="false" customHeight="true" outlineLevel="0" collapsed="false">
      <c r="A118" s="50"/>
    </row>
    <row r="119" customFormat="false" ht="15.95" hidden="false" customHeight="true" outlineLevel="0" collapsed="false">
      <c r="A119" s="50"/>
    </row>
    <row r="120" customFormat="false" ht="15.95" hidden="false" customHeight="true" outlineLevel="0" collapsed="false">
      <c r="A120" s="50"/>
    </row>
    <row r="121" customFormat="false" ht="15.95" hidden="false" customHeight="true" outlineLevel="0" collapsed="false">
      <c r="A121" s="50"/>
    </row>
    <row r="122" customFormat="false" ht="15.95" hidden="false" customHeight="true" outlineLevel="0" collapsed="false">
      <c r="A122" s="50"/>
    </row>
    <row r="123" customFormat="false" ht="15.95" hidden="false" customHeight="true" outlineLevel="0" collapsed="false">
      <c r="A123" s="50"/>
    </row>
    <row r="124" customFormat="false" ht="15.95" hidden="false" customHeight="true" outlineLevel="0" collapsed="false">
      <c r="A124" s="50"/>
    </row>
    <row r="125" customFormat="false" ht="15.95" hidden="false" customHeight="true" outlineLevel="0" collapsed="false">
      <c r="A125" s="50"/>
    </row>
    <row r="126" customFormat="false" ht="15.95" hidden="false" customHeight="true" outlineLevel="0" collapsed="false">
      <c r="A126" s="50"/>
    </row>
    <row r="127" customFormat="false" ht="15.95" hidden="false" customHeight="true" outlineLevel="0" collapsed="false">
      <c r="A127" s="50"/>
    </row>
    <row r="128" customFormat="false" ht="15.95" hidden="false" customHeight="true" outlineLevel="0" collapsed="false">
      <c r="A128" s="50"/>
    </row>
    <row r="129" customFormat="false" ht="15.95" hidden="false" customHeight="true" outlineLevel="0" collapsed="false">
      <c r="A129" s="50"/>
    </row>
    <row r="130" customFormat="false" ht="15.95" hidden="false" customHeight="true" outlineLevel="0" collapsed="false">
      <c r="A130" s="50"/>
    </row>
    <row r="131" customFormat="false" ht="15.95" hidden="false" customHeight="true" outlineLevel="0" collapsed="false">
      <c r="A131" s="50"/>
    </row>
    <row r="132" customFormat="false" ht="15.95" hidden="false" customHeight="true" outlineLevel="0" collapsed="false">
      <c r="A132" s="50"/>
    </row>
    <row r="133" customFormat="false" ht="15.95" hidden="false" customHeight="true" outlineLevel="0" collapsed="false">
      <c r="A133" s="50"/>
    </row>
    <row r="134" customFormat="false" ht="15.95" hidden="false" customHeight="true" outlineLevel="0" collapsed="false">
      <c r="A134" s="50"/>
    </row>
    <row r="135" customFormat="false" ht="15.95" hidden="false" customHeight="true" outlineLevel="0" collapsed="false">
      <c r="A135" s="50"/>
    </row>
    <row r="136" customFormat="false" ht="15.95" hidden="false" customHeight="true" outlineLevel="0" collapsed="false">
      <c r="A136" s="50"/>
    </row>
    <row r="137" customFormat="false" ht="15.95" hidden="false" customHeight="true" outlineLevel="0" collapsed="false">
      <c r="A137" s="50"/>
    </row>
    <row r="138" customFormat="false" ht="15.95" hidden="false" customHeight="true" outlineLevel="0" collapsed="false">
      <c r="A138" s="50"/>
    </row>
    <row r="139" customFormat="false" ht="15.95" hidden="false" customHeight="true" outlineLevel="0" collapsed="false">
      <c r="A139" s="50"/>
    </row>
    <row r="140" customFormat="false" ht="15.95" hidden="false" customHeight="true" outlineLevel="0" collapsed="false">
      <c r="A140" s="50"/>
    </row>
    <row r="141" customFormat="false" ht="15.95" hidden="false" customHeight="true" outlineLevel="0" collapsed="false">
      <c r="A141" s="50"/>
    </row>
    <row r="142" customFormat="false" ht="15.95" hidden="false" customHeight="true" outlineLevel="0" collapsed="false">
      <c r="A142" s="50"/>
    </row>
    <row r="143" customFormat="false" ht="15.95" hidden="false" customHeight="true" outlineLevel="0" collapsed="false">
      <c r="A143" s="50"/>
    </row>
    <row r="144" customFormat="false" ht="15.95" hidden="false" customHeight="true" outlineLevel="0" collapsed="false">
      <c r="A144" s="50"/>
    </row>
    <row r="145" customFormat="false" ht="15.95" hidden="false" customHeight="true" outlineLevel="0" collapsed="false">
      <c r="A145" s="50"/>
    </row>
    <row r="146" customFormat="false" ht="15.95" hidden="false" customHeight="true" outlineLevel="0" collapsed="false">
      <c r="A146" s="50"/>
    </row>
    <row r="147" customFormat="false" ht="15.95" hidden="false" customHeight="true" outlineLevel="0" collapsed="false">
      <c r="A147" s="50"/>
    </row>
    <row r="148" customFormat="false" ht="15.95" hidden="false" customHeight="true" outlineLevel="0" collapsed="false">
      <c r="A148" s="50"/>
    </row>
    <row r="149" customFormat="false" ht="15.95" hidden="false" customHeight="true" outlineLevel="0" collapsed="false">
      <c r="A149" s="50"/>
    </row>
    <row r="150" customFormat="false" ht="15.95" hidden="false" customHeight="true" outlineLevel="0" collapsed="false">
      <c r="A150" s="50"/>
    </row>
    <row r="151" customFormat="false" ht="15.95" hidden="false" customHeight="true" outlineLevel="0" collapsed="false">
      <c r="A151" s="50"/>
    </row>
    <row r="152" customFormat="false" ht="15.95" hidden="false" customHeight="true" outlineLevel="0" collapsed="false">
      <c r="A152" s="50"/>
    </row>
    <row r="153" customFormat="false" ht="15.95" hidden="false" customHeight="true" outlineLevel="0" collapsed="false">
      <c r="A153" s="50"/>
    </row>
    <row r="154" customFormat="false" ht="15.95" hidden="false" customHeight="true" outlineLevel="0" collapsed="false">
      <c r="A154" s="50"/>
    </row>
    <row r="155" customFormat="false" ht="15.95" hidden="false" customHeight="true" outlineLevel="0" collapsed="false">
      <c r="A155" s="50"/>
    </row>
    <row r="156" customFormat="false" ht="15.95" hidden="false" customHeight="true" outlineLevel="0" collapsed="false">
      <c r="A156" s="50"/>
    </row>
    <row r="157" customFormat="false" ht="15.95" hidden="false" customHeight="true" outlineLevel="0" collapsed="false">
      <c r="A157" s="50"/>
    </row>
    <row r="158" customFormat="false" ht="15.95" hidden="false" customHeight="true" outlineLevel="0" collapsed="false">
      <c r="A158" s="50"/>
    </row>
    <row r="159" customFormat="false" ht="15.95" hidden="false" customHeight="true" outlineLevel="0" collapsed="false">
      <c r="A159" s="50"/>
    </row>
    <row r="160" customFormat="false" ht="15.95" hidden="false" customHeight="true" outlineLevel="0" collapsed="false">
      <c r="A160" s="50"/>
    </row>
    <row r="161" customFormat="false" ht="15.95" hidden="false" customHeight="true" outlineLevel="0" collapsed="false">
      <c r="A161" s="50"/>
    </row>
    <row r="162" customFormat="false" ht="15.95" hidden="false" customHeight="true" outlineLevel="0" collapsed="false">
      <c r="A162" s="50"/>
    </row>
    <row r="163" customFormat="false" ht="15.95" hidden="false" customHeight="true" outlineLevel="0" collapsed="false">
      <c r="A163" s="50"/>
    </row>
    <row r="164" customFormat="false" ht="15.95" hidden="false" customHeight="true" outlineLevel="0" collapsed="false">
      <c r="A164" s="50"/>
    </row>
    <row r="165" customFormat="false" ht="15.95" hidden="false" customHeight="true" outlineLevel="0" collapsed="false">
      <c r="A165" s="50"/>
    </row>
    <row r="166" customFormat="false" ht="15.95" hidden="false" customHeight="true" outlineLevel="0" collapsed="false">
      <c r="A166" s="50"/>
    </row>
    <row r="167" customFormat="false" ht="15.95" hidden="false" customHeight="true" outlineLevel="0" collapsed="false">
      <c r="A167" s="50"/>
    </row>
    <row r="168" customFormat="false" ht="15.95" hidden="false" customHeight="true" outlineLevel="0" collapsed="false">
      <c r="A168" s="50"/>
    </row>
    <row r="169" customFormat="false" ht="15.95" hidden="false" customHeight="true" outlineLevel="0" collapsed="false">
      <c r="A169" s="50"/>
    </row>
    <row r="170" customFormat="false" ht="15.95" hidden="false" customHeight="true" outlineLevel="0" collapsed="false">
      <c r="A170" s="50"/>
    </row>
    <row r="171" customFormat="false" ht="15.95" hidden="false" customHeight="true" outlineLevel="0" collapsed="false">
      <c r="A171" s="50"/>
    </row>
    <row r="172" customFormat="false" ht="15.95" hidden="false" customHeight="true" outlineLevel="0" collapsed="false">
      <c r="A172" s="50"/>
    </row>
    <row r="173" customFormat="false" ht="15.95" hidden="false" customHeight="true" outlineLevel="0" collapsed="false">
      <c r="A173" s="50"/>
    </row>
    <row r="174" customFormat="false" ht="15.95" hidden="false" customHeight="true" outlineLevel="0" collapsed="false">
      <c r="A174" s="50"/>
    </row>
    <row r="175" customFormat="false" ht="15.95" hidden="false" customHeight="true" outlineLevel="0" collapsed="false">
      <c r="A175" s="50"/>
    </row>
    <row r="176" customFormat="false" ht="15.95" hidden="false" customHeight="true" outlineLevel="0" collapsed="false">
      <c r="A176" s="50"/>
    </row>
    <row r="177" customFormat="false" ht="15.95" hidden="false" customHeight="true" outlineLevel="0" collapsed="false">
      <c r="A177" s="50"/>
    </row>
    <row r="178" customFormat="false" ht="15.95" hidden="false" customHeight="true" outlineLevel="0" collapsed="false">
      <c r="A178" s="50"/>
    </row>
    <row r="179" customFormat="false" ht="15.95" hidden="false" customHeight="true" outlineLevel="0" collapsed="false">
      <c r="A179" s="50"/>
    </row>
    <row r="180" customFormat="false" ht="15.95" hidden="false" customHeight="true" outlineLevel="0" collapsed="false">
      <c r="A180" s="50"/>
    </row>
    <row r="181" customFormat="false" ht="15.95" hidden="false" customHeight="true" outlineLevel="0" collapsed="false">
      <c r="A181" s="50"/>
    </row>
    <row r="182" customFormat="false" ht="15.95" hidden="false" customHeight="true" outlineLevel="0" collapsed="false">
      <c r="A182" s="50"/>
    </row>
    <row r="183" customFormat="false" ht="15.95" hidden="false" customHeight="true" outlineLevel="0" collapsed="false">
      <c r="A183" s="50"/>
    </row>
    <row r="184" customFormat="false" ht="15.95" hidden="false" customHeight="true" outlineLevel="0" collapsed="false">
      <c r="A184" s="50"/>
    </row>
    <row r="185" customFormat="false" ht="15.95" hidden="false" customHeight="true" outlineLevel="0" collapsed="false">
      <c r="A185" s="50"/>
    </row>
    <row r="186" customFormat="false" ht="15.95" hidden="false" customHeight="true" outlineLevel="0" collapsed="false">
      <c r="A186" s="50"/>
    </row>
    <row r="187" customFormat="false" ht="15.95" hidden="false" customHeight="true" outlineLevel="0" collapsed="false">
      <c r="A187" s="50"/>
    </row>
    <row r="188" customFormat="false" ht="15.95" hidden="false" customHeight="true" outlineLevel="0" collapsed="false">
      <c r="A188" s="50"/>
    </row>
    <row r="189" customFormat="false" ht="15.95" hidden="false" customHeight="true" outlineLevel="0" collapsed="false">
      <c r="A189" s="50"/>
    </row>
    <row r="190" customFormat="false" ht="15.95" hidden="false" customHeight="true" outlineLevel="0" collapsed="false">
      <c r="A190" s="50"/>
    </row>
    <row r="191" customFormat="false" ht="15.95" hidden="false" customHeight="true" outlineLevel="0" collapsed="false">
      <c r="A191" s="50"/>
    </row>
    <row r="192" customFormat="false" ht="15.95" hidden="false" customHeight="true" outlineLevel="0" collapsed="false">
      <c r="A192" s="50"/>
    </row>
    <row r="193" customFormat="false" ht="15.95" hidden="false" customHeight="true" outlineLevel="0" collapsed="false">
      <c r="A193" s="50"/>
    </row>
    <row r="194" customFormat="false" ht="15.95" hidden="false" customHeight="true" outlineLevel="0" collapsed="false">
      <c r="A194" s="50"/>
    </row>
    <row r="195" customFormat="false" ht="15.95" hidden="false" customHeight="true" outlineLevel="0" collapsed="false">
      <c r="A195" s="50"/>
    </row>
    <row r="196" customFormat="false" ht="15.95" hidden="false" customHeight="true" outlineLevel="0" collapsed="false">
      <c r="A196" s="50"/>
    </row>
    <row r="197" customFormat="false" ht="15.95" hidden="false" customHeight="true" outlineLevel="0" collapsed="false">
      <c r="A197" s="50"/>
    </row>
    <row r="198" customFormat="false" ht="15.95" hidden="false" customHeight="true" outlineLevel="0" collapsed="false">
      <c r="A198" s="50"/>
    </row>
    <row r="199" customFormat="false" ht="15.95" hidden="false" customHeight="true" outlineLevel="0" collapsed="false">
      <c r="A199" s="50"/>
    </row>
    <row r="200" customFormat="false" ht="15.95" hidden="false" customHeight="true" outlineLevel="0" collapsed="false">
      <c r="A200" s="50"/>
    </row>
    <row r="201" customFormat="false" ht="15.95" hidden="false" customHeight="true" outlineLevel="0" collapsed="false">
      <c r="A201" s="50"/>
    </row>
    <row r="202" customFormat="false" ht="15.95" hidden="false" customHeight="true" outlineLevel="0" collapsed="false">
      <c r="A202" s="50"/>
    </row>
    <row r="203" customFormat="false" ht="15.95" hidden="false" customHeight="true" outlineLevel="0" collapsed="false">
      <c r="A203" s="50"/>
    </row>
    <row r="204" customFormat="false" ht="15.95" hidden="false" customHeight="true" outlineLevel="0" collapsed="false">
      <c r="A204" s="50"/>
    </row>
    <row r="205" customFormat="false" ht="15.95" hidden="false" customHeight="true" outlineLevel="0" collapsed="false">
      <c r="A205" s="50"/>
    </row>
    <row r="206" customFormat="false" ht="15.95" hidden="false" customHeight="true" outlineLevel="0" collapsed="false">
      <c r="A206" s="50"/>
    </row>
    <row r="207" customFormat="false" ht="15.95" hidden="false" customHeight="true" outlineLevel="0" collapsed="false">
      <c r="A207" s="50"/>
    </row>
    <row r="208" customFormat="false" ht="15.95" hidden="false" customHeight="true" outlineLevel="0" collapsed="false">
      <c r="A208" s="50"/>
    </row>
    <row r="209" customFormat="false" ht="15.95" hidden="false" customHeight="true" outlineLevel="0" collapsed="false">
      <c r="A209" s="50"/>
    </row>
    <row r="210" customFormat="false" ht="15.95" hidden="false" customHeight="true" outlineLevel="0" collapsed="false">
      <c r="A210" s="50"/>
    </row>
    <row r="211" customFormat="false" ht="15.95" hidden="false" customHeight="true" outlineLevel="0" collapsed="false">
      <c r="A211" s="50"/>
    </row>
    <row r="212" customFormat="false" ht="15.95" hidden="false" customHeight="true" outlineLevel="0" collapsed="false">
      <c r="A212" s="50"/>
    </row>
    <row r="213" customFormat="false" ht="15.95" hidden="false" customHeight="true" outlineLevel="0" collapsed="false">
      <c r="A213" s="50"/>
    </row>
    <row r="214" customFormat="false" ht="15.95" hidden="false" customHeight="true" outlineLevel="0" collapsed="false">
      <c r="A214" s="50"/>
    </row>
    <row r="215" customFormat="false" ht="15.95" hidden="false" customHeight="true" outlineLevel="0" collapsed="false">
      <c r="A215" s="50"/>
    </row>
    <row r="216" customFormat="false" ht="15.95" hidden="false" customHeight="true" outlineLevel="0" collapsed="false">
      <c r="A216" s="50"/>
    </row>
    <row r="217" customFormat="false" ht="15.95" hidden="false" customHeight="true" outlineLevel="0" collapsed="false">
      <c r="A217" s="50"/>
    </row>
    <row r="218" customFormat="false" ht="15.95" hidden="false" customHeight="true" outlineLevel="0" collapsed="false">
      <c r="A218" s="50"/>
    </row>
    <row r="219" customFormat="false" ht="15.95" hidden="false" customHeight="true" outlineLevel="0" collapsed="false">
      <c r="A219" s="50"/>
    </row>
    <row r="220" customFormat="false" ht="15.95" hidden="false" customHeight="true" outlineLevel="0" collapsed="false">
      <c r="A220" s="50"/>
    </row>
    <row r="221" customFormat="false" ht="15.95" hidden="false" customHeight="true" outlineLevel="0" collapsed="false">
      <c r="A221" s="50"/>
    </row>
    <row r="222" customFormat="false" ht="15.95" hidden="false" customHeight="true" outlineLevel="0" collapsed="false">
      <c r="A222" s="50"/>
    </row>
    <row r="223" customFormat="false" ht="15.95" hidden="false" customHeight="true" outlineLevel="0" collapsed="false">
      <c r="A223" s="50"/>
    </row>
    <row r="224" customFormat="false" ht="15.95" hidden="false" customHeight="true" outlineLevel="0" collapsed="false">
      <c r="A224" s="50"/>
    </row>
    <row r="225" customFormat="false" ht="15.95" hidden="false" customHeight="true" outlineLevel="0" collapsed="false">
      <c r="A225" s="50"/>
    </row>
    <row r="226" customFormat="false" ht="15.95" hidden="false" customHeight="true" outlineLevel="0" collapsed="false">
      <c r="A226" s="50"/>
    </row>
    <row r="227" customFormat="false" ht="15.95" hidden="false" customHeight="true" outlineLevel="0" collapsed="false">
      <c r="A227" s="50"/>
    </row>
    <row r="228" customFormat="false" ht="15.95" hidden="false" customHeight="true" outlineLevel="0" collapsed="false">
      <c r="A228" s="50"/>
    </row>
    <row r="229" customFormat="false" ht="15.95" hidden="false" customHeight="true" outlineLevel="0" collapsed="false">
      <c r="A229" s="50"/>
    </row>
    <row r="230" customFormat="false" ht="15.95" hidden="false" customHeight="true" outlineLevel="0" collapsed="false">
      <c r="A230" s="50"/>
    </row>
    <row r="231" customFormat="false" ht="15.95" hidden="false" customHeight="true" outlineLevel="0" collapsed="false">
      <c r="A231" s="50"/>
    </row>
    <row r="232" customFormat="false" ht="15.95" hidden="false" customHeight="true" outlineLevel="0" collapsed="false">
      <c r="A232" s="50"/>
    </row>
    <row r="233" customFormat="false" ht="15.95" hidden="false" customHeight="true" outlineLevel="0" collapsed="false">
      <c r="A233" s="50"/>
    </row>
    <row r="234" customFormat="false" ht="15.95" hidden="false" customHeight="true" outlineLevel="0" collapsed="false">
      <c r="A234" s="50"/>
    </row>
    <row r="235" customFormat="false" ht="15.95" hidden="false" customHeight="true" outlineLevel="0" collapsed="false">
      <c r="A235" s="50"/>
    </row>
    <row r="236" customFormat="false" ht="15.95" hidden="false" customHeight="true" outlineLevel="0" collapsed="false">
      <c r="A236" s="50"/>
    </row>
    <row r="237" customFormat="false" ht="15.95" hidden="false" customHeight="true" outlineLevel="0" collapsed="false">
      <c r="A237" s="50"/>
    </row>
    <row r="238" customFormat="false" ht="15.95" hidden="false" customHeight="true" outlineLevel="0" collapsed="false">
      <c r="A238" s="50"/>
    </row>
    <row r="239" customFormat="false" ht="15.95" hidden="false" customHeight="true" outlineLevel="0" collapsed="false">
      <c r="A239" s="50"/>
    </row>
    <row r="240" customFormat="false" ht="15.95" hidden="false" customHeight="true" outlineLevel="0" collapsed="false">
      <c r="A240" s="50"/>
    </row>
    <row r="241" customFormat="false" ht="15.95" hidden="false" customHeight="true" outlineLevel="0" collapsed="false">
      <c r="A241" s="50"/>
    </row>
    <row r="242" customFormat="false" ht="15.95" hidden="false" customHeight="true" outlineLevel="0" collapsed="false">
      <c r="A242" s="50"/>
    </row>
    <row r="243" customFormat="false" ht="15.95" hidden="false" customHeight="true" outlineLevel="0" collapsed="false">
      <c r="A243" s="50"/>
    </row>
    <row r="244" customFormat="false" ht="15.95" hidden="false" customHeight="true" outlineLevel="0" collapsed="false">
      <c r="A244" s="50"/>
    </row>
    <row r="245" customFormat="false" ht="15.95" hidden="false" customHeight="true" outlineLevel="0" collapsed="false">
      <c r="A245" s="50"/>
    </row>
    <row r="246" customFormat="false" ht="15.95" hidden="false" customHeight="true" outlineLevel="0" collapsed="false">
      <c r="A246" s="50"/>
    </row>
    <row r="247" customFormat="false" ht="15.95" hidden="false" customHeight="true" outlineLevel="0" collapsed="false">
      <c r="A247" s="50"/>
    </row>
    <row r="248" customFormat="false" ht="15.95" hidden="false" customHeight="true" outlineLevel="0" collapsed="false">
      <c r="A248" s="50"/>
    </row>
    <row r="249" customFormat="false" ht="15.95" hidden="false" customHeight="true" outlineLevel="0" collapsed="false">
      <c r="A249" s="50"/>
    </row>
    <row r="250" customFormat="false" ht="15.95" hidden="false" customHeight="true" outlineLevel="0" collapsed="false">
      <c r="A250" s="50"/>
    </row>
    <row r="251" customFormat="false" ht="15.95" hidden="false" customHeight="true" outlineLevel="0" collapsed="false">
      <c r="A251" s="50"/>
    </row>
    <row r="252" customFormat="false" ht="15.95" hidden="false" customHeight="true" outlineLevel="0" collapsed="false">
      <c r="A252" s="50"/>
    </row>
    <row r="253" customFormat="false" ht="15.95" hidden="false" customHeight="true" outlineLevel="0" collapsed="false">
      <c r="A253" s="50"/>
    </row>
    <row r="254" customFormat="false" ht="15.95" hidden="false" customHeight="true" outlineLevel="0" collapsed="false">
      <c r="A254" s="50"/>
    </row>
    <row r="255" customFormat="false" ht="15.95" hidden="false" customHeight="true" outlineLevel="0" collapsed="false">
      <c r="A255" s="50"/>
    </row>
    <row r="256" customFormat="false" ht="15.95" hidden="false" customHeight="true" outlineLevel="0" collapsed="false">
      <c r="A256" s="50"/>
    </row>
    <row r="257" customFormat="false" ht="15.95" hidden="false" customHeight="true" outlineLevel="0" collapsed="false">
      <c r="A257" s="50"/>
    </row>
    <row r="258" customFormat="false" ht="15.95" hidden="false" customHeight="true" outlineLevel="0" collapsed="false">
      <c r="A258" s="50"/>
    </row>
    <row r="259" customFormat="false" ht="15.95" hidden="false" customHeight="true" outlineLevel="0" collapsed="false">
      <c r="A259" s="50"/>
    </row>
    <row r="260" customFormat="false" ht="15.95" hidden="false" customHeight="true" outlineLevel="0" collapsed="false">
      <c r="A260" s="50"/>
    </row>
    <row r="261" customFormat="false" ht="15.95" hidden="false" customHeight="true" outlineLevel="0" collapsed="false">
      <c r="A261" s="50"/>
    </row>
    <row r="262" customFormat="false" ht="15.95" hidden="false" customHeight="true" outlineLevel="0" collapsed="false">
      <c r="A262" s="50"/>
    </row>
    <row r="263" customFormat="false" ht="15.95" hidden="false" customHeight="true" outlineLevel="0" collapsed="false">
      <c r="A263" s="50"/>
    </row>
    <row r="264" customFormat="false" ht="15.95" hidden="false" customHeight="true" outlineLevel="0" collapsed="false">
      <c r="A264" s="50"/>
    </row>
    <row r="265" customFormat="false" ht="15.95" hidden="false" customHeight="true" outlineLevel="0" collapsed="false">
      <c r="A265" s="50"/>
    </row>
    <row r="266" customFormat="false" ht="15.95" hidden="false" customHeight="true" outlineLevel="0" collapsed="false">
      <c r="A266" s="50"/>
    </row>
    <row r="267" customFormat="false" ht="15.95" hidden="false" customHeight="true" outlineLevel="0" collapsed="false">
      <c r="A267" s="50"/>
    </row>
    <row r="268" customFormat="false" ht="15.95" hidden="false" customHeight="true" outlineLevel="0" collapsed="false">
      <c r="A268" s="50"/>
    </row>
    <row r="269" customFormat="false" ht="15.95" hidden="false" customHeight="true" outlineLevel="0" collapsed="false">
      <c r="A269" s="50"/>
    </row>
    <row r="270" customFormat="false" ht="15.95" hidden="false" customHeight="true" outlineLevel="0" collapsed="false">
      <c r="A270" s="50"/>
    </row>
    <row r="271" customFormat="false" ht="15.95" hidden="false" customHeight="true" outlineLevel="0" collapsed="false">
      <c r="A271" s="50"/>
    </row>
    <row r="272" customFormat="false" ht="15.95" hidden="false" customHeight="true" outlineLevel="0" collapsed="false">
      <c r="A272" s="50"/>
    </row>
    <row r="273" customFormat="false" ht="15.95" hidden="false" customHeight="true" outlineLevel="0" collapsed="false">
      <c r="A273" s="50"/>
    </row>
    <row r="274" customFormat="false" ht="15.95" hidden="false" customHeight="true" outlineLevel="0" collapsed="false">
      <c r="A274" s="50"/>
    </row>
    <row r="275" customFormat="false" ht="15.95" hidden="false" customHeight="true" outlineLevel="0" collapsed="false">
      <c r="A275" s="50"/>
    </row>
    <row r="276" customFormat="false" ht="15.95" hidden="false" customHeight="true" outlineLevel="0" collapsed="false">
      <c r="A276" s="50"/>
    </row>
    <row r="277" customFormat="false" ht="15.95" hidden="false" customHeight="true" outlineLevel="0" collapsed="false">
      <c r="A277" s="50"/>
    </row>
    <row r="278" customFormat="false" ht="15.95" hidden="false" customHeight="true" outlineLevel="0" collapsed="false">
      <c r="A278" s="50"/>
    </row>
    <row r="279" customFormat="false" ht="15.95" hidden="false" customHeight="true" outlineLevel="0" collapsed="false">
      <c r="A279" s="50"/>
    </row>
    <row r="280" customFormat="false" ht="15.95" hidden="false" customHeight="true" outlineLevel="0" collapsed="false">
      <c r="A280" s="50"/>
    </row>
    <row r="281" customFormat="false" ht="15.95" hidden="false" customHeight="true" outlineLevel="0" collapsed="false">
      <c r="A281" s="50"/>
    </row>
    <row r="282" customFormat="false" ht="15.95" hidden="false" customHeight="true" outlineLevel="0" collapsed="false">
      <c r="A282" s="50"/>
    </row>
    <row r="283" customFormat="false" ht="15.95" hidden="false" customHeight="true" outlineLevel="0" collapsed="false">
      <c r="A283" s="50"/>
    </row>
    <row r="284" customFormat="false" ht="15.95" hidden="false" customHeight="true" outlineLevel="0" collapsed="false">
      <c r="A284" s="50"/>
    </row>
    <row r="285" customFormat="false" ht="15.95" hidden="false" customHeight="true" outlineLevel="0" collapsed="false">
      <c r="A285" s="50"/>
    </row>
    <row r="286" customFormat="false" ht="15.95" hidden="false" customHeight="true" outlineLevel="0" collapsed="false">
      <c r="A286" s="50"/>
    </row>
    <row r="287" customFormat="false" ht="15.95" hidden="false" customHeight="true" outlineLevel="0" collapsed="false">
      <c r="A287" s="50"/>
    </row>
    <row r="288" customFormat="false" ht="15.95" hidden="false" customHeight="true" outlineLevel="0" collapsed="false">
      <c r="A288" s="50"/>
    </row>
    <row r="289" customFormat="false" ht="15.95" hidden="false" customHeight="true" outlineLevel="0" collapsed="false">
      <c r="A289" s="50"/>
    </row>
    <row r="290" customFormat="false" ht="15.95" hidden="false" customHeight="true" outlineLevel="0" collapsed="false">
      <c r="A290" s="50"/>
    </row>
    <row r="291" customFormat="false" ht="15.95" hidden="false" customHeight="true" outlineLevel="0" collapsed="false">
      <c r="A291" s="50"/>
    </row>
    <row r="292" customFormat="false" ht="15.95" hidden="false" customHeight="true" outlineLevel="0" collapsed="false">
      <c r="A292" s="50"/>
    </row>
    <row r="293" customFormat="false" ht="15.95" hidden="false" customHeight="true" outlineLevel="0" collapsed="false">
      <c r="A293" s="50"/>
    </row>
    <row r="294" customFormat="false" ht="15.95" hidden="false" customHeight="true" outlineLevel="0" collapsed="false">
      <c r="A294" s="50"/>
    </row>
    <row r="295" customFormat="false" ht="15.95" hidden="false" customHeight="true" outlineLevel="0" collapsed="false">
      <c r="A295" s="50"/>
    </row>
    <row r="296" customFormat="false" ht="15.95" hidden="false" customHeight="true" outlineLevel="0" collapsed="false">
      <c r="A296" s="50"/>
    </row>
    <row r="297" customFormat="false" ht="15.95" hidden="false" customHeight="true" outlineLevel="0" collapsed="false">
      <c r="A297" s="50"/>
    </row>
    <row r="298" customFormat="false" ht="15.95" hidden="false" customHeight="true" outlineLevel="0" collapsed="false">
      <c r="A298" s="50"/>
    </row>
    <row r="299" customFormat="false" ht="15.95" hidden="false" customHeight="true" outlineLevel="0" collapsed="false">
      <c r="A299" s="50"/>
    </row>
    <row r="300" customFormat="false" ht="15.95" hidden="false" customHeight="true" outlineLevel="0" collapsed="false">
      <c r="A300" s="50"/>
    </row>
    <row r="301" customFormat="false" ht="15.95" hidden="false" customHeight="true" outlineLevel="0" collapsed="false">
      <c r="A301" s="50"/>
    </row>
    <row r="302" customFormat="false" ht="15.95" hidden="false" customHeight="true" outlineLevel="0" collapsed="false">
      <c r="A302" s="50"/>
    </row>
    <row r="303" customFormat="false" ht="15.95" hidden="false" customHeight="true" outlineLevel="0" collapsed="false">
      <c r="A303" s="50"/>
    </row>
    <row r="304" customFormat="false" ht="15.95" hidden="false" customHeight="true" outlineLevel="0" collapsed="false">
      <c r="A304" s="50"/>
    </row>
    <row r="305" customFormat="false" ht="15.95" hidden="false" customHeight="true" outlineLevel="0" collapsed="false">
      <c r="A305" s="50"/>
    </row>
    <row r="306" customFormat="false" ht="15.95" hidden="false" customHeight="true" outlineLevel="0" collapsed="false">
      <c r="A306" s="50"/>
    </row>
    <row r="307" customFormat="false" ht="15.95" hidden="false" customHeight="true" outlineLevel="0" collapsed="false">
      <c r="A307" s="50"/>
    </row>
    <row r="308" customFormat="false" ht="15.95" hidden="false" customHeight="true" outlineLevel="0" collapsed="false">
      <c r="A308" s="50"/>
    </row>
    <row r="309" customFormat="false" ht="15.95" hidden="false" customHeight="true" outlineLevel="0" collapsed="false">
      <c r="A309" s="50"/>
    </row>
    <row r="310" customFormat="false" ht="15.95" hidden="false" customHeight="true" outlineLevel="0" collapsed="false">
      <c r="A310" s="50"/>
    </row>
    <row r="311" customFormat="false" ht="15.95" hidden="false" customHeight="true" outlineLevel="0" collapsed="false">
      <c r="A311" s="50"/>
    </row>
    <row r="312" customFormat="false" ht="15.95" hidden="false" customHeight="true" outlineLevel="0" collapsed="false">
      <c r="A312" s="50"/>
    </row>
    <row r="313" customFormat="false" ht="15.95" hidden="false" customHeight="true" outlineLevel="0" collapsed="false">
      <c r="A313" s="50"/>
    </row>
    <row r="314" customFormat="false" ht="15.95" hidden="false" customHeight="true" outlineLevel="0" collapsed="false">
      <c r="A314" s="50"/>
    </row>
    <row r="315" customFormat="false" ht="15.95" hidden="false" customHeight="true" outlineLevel="0" collapsed="false">
      <c r="A315" s="50"/>
    </row>
    <row r="316" customFormat="false" ht="15.95" hidden="false" customHeight="true" outlineLevel="0" collapsed="false">
      <c r="A316" s="50"/>
    </row>
    <row r="317" customFormat="false" ht="15.95" hidden="false" customHeight="true" outlineLevel="0" collapsed="false">
      <c r="A317" s="50"/>
    </row>
    <row r="318" customFormat="false" ht="15.95" hidden="false" customHeight="true" outlineLevel="0" collapsed="false">
      <c r="A318" s="50"/>
    </row>
    <row r="319" customFormat="false" ht="15.95" hidden="false" customHeight="true" outlineLevel="0" collapsed="false">
      <c r="A319" s="50"/>
    </row>
    <row r="320" customFormat="false" ht="15.95" hidden="false" customHeight="true" outlineLevel="0" collapsed="false">
      <c r="A320" s="50"/>
    </row>
    <row r="321" customFormat="false" ht="15.95" hidden="false" customHeight="true" outlineLevel="0" collapsed="false">
      <c r="A321" s="50"/>
    </row>
    <row r="322" customFormat="false" ht="15.95" hidden="false" customHeight="true" outlineLevel="0" collapsed="false">
      <c r="A322" s="50"/>
    </row>
    <row r="323" customFormat="false" ht="15.95" hidden="false" customHeight="true" outlineLevel="0" collapsed="false">
      <c r="A323" s="50"/>
    </row>
    <row r="324" customFormat="false" ht="15.95" hidden="false" customHeight="true" outlineLevel="0" collapsed="false">
      <c r="A324" s="50"/>
    </row>
    <row r="325" customFormat="false" ht="15.95" hidden="false" customHeight="true" outlineLevel="0" collapsed="false">
      <c r="A325" s="50"/>
    </row>
    <row r="326" customFormat="false" ht="15.95" hidden="false" customHeight="true" outlineLevel="0" collapsed="false">
      <c r="A326" s="50"/>
    </row>
    <row r="327" customFormat="false" ht="15.95" hidden="false" customHeight="true" outlineLevel="0" collapsed="false">
      <c r="A327" s="50"/>
    </row>
    <row r="328" customFormat="false" ht="15.95" hidden="false" customHeight="true" outlineLevel="0" collapsed="false">
      <c r="A328" s="50"/>
    </row>
    <row r="329" customFormat="false" ht="15.95" hidden="false" customHeight="true" outlineLevel="0" collapsed="false">
      <c r="A329" s="50"/>
    </row>
    <row r="330" customFormat="false" ht="15.95" hidden="false" customHeight="true" outlineLevel="0" collapsed="false">
      <c r="A330" s="50"/>
    </row>
    <row r="331" customFormat="false" ht="15.95" hidden="false" customHeight="true" outlineLevel="0" collapsed="false">
      <c r="A331" s="50"/>
    </row>
    <row r="332" customFormat="false" ht="15.95" hidden="false" customHeight="true" outlineLevel="0" collapsed="false">
      <c r="A332" s="50"/>
    </row>
    <row r="333" customFormat="false" ht="15.95" hidden="false" customHeight="true" outlineLevel="0" collapsed="false">
      <c r="A333" s="50"/>
    </row>
    <row r="334" customFormat="false" ht="15.95" hidden="false" customHeight="true" outlineLevel="0" collapsed="false">
      <c r="A334" s="50"/>
    </row>
    <row r="335" customFormat="false" ht="15.95" hidden="false" customHeight="true" outlineLevel="0" collapsed="false">
      <c r="A335" s="50"/>
    </row>
    <row r="336" customFormat="false" ht="15.95" hidden="false" customHeight="true" outlineLevel="0" collapsed="false">
      <c r="A336" s="50"/>
    </row>
    <row r="337" customFormat="false" ht="15.95" hidden="false" customHeight="true" outlineLevel="0" collapsed="false">
      <c r="A337" s="50"/>
    </row>
    <row r="338" customFormat="false" ht="15.95" hidden="false" customHeight="true" outlineLevel="0" collapsed="false">
      <c r="A338" s="50"/>
    </row>
    <row r="339" customFormat="false" ht="15.95" hidden="false" customHeight="true" outlineLevel="0" collapsed="false">
      <c r="A339" s="50"/>
    </row>
    <row r="340" customFormat="false" ht="15.95" hidden="false" customHeight="true" outlineLevel="0" collapsed="false">
      <c r="A340" s="50"/>
    </row>
    <row r="341" customFormat="false" ht="15.95" hidden="false" customHeight="true" outlineLevel="0" collapsed="false">
      <c r="A341" s="50"/>
    </row>
    <row r="342" customFormat="false" ht="15.95" hidden="false" customHeight="true" outlineLevel="0" collapsed="false">
      <c r="A342" s="50"/>
    </row>
    <row r="343" customFormat="false" ht="15.95" hidden="false" customHeight="true" outlineLevel="0" collapsed="false">
      <c r="A343" s="50"/>
    </row>
    <row r="344" customFormat="false" ht="15.95" hidden="false" customHeight="true" outlineLevel="0" collapsed="false">
      <c r="A344" s="50"/>
    </row>
    <row r="345" customFormat="false" ht="15.95" hidden="false" customHeight="true" outlineLevel="0" collapsed="false">
      <c r="A345" s="50"/>
    </row>
    <row r="346" customFormat="false" ht="15.95" hidden="false" customHeight="true" outlineLevel="0" collapsed="false">
      <c r="A346" s="50"/>
    </row>
    <row r="347" customFormat="false" ht="15.95" hidden="false" customHeight="true" outlineLevel="0" collapsed="false">
      <c r="A347" s="50"/>
    </row>
    <row r="348" customFormat="false" ht="15.95" hidden="false" customHeight="true" outlineLevel="0" collapsed="false">
      <c r="A348" s="50"/>
    </row>
    <row r="349" customFormat="false" ht="15.95" hidden="false" customHeight="true" outlineLevel="0" collapsed="false">
      <c r="A349" s="50"/>
    </row>
    <row r="350" customFormat="false" ht="15.95" hidden="false" customHeight="true" outlineLevel="0" collapsed="false">
      <c r="A350" s="50"/>
    </row>
    <row r="351" customFormat="false" ht="15.95" hidden="false" customHeight="true" outlineLevel="0" collapsed="false">
      <c r="A351" s="50"/>
    </row>
    <row r="352" customFormat="false" ht="15.95" hidden="false" customHeight="true" outlineLevel="0" collapsed="false">
      <c r="A352" s="50"/>
    </row>
    <row r="353" customFormat="false" ht="15.95" hidden="false" customHeight="true" outlineLevel="0" collapsed="false">
      <c r="A353" s="50"/>
    </row>
    <row r="354" customFormat="false" ht="15.95" hidden="false" customHeight="true" outlineLevel="0" collapsed="false">
      <c r="A354" s="50"/>
    </row>
    <row r="355" customFormat="false" ht="15.95" hidden="false" customHeight="true" outlineLevel="0" collapsed="false">
      <c r="A355" s="50"/>
    </row>
    <row r="356" customFormat="false" ht="15.95" hidden="false" customHeight="true" outlineLevel="0" collapsed="false">
      <c r="A356" s="50"/>
    </row>
    <row r="357" customFormat="false" ht="15.95" hidden="false" customHeight="true" outlineLevel="0" collapsed="false">
      <c r="A357" s="50"/>
    </row>
    <row r="358" customFormat="false" ht="15.95" hidden="false" customHeight="true" outlineLevel="0" collapsed="false">
      <c r="A358" s="50"/>
    </row>
    <row r="359" customFormat="false" ht="15.95" hidden="false" customHeight="true" outlineLevel="0" collapsed="false">
      <c r="A359" s="50"/>
    </row>
    <row r="360" customFormat="false" ht="15.95" hidden="false" customHeight="true" outlineLevel="0" collapsed="false">
      <c r="A360" s="50"/>
    </row>
    <row r="361" customFormat="false" ht="15.95" hidden="false" customHeight="true" outlineLevel="0" collapsed="false">
      <c r="A361" s="50"/>
    </row>
    <row r="362" customFormat="false" ht="15.95" hidden="false" customHeight="true" outlineLevel="0" collapsed="false">
      <c r="A362" s="50"/>
    </row>
    <row r="363" customFormat="false" ht="15.95" hidden="false" customHeight="true" outlineLevel="0" collapsed="false">
      <c r="A363" s="50"/>
    </row>
    <row r="364" customFormat="false" ht="15.95" hidden="false" customHeight="true" outlineLevel="0" collapsed="false">
      <c r="A364" s="50"/>
    </row>
    <row r="365" customFormat="false" ht="15.95" hidden="false" customHeight="true" outlineLevel="0" collapsed="false">
      <c r="A365" s="50"/>
    </row>
    <row r="366" customFormat="false" ht="15.95" hidden="false" customHeight="true" outlineLevel="0" collapsed="false">
      <c r="A366" s="50"/>
    </row>
    <row r="367" customFormat="false" ht="15.95" hidden="false" customHeight="true" outlineLevel="0" collapsed="false">
      <c r="A367" s="50"/>
    </row>
    <row r="368" customFormat="false" ht="15.95" hidden="false" customHeight="true" outlineLevel="0" collapsed="false">
      <c r="A368" s="50"/>
    </row>
    <row r="369" customFormat="false" ht="15.95" hidden="false" customHeight="true" outlineLevel="0" collapsed="false">
      <c r="A369" s="50"/>
    </row>
    <row r="370" customFormat="false" ht="15.95" hidden="false" customHeight="true" outlineLevel="0" collapsed="false">
      <c r="A370" s="50"/>
    </row>
    <row r="371" customFormat="false" ht="15.95" hidden="false" customHeight="true" outlineLevel="0" collapsed="false">
      <c r="A371" s="50"/>
    </row>
    <row r="372" customFormat="false" ht="15.95" hidden="false" customHeight="true" outlineLevel="0" collapsed="false">
      <c r="A372" s="50"/>
    </row>
    <row r="373" customFormat="false" ht="15.95" hidden="false" customHeight="true" outlineLevel="0" collapsed="false">
      <c r="A373" s="50"/>
    </row>
    <row r="374" customFormat="false" ht="15.95" hidden="false" customHeight="true" outlineLevel="0" collapsed="false">
      <c r="A374" s="50"/>
    </row>
    <row r="375" customFormat="false" ht="15.95" hidden="false" customHeight="true" outlineLevel="0" collapsed="false">
      <c r="A375" s="50"/>
    </row>
    <row r="376" customFormat="false" ht="15.95" hidden="false" customHeight="true" outlineLevel="0" collapsed="false">
      <c r="A376" s="50"/>
    </row>
    <row r="377" customFormat="false" ht="15.95" hidden="false" customHeight="true" outlineLevel="0" collapsed="false">
      <c r="A377" s="50"/>
    </row>
    <row r="378" customFormat="false" ht="15.95" hidden="false" customHeight="true" outlineLevel="0" collapsed="false">
      <c r="A378" s="50"/>
    </row>
    <row r="379" customFormat="false" ht="15.95" hidden="false" customHeight="true" outlineLevel="0" collapsed="false">
      <c r="A379" s="50"/>
    </row>
    <row r="380" customFormat="false" ht="15.95" hidden="false" customHeight="true" outlineLevel="0" collapsed="false">
      <c r="A380" s="50"/>
    </row>
    <row r="381" customFormat="false" ht="15.95" hidden="false" customHeight="true" outlineLevel="0" collapsed="false">
      <c r="A381" s="50"/>
    </row>
    <row r="382" customFormat="false" ht="15.95" hidden="false" customHeight="true" outlineLevel="0" collapsed="false">
      <c r="A382" s="50"/>
    </row>
    <row r="383" customFormat="false" ht="15.95" hidden="false" customHeight="true" outlineLevel="0" collapsed="false">
      <c r="A383" s="50"/>
    </row>
    <row r="384" customFormat="false" ht="15.95" hidden="false" customHeight="true" outlineLevel="0" collapsed="false">
      <c r="A384" s="50"/>
    </row>
    <row r="385" customFormat="false" ht="15.95" hidden="false" customHeight="true" outlineLevel="0" collapsed="false">
      <c r="A385" s="50"/>
    </row>
    <row r="386" customFormat="false" ht="15.95" hidden="false" customHeight="true" outlineLevel="0" collapsed="false">
      <c r="A386" s="50"/>
    </row>
    <row r="387" customFormat="false" ht="15.95" hidden="false" customHeight="true" outlineLevel="0" collapsed="false">
      <c r="A387" s="50"/>
    </row>
    <row r="388" customFormat="false" ht="15.95" hidden="false" customHeight="true" outlineLevel="0" collapsed="false">
      <c r="A388" s="50"/>
    </row>
    <row r="389" customFormat="false" ht="15.95" hidden="false" customHeight="true" outlineLevel="0" collapsed="false">
      <c r="A389" s="50"/>
    </row>
    <row r="390" customFormat="false" ht="15.95" hidden="false" customHeight="true" outlineLevel="0" collapsed="false">
      <c r="A390" s="50"/>
    </row>
    <row r="391" customFormat="false" ht="15.95" hidden="false" customHeight="true" outlineLevel="0" collapsed="false">
      <c r="A391" s="50"/>
    </row>
    <row r="392" customFormat="false" ht="15.95" hidden="false" customHeight="true" outlineLevel="0" collapsed="false">
      <c r="A392" s="50"/>
    </row>
    <row r="393" customFormat="false" ht="15.95" hidden="false" customHeight="true" outlineLevel="0" collapsed="false">
      <c r="A393" s="50"/>
    </row>
    <row r="394" customFormat="false" ht="15.95" hidden="false" customHeight="true" outlineLevel="0" collapsed="false">
      <c r="A394" s="50"/>
    </row>
    <row r="395" customFormat="false" ht="15.95" hidden="false" customHeight="true" outlineLevel="0" collapsed="false">
      <c r="A395" s="50"/>
    </row>
    <row r="396" customFormat="false" ht="15.95" hidden="false" customHeight="true" outlineLevel="0" collapsed="false">
      <c r="A396" s="50"/>
    </row>
    <row r="397" customFormat="false" ht="15.95" hidden="false" customHeight="true" outlineLevel="0" collapsed="false">
      <c r="A397" s="50"/>
    </row>
    <row r="398" customFormat="false" ht="15.95" hidden="false" customHeight="true" outlineLevel="0" collapsed="false">
      <c r="A398" s="50"/>
    </row>
    <row r="399" customFormat="false" ht="15.95" hidden="false" customHeight="true" outlineLevel="0" collapsed="false">
      <c r="A399" s="50"/>
    </row>
    <row r="400" customFormat="false" ht="15.95" hidden="false" customHeight="true" outlineLevel="0" collapsed="false">
      <c r="A400" s="50"/>
    </row>
    <row r="401" customFormat="false" ht="15.95" hidden="false" customHeight="true" outlineLevel="0" collapsed="false">
      <c r="A401" s="50"/>
    </row>
    <row r="402" customFormat="false" ht="15.95" hidden="false" customHeight="true" outlineLevel="0" collapsed="false">
      <c r="A402" s="50"/>
    </row>
    <row r="403" customFormat="false" ht="15.95" hidden="false" customHeight="true" outlineLevel="0" collapsed="false">
      <c r="A403" s="50"/>
    </row>
    <row r="404" customFormat="false" ht="15.95" hidden="false" customHeight="true" outlineLevel="0" collapsed="false">
      <c r="A404" s="50"/>
    </row>
    <row r="405" customFormat="false" ht="15.95" hidden="false" customHeight="true" outlineLevel="0" collapsed="false">
      <c r="A405" s="50"/>
    </row>
    <row r="406" customFormat="false" ht="15.95" hidden="false" customHeight="true" outlineLevel="0" collapsed="false">
      <c r="A406" s="50"/>
    </row>
    <row r="407" customFormat="false" ht="15.95" hidden="false" customHeight="true" outlineLevel="0" collapsed="false">
      <c r="A407" s="50"/>
    </row>
    <row r="408" customFormat="false" ht="15.95" hidden="false" customHeight="true" outlineLevel="0" collapsed="false">
      <c r="A408" s="50"/>
    </row>
    <row r="409" customFormat="false" ht="15.95" hidden="false" customHeight="true" outlineLevel="0" collapsed="false">
      <c r="A409" s="50"/>
    </row>
    <row r="410" customFormat="false" ht="15.95" hidden="false" customHeight="true" outlineLevel="0" collapsed="false">
      <c r="A410" s="50"/>
    </row>
    <row r="411" customFormat="false" ht="15.95" hidden="false" customHeight="true" outlineLevel="0" collapsed="false">
      <c r="A411" s="50"/>
    </row>
    <row r="412" customFormat="false" ht="15.95" hidden="false" customHeight="true" outlineLevel="0" collapsed="false">
      <c r="A412" s="50"/>
    </row>
    <row r="413" customFormat="false" ht="15.95" hidden="false" customHeight="true" outlineLevel="0" collapsed="false">
      <c r="A413" s="50"/>
    </row>
    <row r="414" customFormat="false" ht="15.95" hidden="false" customHeight="true" outlineLevel="0" collapsed="false">
      <c r="A414" s="50"/>
    </row>
    <row r="415" customFormat="false" ht="15.95" hidden="false" customHeight="true" outlineLevel="0" collapsed="false">
      <c r="A415" s="50"/>
    </row>
    <row r="416" customFormat="false" ht="15.95" hidden="false" customHeight="true" outlineLevel="0" collapsed="false">
      <c r="A416" s="50"/>
    </row>
    <row r="417" customFormat="false" ht="15.95" hidden="false" customHeight="true" outlineLevel="0" collapsed="false">
      <c r="A417" s="50"/>
    </row>
    <row r="418" customFormat="false" ht="15.95" hidden="false" customHeight="true" outlineLevel="0" collapsed="false">
      <c r="A418" s="50"/>
    </row>
    <row r="419" customFormat="false" ht="15.95" hidden="false" customHeight="true" outlineLevel="0" collapsed="false">
      <c r="A419" s="50"/>
    </row>
    <row r="420" customFormat="false" ht="15.95" hidden="false" customHeight="true" outlineLevel="0" collapsed="false">
      <c r="A420" s="50"/>
    </row>
    <row r="421" customFormat="false" ht="15.95" hidden="false" customHeight="true" outlineLevel="0" collapsed="false">
      <c r="A421" s="50"/>
    </row>
    <row r="422" customFormat="false" ht="15.95" hidden="false" customHeight="true" outlineLevel="0" collapsed="false">
      <c r="A422" s="50"/>
    </row>
    <row r="423" customFormat="false" ht="15.95" hidden="false" customHeight="true" outlineLevel="0" collapsed="false">
      <c r="A423" s="50"/>
    </row>
    <row r="424" customFormat="false" ht="15.95" hidden="false" customHeight="true" outlineLevel="0" collapsed="false">
      <c r="A424" s="50"/>
    </row>
    <row r="425" customFormat="false" ht="15.95" hidden="false" customHeight="true" outlineLevel="0" collapsed="false">
      <c r="A425" s="50"/>
    </row>
    <row r="426" customFormat="false" ht="15.95" hidden="false" customHeight="true" outlineLevel="0" collapsed="false">
      <c r="A426" s="50"/>
    </row>
    <row r="427" customFormat="false" ht="15.95" hidden="false" customHeight="true" outlineLevel="0" collapsed="false">
      <c r="A427" s="50"/>
    </row>
    <row r="428" customFormat="false" ht="15.95" hidden="false" customHeight="true" outlineLevel="0" collapsed="false">
      <c r="A428" s="50"/>
    </row>
    <row r="429" customFormat="false" ht="15.95" hidden="false" customHeight="true" outlineLevel="0" collapsed="false">
      <c r="A429" s="50"/>
    </row>
    <row r="430" customFormat="false" ht="15.95" hidden="false" customHeight="true" outlineLevel="0" collapsed="false">
      <c r="A430" s="50"/>
    </row>
    <row r="431" customFormat="false" ht="15.95" hidden="false" customHeight="true" outlineLevel="0" collapsed="false">
      <c r="A431" s="50"/>
    </row>
    <row r="432" customFormat="false" ht="15.95" hidden="false" customHeight="true" outlineLevel="0" collapsed="false">
      <c r="A432" s="50"/>
    </row>
    <row r="433" customFormat="false" ht="15.95" hidden="false" customHeight="true" outlineLevel="0" collapsed="false">
      <c r="A433" s="50"/>
    </row>
    <row r="434" customFormat="false" ht="15.95" hidden="false" customHeight="true" outlineLevel="0" collapsed="false">
      <c r="A434" s="50"/>
    </row>
    <row r="435" customFormat="false" ht="15.95" hidden="false" customHeight="true" outlineLevel="0" collapsed="false">
      <c r="A435" s="50"/>
    </row>
    <row r="436" customFormat="false" ht="15.95" hidden="false" customHeight="true" outlineLevel="0" collapsed="false">
      <c r="A436" s="50"/>
    </row>
    <row r="437" customFormat="false" ht="15.95" hidden="false" customHeight="true" outlineLevel="0" collapsed="false">
      <c r="A437" s="50"/>
    </row>
    <row r="438" customFormat="false" ht="15.95" hidden="false" customHeight="true" outlineLevel="0" collapsed="false">
      <c r="A438" s="50"/>
    </row>
    <row r="439" customFormat="false" ht="15.95" hidden="false" customHeight="true" outlineLevel="0" collapsed="false">
      <c r="A439" s="50"/>
    </row>
    <row r="440" customFormat="false" ht="15.95" hidden="false" customHeight="true" outlineLevel="0" collapsed="false">
      <c r="A440" s="50"/>
    </row>
    <row r="441" customFormat="false" ht="15.95" hidden="false" customHeight="true" outlineLevel="0" collapsed="false">
      <c r="A441" s="50"/>
    </row>
    <row r="442" customFormat="false" ht="15.95" hidden="false" customHeight="true" outlineLevel="0" collapsed="false">
      <c r="A442" s="50"/>
    </row>
    <row r="443" customFormat="false" ht="15.95" hidden="false" customHeight="true" outlineLevel="0" collapsed="false">
      <c r="A443" s="50"/>
    </row>
    <row r="444" customFormat="false" ht="15.95" hidden="false" customHeight="true" outlineLevel="0" collapsed="false">
      <c r="A444" s="50"/>
    </row>
    <row r="445" customFormat="false" ht="15.95" hidden="false" customHeight="true" outlineLevel="0" collapsed="false">
      <c r="A445" s="50"/>
    </row>
    <row r="446" customFormat="false" ht="15.95" hidden="false" customHeight="true" outlineLevel="0" collapsed="false">
      <c r="A446" s="50"/>
    </row>
    <row r="447" customFormat="false" ht="15.95" hidden="false" customHeight="true" outlineLevel="0" collapsed="false">
      <c r="A447" s="50"/>
    </row>
    <row r="448" customFormat="false" ht="15.95" hidden="false" customHeight="true" outlineLevel="0" collapsed="false">
      <c r="A448" s="50"/>
    </row>
    <row r="449" customFormat="false" ht="15.95" hidden="false" customHeight="true" outlineLevel="0" collapsed="false">
      <c r="A449" s="50"/>
    </row>
    <row r="450" customFormat="false" ht="15.95" hidden="false" customHeight="true" outlineLevel="0" collapsed="false">
      <c r="A450" s="50"/>
    </row>
    <row r="451" customFormat="false" ht="15.95" hidden="false" customHeight="true" outlineLevel="0" collapsed="false">
      <c r="A451" s="50"/>
    </row>
    <row r="452" customFormat="false" ht="15.95" hidden="false" customHeight="true" outlineLevel="0" collapsed="false">
      <c r="A452" s="50"/>
    </row>
    <row r="453" customFormat="false" ht="15.95" hidden="false" customHeight="true" outlineLevel="0" collapsed="false">
      <c r="A453" s="50"/>
    </row>
    <row r="454" customFormat="false" ht="15.95" hidden="false" customHeight="true" outlineLevel="0" collapsed="false">
      <c r="A454" s="50"/>
    </row>
    <row r="455" customFormat="false" ht="15.95" hidden="false" customHeight="true" outlineLevel="0" collapsed="false">
      <c r="A455" s="50"/>
    </row>
    <row r="456" customFormat="false" ht="15.95" hidden="false" customHeight="true" outlineLevel="0" collapsed="false">
      <c r="A456" s="50"/>
    </row>
    <row r="457" customFormat="false" ht="15.95" hidden="false" customHeight="true" outlineLevel="0" collapsed="false">
      <c r="A457" s="50"/>
    </row>
    <row r="458" customFormat="false" ht="15.95" hidden="false" customHeight="true" outlineLevel="0" collapsed="false">
      <c r="A458" s="50"/>
    </row>
    <row r="459" customFormat="false" ht="15.95" hidden="false" customHeight="true" outlineLevel="0" collapsed="false">
      <c r="A459" s="50"/>
    </row>
    <row r="460" customFormat="false" ht="15.95" hidden="false" customHeight="true" outlineLevel="0" collapsed="false">
      <c r="A460" s="50"/>
    </row>
    <row r="461" customFormat="false" ht="15.95" hidden="false" customHeight="true" outlineLevel="0" collapsed="false">
      <c r="A461" s="50"/>
    </row>
    <row r="462" customFormat="false" ht="15.95" hidden="false" customHeight="true" outlineLevel="0" collapsed="false">
      <c r="A462" s="50"/>
    </row>
    <row r="463" customFormat="false" ht="15.95" hidden="false" customHeight="true" outlineLevel="0" collapsed="false">
      <c r="A463" s="50"/>
    </row>
    <row r="464" customFormat="false" ht="15.95" hidden="false" customHeight="true" outlineLevel="0" collapsed="false">
      <c r="A464" s="50"/>
    </row>
    <row r="465" customFormat="false" ht="15.95" hidden="false" customHeight="true" outlineLevel="0" collapsed="false">
      <c r="A465" s="50"/>
    </row>
    <row r="466" customFormat="false" ht="15.95" hidden="false" customHeight="true" outlineLevel="0" collapsed="false">
      <c r="A466" s="50"/>
    </row>
    <row r="467" customFormat="false" ht="15.95" hidden="false" customHeight="true" outlineLevel="0" collapsed="false">
      <c r="A467" s="50"/>
    </row>
    <row r="468" customFormat="false" ht="15.95" hidden="false" customHeight="true" outlineLevel="0" collapsed="false">
      <c r="A468" s="50"/>
    </row>
    <row r="469" customFormat="false" ht="15.95" hidden="false" customHeight="true" outlineLevel="0" collapsed="false">
      <c r="A469" s="50"/>
    </row>
    <row r="470" customFormat="false" ht="15.95" hidden="false" customHeight="true" outlineLevel="0" collapsed="false">
      <c r="A470" s="50"/>
    </row>
    <row r="471" customFormat="false" ht="15.95" hidden="false" customHeight="true" outlineLevel="0" collapsed="false">
      <c r="A471" s="50"/>
    </row>
    <row r="472" customFormat="false" ht="15.95" hidden="false" customHeight="true" outlineLevel="0" collapsed="false">
      <c r="A472" s="50"/>
    </row>
    <row r="473" customFormat="false" ht="15.95" hidden="false" customHeight="true" outlineLevel="0" collapsed="false">
      <c r="A473" s="50"/>
    </row>
    <row r="474" customFormat="false" ht="15.95" hidden="false" customHeight="true" outlineLevel="0" collapsed="false">
      <c r="A474" s="50"/>
    </row>
    <row r="475" customFormat="false" ht="15.95" hidden="false" customHeight="true" outlineLevel="0" collapsed="false">
      <c r="A475" s="50"/>
    </row>
    <row r="476" customFormat="false" ht="15.95" hidden="false" customHeight="true" outlineLevel="0" collapsed="false">
      <c r="A476" s="50"/>
    </row>
    <row r="477" customFormat="false" ht="15.95" hidden="false" customHeight="true" outlineLevel="0" collapsed="false">
      <c r="A477" s="50"/>
    </row>
    <row r="478" customFormat="false" ht="15.95" hidden="false" customHeight="true" outlineLevel="0" collapsed="false">
      <c r="A478" s="50"/>
    </row>
    <row r="479" customFormat="false" ht="15.95" hidden="false" customHeight="true" outlineLevel="0" collapsed="false">
      <c r="A479" s="50"/>
    </row>
    <row r="480" customFormat="false" ht="15.95" hidden="false" customHeight="true" outlineLevel="0" collapsed="false">
      <c r="A480" s="50"/>
    </row>
    <row r="481" customFormat="false" ht="15.95" hidden="false" customHeight="true" outlineLevel="0" collapsed="false">
      <c r="A481" s="50"/>
    </row>
    <row r="482" customFormat="false" ht="15.95" hidden="false" customHeight="true" outlineLevel="0" collapsed="false">
      <c r="A482" s="50"/>
    </row>
    <row r="483" customFormat="false" ht="15.95" hidden="false" customHeight="true" outlineLevel="0" collapsed="false">
      <c r="A483" s="50"/>
    </row>
    <row r="484" customFormat="false" ht="15.95" hidden="false" customHeight="true" outlineLevel="0" collapsed="false">
      <c r="A484" s="50"/>
    </row>
    <row r="485" customFormat="false" ht="15.95" hidden="false" customHeight="true" outlineLevel="0" collapsed="false">
      <c r="A485" s="50"/>
    </row>
    <row r="486" customFormat="false" ht="15.95" hidden="false" customHeight="true" outlineLevel="0" collapsed="false">
      <c r="A486" s="50"/>
    </row>
    <row r="487" customFormat="false" ht="15.95" hidden="false" customHeight="true" outlineLevel="0" collapsed="false">
      <c r="A487" s="50"/>
    </row>
    <row r="488" customFormat="false" ht="15.95" hidden="false" customHeight="true" outlineLevel="0" collapsed="false">
      <c r="A488" s="50"/>
    </row>
    <row r="489" customFormat="false" ht="15.95" hidden="false" customHeight="true" outlineLevel="0" collapsed="false">
      <c r="A489" s="50"/>
    </row>
    <row r="490" customFormat="false" ht="15.95" hidden="false" customHeight="true" outlineLevel="0" collapsed="false">
      <c r="A490" s="50"/>
    </row>
    <row r="491" customFormat="false" ht="15.95" hidden="false" customHeight="true" outlineLevel="0" collapsed="false">
      <c r="A491" s="50"/>
    </row>
    <row r="492" customFormat="false" ht="15.95" hidden="false" customHeight="true" outlineLevel="0" collapsed="false">
      <c r="A492" s="50"/>
    </row>
    <row r="493" customFormat="false" ht="15.95" hidden="false" customHeight="true" outlineLevel="0" collapsed="false">
      <c r="A493" s="50"/>
    </row>
    <row r="494" customFormat="false" ht="15.95" hidden="false" customHeight="true" outlineLevel="0" collapsed="false">
      <c r="A494" s="50"/>
    </row>
    <row r="495" customFormat="false" ht="15.95" hidden="false" customHeight="true" outlineLevel="0" collapsed="false">
      <c r="A495" s="50"/>
    </row>
    <row r="496" customFormat="false" ht="15.95" hidden="false" customHeight="true" outlineLevel="0" collapsed="false">
      <c r="A496" s="50"/>
    </row>
    <row r="497" customFormat="false" ht="15.95" hidden="false" customHeight="true" outlineLevel="0" collapsed="false">
      <c r="A497" s="50"/>
    </row>
    <row r="498" customFormat="false" ht="15.95" hidden="false" customHeight="true" outlineLevel="0" collapsed="false">
      <c r="A498" s="50"/>
    </row>
    <row r="499" customFormat="false" ht="15.95" hidden="false" customHeight="true" outlineLevel="0" collapsed="false">
      <c r="A499" s="50"/>
    </row>
    <row r="500" customFormat="false" ht="15.95" hidden="false" customHeight="true" outlineLevel="0" collapsed="false">
      <c r="A500" s="50"/>
    </row>
    <row r="501" customFormat="false" ht="15.95" hidden="false" customHeight="true" outlineLevel="0" collapsed="false">
      <c r="A501" s="50"/>
    </row>
    <row r="502" customFormat="false" ht="15.95" hidden="false" customHeight="true" outlineLevel="0" collapsed="false">
      <c r="A502" s="50"/>
    </row>
    <row r="503" customFormat="false" ht="15.95" hidden="false" customHeight="true" outlineLevel="0" collapsed="false">
      <c r="A503" s="50"/>
    </row>
    <row r="504" customFormat="false" ht="15.95" hidden="false" customHeight="true" outlineLevel="0" collapsed="false">
      <c r="A504" s="50"/>
    </row>
    <row r="505" customFormat="false" ht="15.95" hidden="false" customHeight="true" outlineLevel="0" collapsed="false">
      <c r="A505" s="50"/>
    </row>
    <row r="506" customFormat="false" ht="15.95" hidden="false" customHeight="true" outlineLevel="0" collapsed="false">
      <c r="A506" s="50"/>
    </row>
    <row r="507" customFormat="false" ht="15.95" hidden="false" customHeight="true" outlineLevel="0" collapsed="false">
      <c r="A507" s="50"/>
    </row>
    <row r="508" customFormat="false" ht="15.95" hidden="false" customHeight="true" outlineLevel="0" collapsed="false">
      <c r="A508" s="50"/>
    </row>
    <row r="509" customFormat="false" ht="15.95" hidden="false" customHeight="true" outlineLevel="0" collapsed="false">
      <c r="A509" s="50"/>
    </row>
    <row r="510" customFormat="false" ht="15.95" hidden="false" customHeight="true" outlineLevel="0" collapsed="false">
      <c r="A510" s="50"/>
    </row>
    <row r="511" customFormat="false" ht="15.95" hidden="false" customHeight="true" outlineLevel="0" collapsed="false">
      <c r="A511" s="50"/>
    </row>
    <row r="512" customFormat="false" ht="15.95" hidden="false" customHeight="true" outlineLevel="0" collapsed="false">
      <c r="A512" s="50"/>
    </row>
    <row r="513" customFormat="false" ht="15.95" hidden="false" customHeight="true" outlineLevel="0" collapsed="false">
      <c r="A513" s="50"/>
    </row>
    <row r="514" customFormat="false" ht="15.95" hidden="false" customHeight="true" outlineLevel="0" collapsed="false">
      <c r="A514" s="50"/>
    </row>
    <row r="515" customFormat="false" ht="15.95" hidden="false" customHeight="true" outlineLevel="0" collapsed="false">
      <c r="A515" s="50"/>
    </row>
    <row r="516" customFormat="false" ht="15.95" hidden="false" customHeight="true" outlineLevel="0" collapsed="false">
      <c r="A516" s="50"/>
    </row>
    <row r="517" customFormat="false" ht="15.95" hidden="false" customHeight="true" outlineLevel="0" collapsed="false">
      <c r="A517" s="50"/>
    </row>
    <row r="518" customFormat="false" ht="15.95" hidden="false" customHeight="true" outlineLevel="0" collapsed="false">
      <c r="A518" s="50"/>
    </row>
    <row r="519" customFormat="false" ht="15.95" hidden="false" customHeight="true" outlineLevel="0" collapsed="false">
      <c r="A519" s="50"/>
    </row>
    <row r="520" customFormat="false" ht="15.95" hidden="false" customHeight="true" outlineLevel="0" collapsed="false">
      <c r="A520" s="50"/>
    </row>
    <row r="521" customFormat="false" ht="15.95" hidden="false" customHeight="true" outlineLevel="0" collapsed="false">
      <c r="A521" s="50"/>
    </row>
    <row r="522" customFormat="false" ht="15.95" hidden="false" customHeight="true" outlineLevel="0" collapsed="false">
      <c r="A522" s="50"/>
    </row>
    <row r="523" customFormat="false" ht="15.95" hidden="false" customHeight="true" outlineLevel="0" collapsed="false">
      <c r="A523" s="50"/>
    </row>
    <row r="524" customFormat="false" ht="15.95" hidden="false" customHeight="true" outlineLevel="0" collapsed="false">
      <c r="A524" s="50"/>
    </row>
    <row r="525" customFormat="false" ht="15.95" hidden="false" customHeight="true" outlineLevel="0" collapsed="false">
      <c r="A525" s="50"/>
    </row>
    <row r="526" customFormat="false" ht="15.95" hidden="false" customHeight="true" outlineLevel="0" collapsed="false">
      <c r="A526" s="50"/>
    </row>
    <row r="527" customFormat="false" ht="15.95" hidden="false" customHeight="true" outlineLevel="0" collapsed="false">
      <c r="A527" s="50"/>
    </row>
    <row r="528" customFormat="false" ht="15.95" hidden="false" customHeight="true" outlineLevel="0" collapsed="false">
      <c r="A528" s="50"/>
    </row>
    <row r="529" customFormat="false" ht="15.95" hidden="false" customHeight="true" outlineLevel="0" collapsed="false">
      <c r="A529" s="50"/>
    </row>
    <row r="530" customFormat="false" ht="15.95" hidden="false" customHeight="true" outlineLevel="0" collapsed="false">
      <c r="A530" s="50"/>
    </row>
    <row r="531" customFormat="false" ht="15.95" hidden="false" customHeight="true" outlineLevel="0" collapsed="false">
      <c r="A531" s="50"/>
    </row>
    <row r="532" customFormat="false" ht="15.95" hidden="false" customHeight="true" outlineLevel="0" collapsed="false">
      <c r="A532" s="50"/>
    </row>
    <row r="533" customFormat="false" ht="15.95" hidden="false" customHeight="true" outlineLevel="0" collapsed="false">
      <c r="A533" s="50"/>
    </row>
    <row r="534" customFormat="false" ht="15.95" hidden="false" customHeight="true" outlineLevel="0" collapsed="false">
      <c r="A534" s="50"/>
    </row>
    <row r="535" customFormat="false" ht="15.95" hidden="false" customHeight="true" outlineLevel="0" collapsed="false">
      <c r="A535" s="50"/>
    </row>
    <row r="536" customFormat="false" ht="15.95" hidden="false" customHeight="true" outlineLevel="0" collapsed="false">
      <c r="A536" s="50"/>
    </row>
    <row r="537" customFormat="false" ht="15.95" hidden="false" customHeight="true" outlineLevel="0" collapsed="false">
      <c r="A537" s="50"/>
    </row>
    <row r="538" customFormat="false" ht="15.95" hidden="false" customHeight="true" outlineLevel="0" collapsed="false">
      <c r="A538" s="50"/>
    </row>
    <row r="539" customFormat="false" ht="15.95" hidden="false" customHeight="true" outlineLevel="0" collapsed="false">
      <c r="A539" s="50"/>
    </row>
    <row r="540" customFormat="false" ht="15.95" hidden="false" customHeight="true" outlineLevel="0" collapsed="false">
      <c r="A540" s="50"/>
    </row>
    <row r="541" customFormat="false" ht="15.95" hidden="false" customHeight="true" outlineLevel="0" collapsed="false">
      <c r="A541" s="50"/>
    </row>
    <row r="542" customFormat="false" ht="15.95" hidden="false" customHeight="true" outlineLevel="0" collapsed="false">
      <c r="A542" s="50"/>
    </row>
    <row r="543" customFormat="false" ht="15.95" hidden="false" customHeight="true" outlineLevel="0" collapsed="false">
      <c r="A543" s="50"/>
    </row>
    <row r="544" customFormat="false" ht="15.95" hidden="false" customHeight="true" outlineLevel="0" collapsed="false">
      <c r="A544" s="50"/>
    </row>
    <row r="545" customFormat="false" ht="15.95" hidden="false" customHeight="true" outlineLevel="0" collapsed="false">
      <c r="A545" s="50"/>
    </row>
    <row r="546" customFormat="false" ht="15.95" hidden="false" customHeight="true" outlineLevel="0" collapsed="false">
      <c r="A546" s="50"/>
    </row>
    <row r="547" customFormat="false" ht="15.95" hidden="false" customHeight="true" outlineLevel="0" collapsed="false">
      <c r="A547" s="50"/>
    </row>
    <row r="548" customFormat="false" ht="15.95" hidden="false" customHeight="true" outlineLevel="0" collapsed="false">
      <c r="A548" s="50"/>
    </row>
    <row r="549" customFormat="false" ht="15.95" hidden="false" customHeight="true" outlineLevel="0" collapsed="false">
      <c r="A549" s="50"/>
    </row>
    <row r="550" customFormat="false" ht="15.95" hidden="false" customHeight="true" outlineLevel="0" collapsed="false">
      <c r="A550" s="50"/>
    </row>
    <row r="551" customFormat="false" ht="15.95" hidden="false" customHeight="true" outlineLevel="0" collapsed="false">
      <c r="A551" s="50"/>
    </row>
    <row r="552" customFormat="false" ht="15.95" hidden="false" customHeight="true" outlineLevel="0" collapsed="false">
      <c r="A552" s="50"/>
    </row>
    <row r="553" customFormat="false" ht="15.95" hidden="false" customHeight="true" outlineLevel="0" collapsed="false">
      <c r="A553" s="50"/>
    </row>
    <row r="554" customFormat="false" ht="15.95" hidden="false" customHeight="true" outlineLevel="0" collapsed="false">
      <c r="A554" s="50"/>
    </row>
    <row r="555" customFormat="false" ht="15.95" hidden="false" customHeight="true" outlineLevel="0" collapsed="false">
      <c r="A555" s="50"/>
    </row>
    <row r="556" customFormat="false" ht="15.95" hidden="false" customHeight="true" outlineLevel="0" collapsed="false">
      <c r="A556" s="50"/>
    </row>
    <row r="557" customFormat="false" ht="15.95" hidden="false" customHeight="true" outlineLevel="0" collapsed="false">
      <c r="A557" s="50"/>
    </row>
    <row r="558" customFormat="false" ht="15.95" hidden="false" customHeight="true" outlineLevel="0" collapsed="false">
      <c r="A558" s="50"/>
    </row>
    <row r="559" customFormat="false" ht="15.95" hidden="false" customHeight="true" outlineLevel="0" collapsed="false">
      <c r="A559" s="50"/>
    </row>
    <row r="560" customFormat="false" ht="15.95" hidden="false" customHeight="true" outlineLevel="0" collapsed="false">
      <c r="A560" s="50"/>
    </row>
    <row r="561" customFormat="false" ht="15.95" hidden="false" customHeight="true" outlineLevel="0" collapsed="false">
      <c r="A561" s="50"/>
    </row>
    <row r="562" customFormat="false" ht="15.95" hidden="false" customHeight="true" outlineLevel="0" collapsed="false">
      <c r="A562" s="50"/>
    </row>
    <row r="563" customFormat="false" ht="15.95" hidden="false" customHeight="true" outlineLevel="0" collapsed="false">
      <c r="A563" s="50"/>
    </row>
    <row r="564" customFormat="false" ht="15.95" hidden="false" customHeight="true" outlineLevel="0" collapsed="false">
      <c r="A564" s="50"/>
    </row>
    <row r="565" customFormat="false" ht="15.95" hidden="false" customHeight="true" outlineLevel="0" collapsed="false">
      <c r="A565" s="50"/>
    </row>
    <row r="566" customFormat="false" ht="15.95" hidden="false" customHeight="true" outlineLevel="0" collapsed="false">
      <c r="A566" s="50"/>
    </row>
    <row r="567" customFormat="false" ht="15.95" hidden="false" customHeight="true" outlineLevel="0" collapsed="false">
      <c r="A567" s="50"/>
    </row>
    <row r="568" customFormat="false" ht="15.95" hidden="false" customHeight="true" outlineLevel="0" collapsed="false">
      <c r="A568" s="50"/>
    </row>
    <row r="569" customFormat="false" ht="15.95" hidden="false" customHeight="true" outlineLevel="0" collapsed="false">
      <c r="A569" s="50"/>
    </row>
    <row r="570" customFormat="false" ht="15.95" hidden="false" customHeight="true" outlineLevel="0" collapsed="false">
      <c r="A570" s="50"/>
    </row>
    <row r="571" customFormat="false" ht="15.95" hidden="false" customHeight="true" outlineLevel="0" collapsed="false">
      <c r="A571" s="50"/>
    </row>
    <row r="572" customFormat="false" ht="15.95" hidden="false" customHeight="true" outlineLevel="0" collapsed="false">
      <c r="A572" s="50"/>
    </row>
    <row r="573" customFormat="false" ht="15.95" hidden="false" customHeight="true" outlineLevel="0" collapsed="false">
      <c r="A573" s="50"/>
    </row>
    <row r="574" customFormat="false" ht="15.95" hidden="false" customHeight="true" outlineLevel="0" collapsed="false">
      <c r="A574" s="50"/>
    </row>
    <row r="575" customFormat="false" ht="15.95" hidden="false" customHeight="true" outlineLevel="0" collapsed="false">
      <c r="A575" s="50"/>
    </row>
    <row r="576" customFormat="false" ht="15.95" hidden="false" customHeight="true" outlineLevel="0" collapsed="false">
      <c r="A576" s="50"/>
    </row>
    <row r="577" customFormat="false" ht="15.95" hidden="false" customHeight="true" outlineLevel="0" collapsed="false">
      <c r="A577" s="50"/>
    </row>
    <row r="578" customFormat="false" ht="15.95" hidden="false" customHeight="true" outlineLevel="0" collapsed="false">
      <c r="A578" s="50"/>
    </row>
    <row r="579" customFormat="false" ht="15.95" hidden="false" customHeight="true" outlineLevel="0" collapsed="false">
      <c r="A579" s="50"/>
    </row>
    <row r="580" customFormat="false" ht="15.95" hidden="false" customHeight="true" outlineLevel="0" collapsed="false">
      <c r="A580" s="50"/>
    </row>
    <row r="581" customFormat="false" ht="15.95" hidden="false" customHeight="true" outlineLevel="0" collapsed="false">
      <c r="A581" s="50"/>
    </row>
    <row r="582" customFormat="false" ht="15.95" hidden="false" customHeight="true" outlineLevel="0" collapsed="false">
      <c r="A582" s="50"/>
    </row>
    <row r="583" customFormat="false" ht="15.95" hidden="false" customHeight="true" outlineLevel="0" collapsed="false">
      <c r="A583" s="50"/>
    </row>
    <row r="584" customFormat="false" ht="15.95" hidden="false" customHeight="true" outlineLevel="0" collapsed="false">
      <c r="A584" s="50"/>
    </row>
    <row r="585" customFormat="false" ht="15.95" hidden="false" customHeight="true" outlineLevel="0" collapsed="false">
      <c r="A585" s="50"/>
    </row>
    <row r="586" customFormat="false" ht="15.95" hidden="false" customHeight="true" outlineLevel="0" collapsed="false">
      <c r="A586" s="50"/>
    </row>
    <row r="587" customFormat="false" ht="15.95" hidden="false" customHeight="true" outlineLevel="0" collapsed="false">
      <c r="A587" s="50"/>
    </row>
    <row r="588" customFormat="false" ht="15.95" hidden="false" customHeight="true" outlineLevel="0" collapsed="false">
      <c r="A588" s="50"/>
    </row>
    <row r="589" customFormat="false" ht="15.95" hidden="false" customHeight="true" outlineLevel="0" collapsed="false">
      <c r="A589" s="50"/>
    </row>
    <row r="590" customFormat="false" ht="15.95" hidden="false" customHeight="true" outlineLevel="0" collapsed="false">
      <c r="A590" s="50"/>
    </row>
    <row r="591" customFormat="false" ht="15.95" hidden="false" customHeight="true" outlineLevel="0" collapsed="false">
      <c r="A591" s="50"/>
    </row>
    <row r="592" customFormat="false" ht="15.95" hidden="false" customHeight="true" outlineLevel="0" collapsed="false">
      <c r="A592" s="50"/>
    </row>
    <row r="593" customFormat="false" ht="15.95" hidden="false" customHeight="true" outlineLevel="0" collapsed="false">
      <c r="A593" s="50"/>
    </row>
    <row r="594" customFormat="false" ht="15.95" hidden="false" customHeight="true" outlineLevel="0" collapsed="false">
      <c r="A594" s="50"/>
    </row>
    <row r="595" customFormat="false" ht="15.95" hidden="false" customHeight="true" outlineLevel="0" collapsed="false">
      <c r="A595" s="50"/>
    </row>
    <row r="596" customFormat="false" ht="15.95" hidden="false" customHeight="true" outlineLevel="0" collapsed="false">
      <c r="A596" s="50"/>
    </row>
    <row r="597" customFormat="false" ht="15.95" hidden="false" customHeight="true" outlineLevel="0" collapsed="false">
      <c r="A597" s="50"/>
    </row>
    <row r="598" customFormat="false" ht="15.95" hidden="false" customHeight="true" outlineLevel="0" collapsed="false">
      <c r="A598" s="50"/>
    </row>
    <row r="599" customFormat="false" ht="15.95" hidden="false" customHeight="true" outlineLevel="0" collapsed="false">
      <c r="A599" s="50"/>
    </row>
    <row r="600" customFormat="false" ht="15.95" hidden="false" customHeight="true" outlineLevel="0" collapsed="false">
      <c r="A600" s="50"/>
    </row>
    <row r="601" customFormat="false" ht="15.95" hidden="false" customHeight="true" outlineLevel="0" collapsed="false">
      <c r="A601" s="50"/>
    </row>
    <row r="602" customFormat="false" ht="15.95" hidden="false" customHeight="true" outlineLevel="0" collapsed="false">
      <c r="A602" s="50"/>
    </row>
    <row r="603" customFormat="false" ht="15.95" hidden="false" customHeight="true" outlineLevel="0" collapsed="false">
      <c r="A603" s="50"/>
    </row>
    <row r="604" customFormat="false" ht="15.95" hidden="false" customHeight="true" outlineLevel="0" collapsed="false">
      <c r="A604" s="50"/>
    </row>
    <row r="605" customFormat="false" ht="15.95" hidden="false" customHeight="true" outlineLevel="0" collapsed="false">
      <c r="A605" s="50"/>
    </row>
    <row r="606" customFormat="false" ht="15.95" hidden="false" customHeight="true" outlineLevel="0" collapsed="false">
      <c r="A606" s="50"/>
    </row>
    <row r="607" customFormat="false" ht="15.95" hidden="false" customHeight="true" outlineLevel="0" collapsed="false">
      <c r="A607" s="50"/>
    </row>
    <row r="608" customFormat="false" ht="15.95" hidden="false" customHeight="true" outlineLevel="0" collapsed="false">
      <c r="A608" s="50"/>
    </row>
    <row r="609" customFormat="false" ht="15.95" hidden="false" customHeight="true" outlineLevel="0" collapsed="false">
      <c r="A609" s="50"/>
    </row>
    <row r="610" customFormat="false" ht="15.95" hidden="false" customHeight="true" outlineLevel="0" collapsed="false">
      <c r="A610" s="50"/>
    </row>
    <row r="611" customFormat="false" ht="15.95" hidden="false" customHeight="true" outlineLevel="0" collapsed="false">
      <c r="A611" s="50"/>
    </row>
    <row r="612" customFormat="false" ht="15.95" hidden="false" customHeight="true" outlineLevel="0" collapsed="false">
      <c r="A612" s="50"/>
    </row>
    <row r="613" customFormat="false" ht="15.95" hidden="false" customHeight="true" outlineLevel="0" collapsed="false">
      <c r="A613" s="50"/>
    </row>
    <row r="614" customFormat="false" ht="15.95" hidden="false" customHeight="true" outlineLevel="0" collapsed="false">
      <c r="A614" s="50"/>
    </row>
    <row r="615" customFormat="false" ht="15.95" hidden="false" customHeight="true" outlineLevel="0" collapsed="false">
      <c r="A615" s="50"/>
    </row>
    <row r="616" customFormat="false" ht="15.95" hidden="false" customHeight="true" outlineLevel="0" collapsed="false">
      <c r="A616" s="50"/>
    </row>
    <row r="617" customFormat="false" ht="15.95" hidden="false" customHeight="true" outlineLevel="0" collapsed="false">
      <c r="A617" s="50"/>
    </row>
    <row r="618" customFormat="false" ht="15.95" hidden="false" customHeight="true" outlineLevel="0" collapsed="false">
      <c r="A618" s="50"/>
    </row>
    <row r="619" customFormat="false" ht="15.95" hidden="false" customHeight="true" outlineLevel="0" collapsed="false">
      <c r="A619" s="50"/>
    </row>
    <row r="620" customFormat="false" ht="15.95" hidden="false" customHeight="true" outlineLevel="0" collapsed="false">
      <c r="A620" s="50"/>
    </row>
    <row r="621" customFormat="false" ht="15.95" hidden="false" customHeight="true" outlineLevel="0" collapsed="false">
      <c r="A621" s="50"/>
    </row>
    <row r="622" customFormat="false" ht="15.95" hidden="false" customHeight="true" outlineLevel="0" collapsed="false">
      <c r="A622" s="50"/>
    </row>
    <row r="623" customFormat="false" ht="15.95" hidden="false" customHeight="true" outlineLevel="0" collapsed="false">
      <c r="A623" s="50"/>
    </row>
    <row r="624" customFormat="false" ht="15.95" hidden="false" customHeight="true" outlineLevel="0" collapsed="false">
      <c r="A624" s="50"/>
    </row>
    <row r="625" customFormat="false" ht="15.95" hidden="false" customHeight="true" outlineLevel="0" collapsed="false">
      <c r="A625" s="50"/>
    </row>
    <row r="626" customFormat="false" ht="15.95" hidden="false" customHeight="true" outlineLevel="0" collapsed="false">
      <c r="A626" s="50"/>
    </row>
    <row r="627" customFormat="false" ht="15.95" hidden="false" customHeight="true" outlineLevel="0" collapsed="false">
      <c r="A627" s="50"/>
    </row>
    <row r="628" customFormat="false" ht="15.95" hidden="false" customHeight="true" outlineLevel="0" collapsed="false">
      <c r="A628" s="50"/>
    </row>
    <row r="629" customFormat="false" ht="15.95" hidden="false" customHeight="true" outlineLevel="0" collapsed="false">
      <c r="A629" s="50"/>
    </row>
    <row r="630" customFormat="false" ht="15.95" hidden="false" customHeight="true" outlineLevel="0" collapsed="false">
      <c r="A630" s="50"/>
    </row>
    <row r="631" customFormat="false" ht="15.95" hidden="false" customHeight="true" outlineLevel="0" collapsed="false">
      <c r="A631" s="50"/>
    </row>
    <row r="632" customFormat="false" ht="15.95" hidden="false" customHeight="true" outlineLevel="0" collapsed="false">
      <c r="A632" s="50"/>
    </row>
    <row r="633" customFormat="false" ht="15.95" hidden="false" customHeight="true" outlineLevel="0" collapsed="false">
      <c r="A633" s="50"/>
    </row>
    <row r="634" customFormat="false" ht="15.95" hidden="false" customHeight="true" outlineLevel="0" collapsed="false">
      <c r="A634" s="50"/>
    </row>
    <row r="635" customFormat="false" ht="15.95" hidden="false" customHeight="true" outlineLevel="0" collapsed="false">
      <c r="A635" s="50"/>
    </row>
    <row r="636" customFormat="false" ht="15.95" hidden="false" customHeight="true" outlineLevel="0" collapsed="false">
      <c r="A636" s="50"/>
    </row>
    <row r="637" customFormat="false" ht="15.95" hidden="false" customHeight="true" outlineLevel="0" collapsed="false">
      <c r="A637" s="50"/>
    </row>
    <row r="638" customFormat="false" ht="15.95" hidden="false" customHeight="true" outlineLevel="0" collapsed="false">
      <c r="A638" s="50"/>
    </row>
    <row r="639" customFormat="false" ht="15.95" hidden="false" customHeight="true" outlineLevel="0" collapsed="false">
      <c r="A639" s="50"/>
    </row>
    <row r="640" customFormat="false" ht="15.95" hidden="false" customHeight="true" outlineLevel="0" collapsed="false">
      <c r="A640" s="50"/>
    </row>
    <row r="641" customFormat="false" ht="15.95" hidden="false" customHeight="true" outlineLevel="0" collapsed="false">
      <c r="A641" s="50"/>
    </row>
    <row r="642" customFormat="false" ht="15.95" hidden="false" customHeight="true" outlineLevel="0" collapsed="false">
      <c r="A642" s="50"/>
    </row>
    <row r="643" customFormat="false" ht="15.95" hidden="false" customHeight="true" outlineLevel="0" collapsed="false">
      <c r="A643" s="50"/>
    </row>
    <row r="644" customFormat="false" ht="15.95" hidden="false" customHeight="true" outlineLevel="0" collapsed="false">
      <c r="A644" s="50"/>
    </row>
    <row r="645" customFormat="false" ht="15.95" hidden="false" customHeight="true" outlineLevel="0" collapsed="false">
      <c r="A645" s="50"/>
    </row>
    <row r="646" customFormat="false" ht="15.95" hidden="false" customHeight="true" outlineLevel="0" collapsed="false">
      <c r="A646" s="50"/>
    </row>
    <row r="647" customFormat="false" ht="15.95" hidden="false" customHeight="true" outlineLevel="0" collapsed="false">
      <c r="A647" s="50"/>
    </row>
    <row r="648" customFormat="false" ht="15.95" hidden="false" customHeight="true" outlineLevel="0" collapsed="false">
      <c r="A648" s="50"/>
    </row>
    <row r="649" customFormat="false" ht="15.95" hidden="false" customHeight="true" outlineLevel="0" collapsed="false">
      <c r="A649" s="50"/>
    </row>
    <row r="650" customFormat="false" ht="15.95" hidden="false" customHeight="true" outlineLevel="0" collapsed="false">
      <c r="A650" s="50"/>
    </row>
    <row r="651" customFormat="false" ht="15.95" hidden="false" customHeight="true" outlineLevel="0" collapsed="false">
      <c r="A651" s="50"/>
    </row>
    <row r="652" customFormat="false" ht="15.95" hidden="false" customHeight="true" outlineLevel="0" collapsed="false">
      <c r="A652" s="50"/>
    </row>
    <row r="653" customFormat="false" ht="15.95" hidden="false" customHeight="true" outlineLevel="0" collapsed="false">
      <c r="A653" s="50"/>
    </row>
    <row r="654" customFormat="false" ht="15.95" hidden="false" customHeight="true" outlineLevel="0" collapsed="false">
      <c r="A654" s="50"/>
    </row>
    <row r="655" customFormat="false" ht="15.95" hidden="false" customHeight="true" outlineLevel="0" collapsed="false">
      <c r="A655" s="50"/>
    </row>
    <row r="656" customFormat="false" ht="15.95" hidden="false" customHeight="true" outlineLevel="0" collapsed="false">
      <c r="A656" s="50"/>
    </row>
    <row r="657" customFormat="false" ht="15.95" hidden="false" customHeight="true" outlineLevel="0" collapsed="false">
      <c r="A657" s="50"/>
    </row>
    <row r="658" customFormat="false" ht="15.95" hidden="false" customHeight="true" outlineLevel="0" collapsed="false">
      <c r="A658" s="50"/>
    </row>
    <row r="659" customFormat="false" ht="15.95" hidden="false" customHeight="true" outlineLevel="0" collapsed="false">
      <c r="A659" s="50"/>
    </row>
    <row r="660" customFormat="false" ht="15.95" hidden="false" customHeight="true" outlineLevel="0" collapsed="false">
      <c r="A660" s="50"/>
    </row>
    <row r="661" customFormat="false" ht="15.95" hidden="false" customHeight="true" outlineLevel="0" collapsed="false">
      <c r="A661" s="50"/>
    </row>
    <row r="662" customFormat="false" ht="15.95" hidden="false" customHeight="true" outlineLevel="0" collapsed="false">
      <c r="A662" s="50"/>
    </row>
    <row r="663" customFormat="false" ht="15.95" hidden="false" customHeight="true" outlineLevel="0" collapsed="false">
      <c r="A663" s="50"/>
    </row>
    <row r="664" customFormat="false" ht="15.95" hidden="false" customHeight="true" outlineLevel="0" collapsed="false">
      <c r="A664" s="50"/>
    </row>
    <row r="665" customFormat="false" ht="15.95" hidden="false" customHeight="true" outlineLevel="0" collapsed="false">
      <c r="A665" s="50"/>
    </row>
    <row r="666" customFormat="false" ht="15.95" hidden="false" customHeight="true" outlineLevel="0" collapsed="false">
      <c r="A666" s="50"/>
    </row>
    <row r="667" customFormat="false" ht="15.95" hidden="false" customHeight="true" outlineLevel="0" collapsed="false">
      <c r="A667" s="50"/>
    </row>
    <row r="668" customFormat="false" ht="15.95" hidden="false" customHeight="true" outlineLevel="0" collapsed="false">
      <c r="A668" s="50"/>
    </row>
    <row r="669" customFormat="false" ht="15.95" hidden="false" customHeight="true" outlineLevel="0" collapsed="false">
      <c r="A669" s="50"/>
    </row>
    <row r="670" customFormat="false" ht="15.95" hidden="false" customHeight="true" outlineLevel="0" collapsed="false">
      <c r="A670" s="50"/>
    </row>
    <row r="671" customFormat="false" ht="15.95" hidden="false" customHeight="true" outlineLevel="0" collapsed="false">
      <c r="A671" s="50"/>
    </row>
    <row r="672" customFormat="false" ht="15.95" hidden="false" customHeight="true" outlineLevel="0" collapsed="false">
      <c r="A672" s="50"/>
    </row>
    <row r="673" customFormat="false" ht="15.95" hidden="false" customHeight="true" outlineLevel="0" collapsed="false">
      <c r="A673" s="50"/>
    </row>
    <row r="674" customFormat="false" ht="15.95" hidden="false" customHeight="true" outlineLevel="0" collapsed="false">
      <c r="A674" s="50"/>
    </row>
    <row r="675" customFormat="false" ht="15.95" hidden="false" customHeight="true" outlineLevel="0" collapsed="false">
      <c r="A675" s="50"/>
    </row>
    <row r="676" customFormat="false" ht="15.95" hidden="false" customHeight="true" outlineLevel="0" collapsed="false">
      <c r="A676" s="50"/>
    </row>
    <row r="677" customFormat="false" ht="15.95" hidden="false" customHeight="true" outlineLevel="0" collapsed="false">
      <c r="A677" s="50"/>
    </row>
    <row r="678" customFormat="false" ht="15.95" hidden="false" customHeight="true" outlineLevel="0" collapsed="false">
      <c r="A678" s="50"/>
    </row>
    <row r="679" customFormat="false" ht="15.95" hidden="false" customHeight="true" outlineLevel="0" collapsed="false">
      <c r="A679" s="50"/>
    </row>
    <row r="680" customFormat="false" ht="15.95" hidden="false" customHeight="true" outlineLevel="0" collapsed="false">
      <c r="A680" s="50"/>
    </row>
    <row r="681" customFormat="false" ht="15.95" hidden="false" customHeight="true" outlineLevel="0" collapsed="false">
      <c r="A681" s="50"/>
    </row>
    <row r="682" customFormat="false" ht="15.95" hidden="false" customHeight="true" outlineLevel="0" collapsed="false">
      <c r="A682" s="50"/>
    </row>
    <row r="683" customFormat="false" ht="15.95" hidden="false" customHeight="true" outlineLevel="0" collapsed="false">
      <c r="A683" s="50"/>
    </row>
    <row r="684" customFormat="false" ht="15.95" hidden="false" customHeight="true" outlineLevel="0" collapsed="false">
      <c r="A684" s="50"/>
    </row>
    <row r="685" customFormat="false" ht="15.95" hidden="false" customHeight="true" outlineLevel="0" collapsed="false">
      <c r="A685" s="50"/>
    </row>
    <row r="686" customFormat="false" ht="15.95" hidden="false" customHeight="true" outlineLevel="0" collapsed="false">
      <c r="A686" s="50"/>
    </row>
    <row r="687" customFormat="false" ht="15.95" hidden="false" customHeight="true" outlineLevel="0" collapsed="false">
      <c r="A687" s="50"/>
    </row>
    <row r="688" customFormat="false" ht="15.95" hidden="false" customHeight="true" outlineLevel="0" collapsed="false">
      <c r="A688" s="50"/>
    </row>
    <row r="689" customFormat="false" ht="15.95" hidden="false" customHeight="true" outlineLevel="0" collapsed="false">
      <c r="A689" s="50"/>
    </row>
    <row r="690" customFormat="false" ht="15.95" hidden="false" customHeight="true" outlineLevel="0" collapsed="false">
      <c r="A690" s="50"/>
    </row>
    <row r="691" customFormat="false" ht="15.95" hidden="false" customHeight="true" outlineLevel="0" collapsed="false">
      <c r="A691" s="50"/>
    </row>
    <row r="692" customFormat="false" ht="15.95" hidden="false" customHeight="true" outlineLevel="0" collapsed="false">
      <c r="A692" s="50"/>
    </row>
    <row r="693" customFormat="false" ht="15.95" hidden="false" customHeight="true" outlineLevel="0" collapsed="false">
      <c r="A693" s="50"/>
    </row>
    <row r="694" customFormat="false" ht="15.95" hidden="false" customHeight="true" outlineLevel="0" collapsed="false">
      <c r="A694" s="50"/>
    </row>
    <row r="695" customFormat="false" ht="15.95" hidden="false" customHeight="true" outlineLevel="0" collapsed="false">
      <c r="A695" s="50"/>
    </row>
    <row r="696" customFormat="false" ht="15.95" hidden="false" customHeight="true" outlineLevel="0" collapsed="false">
      <c r="A696" s="50"/>
    </row>
    <row r="697" customFormat="false" ht="15.95" hidden="false" customHeight="true" outlineLevel="0" collapsed="false">
      <c r="A697" s="50"/>
    </row>
    <row r="698" customFormat="false" ht="15.95" hidden="false" customHeight="true" outlineLevel="0" collapsed="false">
      <c r="A698" s="50"/>
    </row>
    <row r="699" customFormat="false" ht="15.95" hidden="false" customHeight="true" outlineLevel="0" collapsed="false">
      <c r="A699" s="50"/>
    </row>
    <row r="700" customFormat="false" ht="15.95" hidden="false" customHeight="true" outlineLevel="0" collapsed="false">
      <c r="A700" s="50"/>
    </row>
    <row r="701" customFormat="false" ht="15.95" hidden="false" customHeight="true" outlineLevel="0" collapsed="false">
      <c r="A701" s="50"/>
    </row>
    <row r="702" customFormat="false" ht="15.95" hidden="false" customHeight="true" outlineLevel="0" collapsed="false">
      <c r="A702" s="50"/>
    </row>
    <row r="703" customFormat="false" ht="15.95" hidden="false" customHeight="true" outlineLevel="0" collapsed="false">
      <c r="A703" s="50"/>
    </row>
    <row r="704" customFormat="false" ht="15.95" hidden="false" customHeight="true" outlineLevel="0" collapsed="false">
      <c r="A704" s="50"/>
    </row>
    <row r="705" customFormat="false" ht="15.95" hidden="false" customHeight="true" outlineLevel="0" collapsed="false">
      <c r="A705" s="50"/>
    </row>
    <row r="706" customFormat="false" ht="15.95" hidden="false" customHeight="true" outlineLevel="0" collapsed="false">
      <c r="A706" s="50"/>
    </row>
    <row r="707" customFormat="false" ht="15.95" hidden="false" customHeight="true" outlineLevel="0" collapsed="false">
      <c r="A707" s="50"/>
    </row>
    <row r="708" customFormat="false" ht="15.95" hidden="false" customHeight="true" outlineLevel="0" collapsed="false">
      <c r="A708" s="50"/>
    </row>
    <row r="709" customFormat="false" ht="15.95" hidden="false" customHeight="true" outlineLevel="0" collapsed="false">
      <c r="A709" s="50"/>
    </row>
    <row r="710" customFormat="false" ht="15.95" hidden="false" customHeight="true" outlineLevel="0" collapsed="false">
      <c r="A710" s="50"/>
    </row>
    <row r="711" customFormat="false" ht="15.95" hidden="false" customHeight="true" outlineLevel="0" collapsed="false">
      <c r="A711" s="50"/>
    </row>
    <row r="712" customFormat="false" ht="15.95" hidden="false" customHeight="true" outlineLevel="0" collapsed="false">
      <c r="A712" s="50"/>
    </row>
    <row r="713" customFormat="false" ht="15.95" hidden="false" customHeight="true" outlineLevel="0" collapsed="false">
      <c r="A713" s="50"/>
    </row>
    <row r="714" customFormat="false" ht="15.95" hidden="false" customHeight="true" outlineLevel="0" collapsed="false">
      <c r="A714" s="50"/>
    </row>
    <row r="715" customFormat="false" ht="15.95" hidden="false" customHeight="true" outlineLevel="0" collapsed="false">
      <c r="A715" s="50"/>
    </row>
    <row r="716" customFormat="false" ht="15.95" hidden="false" customHeight="true" outlineLevel="0" collapsed="false">
      <c r="A716" s="50"/>
    </row>
    <row r="717" customFormat="false" ht="15.95" hidden="false" customHeight="true" outlineLevel="0" collapsed="false">
      <c r="A717" s="50"/>
    </row>
    <row r="718" customFormat="false" ht="15.95" hidden="false" customHeight="true" outlineLevel="0" collapsed="false">
      <c r="A718" s="50"/>
    </row>
    <row r="719" customFormat="false" ht="15.95" hidden="false" customHeight="true" outlineLevel="0" collapsed="false">
      <c r="A719" s="50"/>
    </row>
    <row r="720" customFormat="false" ht="15.95" hidden="false" customHeight="true" outlineLevel="0" collapsed="false">
      <c r="A720" s="50"/>
    </row>
    <row r="721" customFormat="false" ht="15.95" hidden="false" customHeight="true" outlineLevel="0" collapsed="false">
      <c r="A721" s="50"/>
    </row>
    <row r="722" customFormat="false" ht="15.95" hidden="false" customHeight="true" outlineLevel="0" collapsed="false">
      <c r="A722" s="50"/>
    </row>
    <row r="723" customFormat="false" ht="15.95" hidden="false" customHeight="true" outlineLevel="0" collapsed="false">
      <c r="A723" s="50"/>
    </row>
    <row r="724" customFormat="false" ht="15.95" hidden="false" customHeight="true" outlineLevel="0" collapsed="false">
      <c r="A724" s="50"/>
    </row>
    <row r="725" customFormat="false" ht="15.95" hidden="false" customHeight="true" outlineLevel="0" collapsed="false">
      <c r="A725" s="50"/>
    </row>
    <row r="726" customFormat="false" ht="15.95" hidden="false" customHeight="true" outlineLevel="0" collapsed="false">
      <c r="A726" s="50"/>
    </row>
    <row r="727" customFormat="false" ht="15.95" hidden="false" customHeight="true" outlineLevel="0" collapsed="false">
      <c r="A727" s="50"/>
    </row>
    <row r="728" customFormat="false" ht="15.95" hidden="false" customHeight="true" outlineLevel="0" collapsed="false">
      <c r="A728" s="50"/>
    </row>
    <row r="729" customFormat="false" ht="15.95" hidden="false" customHeight="true" outlineLevel="0" collapsed="false">
      <c r="A729" s="50"/>
    </row>
    <row r="730" customFormat="false" ht="15.95" hidden="false" customHeight="true" outlineLevel="0" collapsed="false">
      <c r="A730" s="50"/>
    </row>
    <row r="731" customFormat="false" ht="15.95" hidden="false" customHeight="true" outlineLevel="0" collapsed="false">
      <c r="A731" s="50"/>
    </row>
    <row r="732" customFormat="false" ht="15.95" hidden="false" customHeight="true" outlineLevel="0" collapsed="false">
      <c r="A732" s="50"/>
    </row>
    <row r="733" customFormat="false" ht="15.95" hidden="false" customHeight="true" outlineLevel="0" collapsed="false">
      <c r="A733" s="50"/>
    </row>
    <row r="734" customFormat="false" ht="15.95" hidden="false" customHeight="true" outlineLevel="0" collapsed="false">
      <c r="A734" s="50"/>
    </row>
    <row r="735" customFormat="false" ht="15.95" hidden="false" customHeight="true" outlineLevel="0" collapsed="false">
      <c r="A735" s="50"/>
    </row>
    <row r="736" customFormat="false" ht="15.95" hidden="false" customHeight="true" outlineLevel="0" collapsed="false">
      <c r="A736" s="50"/>
    </row>
    <row r="737" customFormat="false" ht="15.95" hidden="false" customHeight="true" outlineLevel="0" collapsed="false">
      <c r="A737" s="50"/>
    </row>
    <row r="738" customFormat="false" ht="15.95" hidden="false" customHeight="true" outlineLevel="0" collapsed="false">
      <c r="A738" s="50"/>
    </row>
    <row r="739" customFormat="false" ht="15.95" hidden="false" customHeight="true" outlineLevel="0" collapsed="false">
      <c r="A739" s="50"/>
    </row>
    <row r="740" customFormat="false" ht="15.95" hidden="false" customHeight="true" outlineLevel="0" collapsed="false">
      <c r="A740" s="50"/>
    </row>
    <row r="741" customFormat="false" ht="15.95" hidden="false" customHeight="true" outlineLevel="0" collapsed="false">
      <c r="A741" s="50"/>
    </row>
    <row r="742" customFormat="false" ht="15.95" hidden="false" customHeight="true" outlineLevel="0" collapsed="false">
      <c r="A742" s="50"/>
    </row>
    <row r="743" customFormat="false" ht="15.95" hidden="false" customHeight="true" outlineLevel="0" collapsed="false">
      <c r="A743" s="50"/>
    </row>
    <row r="744" customFormat="false" ht="15.95" hidden="false" customHeight="true" outlineLevel="0" collapsed="false">
      <c r="A744" s="50"/>
    </row>
    <row r="745" customFormat="false" ht="15.95" hidden="false" customHeight="true" outlineLevel="0" collapsed="false">
      <c r="A745" s="50"/>
    </row>
    <row r="746" customFormat="false" ht="15.95" hidden="false" customHeight="true" outlineLevel="0" collapsed="false">
      <c r="A746" s="50"/>
    </row>
    <row r="747" customFormat="false" ht="15.95" hidden="false" customHeight="true" outlineLevel="0" collapsed="false">
      <c r="A747" s="50"/>
    </row>
    <row r="748" customFormat="false" ht="15.95" hidden="false" customHeight="true" outlineLevel="0" collapsed="false">
      <c r="A748" s="50"/>
    </row>
    <row r="749" customFormat="false" ht="15.95" hidden="false" customHeight="true" outlineLevel="0" collapsed="false">
      <c r="A749" s="50"/>
    </row>
    <row r="750" customFormat="false" ht="15.95" hidden="false" customHeight="true" outlineLevel="0" collapsed="false">
      <c r="A750" s="50"/>
    </row>
    <row r="751" customFormat="false" ht="15.95" hidden="false" customHeight="true" outlineLevel="0" collapsed="false">
      <c r="A751" s="50"/>
    </row>
    <row r="752" customFormat="false" ht="15.95" hidden="false" customHeight="true" outlineLevel="0" collapsed="false">
      <c r="A752" s="50"/>
    </row>
    <row r="753" customFormat="false" ht="15.95" hidden="false" customHeight="true" outlineLevel="0" collapsed="false">
      <c r="A753" s="50"/>
    </row>
    <row r="754" customFormat="false" ht="15.95" hidden="false" customHeight="true" outlineLevel="0" collapsed="false">
      <c r="A754" s="50"/>
    </row>
    <row r="755" customFormat="false" ht="15.95" hidden="false" customHeight="true" outlineLevel="0" collapsed="false">
      <c r="A755" s="50"/>
    </row>
    <row r="756" customFormat="false" ht="15.95" hidden="false" customHeight="true" outlineLevel="0" collapsed="false">
      <c r="A756" s="50"/>
    </row>
    <row r="757" customFormat="false" ht="15.95" hidden="false" customHeight="true" outlineLevel="0" collapsed="false">
      <c r="A757" s="50"/>
    </row>
    <row r="758" customFormat="false" ht="15.95" hidden="false" customHeight="true" outlineLevel="0" collapsed="false">
      <c r="A758" s="50"/>
    </row>
    <row r="759" customFormat="false" ht="15.95" hidden="false" customHeight="true" outlineLevel="0" collapsed="false">
      <c r="A759" s="50"/>
    </row>
    <row r="760" customFormat="false" ht="15.95" hidden="false" customHeight="true" outlineLevel="0" collapsed="false">
      <c r="A760" s="50"/>
    </row>
    <row r="761" customFormat="false" ht="15.95" hidden="false" customHeight="true" outlineLevel="0" collapsed="false">
      <c r="A761" s="50"/>
    </row>
    <row r="762" customFormat="false" ht="15.95" hidden="false" customHeight="true" outlineLevel="0" collapsed="false">
      <c r="A762" s="50"/>
    </row>
    <row r="763" customFormat="false" ht="15.95" hidden="false" customHeight="true" outlineLevel="0" collapsed="false">
      <c r="A763" s="50"/>
    </row>
    <row r="764" customFormat="false" ht="15.95" hidden="false" customHeight="true" outlineLevel="0" collapsed="false">
      <c r="A764" s="50"/>
    </row>
    <row r="765" customFormat="false" ht="15.95" hidden="false" customHeight="true" outlineLevel="0" collapsed="false">
      <c r="A765" s="50"/>
    </row>
    <row r="766" customFormat="false" ht="15.95" hidden="false" customHeight="true" outlineLevel="0" collapsed="false">
      <c r="A766" s="50"/>
    </row>
    <row r="767" customFormat="false" ht="15.95" hidden="false" customHeight="true" outlineLevel="0" collapsed="false">
      <c r="A767" s="50"/>
    </row>
    <row r="768" customFormat="false" ht="15.95" hidden="false" customHeight="true" outlineLevel="0" collapsed="false">
      <c r="A768" s="50"/>
    </row>
    <row r="769" customFormat="false" ht="15.95" hidden="false" customHeight="true" outlineLevel="0" collapsed="false">
      <c r="A769" s="50"/>
    </row>
    <row r="770" customFormat="false" ht="15.95" hidden="false" customHeight="true" outlineLevel="0" collapsed="false">
      <c r="A770" s="50"/>
    </row>
    <row r="771" customFormat="false" ht="15.95" hidden="false" customHeight="true" outlineLevel="0" collapsed="false">
      <c r="A771" s="50"/>
    </row>
    <row r="772" customFormat="false" ht="15.95" hidden="false" customHeight="true" outlineLevel="0" collapsed="false">
      <c r="A772" s="50"/>
    </row>
    <row r="773" customFormat="false" ht="15.95" hidden="false" customHeight="true" outlineLevel="0" collapsed="false">
      <c r="A773" s="50"/>
    </row>
    <row r="774" customFormat="false" ht="15.95" hidden="false" customHeight="true" outlineLevel="0" collapsed="false">
      <c r="A774" s="50"/>
    </row>
    <row r="775" customFormat="false" ht="15.95" hidden="false" customHeight="true" outlineLevel="0" collapsed="false">
      <c r="A775" s="50"/>
    </row>
    <row r="776" customFormat="false" ht="15.95" hidden="false" customHeight="true" outlineLevel="0" collapsed="false">
      <c r="A776" s="50"/>
    </row>
    <row r="777" customFormat="false" ht="15.95" hidden="false" customHeight="true" outlineLevel="0" collapsed="false">
      <c r="A777" s="50"/>
    </row>
    <row r="778" customFormat="false" ht="15.95" hidden="false" customHeight="true" outlineLevel="0" collapsed="false">
      <c r="A778" s="50"/>
    </row>
    <row r="779" customFormat="false" ht="15.95" hidden="false" customHeight="true" outlineLevel="0" collapsed="false">
      <c r="A779" s="50"/>
    </row>
    <row r="780" customFormat="false" ht="15.95" hidden="false" customHeight="true" outlineLevel="0" collapsed="false">
      <c r="A780" s="50"/>
    </row>
    <row r="781" customFormat="false" ht="15.95" hidden="false" customHeight="true" outlineLevel="0" collapsed="false">
      <c r="A781" s="50"/>
    </row>
    <row r="782" customFormat="false" ht="15.95" hidden="false" customHeight="true" outlineLevel="0" collapsed="false">
      <c r="A782" s="50"/>
    </row>
    <row r="783" customFormat="false" ht="15.95" hidden="false" customHeight="true" outlineLevel="0" collapsed="false">
      <c r="A783" s="50"/>
    </row>
    <row r="784" customFormat="false" ht="15.95" hidden="false" customHeight="true" outlineLevel="0" collapsed="false">
      <c r="A784" s="50"/>
    </row>
    <row r="785" customFormat="false" ht="15.95" hidden="false" customHeight="true" outlineLevel="0" collapsed="false">
      <c r="A785" s="50"/>
    </row>
    <row r="786" customFormat="false" ht="15.95" hidden="false" customHeight="true" outlineLevel="0" collapsed="false">
      <c r="A786" s="50"/>
    </row>
    <row r="787" customFormat="false" ht="15.95" hidden="false" customHeight="true" outlineLevel="0" collapsed="false">
      <c r="A787" s="50"/>
    </row>
    <row r="788" customFormat="false" ht="15.95" hidden="false" customHeight="true" outlineLevel="0" collapsed="false">
      <c r="A788" s="50"/>
    </row>
    <row r="789" customFormat="false" ht="15.95" hidden="false" customHeight="true" outlineLevel="0" collapsed="false">
      <c r="A789" s="50"/>
    </row>
    <row r="790" customFormat="false" ht="15.95" hidden="false" customHeight="true" outlineLevel="0" collapsed="false">
      <c r="A790" s="50"/>
    </row>
    <row r="791" customFormat="false" ht="15.95" hidden="false" customHeight="true" outlineLevel="0" collapsed="false">
      <c r="A791" s="50"/>
    </row>
    <row r="792" customFormat="false" ht="15.95" hidden="false" customHeight="true" outlineLevel="0" collapsed="false">
      <c r="A792" s="50"/>
    </row>
    <row r="793" customFormat="false" ht="15.95" hidden="false" customHeight="true" outlineLevel="0" collapsed="false">
      <c r="A793" s="50"/>
    </row>
    <row r="794" customFormat="false" ht="15.95" hidden="false" customHeight="true" outlineLevel="0" collapsed="false">
      <c r="A794" s="50"/>
    </row>
    <row r="795" customFormat="false" ht="15.95" hidden="false" customHeight="true" outlineLevel="0" collapsed="false">
      <c r="A795" s="50"/>
    </row>
    <row r="796" customFormat="false" ht="15.95" hidden="false" customHeight="true" outlineLevel="0" collapsed="false">
      <c r="A796" s="50"/>
    </row>
    <row r="797" customFormat="false" ht="15.95" hidden="false" customHeight="true" outlineLevel="0" collapsed="false">
      <c r="A797" s="50"/>
    </row>
    <row r="798" customFormat="false" ht="15.95" hidden="false" customHeight="true" outlineLevel="0" collapsed="false">
      <c r="A798" s="50"/>
    </row>
    <row r="799" customFormat="false" ht="15.95" hidden="false" customHeight="true" outlineLevel="0" collapsed="false">
      <c r="A799" s="50"/>
    </row>
    <row r="800" customFormat="false" ht="15.95" hidden="false" customHeight="true" outlineLevel="0" collapsed="false">
      <c r="A800" s="50"/>
    </row>
    <row r="801" customFormat="false" ht="15.95" hidden="false" customHeight="true" outlineLevel="0" collapsed="false">
      <c r="A801" s="50"/>
    </row>
    <row r="802" customFormat="false" ht="15.95" hidden="false" customHeight="true" outlineLevel="0" collapsed="false">
      <c r="A802" s="50"/>
    </row>
    <row r="803" customFormat="false" ht="15.95" hidden="false" customHeight="true" outlineLevel="0" collapsed="false">
      <c r="A803" s="50"/>
    </row>
    <row r="804" customFormat="false" ht="15.95" hidden="false" customHeight="true" outlineLevel="0" collapsed="false">
      <c r="A804" s="50"/>
    </row>
    <row r="805" customFormat="false" ht="15.95" hidden="false" customHeight="true" outlineLevel="0" collapsed="false">
      <c r="A805" s="50"/>
    </row>
    <row r="806" customFormat="false" ht="15.95" hidden="false" customHeight="true" outlineLevel="0" collapsed="false">
      <c r="A806" s="50"/>
    </row>
    <row r="807" customFormat="false" ht="15.95" hidden="false" customHeight="true" outlineLevel="0" collapsed="false">
      <c r="A807" s="50"/>
    </row>
    <row r="808" customFormat="false" ht="15.95" hidden="false" customHeight="true" outlineLevel="0" collapsed="false">
      <c r="A808" s="50"/>
    </row>
    <row r="809" customFormat="false" ht="15.95" hidden="false" customHeight="true" outlineLevel="0" collapsed="false">
      <c r="A809" s="50"/>
    </row>
    <row r="810" customFormat="false" ht="15.95" hidden="false" customHeight="true" outlineLevel="0" collapsed="false">
      <c r="A810" s="50"/>
    </row>
    <row r="811" customFormat="false" ht="15.95" hidden="false" customHeight="true" outlineLevel="0" collapsed="false">
      <c r="A811" s="50"/>
    </row>
    <row r="812" customFormat="false" ht="15.95" hidden="false" customHeight="true" outlineLevel="0" collapsed="false">
      <c r="A812" s="50"/>
    </row>
    <row r="813" customFormat="false" ht="15.95" hidden="false" customHeight="true" outlineLevel="0" collapsed="false">
      <c r="A813" s="50"/>
    </row>
    <row r="814" customFormat="false" ht="15.95" hidden="false" customHeight="true" outlineLevel="0" collapsed="false">
      <c r="A814" s="50"/>
    </row>
    <row r="815" customFormat="false" ht="15.95" hidden="false" customHeight="true" outlineLevel="0" collapsed="false">
      <c r="A815" s="50"/>
    </row>
    <row r="816" customFormat="false" ht="15.95" hidden="false" customHeight="true" outlineLevel="0" collapsed="false">
      <c r="A816" s="50"/>
    </row>
    <row r="817" customFormat="false" ht="15.95" hidden="false" customHeight="true" outlineLevel="0" collapsed="false">
      <c r="A817" s="50"/>
    </row>
    <row r="818" customFormat="false" ht="15.95" hidden="false" customHeight="true" outlineLevel="0" collapsed="false">
      <c r="A818" s="50"/>
    </row>
    <row r="819" customFormat="false" ht="15.95" hidden="false" customHeight="true" outlineLevel="0" collapsed="false">
      <c r="A819" s="50"/>
    </row>
    <row r="820" customFormat="false" ht="15.95" hidden="false" customHeight="true" outlineLevel="0" collapsed="false">
      <c r="A820" s="50"/>
    </row>
    <row r="821" customFormat="false" ht="15.95" hidden="false" customHeight="true" outlineLevel="0" collapsed="false">
      <c r="A821" s="50"/>
    </row>
    <row r="822" customFormat="false" ht="15.95" hidden="false" customHeight="true" outlineLevel="0" collapsed="false">
      <c r="A822" s="50"/>
    </row>
    <row r="823" customFormat="false" ht="15.95" hidden="false" customHeight="true" outlineLevel="0" collapsed="false">
      <c r="A823" s="50"/>
    </row>
    <row r="824" customFormat="false" ht="15.95" hidden="false" customHeight="true" outlineLevel="0" collapsed="false">
      <c r="A824" s="50"/>
    </row>
    <row r="825" customFormat="false" ht="15.95" hidden="false" customHeight="true" outlineLevel="0" collapsed="false">
      <c r="A825" s="50"/>
    </row>
    <row r="826" customFormat="false" ht="15.95" hidden="false" customHeight="true" outlineLevel="0" collapsed="false">
      <c r="A826" s="50"/>
    </row>
    <row r="827" customFormat="false" ht="15.95" hidden="false" customHeight="true" outlineLevel="0" collapsed="false">
      <c r="A827" s="50"/>
    </row>
    <row r="828" customFormat="false" ht="15.95" hidden="false" customHeight="true" outlineLevel="0" collapsed="false">
      <c r="A828" s="50"/>
    </row>
    <row r="829" customFormat="false" ht="15.95" hidden="false" customHeight="true" outlineLevel="0" collapsed="false">
      <c r="A829" s="50"/>
    </row>
    <row r="830" customFormat="false" ht="15.95" hidden="false" customHeight="true" outlineLevel="0" collapsed="false">
      <c r="A830" s="50"/>
    </row>
    <row r="831" customFormat="false" ht="15.95" hidden="false" customHeight="true" outlineLevel="0" collapsed="false">
      <c r="A831" s="50"/>
    </row>
    <row r="832" customFormat="false" ht="15.95" hidden="false" customHeight="true" outlineLevel="0" collapsed="false">
      <c r="A832" s="50"/>
    </row>
    <row r="833" customFormat="false" ht="15.95" hidden="false" customHeight="true" outlineLevel="0" collapsed="false">
      <c r="A833" s="50"/>
    </row>
    <row r="834" customFormat="false" ht="15.95" hidden="false" customHeight="true" outlineLevel="0" collapsed="false">
      <c r="A834" s="50"/>
    </row>
    <row r="835" customFormat="false" ht="15.95" hidden="false" customHeight="true" outlineLevel="0" collapsed="false">
      <c r="A835" s="50"/>
    </row>
    <row r="836" customFormat="false" ht="15.95" hidden="false" customHeight="true" outlineLevel="0" collapsed="false">
      <c r="A836" s="50"/>
    </row>
    <row r="837" customFormat="false" ht="15.95" hidden="false" customHeight="true" outlineLevel="0" collapsed="false">
      <c r="A837" s="50"/>
    </row>
    <row r="838" customFormat="false" ht="15.95" hidden="false" customHeight="true" outlineLevel="0" collapsed="false">
      <c r="A838" s="50"/>
    </row>
    <row r="839" customFormat="false" ht="15.95" hidden="false" customHeight="true" outlineLevel="0" collapsed="false">
      <c r="A839" s="50"/>
    </row>
    <row r="840" customFormat="false" ht="15.95" hidden="false" customHeight="true" outlineLevel="0" collapsed="false">
      <c r="A840" s="50"/>
    </row>
    <row r="841" customFormat="false" ht="15.95" hidden="false" customHeight="true" outlineLevel="0" collapsed="false">
      <c r="A841" s="50"/>
    </row>
    <row r="842" customFormat="false" ht="15.95" hidden="false" customHeight="true" outlineLevel="0" collapsed="false">
      <c r="A842" s="50"/>
    </row>
    <row r="843" customFormat="false" ht="15.95" hidden="false" customHeight="true" outlineLevel="0" collapsed="false">
      <c r="A843" s="50"/>
    </row>
    <row r="844" customFormat="false" ht="15.95" hidden="false" customHeight="true" outlineLevel="0" collapsed="false">
      <c r="A844" s="50"/>
    </row>
    <row r="845" customFormat="false" ht="15.95" hidden="false" customHeight="true" outlineLevel="0" collapsed="false">
      <c r="A845" s="50"/>
    </row>
    <row r="846" customFormat="false" ht="15.95" hidden="false" customHeight="true" outlineLevel="0" collapsed="false">
      <c r="A846" s="50"/>
    </row>
    <row r="847" customFormat="false" ht="15.95" hidden="false" customHeight="true" outlineLevel="0" collapsed="false">
      <c r="A847" s="50"/>
    </row>
    <row r="848" customFormat="false" ht="15.95" hidden="false" customHeight="true" outlineLevel="0" collapsed="false">
      <c r="A848" s="50"/>
    </row>
    <row r="849" customFormat="false" ht="15.95" hidden="false" customHeight="true" outlineLevel="0" collapsed="false">
      <c r="A849" s="50"/>
    </row>
    <row r="850" customFormat="false" ht="15.95" hidden="false" customHeight="true" outlineLevel="0" collapsed="false">
      <c r="A850" s="50"/>
    </row>
    <row r="851" customFormat="false" ht="15.95" hidden="false" customHeight="true" outlineLevel="0" collapsed="false">
      <c r="A851" s="50"/>
    </row>
    <row r="852" customFormat="false" ht="15.95" hidden="false" customHeight="true" outlineLevel="0" collapsed="false">
      <c r="A852" s="50"/>
    </row>
    <row r="853" customFormat="false" ht="15.95" hidden="false" customHeight="true" outlineLevel="0" collapsed="false">
      <c r="A853" s="50"/>
    </row>
    <row r="854" customFormat="false" ht="15.95" hidden="false" customHeight="true" outlineLevel="0" collapsed="false">
      <c r="A854" s="50"/>
    </row>
    <row r="855" customFormat="false" ht="15.95" hidden="false" customHeight="true" outlineLevel="0" collapsed="false">
      <c r="A855" s="50"/>
    </row>
    <row r="856" customFormat="false" ht="15.95" hidden="false" customHeight="true" outlineLevel="0" collapsed="false">
      <c r="A856" s="50"/>
    </row>
    <row r="857" customFormat="false" ht="15.95" hidden="false" customHeight="true" outlineLevel="0" collapsed="false">
      <c r="A857" s="50"/>
    </row>
    <row r="858" customFormat="false" ht="15.95" hidden="false" customHeight="true" outlineLevel="0" collapsed="false">
      <c r="A858" s="50"/>
    </row>
    <row r="859" customFormat="false" ht="15.95" hidden="false" customHeight="true" outlineLevel="0" collapsed="false">
      <c r="A859" s="50"/>
    </row>
    <row r="860" customFormat="false" ht="15.95" hidden="false" customHeight="true" outlineLevel="0" collapsed="false">
      <c r="A860" s="50"/>
    </row>
    <row r="861" customFormat="false" ht="15.95" hidden="false" customHeight="true" outlineLevel="0" collapsed="false">
      <c r="A861" s="50"/>
    </row>
    <row r="862" customFormat="false" ht="15.95" hidden="false" customHeight="true" outlineLevel="0" collapsed="false">
      <c r="A862" s="50"/>
    </row>
    <row r="863" customFormat="false" ht="15.95" hidden="false" customHeight="true" outlineLevel="0" collapsed="false">
      <c r="A863" s="50"/>
    </row>
    <row r="864" customFormat="false" ht="15.95" hidden="false" customHeight="true" outlineLevel="0" collapsed="false">
      <c r="A864" s="50"/>
    </row>
    <row r="865" customFormat="false" ht="15.95" hidden="false" customHeight="true" outlineLevel="0" collapsed="false">
      <c r="A865" s="50"/>
    </row>
    <row r="866" customFormat="false" ht="15.95" hidden="false" customHeight="true" outlineLevel="0" collapsed="false">
      <c r="A866" s="50"/>
    </row>
    <row r="867" customFormat="false" ht="15.95" hidden="false" customHeight="true" outlineLevel="0" collapsed="false">
      <c r="A867" s="50"/>
    </row>
    <row r="868" customFormat="false" ht="15.95" hidden="false" customHeight="true" outlineLevel="0" collapsed="false">
      <c r="A868" s="50"/>
    </row>
    <row r="869" customFormat="false" ht="15.95" hidden="false" customHeight="true" outlineLevel="0" collapsed="false">
      <c r="A869" s="50"/>
    </row>
    <row r="870" customFormat="false" ht="15.95" hidden="false" customHeight="true" outlineLevel="0" collapsed="false">
      <c r="A870" s="50"/>
    </row>
    <row r="871" customFormat="false" ht="15.95" hidden="false" customHeight="true" outlineLevel="0" collapsed="false">
      <c r="A871" s="50"/>
    </row>
    <row r="872" customFormat="false" ht="15.95" hidden="false" customHeight="true" outlineLevel="0" collapsed="false">
      <c r="A872" s="50"/>
    </row>
    <row r="873" customFormat="false" ht="15.95" hidden="false" customHeight="true" outlineLevel="0" collapsed="false">
      <c r="A873" s="50"/>
    </row>
    <row r="874" customFormat="false" ht="15.95" hidden="false" customHeight="true" outlineLevel="0" collapsed="false">
      <c r="A874" s="50"/>
    </row>
    <row r="875" customFormat="false" ht="15.95" hidden="false" customHeight="true" outlineLevel="0" collapsed="false">
      <c r="A875" s="50"/>
    </row>
    <row r="876" customFormat="false" ht="15.95" hidden="false" customHeight="true" outlineLevel="0" collapsed="false">
      <c r="A876" s="50"/>
    </row>
    <row r="877" customFormat="false" ht="15.95" hidden="false" customHeight="true" outlineLevel="0" collapsed="false">
      <c r="A877" s="50"/>
    </row>
    <row r="878" customFormat="false" ht="15.95" hidden="false" customHeight="true" outlineLevel="0" collapsed="false">
      <c r="A878" s="50"/>
    </row>
    <row r="879" customFormat="false" ht="15.95" hidden="false" customHeight="true" outlineLevel="0" collapsed="false">
      <c r="A879" s="50"/>
    </row>
    <row r="880" customFormat="false" ht="15.95" hidden="false" customHeight="true" outlineLevel="0" collapsed="false">
      <c r="A880" s="50"/>
    </row>
    <row r="881" customFormat="false" ht="15.95" hidden="false" customHeight="true" outlineLevel="0" collapsed="false">
      <c r="A881" s="50"/>
    </row>
    <row r="882" customFormat="false" ht="15.95" hidden="false" customHeight="true" outlineLevel="0" collapsed="false">
      <c r="A882" s="50"/>
    </row>
    <row r="883" customFormat="false" ht="15.95" hidden="false" customHeight="true" outlineLevel="0" collapsed="false">
      <c r="A883" s="50"/>
    </row>
    <row r="884" customFormat="false" ht="15.95" hidden="false" customHeight="true" outlineLevel="0" collapsed="false">
      <c r="A884" s="50"/>
    </row>
    <row r="885" customFormat="false" ht="15.95" hidden="false" customHeight="true" outlineLevel="0" collapsed="false">
      <c r="A885" s="50"/>
    </row>
    <row r="886" customFormat="false" ht="15.95" hidden="false" customHeight="true" outlineLevel="0" collapsed="false">
      <c r="A886" s="50"/>
    </row>
    <row r="887" customFormat="false" ht="15.95" hidden="false" customHeight="true" outlineLevel="0" collapsed="false">
      <c r="A887" s="50"/>
    </row>
    <row r="888" customFormat="false" ht="15.95" hidden="false" customHeight="true" outlineLevel="0" collapsed="false">
      <c r="A888" s="50"/>
    </row>
    <row r="889" customFormat="false" ht="15.95" hidden="false" customHeight="true" outlineLevel="0" collapsed="false">
      <c r="A889" s="50"/>
    </row>
    <row r="890" customFormat="false" ht="15.95" hidden="false" customHeight="true" outlineLevel="0" collapsed="false">
      <c r="A890" s="50"/>
    </row>
    <row r="891" customFormat="false" ht="15.95" hidden="false" customHeight="true" outlineLevel="0" collapsed="false">
      <c r="A891" s="50"/>
    </row>
    <row r="892" customFormat="false" ht="15.95" hidden="false" customHeight="true" outlineLevel="0" collapsed="false">
      <c r="A892" s="50"/>
    </row>
    <row r="893" customFormat="false" ht="15.95" hidden="false" customHeight="true" outlineLevel="0" collapsed="false">
      <c r="A893" s="50"/>
    </row>
    <row r="894" customFormat="false" ht="15.95" hidden="false" customHeight="true" outlineLevel="0" collapsed="false">
      <c r="A894" s="50"/>
    </row>
    <row r="895" customFormat="false" ht="15.95" hidden="false" customHeight="true" outlineLevel="0" collapsed="false">
      <c r="A895" s="50"/>
    </row>
    <row r="896" customFormat="false" ht="15.95" hidden="false" customHeight="true" outlineLevel="0" collapsed="false">
      <c r="A896" s="50"/>
    </row>
    <row r="897" customFormat="false" ht="15.95" hidden="false" customHeight="true" outlineLevel="0" collapsed="false">
      <c r="A897" s="50"/>
    </row>
    <row r="898" customFormat="false" ht="15.95" hidden="false" customHeight="true" outlineLevel="0" collapsed="false">
      <c r="A898" s="50"/>
    </row>
    <row r="899" customFormat="false" ht="15.95" hidden="false" customHeight="true" outlineLevel="0" collapsed="false">
      <c r="A899" s="50"/>
    </row>
    <row r="900" customFormat="false" ht="15.95" hidden="false" customHeight="true" outlineLevel="0" collapsed="false">
      <c r="A900" s="50"/>
    </row>
    <row r="901" customFormat="false" ht="15.95" hidden="false" customHeight="true" outlineLevel="0" collapsed="false">
      <c r="A901" s="50"/>
    </row>
    <row r="902" customFormat="false" ht="15.95" hidden="false" customHeight="true" outlineLevel="0" collapsed="false">
      <c r="A902" s="50"/>
    </row>
    <row r="903" customFormat="false" ht="15.95" hidden="false" customHeight="true" outlineLevel="0" collapsed="false">
      <c r="A903" s="50"/>
    </row>
    <row r="904" customFormat="false" ht="15.95" hidden="false" customHeight="true" outlineLevel="0" collapsed="false">
      <c r="A904" s="50"/>
    </row>
    <row r="905" customFormat="false" ht="15.95" hidden="false" customHeight="true" outlineLevel="0" collapsed="false">
      <c r="A905" s="50"/>
    </row>
    <row r="906" customFormat="false" ht="15.95" hidden="false" customHeight="true" outlineLevel="0" collapsed="false">
      <c r="A906" s="50"/>
    </row>
    <row r="907" customFormat="false" ht="15.95" hidden="false" customHeight="true" outlineLevel="0" collapsed="false">
      <c r="A907" s="50"/>
    </row>
    <row r="908" customFormat="false" ht="15.95" hidden="false" customHeight="true" outlineLevel="0" collapsed="false">
      <c r="A908" s="50"/>
    </row>
    <row r="909" customFormat="false" ht="15.95" hidden="false" customHeight="true" outlineLevel="0" collapsed="false">
      <c r="A909" s="50"/>
    </row>
    <row r="910" customFormat="false" ht="15.95" hidden="false" customHeight="true" outlineLevel="0" collapsed="false">
      <c r="A910" s="50"/>
    </row>
    <row r="911" customFormat="false" ht="15.95" hidden="false" customHeight="true" outlineLevel="0" collapsed="false">
      <c r="A911" s="50"/>
    </row>
    <row r="912" customFormat="false" ht="15.95" hidden="false" customHeight="true" outlineLevel="0" collapsed="false">
      <c r="A912" s="50"/>
    </row>
    <row r="913" customFormat="false" ht="15.95" hidden="false" customHeight="true" outlineLevel="0" collapsed="false">
      <c r="A913" s="50"/>
    </row>
    <row r="914" customFormat="false" ht="15.95" hidden="false" customHeight="true" outlineLevel="0" collapsed="false">
      <c r="A914" s="50"/>
    </row>
    <row r="915" customFormat="false" ht="15.95" hidden="false" customHeight="true" outlineLevel="0" collapsed="false">
      <c r="A915" s="50"/>
    </row>
    <row r="916" customFormat="false" ht="15.95" hidden="false" customHeight="true" outlineLevel="0" collapsed="false">
      <c r="A916" s="50"/>
    </row>
    <row r="917" customFormat="false" ht="15.95" hidden="false" customHeight="true" outlineLevel="0" collapsed="false">
      <c r="A917" s="50"/>
    </row>
    <row r="918" customFormat="false" ht="15.95" hidden="false" customHeight="true" outlineLevel="0" collapsed="false">
      <c r="A918" s="50"/>
    </row>
    <row r="919" customFormat="false" ht="15.95" hidden="false" customHeight="true" outlineLevel="0" collapsed="false">
      <c r="A919" s="50"/>
    </row>
    <row r="920" customFormat="false" ht="15.95" hidden="false" customHeight="true" outlineLevel="0" collapsed="false">
      <c r="A920" s="50"/>
    </row>
    <row r="921" customFormat="false" ht="15.95" hidden="false" customHeight="true" outlineLevel="0" collapsed="false">
      <c r="A921" s="50"/>
    </row>
    <row r="922" customFormat="false" ht="15.95" hidden="false" customHeight="true" outlineLevel="0" collapsed="false">
      <c r="A922" s="50"/>
    </row>
    <row r="923" customFormat="false" ht="15.95" hidden="false" customHeight="true" outlineLevel="0" collapsed="false">
      <c r="A923" s="50"/>
    </row>
    <row r="924" customFormat="false" ht="15.95" hidden="false" customHeight="true" outlineLevel="0" collapsed="false">
      <c r="A924" s="50"/>
    </row>
    <row r="925" customFormat="false" ht="15.95" hidden="false" customHeight="true" outlineLevel="0" collapsed="false">
      <c r="A925" s="50"/>
    </row>
    <row r="926" customFormat="false" ht="15.95" hidden="false" customHeight="true" outlineLevel="0" collapsed="false">
      <c r="A926" s="50"/>
    </row>
    <row r="927" customFormat="false" ht="15.95" hidden="false" customHeight="true" outlineLevel="0" collapsed="false">
      <c r="A927" s="50"/>
    </row>
    <row r="928" customFormat="false" ht="15.95" hidden="false" customHeight="true" outlineLevel="0" collapsed="false">
      <c r="A928" s="50"/>
    </row>
    <row r="929" customFormat="false" ht="15.95" hidden="false" customHeight="true" outlineLevel="0" collapsed="false">
      <c r="A929" s="50"/>
    </row>
    <row r="930" customFormat="false" ht="15.95" hidden="false" customHeight="true" outlineLevel="0" collapsed="false">
      <c r="A930" s="50"/>
    </row>
    <row r="931" customFormat="false" ht="15.95" hidden="false" customHeight="true" outlineLevel="0" collapsed="false">
      <c r="A931" s="50"/>
    </row>
    <row r="932" customFormat="false" ht="15.95" hidden="false" customHeight="true" outlineLevel="0" collapsed="false">
      <c r="A932" s="50"/>
    </row>
    <row r="933" customFormat="false" ht="15.95" hidden="false" customHeight="true" outlineLevel="0" collapsed="false">
      <c r="A933" s="50"/>
    </row>
    <row r="934" customFormat="false" ht="15.95" hidden="false" customHeight="true" outlineLevel="0" collapsed="false">
      <c r="A934" s="50"/>
    </row>
    <row r="935" customFormat="false" ht="15.95" hidden="false" customHeight="true" outlineLevel="0" collapsed="false">
      <c r="A935" s="50"/>
    </row>
    <row r="936" customFormat="false" ht="15.95" hidden="false" customHeight="true" outlineLevel="0" collapsed="false">
      <c r="A936" s="50"/>
    </row>
    <row r="937" customFormat="false" ht="15.95" hidden="false" customHeight="true" outlineLevel="0" collapsed="false">
      <c r="A937" s="50"/>
    </row>
    <row r="938" customFormat="false" ht="15.95" hidden="false" customHeight="true" outlineLevel="0" collapsed="false">
      <c r="A938" s="50"/>
    </row>
    <row r="939" customFormat="false" ht="15.95" hidden="false" customHeight="true" outlineLevel="0" collapsed="false">
      <c r="A939" s="50"/>
    </row>
    <row r="940" customFormat="false" ht="15.95" hidden="false" customHeight="true" outlineLevel="0" collapsed="false">
      <c r="A940" s="50"/>
    </row>
    <row r="941" customFormat="false" ht="15.95" hidden="false" customHeight="true" outlineLevel="0" collapsed="false">
      <c r="A941" s="50"/>
    </row>
    <row r="942" customFormat="false" ht="15.95" hidden="false" customHeight="true" outlineLevel="0" collapsed="false">
      <c r="A942" s="50"/>
    </row>
    <row r="943" customFormat="false" ht="15.95" hidden="false" customHeight="true" outlineLevel="0" collapsed="false">
      <c r="A943" s="50"/>
    </row>
    <row r="944" customFormat="false" ht="15.95" hidden="false" customHeight="true" outlineLevel="0" collapsed="false">
      <c r="A944" s="50"/>
    </row>
    <row r="945" customFormat="false" ht="15.95" hidden="false" customHeight="true" outlineLevel="0" collapsed="false">
      <c r="A945" s="50"/>
    </row>
    <row r="946" customFormat="false" ht="15.95" hidden="false" customHeight="true" outlineLevel="0" collapsed="false">
      <c r="A946" s="50"/>
    </row>
    <row r="947" customFormat="false" ht="15.95" hidden="false" customHeight="true" outlineLevel="0" collapsed="false">
      <c r="A947" s="50"/>
    </row>
    <row r="948" customFormat="false" ht="15.95" hidden="false" customHeight="true" outlineLevel="0" collapsed="false">
      <c r="A948" s="50"/>
    </row>
    <row r="949" customFormat="false" ht="15.95" hidden="false" customHeight="true" outlineLevel="0" collapsed="false">
      <c r="A949" s="50"/>
    </row>
    <row r="950" customFormat="false" ht="15.95" hidden="false" customHeight="true" outlineLevel="0" collapsed="false">
      <c r="A950" s="50"/>
    </row>
    <row r="951" customFormat="false" ht="15.95" hidden="false" customHeight="true" outlineLevel="0" collapsed="false">
      <c r="A951" s="50"/>
    </row>
    <row r="952" customFormat="false" ht="15.95" hidden="false" customHeight="true" outlineLevel="0" collapsed="false">
      <c r="A952" s="50"/>
    </row>
    <row r="953" customFormat="false" ht="15.95" hidden="false" customHeight="true" outlineLevel="0" collapsed="false">
      <c r="A953" s="50"/>
    </row>
    <row r="954" customFormat="false" ht="15.95" hidden="false" customHeight="true" outlineLevel="0" collapsed="false">
      <c r="A954" s="50"/>
    </row>
    <row r="955" customFormat="false" ht="15.95" hidden="false" customHeight="true" outlineLevel="0" collapsed="false">
      <c r="A955" s="50"/>
    </row>
    <row r="956" customFormat="false" ht="15.95" hidden="false" customHeight="true" outlineLevel="0" collapsed="false">
      <c r="A956" s="50"/>
    </row>
    <row r="957" customFormat="false" ht="15.95" hidden="false" customHeight="true" outlineLevel="0" collapsed="false">
      <c r="A957" s="50"/>
    </row>
    <row r="958" customFormat="false" ht="15.95" hidden="false" customHeight="true" outlineLevel="0" collapsed="false">
      <c r="A958" s="50"/>
    </row>
    <row r="959" customFormat="false" ht="15.95" hidden="false" customHeight="true" outlineLevel="0" collapsed="false">
      <c r="A959" s="50"/>
    </row>
    <row r="960" customFormat="false" ht="15.95" hidden="false" customHeight="true" outlineLevel="0" collapsed="false">
      <c r="A960" s="50"/>
    </row>
    <row r="961" customFormat="false" ht="15.95" hidden="false" customHeight="true" outlineLevel="0" collapsed="false">
      <c r="A961" s="50"/>
    </row>
    <row r="962" customFormat="false" ht="15.95" hidden="false" customHeight="true" outlineLevel="0" collapsed="false">
      <c r="A962" s="50"/>
    </row>
    <row r="963" customFormat="false" ht="15.95" hidden="false" customHeight="true" outlineLevel="0" collapsed="false">
      <c r="A963" s="50"/>
    </row>
    <row r="964" customFormat="false" ht="15.95" hidden="false" customHeight="true" outlineLevel="0" collapsed="false">
      <c r="A964" s="50"/>
    </row>
    <row r="965" customFormat="false" ht="15.95" hidden="false" customHeight="true" outlineLevel="0" collapsed="false">
      <c r="A965" s="50"/>
    </row>
    <row r="966" customFormat="false" ht="15.95" hidden="false" customHeight="true" outlineLevel="0" collapsed="false">
      <c r="A966" s="50"/>
    </row>
    <row r="967" customFormat="false" ht="15.95" hidden="false" customHeight="true" outlineLevel="0" collapsed="false">
      <c r="A967" s="50"/>
    </row>
    <row r="968" customFormat="false" ht="15.95" hidden="false" customHeight="true" outlineLevel="0" collapsed="false">
      <c r="A968" s="50"/>
    </row>
    <row r="969" customFormat="false" ht="15.95" hidden="false" customHeight="true" outlineLevel="0" collapsed="false">
      <c r="A969" s="50"/>
    </row>
    <row r="970" customFormat="false" ht="15.95" hidden="false" customHeight="true" outlineLevel="0" collapsed="false">
      <c r="A970" s="50"/>
    </row>
    <row r="971" customFormat="false" ht="15.95" hidden="false" customHeight="true" outlineLevel="0" collapsed="false">
      <c r="A971" s="50"/>
    </row>
    <row r="972" customFormat="false" ht="15.95" hidden="false" customHeight="true" outlineLevel="0" collapsed="false">
      <c r="A972" s="50"/>
    </row>
    <row r="973" customFormat="false" ht="15.95" hidden="false" customHeight="true" outlineLevel="0" collapsed="false">
      <c r="A973" s="50"/>
    </row>
    <row r="974" customFormat="false" ht="15.95" hidden="false" customHeight="true" outlineLevel="0" collapsed="false">
      <c r="A974" s="50"/>
    </row>
    <row r="975" customFormat="false" ht="15.95" hidden="false" customHeight="true" outlineLevel="0" collapsed="false">
      <c r="A975" s="50"/>
    </row>
    <row r="976" customFormat="false" ht="15.95" hidden="false" customHeight="true" outlineLevel="0" collapsed="false">
      <c r="A976" s="50"/>
    </row>
    <row r="977" customFormat="false" ht="15.95" hidden="false" customHeight="true" outlineLevel="0" collapsed="false">
      <c r="A977" s="50"/>
    </row>
    <row r="978" customFormat="false" ht="15.95" hidden="false" customHeight="true" outlineLevel="0" collapsed="false">
      <c r="A978" s="50"/>
    </row>
    <row r="979" customFormat="false" ht="15.95" hidden="false" customHeight="true" outlineLevel="0" collapsed="false">
      <c r="A979" s="50"/>
    </row>
    <row r="980" customFormat="false" ht="15.95" hidden="false" customHeight="true" outlineLevel="0" collapsed="false">
      <c r="A980" s="50"/>
    </row>
    <row r="981" customFormat="false" ht="15.95" hidden="false" customHeight="true" outlineLevel="0" collapsed="false">
      <c r="A981" s="50"/>
    </row>
    <row r="982" customFormat="false" ht="15.95" hidden="false" customHeight="true" outlineLevel="0" collapsed="false">
      <c r="A982" s="50"/>
    </row>
    <row r="983" customFormat="false" ht="15.95" hidden="false" customHeight="true" outlineLevel="0" collapsed="false">
      <c r="A983" s="50"/>
    </row>
    <row r="984" customFormat="false" ht="15.95" hidden="false" customHeight="true" outlineLevel="0" collapsed="false">
      <c r="A984" s="50"/>
    </row>
    <row r="985" customFormat="false" ht="15.95" hidden="false" customHeight="true" outlineLevel="0" collapsed="false">
      <c r="A985" s="50"/>
    </row>
    <row r="986" customFormat="false" ht="15.95" hidden="false" customHeight="true" outlineLevel="0" collapsed="false">
      <c r="A986" s="50"/>
    </row>
    <row r="987" customFormat="false" ht="15.95" hidden="false" customHeight="true" outlineLevel="0" collapsed="false">
      <c r="A987" s="50"/>
    </row>
    <row r="988" customFormat="false" ht="15.95" hidden="false" customHeight="true" outlineLevel="0" collapsed="false">
      <c r="A988" s="50"/>
    </row>
    <row r="989" customFormat="false" ht="15.95" hidden="false" customHeight="true" outlineLevel="0" collapsed="false">
      <c r="A989" s="50"/>
    </row>
    <row r="990" customFormat="false" ht="15.95" hidden="false" customHeight="true" outlineLevel="0" collapsed="false">
      <c r="A990" s="50"/>
    </row>
    <row r="991" customFormat="false" ht="15.95" hidden="false" customHeight="true" outlineLevel="0" collapsed="false">
      <c r="A991" s="50"/>
    </row>
    <row r="992" customFormat="false" ht="15.95" hidden="false" customHeight="true" outlineLevel="0" collapsed="false">
      <c r="A992" s="50"/>
    </row>
    <row r="993" customFormat="false" ht="15.95" hidden="false" customHeight="true" outlineLevel="0" collapsed="false">
      <c r="A993" s="50"/>
    </row>
    <row r="994" customFormat="false" ht="15.95" hidden="false" customHeight="true" outlineLevel="0" collapsed="false">
      <c r="A994" s="50"/>
    </row>
    <row r="995" customFormat="false" ht="15.95" hidden="false" customHeight="true" outlineLevel="0" collapsed="false">
      <c r="A995" s="50"/>
    </row>
    <row r="996" customFormat="false" ht="15.95" hidden="false" customHeight="true" outlineLevel="0" collapsed="false">
      <c r="A996" s="50"/>
    </row>
    <row r="997" customFormat="false" ht="15.95" hidden="false" customHeight="true" outlineLevel="0" collapsed="false">
      <c r="A997" s="50"/>
    </row>
    <row r="998" customFormat="false" ht="15.95" hidden="false" customHeight="true" outlineLevel="0" collapsed="false">
      <c r="A998" s="50"/>
    </row>
    <row r="999" customFormat="false" ht="15.95" hidden="false" customHeight="true" outlineLevel="0" collapsed="false">
      <c r="A999" s="50"/>
    </row>
    <row r="1000" customFormat="false" ht="15.95" hidden="false" customHeight="true" outlineLevel="0" collapsed="false">
      <c r="A1000" s="50"/>
    </row>
    <row r="1001" customFormat="false" ht="15.95" hidden="false" customHeight="true" outlineLevel="0" collapsed="false">
      <c r="A1001" s="50"/>
    </row>
    <row r="1002" customFormat="false" ht="15.95" hidden="false" customHeight="true" outlineLevel="0" collapsed="false">
      <c r="A1002" s="50"/>
    </row>
    <row r="1003" customFormat="false" ht="15.95" hidden="false" customHeight="true" outlineLevel="0" collapsed="false">
      <c r="A1003" s="50"/>
    </row>
    <row r="1004" customFormat="false" ht="15.95" hidden="false" customHeight="true" outlineLevel="0" collapsed="false">
      <c r="A1004" s="50"/>
    </row>
    <row r="1005" customFormat="false" ht="15.95" hidden="false" customHeight="true" outlineLevel="0" collapsed="false">
      <c r="A1005" s="50"/>
    </row>
    <row r="1006" customFormat="false" ht="15.95" hidden="false" customHeight="true" outlineLevel="0" collapsed="false">
      <c r="A1006" s="50"/>
    </row>
    <row r="1007" customFormat="false" ht="15.95" hidden="false" customHeight="true" outlineLevel="0" collapsed="false">
      <c r="A1007" s="50"/>
    </row>
    <row r="1008" customFormat="false" ht="15.95" hidden="false" customHeight="true" outlineLevel="0" collapsed="false">
      <c r="A1008" s="50"/>
    </row>
    <row r="1009" customFormat="false" ht="15.95" hidden="false" customHeight="true" outlineLevel="0" collapsed="false">
      <c r="A1009" s="50"/>
    </row>
    <row r="1010" customFormat="false" ht="15.95" hidden="false" customHeight="true" outlineLevel="0" collapsed="false">
      <c r="A1010" s="50"/>
    </row>
    <row r="1011" customFormat="false" ht="15.95" hidden="false" customHeight="true" outlineLevel="0" collapsed="false">
      <c r="A1011" s="50"/>
    </row>
    <row r="1012" customFormat="false" ht="15.95" hidden="false" customHeight="true" outlineLevel="0" collapsed="false">
      <c r="A1012" s="50"/>
    </row>
    <row r="1013" customFormat="false" ht="15.95" hidden="false" customHeight="true" outlineLevel="0" collapsed="false">
      <c r="A1013" s="50"/>
    </row>
    <row r="1014" customFormat="false" ht="15.95" hidden="false" customHeight="true" outlineLevel="0" collapsed="false">
      <c r="A1014" s="50"/>
    </row>
    <row r="1015" customFormat="false" ht="15.95" hidden="false" customHeight="true" outlineLevel="0" collapsed="false">
      <c r="A1015" s="50"/>
    </row>
    <row r="1016" customFormat="false" ht="15.95" hidden="false" customHeight="true" outlineLevel="0" collapsed="false">
      <c r="A1016" s="50"/>
    </row>
    <row r="1017" customFormat="false" ht="15.95" hidden="false" customHeight="true" outlineLevel="0" collapsed="false">
      <c r="A1017" s="50"/>
    </row>
    <row r="1018" customFormat="false" ht="15.95" hidden="false" customHeight="true" outlineLevel="0" collapsed="false">
      <c r="A1018" s="50"/>
    </row>
    <row r="1019" customFormat="false" ht="15.95" hidden="false" customHeight="true" outlineLevel="0" collapsed="false">
      <c r="A1019" s="50"/>
    </row>
    <row r="1020" customFormat="false" ht="15.95" hidden="false" customHeight="true" outlineLevel="0" collapsed="false">
      <c r="A1020" s="50"/>
    </row>
    <row r="1021" customFormat="false" ht="15.95" hidden="false" customHeight="true" outlineLevel="0" collapsed="false">
      <c r="A1021" s="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R47" activeCellId="0" sqref="R47:R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3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45926.9811848945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str">
        <f aca="false">+Input!$E$4</f>
        <v>1142317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+Input!$F$12</f>
        <v>0</v>
      </c>
      <c r="F9" s="69" t="s">
        <v>180</v>
      </c>
      <c r="G9" s="188" t="s">
        <v>181</v>
      </c>
      <c r="K9" s="310" t="s">
        <v>182</v>
      </c>
      <c r="L9" s="317" t="n">
        <f aca="false">+Input!E36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Input!F13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+Input!E37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+Input!E38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+Input!E39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v>0.011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0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0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0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0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-0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0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SUM(F47:F76)-J61-J68-J69</f>
        <v>0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SUM(J47:J76)-K61-K68-K69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247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247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247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247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0</v>
      </c>
      <c r="C47" s="317" t="n">
        <v>0</v>
      </c>
      <c r="D47" s="317" t="n">
        <v>0</v>
      </c>
      <c r="E47" s="188" t="n">
        <v>0</v>
      </c>
      <c r="F47" s="317" t="n">
        <f aca="false">+Input!$F$16</f>
        <v>0</v>
      </c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 t="n">
        <v>0</v>
      </c>
      <c r="O47" s="317" t="n">
        <v>0</v>
      </c>
      <c r="P47" s="317" t="n">
        <v>0</v>
      </c>
      <c r="Q47" s="317" t="n">
        <v>0</v>
      </c>
      <c r="R47" s="317" t="n">
        <v>0</v>
      </c>
      <c r="S47" s="317" t="n">
        <f aca="false">+Input!$F$16</f>
        <v>0</v>
      </c>
      <c r="T47" s="317"/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+Input!$F$16</f>
        <v>0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G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G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188" t="n">
        <v>0</v>
      </c>
      <c r="F53" s="317" t="n">
        <f aca="false">+Input!$F$17</f>
        <v>0</v>
      </c>
      <c r="G53" s="317" t="n">
        <f aca="false">+Input!$F$17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v>0</v>
      </c>
      <c r="R53" s="317" t="n">
        <v>0</v>
      </c>
      <c r="S53" s="317" t="n">
        <f aca="false">+Input!$F$17</f>
        <v>0</v>
      </c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+Input!$F$17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188" t="n">
        <v>0</v>
      </c>
      <c r="F54" s="317" t="n">
        <f aca="false">+Input!$F$18</f>
        <v>0</v>
      </c>
      <c r="G54" s="317" t="n">
        <f aca="false">+Input!$F$18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0</v>
      </c>
      <c r="S54" s="317" t="n">
        <f aca="false">+Input!$F$18</f>
        <v>0</v>
      </c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+Input!$F$18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f aca="false">+Input!$F$21</f>
        <v>0</v>
      </c>
      <c r="G55" s="317" t="n">
        <f aca="false">+Input!$F$21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f aca="false">+Input!$F$21</f>
        <v>0</v>
      </c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+Input!$F$21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f aca="false">+Input!$F$22</f>
        <v>0</v>
      </c>
      <c r="G56" s="317" t="n">
        <f aca="false">+Input!$F$22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f aca="false">+Input!$F$22</f>
        <v>0</v>
      </c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+Input!$F$22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f aca="false">+Input!$F$23</f>
        <v>0</v>
      </c>
      <c r="G57" s="317" t="n">
        <f aca="false">+Input!$F$23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f aca="false">+Input!$F$23</f>
        <v>0</v>
      </c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+Input!$F$23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0</v>
      </c>
      <c r="C58" s="317" t="n">
        <v>0</v>
      </c>
      <c r="D58" s="317" t="n">
        <v>0</v>
      </c>
      <c r="E58" s="188" t="n">
        <v>0</v>
      </c>
      <c r="F58" s="317" t="n">
        <f aca="false">+Input!$F$24</f>
        <v>0</v>
      </c>
      <c r="G58" s="317" t="n">
        <f aca="false">+Input!$F$24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v>0</v>
      </c>
      <c r="R58" s="317" t="n">
        <v>0</v>
      </c>
      <c r="S58" s="317" t="n">
        <f aca="false">+Input!$F$24</f>
        <v>0</v>
      </c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+Input!$F$24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188" t="n">
        <v>0</v>
      </c>
      <c r="F59" s="317" t="n">
        <f aca="false">+Input!$F$25</f>
        <v>0</v>
      </c>
      <c r="G59" s="317" t="n">
        <f aca="false">+Input!$F$25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v>0</v>
      </c>
      <c r="R59" s="317" t="n">
        <v>0</v>
      </c>
      <c r="S59" s="317" t="n">
        <f aca="false">+Input!$F$25</f>
        <v>0</v>
      </c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+Input!$F$25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f aca="false">+Input!$F$26</f>
        <v>0</v>
      </c>
      <c r="G60" s="317" t="n">
        <f aca="false">+Input!$F$26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f aca="false">+Input!$F$26</f>
        <v>0</v>
      </c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+Input!$F$26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f aca="false">+Input!$F$27</f>
        <v>0</v>
      </c>
      <c r="G61" s="317" t="n">
        <f aca="false">+Input!$F$27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f aca="false">+Input!$F$27</f>
        <v>0</v>
      </c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+Input!$F$27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f aca="false">+Input!$F$28</f>
        <v>0</v>
      </c>
      <c r="G62" s="317" t="n">
        <f aca="false">+Input!$F$28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f aca="false">+Input!$F$28</f>
        <v>0</v>
      </c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+Input!$F$28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f aca="false">+Input!$F$29</f>
        <v>0</v>
      </c>
      <c r="G63" s="317" t="n">
        <f aca="false">+Input!$F$29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f aca="false">+Input!$F$29</f>
        <v>0</v>
      </c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+Input!$F$29</f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f aca="false">+Input!$F$30</f>
        <v>0</v>
      </c>
      <c r="G66" s="317" t="n">
        <f aca="false">+Input!$F$30</f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f aca="false">+Input!$F$30</f>
        <v>0</v>
      </c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+Input!$F$30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G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G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S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S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S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S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S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S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S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S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3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3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3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0"/>
      <c r="D139" s="0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301"/>
      <c r="D165" s="402"/>
      <c r="E165" s="409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421"/>
      <c r="C166" s="217"/>
      <c r="D166" s="42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424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424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424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424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424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424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408"/>
      <c r="D173" s="411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424"/>
      <c r="C174" s="408"/>
      <c r="D174" s="411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424"/>
      <c r="C175" s="408"/>
      <c r="D175" s="411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424"/>
      <c r="C176" s="408"/>
      <c r="D176" s="411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424"/>
      <c r="C177" s="408"/>
      <c r="D177" s="411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424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424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9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R47" activeCellId="0" sqref="R47:R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8.99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8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45926.9811848945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n">
        <f aca="false">+Input!$L$4</f>
        <v>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+Input!$L$12</f>
        <v>0</v>
      </c>
      <c r="F9" s="69" t="s">
        <v>180</v>
      </c>
      <c r="G9" s="188" t="s">
        <v>181</v>
      </c>
      <c r="K9" s="310" t="s">
        <v>182</v>
      </c>
      <c r="L9" s="317" t="n">
        <f aca="false">+Input!L36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+Input!$L$13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+Input!L37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+Input!L38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+Input!L39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6" t="n">
        <f aca="false">SUM(L15:Q15)/1000</f>
        <v>0.001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0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0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0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0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-0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0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SUM(F47:F76)-J61-J68-J69</f>
        <v>0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SUM(J47:J76)-K61-K68-K69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247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247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247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247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0</v>
      </c>
      <c r="C47" s="317" t="n">
        <v>0</v>
      </c>
      <c r="D47" s="317" t="n">
        <v>0</v>
      </c>
      <c r="E47" s="188" t="n">
        <v>0</v>
      </c>
      <c r="F47" s="317" t="n">
        <f aca="false">+Input!$L$16</f>
        <v>0</v>
      </c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 t="n">
        <v>0</v>
      </c>
      <c r="O47" s="317" t="n">
        <v>0</v>
      </c>
      <c r="P47" s="317" t="n">
        <v>0</v>
      </c>
      <c r="Q47" s="317" t="n">
        <v>0</v>
      </c>
      <c r="R47" s="317" t="n">
        <v>0</v>
      </c>
      <c r="S47" s="317" t="n">
        <f aca="false">+Input!$L$16</f>
        <v>0</v>
      </c>
      <c r="T47" s="317"/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317"/>
      <c r="AP47" s="69"/>
      <c r="AQ47" s="69"/>
      <c r="AR47" s="69"/>
      <c r="AS47" s="69"/>
      <c r="BB47" s="317" t="n">
        <f aca="false">+Input!$L$16</f>
        <v>0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G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G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188" t="n">
        <v>0</v>
      </c>
      <c r="F53" s="317" t="n">
        <f aca="false">+Input!$L$17</f>
        <v>0</v>
      </c>
      <c r="G53" s="317" t="n">
        <f aca="false">+Input!$L$17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v>0</v>
      </c>
      <c r="R53" s="317" t="n">
        <v>0</v>
      </c>
      <c r="S53" s="317" t="n">
        <f aca="false">+Input!$L$17</f>
        <v>0</v>
      </c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+Input!$L$17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188" t="n">
        <v>0</v>
      </c>
      <c r="F54" s="317" t="n">
        <f aca="false">+Input!$L$18</f>
        <v>0</v>
      </c>
      <c r="G54" s="317" t="n">
        <f aca="false">+Input!$L$18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0</v>
      </c>
      <c r="S54" s="317" t="n">
        <f aca="false">+Input!$L$18</f>
        <v>0</v>
      </c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+Input!$L$18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f aca="false">+Input!$L$21</f>
        <v>0</v>
      </c>
      <c r="G55" s="317" t="n">
        <f aca="false">+Input!$L$21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f aca="false">+Input!$L$21</f>
        <v>0</v>
      </c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+Input!$L$21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f aca="false">+Input!$L$22</f>
        <v>0</v>
      </c>
      <c r="G56" s="317" t="n">
        <f aca="false">+Input!$L$22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f aca="false">+Input!$L$22</f>
        <v>0</v>
      </c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+Input!$L$22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f aca="false">+Input!$L$23</f>
        <v>0</v>
      </c>
      <c r="G57" s="317" t="n">
        <f aca="false">+Input!$L$23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f aca="false">+Input!$L$23</f>
        <v>0</v>
      </c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+Input!$L$23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0</v>
      </c>
      <c r="C58" s="317" t="n">
        <v>0</v>
      </c>
      <c r="D58" s="317" t="n">
        <v>0</v>
      </c>
      <c r="E58" s="188" t="n">
        <v>0</v>
      </c>
      <c r="F58" s="317" t="n">
        <f aca="false">+Input!$L$24</f>
        <v>0</v>
      </c>
      <c r="G58" s="317" t="n">
        <f aca="false">+Input!$L$24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v>0</v>
      </c>
      <c r="R58" s="317" t="n">
        <v>0</v>
      </c>
      <c r="S58" s="317" t="n">
        <f aca="false">+Input!$L$24</f>
        <v>0</v>
      </c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+Input!$L$24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188" t="n">
        <v>0</v>
      </c>
      <c r="F59" s="317" t="n">
        <f aca="false">+Input!$L$25</f>
        <v>0</v>
      </c>
      <c r="G59" s="317" t="n">
        <f aca="false">+Input!$L$25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v>0</v>
      </c>
      <c r="R59" s="317" t="n">
        <v>0</v>
      </c>
      <c r="S59" s="317" t="n">
        <f aca="false">+Input!$L$25</f>
        <v>0</v>
      </c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+Input!$L$25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f aca="false">+Input!$L$26</f>
        <v>0</v>
      </c>
      <c r="G60" s="317" t="n">
        <f aca="false">+Input!$L$26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f aca="false">+Input!$L$26</f>
        <v>0</v>
      </c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+Input!$L$26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f aca="false">+Input!$L$27</f>
        <v>0</v>
      </c>
      <c r="G61" s="317" t="n">
        <f aca="false">+Input!$L$27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f aca="false">+Input!$L$27</f>
        <v>0</v>
      </c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+Input!$L$27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f aca="false">+Input!$L$28</f>
        <v>0</v>
      </c>
      <c r="G62" s="317" t="n">
        <f aca="false">+Input!$L$28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f aca="false">+Input!$L$28</f>
        <v>0</v>
      </c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+Input!$L$28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f aca="false">+Input!$L$29</f>
        <v>0</v>
      </c>
      <c r="G63" s="317" t="n">
        <f aca="false">+Input!$L$29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f aca="false">+Input!$L$29</f>
        <v>0</v>
      </c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+Input!$L$29</f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f aca="false">+Input!$L$30</f>
        <v>0</v>
      </c>
      <c r="G66" s="317" t="n">
        <f aca="false">+Input!$L$30</f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f aca="false">+Input!$L$30</f>
        <v>0</v>
      </c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+Input!$L$30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G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G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317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0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57"/>
      <c r="AC72" s="5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0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57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S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S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S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S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S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S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S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S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4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4"/>
      <c r="H128" s="315"/>
      <c r="I128" s="408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3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3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3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0"/>
      <c r="D139" s="0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496"/>
      <c r="C165" s="301"/>
      <c r="D165" s="402"/>
      <c r="E165" s="409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497"/>
      <c r="C166" s="301"/>
      <c r="D166" s="42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498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496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496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498"/>
      <c r="C170" s="301"/>
      <c r="D170" s="402"/>
      <c r="E170" s="403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498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499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99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498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498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498"/>
      <c r="C176" s="301"/>
      <c r="D176" s="402"/>
      <c r="E176" s="403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498"/>
      <c r="C177" s="301"/>
      <c r="D177" s="402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498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498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15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52" width="12.85"/>
    <col collapsed="false" customWidth="true" hidden="false" outlineLevel="0" max="2" min="2" style="52" width="3.28"/>
    <col collapsed="false" customWidth="true" hidden="false" outlineLevel="0" max="3" min="3" style="53" width="14.28"/>
    <col collapsed="false" customWidth="true" hidden="false" outlineLevel="0" max="4" min="4" style="52" width="2.56"/>
    <col collapsed="false" customWidth="true" hidden="false" outlineLevel="0" max="5" min="5" style="54" width="28.99"/>
    <col collapsed="false" customWidth="true" hidden="false" outlineLevel="0" max="6" min="6" style="52" width="3.28"/>
    <col collapsed="false" customWidth="true" hidden="false" outlineLevel="0" max="7" min="7" style="52" width="26.42"/>
    <col collapsed="false" customWidth="true" hidden="false" outlineLevel="0" max="8" min="8" style="52" width="6.56"/>
    <col collapsed="false" customWidth="true" hidden="false" outlineLevel="0" max="9" min="9" style="52" width="9.99"/>
    <col collapsed="false" customWidth="true" hidden="false" outlineLevel="0" max="10" min="10" style="52" width="1.56"/>
    <col collapsed="false" customWidth="true" hidden="false" outlineLevel="0" max="11" min="11" style="52" width="8.85"/>
    <col collapsed="false" customWidth="true" hidden="false" outlineLevel="0" max="12" min="12" style="52" width="1.56"/>
    <col collapsed="false" customWidth="true" hidden="true" outlineLevel="0" max="13" min="13" style="55" width="18.99"/>
    <col collapsed="false" customWidth="true" hidden="true" outlineLevel="0" max="14" min="14" style="52" width="3.28"/>
    <col collapsed="false" customWidth="true" hidden="false" outlineLevel="0" max="15" min="15" style="55" width="18.99"/>
    <col collapsed="false" customWidth="true" hidden="false" outlineLevel="0" max="16" min="16" style="52" width="3.28"/>
    <col collapsed="false" customWidth="true" hidden="false" outlineLevel="0" max="17" min="17" style="55" width="18.85"/>
    <col collapsed="false" customWidth="true" hidden="false" outlineLevel="0" max="18" min="18" style="56" width="14.28"/>
    <col collapsed="false" customWidth="true" hidden="false" outlineLevel="0" max="19" min="19" style="57" width="15.41"/>
    <col collapsed="false" customWidth="true" hidden="false" outlineLevel="0" max="20" min="20" style="52" width="4.14"/>
    <col collapsed="false" customWidth="true" hidden="false" outlineLevel="0" max="21" min="21" style="52" width="2.42"/>
    <col collapsed="false" customWidth="true" hidden="false" outlineLevel="0" max="22" min="22" style="52" width="8.41"/>
    <col collapsed="false" customWidth="true" hidden="false" outlineLevel="0" max="23" min="23" style="52" width="2.42"/>
    <col collapsed="false" customWidth="true" hidden="false" outlineLevel="0" max="24" min="24" style="52" width="4.99"/>
    <col collapsed="false" customWidth="true" hidden="false" outlineLevel="0" max="25" min="25" style="52" width="2.42"/>
    <col collapsed="false" customWidth="true" hidden="false" outlineLevel="0" max="26" min="26" style="52" width="6.7"/>
    <col collapsed="false" customWidth="true" hidden="false" outlineLevel="0" max="27" min="27" style="52" width="2.42"/>
    <col collapsed="false" customWidth="true" hidden="false" outlineLevel="0" max="28" min="28" style="52" width="6.7"/>
    <col collapsed="false" customWidth="true" hidden="false" outlineLevel="0" max="29" min="29" style="52" width="2.42"/>
    <col collapsed="false" customWidth="true" hidden="false" outlineLevel="0" max="30" min="30" style="52" width="17.85"/>
    <col collapsed="false" customWidth="true" hidden="false" outlineLevel="0" max="31" min="31" style="52" width="3.28"/>
    <col collapsed="false" customWidth="true" hidden="false" outlineLevel="0" max="32" min="32" style="52" width="13.56"/>
    <col collapsed="false" customWidth="true" hidden="false" outlineLevel="0" max="33" min="33" style="52" width="3.28"/>
    <col collapsed="false" customWidth="true" hidden="false" outlineLevel="0" max="34" min="34" style="52" width="10.99"/>
    <col collapsed="false" customWidth="true" hidden="false" outlineLevel="0" max="35" min="35" style="52" width="2.42"/>
    <col collapsed="false" customWidth="true" hidden="false" outlineLevel="0" max="36" min="36" style="52" width="4.99"/>
    <col collapsed="false" customWidth="true" hidden="false" outlineLevel="0" max="37" min="37" style="52" width="1.56"/>
    <col collapsed="false" customWidth="true" hidden="false" outlineLevel="0" max="38" min="38" style="52" width="5.85"/>
    <col collapsed="false" customWidth="true" hidden="false" outlineLevel="0" max="39" min="39" style="52" width="3.28"/>
    <col collapsed="false" customWidth="true" hidden="false" outlineLevel="0" max="40" min="40" style="52" width="9.28"/>
    <col collapsed="false" customWidth="true" hidden="false" outlineLevel="0" max="41" min="41" style="52" width="2.42"/>
    <col collapsed="false" customWidth="true" hidden="false" outlineLevel="0" max="42" min="42" style="52" width="10.99"/>
    <col collapsed="false" customWidth="false" hidden="false" outlineLevel="0" max="257" min="43" style="52" width="6.28"/>
  </cols>
  <sheetData>
    <row r="1" customFormat="false" ht="12.75" hidden="false" customHeight="true" outlineLevel="0" collapsed="false">
      <c r="A1" s="58" t="s">
        <v>10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S1" s="59"/>
      <c r="AE1" s="60" t="s">
        <v>11</v>
      </c>
      <c r="AG1" s="61"/>
    </row>
    <row r="2" customFormat="false" ht="12.75" hidden="false" customHeight="true" outlineLevel="0" collapsed="false">
      <c r="A2" s="62" t="n">
        <f aca="false">Blank!B4</f>
        <v>37012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S2" s="59"/>
      <c r="AE2" s="60" t="s">
        <v>12</v>
      </c>
      <c r="AG2" s="61"/>
    </row>
    <row r="3" customFormat="false" ht="12.75" hidden="false" customHeight="true" outlineLevel="0" collapsed="false">
      <c r="A3" s="63" t="s">
        <v>13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</row>
    <row r="4" customFormat="false" ht="12.75" hidden="false" customHeight="true" outlineLevel="0" collapsed="false">
      <c r="A4" s="64" t="n">
        <f aca="false">Blank!B5</f>
        <v>45926.9811848945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65"/>
      <c r="B5" s="54"/>
      <c r="D5" s="54"/>
      <c r="F5" s="60"/>
      <c r="G5" s="66"/>
      <c r="H5" s="60"/>
      <c r="I5" s="54"/>
      <c r="J5" s="54"/>
      <c r="K5" s="54"/>
      <c r="L5" s="54"/>
      <c r="M5" s="67"/>
      <c r="N5" s="54"/>
      <c r="O5" s="67"/>
    </row>
    <row r="6" customFormat="false" ht="12.75" hidden="false" customHeight="true" outlineLevel="0" collapsed="false">
      <c r="F6" s="61"/>
      <c r="G6" s="60"/>
      <c r="H6" s="61"/>
    </row>
    <row r="7" customFormat="false" ht="12.75" hidden="false" customHeight="true" outlineLevel="0" collapsed="false">
      <c r="J7" s="68" t="s">
        <v>14</v>
      </c>
      <c r="L7" s="68"/>
      <c r="M7" s="67"/>
      <c r="O7" s="67"/>
      <c r="Q7" s="67" t="s">
        <v>15</v>
      </c>
    </row>
    <row r="8" customFormat="false" ht="12.75" hidden="false" customHeight="true" outlineLevel="0" collapsed="false">
      <c r="A8" s="69"/>
      <c r="B8" s="69"/>
      <c r="C8" s="70" t="s">
        <v>16</v>
      </c>
      <c r="D8" s="69"/>
      <c r="E8" s="66"/>
      <c r="F8" s="69"/>
      <c r="G8" s="69"/>
      <c r="H8" s="69"/>
      <c r="I8" s="71"/>
      <c r="J8" s="72" t="s">
        <v>17</v>
      </c>
      <c r="K8" s="71"/>
      <c r="L8" s="72"/>
      <c r="M8" s="73" t="s">
        <v>18</v>
      </c>
      <c r="O8" s="73" t="s">
        <v>18</v>
      </c>
      <c r="Q8" s="67" t="s">
        <v>19</v>
      </c>
      <c r="R8" s="74" t="s">
        <v>20</v>
      </c>
    </row>
    <row r="9" customFormat="false" ht="12.75" hidden="false" customHeight="true" outlineLevel="0" collapsed="false">
      <c r="A9" s="72" t="s">
        <v>21</v>
      </c>
      <c r="C9" s="75" t="s">
        <v>22</v>
      </c>
      <c r="E9" s="72" t="s">
        <v>23</v>
      </c>
      <c r="G9" s="72" t="s">
        <v>24</v>
      </c>
      <c r="I9" s="72" t="s">
        <v>25</v>
      </c>
      <c r="K9" s="72" t="s">
        <v>26</v>
      </c>
      <c r="M9" s="73" t="s">
        <v>27</v>
      </c>
      <c r="O9" s="73" t="s">
        <v>27</v>
      </c>
      <c r="Q9" s="73" t="s">
        <v>27</v>
      </c>
      <c r="R9" s="76" t="s">
        <v>28</v>
      </c>
      <c r="S9" s="72" t="s">
        <v>29</v>
      </c>
    </row>
    <row r="10" customFormat="false" ht="12.75" hidden="false" customHeight="true" outlineLevel="0" collapsed="false">
      <c r="A10" s="68"/>
      <c r="C10" s="77"/>
      <c r="E10" s="68"/>
      <c r="G10" s="68"/>
      <c r="I10" s="78"/>
      <c r="J10" s="79"/>
      <c r="K10" s="80"/>
      <c r="L10" s="79"/>
      <c r="M10" s="81" t="n">
        <v>75</v>
      </c>
      <c r="N10" s="82"/>
      <c r="O10" s="81" t="n">
        <f aca="false">+Q10</f>
        <v>0</v>
      </c>
      <c r="P10" s="83"/>
      <c r="Q10" s="81" t="n">
        <f aca="false">+R10/1000</f>
        <v>0</v>
      </c>
      <c r="R10" s="84"/>
      <c r="S10" s="68"/>
    </row>
    <row r="11" customFormat="false" ht="12.75" hidden="false" customHeight="true" outlineLevel="0" collapsed="false">
      <c r="A11" s="68"/>
      <c r="C11" s="77"/>
      <c r="E11" s="68"/>
      <c r="G11" s="68"/>
      <c r="I11" s="78"/>
      <c r="J11" s="79"/>
      <c r="K11" s="80"/>
      <c r="L11" s="79"/>
      <c r="M11" s="81"/>
      <c r="N11" s="82"/>
      <c r="O11" s="81" t="n">
        <f aca="false">+Q11</f>
        <v>0</v>
      </c>
      <c r="P11" s="83"/>
      <c r="Q11" s="81" t="n">
        <f aca="false">+R11/1000</f>
        <v>0</v>
      </c>
      <c r="R11" s="84"/>
      <c r="S11" s="68"/>
    </row>
    <row r="12" customFormat="false" ht="12.75" hidden="false" customHeight="true" outlineLevel="0" collapsed="false">
      <c r="A12" s="68"/>
      <c r="C12" s="77"/>
      <c r="E12" s="68"/>
      <c r="G12" s="68"/>
      <c r="I12" s="78"/>
      <c r="J12" s="79"/>
      <c r="K12" s="80"/>
      <c r="L12" s="79"/>
      <c r="M12" s="81"/>
      <c r="N12" s="82"/>
      <c r="O12" s="81" t="n">
        <f aca="false">+Q12</f>
        <v>0</v>
      </c>
      <c r="P12" s="83"/>
      <c r="Q12" s="81" t="n">
        <f aca="false">+R12/1000</f>
        <v>0</v>
      </c>
      <c r="R12" s="84"/>
      <c r="S12" s="68"/>
    </row>
    <row r="13" customFormat="false" ht="12.75" hidden="false" customHeight="true" outlineLevel="0" collapsed="false">
      <c r="A13" s="68"/>
      <c r="C13" s="77"/>
      <c r="E13" s="68"/>
      <c r="G13" s="68"/>
      <c r="I13" s="78"/>
      <c r="J13" s="79"/>
      <c r="K13" s="80"/>
      <c r="L13" s="79"/>
      <c r="M13" s="81"/>
      <c r="N13" s="82"/>
      <c r="O13" s="81" t="n">
        <f aca="false">+Q13</f>
        <v>0</v>
      </c>
      <c r="P13" s="83"/>
      <c r="Q13" s="81" t="n">
        <f aca="false">+R13/1000</f>
        <v>0</v>
      </c>
      <c r="R13" s="84"/>
      <c r="S13" s="68"/>
    </row>
    <row r="14" customFormat="false" ht="12.75" hidden="false" customHeight="true" outlineLevel="0" collapsed="false">
      <c r="A14" s="68"/>
      <c r="C14" s="77"/>
      <c r="E14" s="68"/>
      <c r="G14" s="68"/>
      <c r="I14" s="78"/>
      <c r="J14" s="79"/>
      <c r="K14" s="80"/>
      <c r="L14" s="79"/>
      <c r="M14" s="81"/>
      <c r="N14" s="82"/>
      <c r="O14" s="81" t="n">
        <f aca="false">+Q14</f>
        <v>0</v>
      </c>
      <c r="P14" s="83"/>
      <c r="Q14" s="81" t="n">
        <f aca="false">+R14/1000</f>
        <v>0</v>
      </c>
      <c r="R14" s="84"/>
      <c r="S14" s="68"/>
    </row>
    <row r="15" customFormat="false" ht="12.75" hidden="false" customHeight="true" outlineLevel="0" collapsed="false">
      <c r="A15" s="68"/>
      <c r="C15" s="77"/>
      <c r="E15" s="68"/>
      <c r="G15" s="68"/>
      <c r="I15" s="78"/>
      <c r="J15" s="79"/>
      <c r="K15" s="80"/>
      <c r="L15" s="79"/>
      <c r="M15" s="81"/>
      <c r="N15" s="82"/>
      <c r="O15" s="81" t="n">
        <f aca="false">+Q15</f>
        <v>0</v>
      </c>
      <c r="P15" s="83"/>
      <c r="Q15" s="81" t="n">
        <f aca="false">+R15/1000</f>
        <v>0</v>
      </c>
      <c r="R15" s="84"/>
      <c r="S15" s="68"/>
    </row>
    <row r="16" customFormat="false" ht="12.75" hidden="false" customHeight="true" outlineLevel="0" collapsed="false">
      <c r="A16" s="68"/>
      <c r="C16" s="77"/>
      <c r="E16" s="68"/>
      <c r="G16" s="68"/>
      <c r="I16" s="78"/>
      <c r="J16" s="79"/>
      <c r="K16" s="80"/>
      <c r="L16" s="79"/>
      <c r="M16" s="81"/>
      <c r="N16" s="82"/>
      <c r="O16" s="81" t="n">
        <f aca="false">+Q16</f>
        <v>0</v>
      </c>
      <c r="P16" s="83"/>
      <c r="Q16" s="81" t="n">
        <f aca="false">+R16/1000</f>
        <v>0</v>
      </c>
      <c r="R16" s="84"/>
      <c r="S16" s="68"/>
    </row>
    <row r="17" customFormat="false" ht="12.75" hidden="false" customHeight="true" outlineLevel="0" collapsed="false">
      <c r="A17" s="68"/>
      <c r="C17" s="77"/>
      <c r="E17" s="68"/>
      <c r="G17" s="68"/>
      <c r="I17" s="78"/>
      <c r="J17" s="79"/>
      <c r="K17" s="80"/>
      <c r="L17" s="79"/>
      <c r="M17" s="81"/>
      <c r="N17" s="82"/>
      <c r="O17" s="81" t="n">
        <f aca="false">+Q17</f>
        <v>0</v>
      </c>
      <c r="P17" s="83"/>
      <c r="Q17" s="81" t="n">
        <f aca="false">+R17/1000</f>
        <v>0</v>
      </c>
      <c r="R17" s="84"/>
      <c r="S17" s="68"/>
    </row>
    <row r="18" customFormat="false" ht="12.75" hidden="false" customHeight="true" outlineLevel="0" collapsed="false">
      <c r="A18" s="68"/>
      <c r="C18" s="77"/>
      <c r="E18" s="68"/>
      <c r="G18" s="68"/>
      <c r="I18" s="78"/>
      <c r="J18" s="79"/>
      <c r="K18" s="80"/>
      <c r="L18" s="79"/>
      <c r="M18" s="81"/>
      <c r="N18" s="82"/>
      <c r="O18" s="81" t="n">
        <f aca="false">+Q18</f>
        <v>0</v>
      </c>
      <c r="P18" s="83"/>
      <c r="Q18" s="81" t="n">
        <f aca="false">+R18/1000</f>
        <v>0</v>
      </c>
      <c r="R18" s="84"/>
      <c r="S18" s="68"/>
    </row>
    <row r="19" customFormat="false" ht="12.75" hidden="false" customHeight="true" outlineLevel="0" collapsed="false">
      <c r="A19" s="68"/>
      <c r="C19" s="77"/>
      <c r="E19" s="68"/>
      <c r="G19" s="68"/>
      <c r="I19" s="78"/>
      <c r="J19" s="79"/>
      <c r="K19" s="80"/>
      <c r="L19" s="79"/>
      <c r="M19" s="81"/>
      <c r="N19" s="82"/>
      <c r="O19" s="81" t="n">
        <f aca="false">+Q19</f>
        <v>0</v>
      </c>
      <c r="P19" s="83"/>
      <c r="Q19" s="81" t="n">
        <f aca="false">+R19/1000</f>
        <v>0</v>
      </c>
      <c r="R19" s="84"/>
      <c r="S19" s="68"/>
    </row>
    <row r="20" customFormat="false" ht="12.75" hidden="false" customHeight="true" outlineLevel="0" collapsed="false">
      <c r="A20" s="68"/>
      <c r="C20" s="77"/>
      <c r="E20" s="68"/>
      <c r="G20" s="68"/>
      <c r="I20" s="78"/>
      <c r="J20" s="79"/>
      <c r="K20" s="80"/>
      <c r="L20" s="79"/>
      <c r="M20" s="81"/>
      <c r="N20" s="82"/>
      <c r="O20" s="81" t="n">
        <f aca="false">+Q20</f>
        <v>0</v>
      </c>
      <c r="P20" s="83"/>
      <c r="Q20" s="81" t="n">
        <f aca="false">+R20/1000</f>
        <v>0</v>
      </c>
      <c r="R20" s="84"/>
      <c r="S20" s="68"/>
    </row>
    <row r="21" customFormat="false" ht="12.75" hidden="false" customHeight="true" outlineLevel="0" collapsed="false">
      <c r="A21" s="68"/>
      <c r="C21" s="77"/>
      <c r="E21" s="68"/>
      <c r="G21" s="68"/>
      <c r="I21" s="78"/>
      <c r="J21" s="79"/>
      <c r="K21" s="80"/>
      <c r="L21" s="79"/>
      <c r="M21" s="81"/>
      <c r="N21" s="82"/>
      <c r="O21" s="81" t="n">
        <f aca="false">+Q21</f>
        <v>0</v>
      </c>
      <c r="P21" s="83"/>
      <c r="Q21" s="81" t="n">
        <f aca="false">+R21/1000</f>
        <v>0</v>
      </c>
      <c r="R21" s="84"/>
      <c r="S21" s="68"/>
    </row>
    <row r="22" customFormat="false" ht="12" hidden="false" customHeight="true" outlineLevel="0" collapsed="false">
      <c r="A22" s="68"/>
      <c r="C22" s="77"/>
      <c r="E22" s="68"/>
      <c r="G22" s="68"/>
      <c r="I22" s="78"/>
      <c r="J22" s="79"/>
      <c r="K22" s="80"/>
      <c r="L22" s="79"/>
      <c r="M22" s="81"/>
      <c r="N22" s="82"/>
      <c r="O22" s="81"/>
      <c r="P22" s="83"/>
      <c r="Q22" s="81"/>
      <c r="R22" s="84"/>
      <c r="S22" s="68"/>
    </row>
    <row r="23" customFormat="false" ht="12" hidden="false" customHeight="true" outlineLevel="0" collapsed="false">
      <c r="A23" s="68"/>
      <c r="C23" s="77"/>
      <c r="E23" s="68"/>
      <c r="G23" s="68"/>
      <c r="I23" s="78"/>
      <c r="J23" s="79"/>
      <c r="K23" s="80"/>
      <c r="L23" s="79"/>
      <c r="M23" s="81"/>
      <c r="N23" s="82"/>
      <c r="O23" s="81"/>
      <c r="P23" s="83"/>
      <c r="Q23" s="81"/>
      <c r="R23" s="84"/>
      <c r="S23" s="68"/>
    </row>
    <row r="24" customFormat="false" ht="12" hidden="false" customHeight="true" outlineLevel="0" collapsed="false">
      <c r="A24" s="68"/>
      <c r="C24" s="77"/>
      <c r="E24" s="68"/>
      <c r="G24" s="68"/>
      <c r="I24" s="78"/>
      <c r="J24" s="79"/>
      <c r="K24" s="80"/>
      <c r="L24" s="79"/>
      <c r="M24" s="81"/>
      <c r="N24" s="82"/>
      <c r="O24" s="81"/>
      <c r="P24" s="83"/>
      <c r="Q24" s="81"/>
      <c r="R24" s="84"/>
      <c r="S24" s="68"/>
    </row>
    <row r="25" customFormat="false" ht="12" hidden="false" customHeight="true" outlineLevel="0" collapsed="false">
      <c r="A25" s="68"/>
      <c r="C25" s="77"/>
      <c r="E25" s="68"/>
      <c r="G25" s="68"/>
      <c r="I25" s="78"/>
      <c r="J25" s="79"/>
      <c r="K25" s="80"/>
      <c r="L25" s="79"/>
      <c r="M25" s="81"/>
      <c r="N25" s="82"/>
      <c r="O25" s="81"/>
      <c r="P25" s="83"/>
      <c r="Q25" s="81"/>
      <c r="R25" s="84"/>
      <c r="S25" s="68"/>
    </row>
    <row r="26" customFormat="false" ht="12" hidden="false" customHeight="true" outlineLevel="0" collapsed="false">
      <c r="A26" s="68"/>
      <c r="C26" s="77"/>
      <c r="E26" s="68"/>
      <c r="G26" s="68"/>
      <c r="I26" s="78"/>
      <c r="J26" s="79"/>
      <c r="K26" s="80"/>
      <c r="L26" s="79"/>
      <c r="M26" s="81"/>
      <c r="N26" s="82"/>
      <c r="O26" s="81"/>
      <c r="P26" s="83"/>
      <c r="Q26" s="81"/>
      <c r="R26" s="84"/>
      <c r="S26" s="68"/>
    </row>
    <row r="27" customFormat="false" ht="12" hidden="false" customHeight="true" outlineLevel="0" collapsed="false">
      <c r="A27" s="68"/>
      <c r="C27" s="77"/>
      <c r="E27" s="68"/>
      <c r="G27" s="68"/>
      <c r="I27" s="78"/>
      <c r="J27" s="79"/>
      <c r="K27" s="80"/>
      <c r="L27" s="79"/>
      <c r="M27" s="81"/>
      <c r="N27" s="82"/>
      <c r="O27" s="81"/>
      <c r="P27" s="83"/>
      <c r="Q27" s="81"/>
      <c r="R27" s="84"/>
      <c r="S27" s="68"/>
    </row>
    <row r="28" customFormat="false" ht="12" hidden="false" customHeight="true" outlineLevel="0" collapsed="false">
      <c r="A28" s="68"/>
      <c r="C28" s="77"/>
      <c r="E28" s="68"/>
      <c r="G28" s="68"/>
      <c r="I28" s="78"/>
      <c r="J28" s="79"/>
      <c r="K28" s="80"/>
      <c r="L28" s="79"/>
      <c r="M28" s="81"/>
      <c r="N28" s="82"/>
      <c r="O28" s="81"/>
      <c r="P28" s="83"/>
      <c r="Q28" s="81"/>
      <c r="R28" s="84"/>
      <c r="S28" s="68"/>
    </row>
    <row r="29" customFormat="false" ht="12" hidden="false" customHeight="true" outlineLevel="0" collapsed="false">
      <c r="A29" s="68"/>
      <c r="C29" s="77"/>
      <c r="E29" s="68"/>
      <c r="G29" s="68"/>
      <c r="I29" s="78"/>
      <c r="J29" s="79"/>
      <c r="K29" s="80"/>
      <c r="L29" s="79"/>
      <c r="M29" s="81"/>
      <c r="N29" s="82"/>
      <c r="O29" s="81"/>
      <c r="P29" s="83"/>
      <c r="Q29" s="81"/>
      <c r="R29" s="84"/>
      <c r="S29" s="68"/>
    </row>
    <row r="30" customFormat="false" ht="12" hidden="false" customHeight="true" outlineLevel="0" collapsed="false">
      <c r="A30" s="68"/>
      <c r="C30" s="77"/>
      <c r="E30" s="68"/>
      <c r="G30" s="68"/>
      <c r="I30" s="78"/>
      <c r="J30" s="79"/>
      <c r="K30" s="80"/>
      <c r="L30" s="79"/>
      <c r="M30" s="81"/>
      <c r="N30" s="82"/>
      <c r="O30" s="81"/>
      <c r="P30" s="83"/>
      <c r="Q30" s="81"/>
      <c r="R30" s="84"/>
      <c r="S30" s="68"/>
    </row>
    <row r="31" customFormat="false" ht="12" hidden="false" customHeight="true" outlineLevel="0" collapsed="false">
      <c r="A31" s="68"/>
      <c r="C31" s="77"/>
      <c r="E31" s="68"/>
      <c r="G31" s="68"/>
      <c r="I31" s="78"/>
      <c r="J31" s="79"/>
      <c r="K31" s="80"/>
      <c r="L31" s="79"/>
      <c r="M31" s="81"/>
      <c r="N31" s="82"/>
      <c r="O31" s="81"/>
      <c r="P31" s="83"/>
      <c r="Q31" s="81"/>
      <c r="R31" s="84"/>
      <c r="S31" s="68"/>
    </row>
    <row r="32" customFormat="false" ht="12" hidden="false" customHeight="true" outlineLevel="0" collapsed="false">
      <c r="A32" s="68"/>
      <c r="C32" s="77"/>
      <c r="E32" s="68"/>
      <c r="G32" s="68"/>
      <c r="I32" s="78"/>
      <c r="J32" s="79"/>
      <c r="K32" s="80"/>
      <c r="L32" s="79"/>
      <c r="M32" s="81"/>
      <c r="N32" s="82"/>
      <c r="O32" s="81"/>
      <c r="P32" s="83"/>
      <c r="Q32" s="81"/>
      <c r="R32" s="84"/>
      <c r="S32" s="68"/>
    </row>
    <row r="33" customFormat="false" ht="12.75" hidden="false" customHeight="true" outlineLevel="0" collapsed="false">
      <c r="A33" s="68"/>
      <c r="C33" s="77"/>
      <c r="E33" s="68"/>
      <c r="G33" s="68"/>
      <c r="I33" s="78"/>
      <c r="J33" s="79"/>
      <c r="K33" s="80"/>
      <c r="L33" s="79"/>
      <c r="M33" s="81"/>
      <c r="N33" s="82"/>
      <c r="O33" s="81"/>
      <c r="P33" s="83"/>
      <c r="Q33" s="81"/>
      <c r="R33" s="84"/>
      <c r="S33" s="68"/>
    </row>
    <row r="34" customFormat="false" ht="12.75" hidden="false" customHeight="true" outlineLevel="0" collapsed="false">
      <c r="A34" s="68"/>
      <c r="C34" s="77"/>
      <c r="E34" s="68"/>
      <c r="G34" s="68"/>
      <c r="I34" s="78"/>
      <c r="J34" s="79"/>
      <c r="K34" s="80"/>
      <c r="L34" s="79"/>
      <c r="M34" s="81"/>
      <c r="N34" s="82"/>
      <c r="O34" s="81"/>
      <c r="P34" s="83"/>
      <c r="Q34" s="81"/>
      <c r="R34" s="84"/>
      <c r="S34" s="68"/>
    </row>
    <row r="35" customFormat="false" ht="12.75" hidden="false" customHeight="true" outlineLevel="0" collapsed="false">
      <c r="A35" s="68"/>
      <c r="C35" s="77"/>
      <c r="E35" s="68"/>
      <c r="G35" s="68"/>
      <c r="I35" s="78"/>
      <c r="J35" s="79"/>
      <c r="K35" s="80"/>
      <c r="L35" s="79"/>
      <c r="M35" s="81"/>
      <c r="N35" s="82"/>
      <c r="O35" s="81"/>
      <c r="P35" s="83"/>
      <c r="Q35" s="81"/>
      <c r="R35" s="84"/>
      <c r="S35" s="68"/>
    </row>
    <row r="36" customFormat="false" ht="12.75" hidden="false" customHeight="true" outlineLevel="0" collapsed="false">
      <c r="A36" s="68"/>
      <c r="C36" s="77"/>
      <c r="E36" s="68"/>
      <c r="G36" s="68"/>
      <c r="I36" s="78"/>
      <c r="J36" s="79"/>
      <c r="K36" s="80"/>
      <c r="L36" s="79"/>
      <c r="M36" s="81"/>
      <c r="N36" s="82"/>
      <c r="O36" s="81"/>
      <c r="P36" s="83"/>
      <c r="Q36" s="81"/>
      <c r="R36" s="84"/>
      <c r="S36" s="68"/>
    </row>
    <row r="37" customFormat="false" ht="12.75" hidden="false" customHeight="true" outlineLevel="0" collapsed="false">
      <c r="A37" s="68"/>
      <c r="C37" s="77"/>
      <c r="E37" s="68"/>
      <c r="G37" s="68"/>
      <c r="I37" s="78"/>
      <c r="J37" s="79"/>
      <c r="K37" s="80"/>
      <c r="L37" s="79"/>
      <c r="M37" s="81"/>
      <c r="N37" s="82"/>
      <c r="O37" s="81"/>
      <c r="P37" s="83"/>
      <c r="Q37" s="81"/>
      <c r="R37" s="84"/>
      <c r="S37" s="68"/>
    </row>
    <row r="38" customFormat="false" ht="12.75" hidden="false" customHeight="true" outlineLevel="0" collapsed="false">
      <c r="A38" s="68"/>
      <c r="C38" s="77"/>
      <c r="E38" s="68"/>
      <c r="G38" s="68"/>
      <c r="I38" s="78"/>
      <c r="J38" s="79"/>
      <c r="K38" s="80"/>
      <c r="L38" s="79"/>
      <c r="M38" s="81"/>
      <c r="N38" s="82"/>
      <c r="O38" s="81"/>
      <c r="P38" s="83"/>
      <c r="Q38" s="81"/>
      <c r="R38" s="84"/>
      <c r="S38" s="68"/>
    </row>
    <row r="39" customFormat="false" ht="12.75" hidden="false" customHeight="true" outlineLevel="0" collapsed="false">
      <c r="A39" s="68"/>
      <c r="C39" s="77"/>
      <c r="E39" s="68"/>
      <c r="G39" s="68"/>
      <c r="I39" s="78"/>
      <c r="J39" s="79"/>
      <c r="K39" s="80"/>
      <c r="L39" s="79"/>
      <c r="M39" s="81"/>
      <c r="N39" s="82"/>
      <c r="O39" s="81"/>
      <c r="P39" s="83"/>
      <c r="Q39" s="81"/>
      <c r="R39" s="84"/>
      <c r="S39" s="68"/>
    </row>
    <row r="40" customFormat="false" ht="12.75" hidden="false" customHeight="true" outlineLevel="0" collapsed="false">
      <c r="A40" s="68"/>
      <c r="C40" s="77"/>
      <c r="E40" s="68"/>
      <c r="G40" s="68"/>
      <c r="I40" s="78"/>
      <c r="J40" s="79"/>
      <c r="K40" s="80"/>
      <c r="L40" s="79"/>
      <c r="M40" s="81"/>
      <c r="N40" s="82"/>
      <c r="O40" s="81"/>
      <c r="P40" s="83"/>
      <c r="Q40" s="81"/>
      <c r="R40" s="84"/>
      <c r="S40" s="68"/>
    </row>
    <row r="41" customFormat="false" ht="12.75" hidden="false" customHeight="true" outlineLevel="0" collapsed="false">
      <c r="A41" s="68"/>
      <c r="C41" s="77"/>
      <c r="E41" s="68"/>
      <c r="G41" s="68"/>
      <c r="I41" s="78"/>
      <c r="J41" s="79"/>
      <c r="K41" s="80"/>
      <c r="L41" s="79"/>
      <c r="M41" s="81"/>
      <c r="N41" s="82"/>
      <c r="O41" s="81"/>
      <c r="P41" s="83"/>
      <c r="Q41" s="81"/>
      <c r="R41" s="84"/>
      <c r="S41" s="68"/>
    </row>
    <row r="42" customFormat="false" ht="12.75" hidden="false" customHeight="true" outlineLevel="0" collapsed="false">
      <c r="A42" s="68"/>
      <c r="C42" s="77"/>
      <c r="E42" s="68"/>
      <c r="G42" s="68"/>
      <c r="I42" s="78"/>
      <c r="J42" s="79"/>
      <c r="K42" s="80"/>
      <c r="L42" s="79"/>
      <c r="M42" s="81"/>
      <c r="N42" s="82"/>
      <c r="O42" s="81"/>
      <c r="P42" s="83"/>
      <c r="Q42" s="81"/>
      <c r="R42" s="84"/>
      <c r="S42" s="68"/>
    </row>
    <row r="43" customFormat="false" ht="12.75" hidden="false" customHeight="true" outlineLevel="0" collapsed="false">
      <c r="A43" s="68"/>
      <c r="C43" s="77"/>
      <c r="E43" s="68"/>
      <c r="G43" s="68"/>
      <c r="I43" s="78"/>
      <c r="J43" s="79"/>
      <c r="K43" s="80"/>
      <c r="L43" s="79"/>
      <c r="M43" s="81"/>
      <c r="N43" s="82"/>
      <c r="O43" s="81"/>
      <c r="P43" s="83"/>
      <c r="Q43" s="81"/>
      <c r="R43" s="84"/>
      <c r="S43" s="68"/>
    </row>
    <row r="44" customFormat="false" ht="12.75" hidden="false" customHeight="true" outlineLevel="0" collapsed="false">
      <c r="A44" s="68"/>
      <c r="C44" s="77"/>
      <c r="E44" s="68"/>
      <c r="G44" s="68"/>
      <c r="I44" s="78"/>
      <c r="J44" s="79"/>
      <c r="K44" s="80"/>
      <c r="L44" s="79"/>
      <c r="M44" s="81"/>
      <c r="N44" s="82"/>
      <c r="O44" s="81"/>
      <c r="P44" s="83"/>
      <c r="Q44" s="81"/>
      <c r="R44" s="84"/>
      <c r="S44" s="68"/>
    </row>
    <row r="45" customFormat="false" ht="12.75" hidden="false" customHeight="true" outlineLevel="0" collapsed="false">
      <c r="A45" s="68"/>
      <c r="C45" s="77"/>
      <c r="E45" s="68"/>
      <c r="G45" s="68"/>
      <c r="I45" s="78"/>
      <c r="J45" s="79"/>
      <c r="K45" s="80"/>
      <c r="L45" s="79"/>
      <c r="M45" s="81"/>
      <c r="N45" s="82"/>
      <c r="O45" s="81"/>
      <c r="P45" s="83"/>
      <c r="Q45" s="81"/>
      <c r="R45" s="84"/>
      <c r="S45" s="68"/>
    </row>
    <row r="46" customFormat="false" ht="12.75" hidden="false" customHeight="true" outlineLevel="0" collapsed="false">
      <c r="A46" s="68"/>
      <c r="C46" s="77"/>
      <c r="E46" s="68"/>
      <c r="G46" s="68"/>
      <c r="I46" s="78"/>
      <c r="J46" s="79"/>
      <c r="K46" s="80"/>
      <c r="L46" s="79"/>
      <c r="M46" s="81"/>
      <c r="N46" s="82"/>
      <c r="O46" s="81"/>
      <c r="P46" s="83"/>
      <c r="Q46" s="81"/>
      <c r="R46" s="84"/>
      <c r="S46" s="68"/>
    </row>
    <row r="47" customFormat="false" ht="12.75" hidden="false" customHeight="true" outlineLevel="0" collapsed="false">
      <c r="A47" s="68"/>
      <c r="C47" s="77"/>
      <c r="E47" s="68"/>
      <c r="G47" s="68"/>
      <c r="I47" s="78"/>
      <c r="J47" s="79"/>
      <c r="K47" s="80"/>
      <c r="L47" s="79"/>
      <c r="M47" s="81"/>
      <c r="N47" s="82"/>
      <c r="O47" s="81"/>
      <c r="P47" s="83"/>
      <c r="Q47" s="81"/>
      <c r="R47" s="84"/>
      <c r="S47" s="68"/>
    </row>
    <row r="48" customFormat="false" ht="12.75" hidden="false" customHeight="true" outlineLevel="0" collapsed="false">
      <c r="A48" s="68"/>
      <c r="C48" s="77"/>
      <c r="E48" s="68"/>
      <c r="G48" s="68"/>
      <c r="I48" s="78"/>
      <c r="J48" s="79"/>
      <c r="K48" s="80"/>
      <c r="L48" s="79"/>
      <c r="M48" s="81"/>
      <c r="N48" s="82"/>
      <c r="O48" s="81"/>
      <c r="P48" s="83"/>
      <c r="Q48" s="81"/>
      <c r="R48" s="84"/>
      <c r="S48" s="68"/>
    </row>
    <row r="49" customFormat="false" ht="12.75" hidden="false" customHeight="true" outlineLevel="0" collapsed="false">
      <c r="A49" s="68"/>
      <c r="C49" s="77"/>
      <c r="E49" s="68"/>
      <c r="G49" s="68"/>
      <c r="I49" s="78"/>
      <c r="J49" s="79"/>
      <c r="K49" s="80"/>
      <c r="L49" s="79"/>
      <c r="M49" s="81"/>
      <c r="N49" s="82"/>
      <c r="O49" s="81"/>
      <c r="P49" s="83"/>
      <c r="Q49" s="81"/>
      <c r="R49" s="84"/>
      <c r="S49" s="68"/>
    </row>
    <row r="50" customFormat="false" ht="12.75" hidden="false" customHeight="true" outlineLevel="0" collapsed="false">
      <c r="A50" s="85"/>
      <c r="B50" s="86" t="s">
        <v>30</v>
      </c>
      <c r="C50" s="87"/>
      <c r="D50" s="85"/>
      <c r="E50" s="88"/>
      <c r="F50" s="85"/>
      <c r="G50" s="85"/>
      <c r="H50" s="85"/>
      <c r="I50" s="89" t="n">
        <f aca="false">SUM(I10:I33)</f>
        <v>0</v>
      </c>
      <c r="J50" s="90" t="n">
        <f aca="false">SUM(J10:J33)</f>
        <v>0</v>
      </c>
      <c r="K50" s="89" t="n">
        <f aca="false">SUM(K10:K33)</f>
        <v>0</v>
      </c>
      <c r="L50" s="90" t="n">
        <f aca="false">SUM(L10:L33)</f>
        <v>0</v>
      </c>
      <c r="M50" s="91" t="n">
        <f aca="false">SUM(M10:M33)</f>
        <v>75</v>
      </c>
      <c r="N50" s="92" t="n">
        <f aca="false">SUM(N10:N33)</f>
        <v>0</v>
      </c>
      <c r="O50" s="91" t="n">
        <f aca="false">SUM(O10:O49)</f>
        <v>0</v>
      </c>
      <c r="P50" s="93"/>
      <c r="Q50" s="91" t="n">
        <f aca="false">SUM(Q10:Q49)</f>
        <v>0</v>
      </c>
      <c r="R50" s="94" t="n">
        <f aca="false">SUM(R10:R49)</f>
        <v>0</v>
      </c>
      <c r="S50" s="85"/>
      <c r="U50" s="0"/>
    </row>
    <row r="51" customFormat="false" ht="12.75" hidden="true" customHeight="true" outlineLevel="0" collapsed="false">
      <c r="I51" s="95"/>
      <c r="J51" s="95"/>
      <c r="K51" s="95"/>
      <c r="L51" s="95"/>
      <c r="S51" s="52"/>
      <c r="U51" s="0"/>
    </row>
    <row r="52" customFormat="false" ht="14.25" hidden="true" customHeight="true" outlineLevel="0" collapsed="false">
      <c r="I52" s="95"/>
      <c r="J52" s="95"/>
      <c r="K52" s="95"/>
      <c r="L52" s="95"/>
      <c r="S52" s="52"/>
      <c r="U52" s="0"/>
    </row>
    <row r="53" customFormat="false" ht="12.75" hidden="true" customHeight="true" outlineLevel="0" collapsed="false">
      <c r="I53" s="95"/>
      <c r="J53" s="95"/>
      <c r="K53" s="95"/>
      <c r="L53" s="95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81" activePane="bottomRight" state="frozen"/>
      <selection pane="topLeft" activeCell="A1" activeCellId="0" sqref="A1"/>
      <selection pane="topRight" activeCell="B1" activeCellId="0" sqref="B1"/>
      <selection pane="bottomLeft" activeCell="A81" activeCellId="0" sqref="A81"/>
      <selection pane="bottomRight" activeCell="C99" activeCellId="0" sqref="C99:AG1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9" width="50.84"/>
    <col collapsed="false" customWidth="true" hidden="false" outlineLevel="0" max="2" min="2" style="57" width="0.13"/>
    <col collapsed="false" customWidth="true" hidden="true" outlineLevel="0" max="3" min="3" style="69" width="12.7"/>
    <col collapsed="false" customWidth="true" hidden="true" outlineLevel="0" max="4" min="4" style="57" width="3.7"/>
    <col collapsed="false" customWidth="true" hidden="true" outlineLevel="0" max="5" min="5" style="69" width="12.7"/>
    <col collapsed="false" customWidth="true" hidden="false" outlineLevel="0" max="6" min="6" style="57" width="3.7"/>
    <col collapsed="false" customWidth="true" hidden="false" outlineLevel="0" max="7" min="7" style="69" width="12.7"/>
    <col collapsed="false" customWidth="true" hidden="false" outlineLevel="0" max="8" min="8" style="57" width="3.7"/>
    <col collapsed="false" customWidth="true" hidden="false" outlineLevel="0" max="9" min="9" style="69" width="12.7"/>
    <col collapsed="false" customWidth="true" hidden="false" outlineLevel="0" max="10" min="10" style="57" width="5.13"/>
    <col collapsed="false" customWidth="true" hidden="false" outlineLevel="0" max="11" min="11" style="69" width="12.7"/>
    <col collapsed="false" customWidth="true" hidden="false" outlineLevel="0" max="12" min="12" style="57" width="4.28"/>
    <col collapsed="false" customWidth="true" hidden="true" outlineLevel="0" max="13" min="13" style="69" width="12.7"/>
    <col collapsed="false" customWidth="true" hidden="true" outlineLevel="0" max="14" min="14" style="57" width="3.7"/>
    <col collapsed="false" customWidth="true" hidden="true" outlineLevel="0" max="15" min="15" style="69" width="12.7"/>
    <col collapsed="false" customWidth="true" hidden="true" outlineLevel="0" max="16" min="16" style="57" width="3.7"/>
    <col collapsed="false" customWidth="true" hidden="true" outlineLevel="0" max="17" min="17" style="69" width="12.7"/>
    <col collapsed="false" customWidth="true" hidden="true" outlineLevel="0" max="18" min="18" style="57" width="4.7"/>
    <col collapsed="false" customWidth="true" hidden="true" outlineLevel="0" max="19" min="19" style="69" width="13.7"/>
    <col collapsed="false" customWidth="true" hidden="true" outlineLevel="0" max="20" min="20" style="57" width="3.7"/>
    <col collapsed="false" customWidth="true" hidden="true" outlineLevel="0" max="21" min="21" style="57" width="12.7"/>
    <col collapsed="false" customWidth="true" hidden="true" outlineLevel="0" max="22" min="22" style="57" width="3.7"/>
    <col collapsed="false" customWidth="true" hidden="true" outlineLevel="0" max="23" min="23" style="57" width="12.7"/>
    <col collapsed="false" customWidth="true" hidden="true" outlineLevel="0" max="24" min="24" style="57" width="7.56"/>
    <col collapsed="false" customWidth="true" hidden="false" outlineLevel="0" max="25" min="25" style="69" width="12.7"/>
    <col collapsed="false" customWidth="true" hidden="false" outlineLevel="0" max="26" min="26" style="57" width="5.13"/>
    <col collapsed="false" customWidth="true" hidden="false" outlineLevel="0" max="27" min="27" style="96" width="3.42"/>
    <col collapsed="false" customWidth="true" hidden="false" outlineLevel="0" max="28" min="28" style="96" width="9.28"/>
    <col collapsed="false" customWidth="true" hidden="false" outlineLevel="0" max="29" min="29" style="96" width="10.41"/>
    <col collapsed="false" customWidth="true" hidden="false" outlineLevel="0" max="30" min="30" style="96" width="12.7"/>
    <col collapsed="false" customWidth="false" hidden="false" outlineLevel="0" max="257" min="31" style="69" width="9.14"/>
  </cols>
  <sheetData>
    <row r="1" customFormat="false" ht="12.75" hidden="false" customHeight="false" outlineLevel="0" collapsed="false">
      <c r="A1" s="97" t="s">
        <v>10</v>
      </c>
      <c r="AE1" s="98"/>
    </row>
    <row r="2" customFormat="false" ht="12.75" hidden="false" customHeight="false" outlineLevel="0" collapsed="false">
      <c r="A2" s="97" t="s">
        <v>31</v>
      </c>
      <c r="C2" s="99"/>
      <c r="E2" s="99"/>
      <c r="G2" s="99"/>
      <c r="I2" s="99"/>
      <c r="K2" s="99"/>
      <c r="M2" s="99"/>
      <c r="O2" s="99"/>
      <c r="P2" s="100"/>
      <c r="Q2" s="99"/>
      <c r="R2" s="100"/>
      <c r="S2" s="99"/>
      <c r="T2" s="100"/>
      <c r="U2" s="100"/>
      <c r="V2" s="100"/>
      <c r="W2" s="100"/>
      <c r="X2" s="100"/>
      <c r="Y2" s="99"/>
      <c r="Z2" s="0"/>
      <c r="AC2" s="57"/>
      <c r="AD2" s="101"/>
      <c r="AE2" s="102"/>
    </row>
    <row r="3" customFormat="false" ht="12.75" hidden="false" customHeight="false" outlineLevel="0" collapsed="false">
      <c r="A3" s="97" t="s">
        <v>32</v>
      </c>
    </row>
    <row r="4" customFormat="false" ht="13.5" hidden="false" customHeight="false" outlineLevel="0" collapsed="false">
      <c r="A4" s="103" t="n">
        <f aca="false">Blank!B5</f>
        <v>45926.9811848945</v>
      </c>
      <c r="C4" s="104"/>
      <c r="E4" s="104"/>
      <c r="G4" s="104"/>
      <c r="I4" s="104"/>
      <c r="K4" s="104"/>
      <c r="M4" s="104"/>
      <c r="O4" s="104"/>
      <c r="Q4" s="104"/>
      <c r="S4" s="104"/>
      <c r="Y4" s="104"/>
      <c r="AB4" s="105"/>
      <c r="AC4" s="57"/>
      <c r="AD4" s="105"/>
      <c r="AE4" s="57"/>
      <c r="AF4" s="0"/>
    </row>
    <row r="5" customFormat="false" ht="12.75" hidden="false" customHeight="false" outlineLevel="0" collapsed="false">
      <c r="C5" s="106"/>
      <c r="E5" s="106"/>
      <c r="G5" s="106" t="str">
        <f aca="false">'WTI NXC1'!B3</f>
        <v>WTI NXC1</v>
      </c>
      <c r="I5" s="106" t="str">
        <f aca="false">'WTI NXC2'!B3</f>
        <v>WTI NXC2</v>
      </c>
      <c r="K5" s="106" t="str">
        <f aca="false">'WTI HEDGE'!B3</f>
        <v>WTI HEDGE</v>
      </c>
      <c r="M5" s="106"/>
      <c r="O5" s="107"/>
      <c r="P5" s="108"/>
      <c r="Q5" s="107"/>
      <c r="R5" s="108"/>
      <c r="S5" s="107"/>
      <c r="U5" s="107"/>
      <c r="W5" s="107"/>
      <c r="Y5" s="109" t="s">
        <v>33</v>
      </c>
      <c r="AB5" s="110"/>
      <c r="AC5" s="57"/>
      <c r="AD5" s="110"/>
      <c r="AE5" s="57"/>
      <c r="AF5" s="0"/>
    </row>
    <row r="6" customFormat="false" ht="12.75" hidden="false" customHeight="false" outlineLevel="0" collapsed="false">
      <c r="C6" s="111"/>
      <c r="E6" s="111"/>
      <c r="G6" s="111" t="s">
        <v>34</v>
      </c>
      <c r="I6" s="111" t="s">
        <v>34</v>
      </c>
      <c r="K6" s="111" t="s">
        <v>34</v>
      </c>
      <c r="M6" s="111"/>
      <c r="O6" s="111"/>
      <c r="Q6" s="111"/>
      <c r="S6" s="111"/>
      <c r="U6" s="111"/>
      <c r="W6" s="111"/>
      <c r="Y6" s="112" t="s">
        <v>35</v>
      </c>
      <c r="AB6" s="110"/>
      <c r="AC6" s="57"/>
      <c r="AD6" s="113"/>
      <c r="AE6" s="57"/>
      <c r="AF6" s="0"/>
    </row>
    <row r="7" customFormat="false" ht="12.75" hidden="false" customHeight="false" outlineLevel="0" collapsed="false">
      <c r="C7" s="114"/>
      <c r="E7" s="114"/>
      <c r="G7" s="114"/>
      <c r="I7" s="114"/>
      <c r="K7" s="114"/>
      <c r="M7" s="114"/>
      <c r="O7" s="114"/>
      <c r="Q7" s="114"/>
      <c r="S7" s="114"/>
      <c r="U7" s="114"/>
      <c r="W7" s="114"/>
      <c r="Y7" s="114"/>
      <c r="AB7" s="113"/>
      <c r="AC7" s="57"/>
      <c r="AD7" s="113"/>
      <c r="AE7" s="0"/>
      <c r="AF7" s="0"/>
    </row>
    <row r="8" customFormat="false" ht="12.75" hidden="false" customHeight="false" outlineLevel="0" collapsed="false">
      <c r="A8" s="115" t="s">
        <v>36</v>
      </c>
      <c r="B8" s="69"/>
      <c r="C8" s="116"/>
      <c r="E8" s="116"/>
      <c r="G8" s="116" t="n">
        <f aca="false">'WTI NXC1'!B6</f>
        <v>0</v>
      </c>
      <c r="I8" s="116" t="str">
        <f aca="false">'WTI NXC2'!B6</f>
        <v>1142315</v>
      </c>
      <c r="K8" s="116" t="str">
        <f aca="false">'WTI HEDGE'!B6</f>
        <v>1142317</v>
      </c>
      <c r="M8" s="116"/>
      <c r="O8" s="116"/>
      <c r="Q8" s="116"/>
      <c r="S8" s="116"/>
      <c r="U8" s="116"/>
      <c r="W8" s="116"/>
      <c r="Y8" s="116"/>
      <c r="AB8" s="117"/>
      <c r="AC8" s="57"/>
      <c r="AD8" s="117"/>
      <c r="AE8" s="0"/>
      <c r="AF8" s="0"/>
    </row>
    <row r="9" customFormat="false" ht="12.75" hidden="false" customHeight="false" outlineLevel="0" collapsed="false">
      <c r="C9" s="114"/>
      <c r="E9" s="114"/>
      <c r="G9" s="114"/>
      <c r="I9" s="114"/>
      <c r="K9" s="114"/>
      <c r="M9" s="114"/>
      <c r="O9" s="114"/>
      <c r="Q9" s="114"/>
      <c r="S9" s="114"/>
      <c r="U9" s="114"/>
      <c r="W9" s="114"/>
      <c r="Y9" s="114"/>
      <c r="AB9" s="113"/>
      <c r="AC9" s="57"/>
      <c r="AD9" s="113"/>
      <c r="AE9" s="0"/>
      <c r="AF9" s="0"/>
    </row>
    <row r="10" customFormat="false" ht="12.75" hidden="false" customHeight="false" outlineLevel="0" collapsed="false">
      <c r="A10" s="118" t="s">
        <v>37</v>
      </c>
      <c r="U10" s="69"/>
      <c r="W10" s="69"/>
      <c r="Y10" s="119"/>
      <c r="AC10" s="57"/>
      <c r="AE10" s="0"/>
      <c r="AF10" s="0"/>
    </row>
    <row r="11" customFormat="false" ht="12" hidden="false" customHeight="true" outlineLevel="0" collapsed="false">
      <c r="A11" s="118"/>
      <c r="C11" s="120"/>
      <c r="E11" s="120"/>
      <c r="I11" s="120"/>
      <c r="K11" s="120"/>
      <c r="M11" s="120"/>
      <c r="O11" s="120"/>
      <c r="Q11" s="120"/>
      <c r="S11" s="120"/>
      <c r="U11" s="120"/>
      <c r="W11" s="120"/>
      <c r="Y11" s="119"/>
      <c r="AC11" s="57"/>
      <c r="AE11" s="0"/>
      <c r="AF11" s="0"/>
    </row>
    <row r="12" customFormat="false" ht="13.5" hidden="false" customHeight="false" outlineLevel="0" collapsed="false">
      <c r="A12" s="121" t="n">
        <f aca="false">A4</f>
        <v>45926.9811848945</v>
      </c>
      <c r="U12" s="69"/>
      <c r="W12" s="69"/>
      <c r="Y12" s="119"/>
      <c r="AC12" s="57"/>
      <c r="AE12" s="0"/>
      <c r="AF12" s="0"/>
    </row>
    <row r="13" customFormat="false" ht="12.75" hidden="false" customHeight="false" outlineLevel="0" collapsed="false">
      <c r="A13" s="122" t="s">
        <v>38</v>
      </c>
      <c r="C13" s="123"/>
      <c r="E13" s="123"/>
      <c r="G13" s="123" t="n">
        <f aca="false">'WTI NXC1'!$R15</f>
        <v>0</v>
      </c>
      <c r="I13" s="123" t="n">
        <f aca="false">'WTI NXC2'!$R15</f>
        <v>0</v>
      </c>
      <c r="K13" s="123" t="n">
        <f aca="false">'WTI HEDGE'!$R15</f>
        <v>0</v>
      </c>
      <c r="M13" s="123"/>
      <c r="O13" s="123"/>
      <c r="Q13" s="123"/>
      <c r="S13" s="123"/>
      <c r="U13" s="123"/>
      <c r="W13" s="123"/>
      <c r="Y13" s="123" t="n">
        <f aca="false">+C13+E13+G13+I13+K13+O13+Q13+S13+U13+W13</f>
        <v>0</v>
      </c>
      <c r="AB13" s="124"/>
      <c r="AC13" s="57"/>
      <c r="AD13" s="124"/>
      <c r="AE13" s="0"/>
      <c r="AF13" s="0"/>
    </row>
    <row r="14" customFormat="false" ht="12.75" hidden="false" customHeight="false" outlineLevel="0" collapsed="false">
      <c r="A14" s="122" t="s">
        <v>39</v>
      </c>
      <c r="C14" s="125"/>
      <c r="E14" s="125"/>
      <c r="G14" s="125" t="n">
        <f aca="false">+'WTI NXC1'!$R16</f>
        <v>0</v>
      </c>
      <c r="I14" s="125" t="n">
        <f aca="false">+'WTI NXC2'!$R16</f>
        <v>0</v>
      </c>
      <c r="K14" s="125" t="n">
        <f aca="false">+'WTI HEDGE'!$R16</f>
        <v>0</v>
      </c>
      <c r="M14" s="125"/>
      <c r="O14" s="125"/>
      <c r="Q14" s="125"/>
      <c r="S14" s="125"/>
      <c r="U14" s="125"/>
      <c r="W14" s="125"/>
      <c r="Y14" s="125" t="n">
        <f aca="false">+C14+E14+G14+I14+K14+O14+Q14+S14+U14+W14</f>
        <v>0</v>
      </c>
      <c r="AB14" s="124"/>
      <c r="AC14" s="57"/>
      <c r="AD14" s="126"/>
      <c r="AE14" s="0"/>
      <c r="AF14" s="0"/>
    </row>
    <row r="15" customFormat="false" ht="12.75" hidden="false" customHeight="true" outlineLevel="0" collapsed="false">
      <c r="A15" s="127" t="s">
        <v>40</v>
      </c>
      <c r="B15" s="128"/>
      <c r="C15" s="129"/>
      <c r="D15" s="128"/>
      <c r="E15" s="129"/>
      <c r="F15" s="128"/>
      <c r="G15" s="129" t="n">
        <f aca="false">'WTI NXC1'!$R17</f>
        <v>0</v>
      </c>
      <c r="H15" s="128"/>
      <c r="I15" s="129" t="n">
        <f aca="false">'WTI NXC2'!$R17</f>
        <v>0</v>
      </c>
      <c r="J15" s="128"/>
      <c r="K15" s="129" t="n">
        <f aca="false">'WTI HEDGE'!$R17</f>
        <v>0</v>
      </c>
      <c r="L15" s="128"/>
      <c r="M15" s="129"/>
      <c r="N15" s="128"/>
      <c r="O15" s="129"/>
      <c r="P15" s="128"/>
      <c r="Q15" s="129"/>
      <c r="R15" s="128"/>
      <c r="S15" s="129"/>
      <c r="T15" s="128"/>
      <c r="U15" s="129"/>
      <c r="V15" s="128"/>
      <c r="W15" s="129"/>
      <c r="X15" s="128"/>
      <c r="Y15" s="129" t="n">
        <f aca="false">+C15+E15+G15+I15+K15+O15+Q15+S15+U15+W15</f>
        <v>0</v>
      </c>
      <c r="Z15" s="59"/>
      <c r="AB15" s="124"/>
      <c r="AC15" s="59"/>
      <c r="AD15" s="130"/>
      <c r="AE15" s="0"/>
      <c r="AF15" s="0"/>
    </row>
    <row r="16" customFormat="false" ht="12.75" hidden="false" customHeight="false" outlineLevel="0" collapsed="false">
      <c r="A16" s="70" t="s">
        <v>41</v>
      </c>
      <c r="C16" s="123"/>
      <c r="E16" s="131"/>
      <c r="G16" s="131" t="n">
        <f aca="false">+'WTI NXC1'!R16</f>
        <v>0</v>
      </c>
      <c r="I16" s="131" t="n">
        <f aca="false">+'WTI NXC2'!R16</f>
        <v>0</v>
      </c>
      <c r="K16" s="131" t="n">
        <f aca="false">+'WTI HEDGE'!R16</f>
        <v>0</v>
      </c>
      <c r="M16" s="131"/>
      <c r="O16" s="131"/>
      <c r="Q16" s="131"/>
      <c r="S16" s="131"/>
      <c r="U16" s="131"/>
      <c r="W16" s="131"/>
      <c r="Y16" s="125" t="n">
        <f aca="false">+C16+E16+G16+I16+K16+O16+Q16+S16+U16+W16</f>
        <v>0</v>
      </c>
      <c r="AB16" s="124"/>
      <c r="AC16" s="57"/>
      <c r="AD16" s="126"/>
      <c r="AE16" s="0"/>
      <c r="AF16" s="0"/>
    </row>
    <row r="17" customFormat="false" ht="12.75" hidden="false" customHeight="false" outlineLevel="0" collapsed="false">
      <c r="A17" s="70" t="s">
        <v>42</v>
      </c>
      <c r="U17" s="69"/>
      <c r="W17" s="69"/>
      <c r="AC17" s="57"/>
      <c r="AE17" s="0"/>
      <c r="AF17" s="0"/>
    </row>
    <row r="18" customFormat="false" ht="12.75" hidden="false" customHeight="false" outlineLevel="0" collapsed="false">
      <c r="A18" s="70"/>
      <c r="C18" s="132"/>
      <c r="E18" s="132"/>
      <c r="G18" s="132"/>
      <c r="I18" s="132"/>
      <c r="K18" s="132"/>
      <c r="M18" s="132"/>
      <c r="O18" s="132"/>
      <c r="Q18" s="132"/>
      <c r="S18" s="132"/>
      <c r="U18" s="132"/>
      <c r="W18" s="132"/>
      <c r="Y18" s="132"/>
      <c r="AB18" s="133"/>
      <c r="AC18" s="57"/>
      <c r="AD18" s="133"/>
      <c r="AE18" s="0"/>
      <c r="AF18" s="0"/>
    </row>
    <row r="19" customFormat="false" ht="12.75" hidden="false" customHeight="false" outlineLevel="0" collapsed="false">
      <c r="A19" s="70" t="s">
        <v>43</v>
      </c>
      <c r="C19" s="131"/>
      <c r="E19" s="131"/>
      <c r="G19" s="131" t="n">
        <f aca="false">'WTI NXC1'!$S14+'WTI NXC1'!$Y16</f>
        <v>0</v>
      </c>
      <c r="I19" s="131" t="n">
        <f aca="false">'WTI NXC2'!$S14+'WTI NXC2'!$Y16</f>
        <v>0</v>
      </c>
      <c r="K19" s="131" t="n">
        <f aca="false">'WTI HEDGE'!$S14+'WTI HEDGE'!$Y16</f>
        <v>0</v>
      </c>
      <c r="M19" s="131"/>
      <c r="O19" s="131"/>
      <c r="Q19" s="131"/>
      <c r="S19" s="131"/>
      <c r="U19" s="131"/>
      <c r="W19" s="131"/>
      <c r="Y19" s="131" t="n">
        <f aca="false">+C19+E19+G19+I19+K19+O19+Q19+S19+U19+W19</f>
        <v>0</v>
      </c>
      <c r="AB19" s="133"/>
      <c r="AC19" s="57"/>
      <c r="AD19" s="133"/>
      <c r="AE19" s="0"/>
      <c r="AF19" s="0"/>
    </row>
    <row r="20" customFormat="false" ht="12.75" hidden="false" customHeight="false" outlineLevel="0" collapsed="false">
      <c r="A20" s="70" t="s">
        <v>44</v>
      </c>
      <c r="C20" s="131"/>
      <c r="E20" s="131"/>
      <c r="G20" s="131" t="n">
        <f aca="false">'WTI NXC1'!$T14+'WTI NXC1'!$Y17</f>
        <v>0</v>
      </c>
      <c r="I20" s="131" t="n">
        <f aca="false">'WTI NXC2'!$T14+'WTI NXC2'!$Y17</f>
        <v>0</v>
      </c>
      <c r="K20" s="131" t="n">
        <f aca="false">'WTI HEDGE'!$T14+'WTI HEDGE'!$Y17</f>
        <v>0</v>
      </c>
      <c r="M20" s="131"/>
      <c r="O20" s="131"/>
      <c r="Q20" s="131"/>
      <c r="S20" s="131"/>
      <c r="U20" s="131"/>
      <c r="W20" s="131"/>
      <c r="Y20" s="131" t="n">
        <f aca="false">+C20+E20+G20+I20+K20+O20+Q20+S20+U20+W20</f>
        <v>0</v>
      </c>
      <c r="AB20" s="133"/>
      <c r="AC20" s="57"/>
      <c r="AD20" s="133"/>
      <c r="AE20" s="0"/>
      <c r="AF20" s="0"/>
    </row>
    <row r="21" customFormat="false" ht="12.75" hidden="false" customHeight="false" outlineLevel="0" collapsed="false">
      <c r="A21" s="70" t="s">
        <v>45</v>
      </c>
      <c r="C21" s="131"/>
      <c r="E21" s="131"/>
      <c r="G21" s="131" t="n">
        <f aca="false">SUM(G19:G20)</f>
        <v>0</v>
      </c>
      <c r="I21" s="131" t="n">
        <f aca="false">SUM(I19:I20)</f>
        <v>0</v>
      </c>
      <c r="K21" s="131" t="n">
        <f aca="false">SUM(K19:K20)</f>
        <v>0</v>
      </c>
      <c r="M21" s="131"/>
      <c r="O21" s="131"/>
      <c r="Q21" s="131"/>
      <c r="S21" s="131"/>
      <c r="U21" s="131"/>
      <c r="W21" s="131"/>
      <c r="Y21" s="131" t="n">
        <f aca="false">+C21+E21+G21+I21+K21+O21+Q21+S21+U21+W21</f>
        <v>0</v>
      </c>
      <c r="AB21" s="133"/>
      <c r="AC21" s="57"/>
      <c r="AD21" s="133"/>
      <c r="AE21" s="0"/>
      <c r="AF21" s="0"/>
    </row>
    <row r="22" customFormat="false" ht="12.75" hidden="false" customHeight="false" outlineLevel="0" collapsed="false">
      <c r="C22" s="132"/>
      <c r="E22" s="132"/>
      <c r="G22" s="132"/>
      <c r="I22" s="132"/>
      <c r="K22" s="132"/>
      <c r="M22" s="132"/>
      <c r="O22" s="132"/>
      <c r="Q22" s="132"/>
      <c r="S22" s="132"/>
      <c r="U22" s="132"/>
      <c r="W22" s="132"/>
      <c r="Y22" s="132"/>
      <c r="AB22" s="133"/>
      <c r="AC22" s="57"/>
      <c r="AD22" s="133"/>
      <c r="AE22" s="0"/>
      <c r="AF22" s="0"/>
    </row>
    <row r="23" customFormat="false" ht="13.5" hidden="false" customHeight="false" outlineLevel="0" collapsed="false">
      <c r="A23" s="121" t="n">
        <f aca="false">EOMONTH(A4,-1)</f>
        <v>45900</v>
      </c>
      <c r="U23" s="69"/>
      <c r="W23" s="69"/>
      <c r="AC23" s="57"/>
      <c r="AE23" s="0"/>
      <c r="AF23" s="0"/>
    </row>
    <row r="24" customFormat="false" ht="12.75" hidden="false" customHeight="false" outlineLevel="0" collapsed="false">
      <c r="A24" s="70" t="s">
        <v>43</v>
      </c>
      <c r="C24" s="131"/>
      <c r="E24" s="131"/>
      <c r="G24" s="131" t="n">
        <f aca="false">'WTI NXC1'!$S24+'WTI NXC1'!$Y16</f>
        <v>0</v>
      </c>
      <c r="I24" s="131" t="n">
        <f aca="false">'WTI NXC2'!$S24+'WTI NXC2'!$Y16</f>
        <v>0</v>
      </c>
      <c r="K24" s="131" t="n">
        <f aca="false">'WTI HEDGE'!$S24+'WTI HEDGE'!$Y16</f>
        <v>0</v>
      </c>
      <c r="M24" s="131"/>
      <c r="O24" s="131"/>
      <c r="Q24" s="131"/>
      <c r="S24" s="131"/>
      <c r="U24" s="131"/>
      <c r="W24" s="131"/>
      <c r="Y24" s="131" t="n">
        <f aca="false">+C24+E24+G24+I24+K24+O24+Q24+S24+U24+W24</f>
        <v>0</v>
      </c>
      <c r="AB24" s="133"/>
      <c r="AC24" s="57"/>
      <c r="AD24" s="133"/>
      <c r="AE24" s="0"/>
      <c r="AF24" s="0"/>
    </row>
    <row r="25" customFormat="false" ht="12.75" hidden="false" customHeight="false" outlineLevel="0" collapsed="false">
      <c r="A25" s="70" t="s">
        <v>44</v>
      </c>
      <c r="C25" s="131"/>
      <c r="E25" s="131"/>
      <c r="G25" s="131" t="n">
        <f aca="false">'WTI NXC1'!$T24+'WTI NXC1'!$Y17</f>
        <v>0</v>
      </c>
      <c r="I25" s="131" t="n">
        <f aca="false">'WTI NXC2'!$T24+'WTI NXC2'!$Y17</f>
        <v>0</v>
      </c>
      <c r="K25" s="131" t="n">
        <f aca="false">'WTI HEDGE'!$T24+'WTI HEDGE'!$Y17</f>
        <v>0</v>
      </c>
      <c r="M25" s="131"/>
      <c r="O25" s="131"/>
      <c r="Q25" s="131"/>
      <c r="S25" s="131"/>
      <c r="U25" s="131"/>
      <c r="W25" s="131"/>
      <c r="Y25" s="131" t="n">
        <f aca="false">+C25+E25+G25+I25+K25+O25+Q25+S25+U25+W25</f>
        <v>0</v>
      </c>
      <c r="AB25" s="133"/>
      <c r="AC25" s="57"/>
      <c r="AD25" s="133"/>
      <c r="AE25" s="0"/>
      <c r="AF25" s="0"/>
    </row>
    <row r="26" customFormat="false" ht="12.75" hidden="false" customHeight="false" outlineLevel="0" collapsed="false">
      <c r="A26" s="70" t="s">
        <v>45</v>
      </c>
      <c r="C26" s="131"/>
      <c r="E26" s="131"/>
      <c r="G26" s="131" t="n">
        <f aca="false">SUM(G24:G25)</f>
        <v>0</v>
      </c>
      <c r="I26" s="131" t="n">
        <f aca="false">SUM(I24:I25)</f>
        <v>0</v>
      </c>
      <c r="K26" s="131" t="n">
        <f aca="false">SUM(K24:K25)</f>
        <v>0</v>
      </c>
      <c r="M26" s="131"/>
      <c r="O26" s="131"/>
      <c r="Q26" s="131"/>
      <c r="S26" s="131"/>
      <c r="U26" s="131"/>
      <c r="W26" s="131"/>
      <c r="Y26" s="131" t="n">
        <f aca="false">+C26+E26+G26+I26+K26+O26+Q26+S26+U26+W26</f>
        <v>0</v>
      </c>
      <c r="AB26" s="133"/>
      <c r="AC26" s="57"/>
      <c r="AD26" s="133"/>
      <c r="AE26" s="0"/>
      <c r="AF26" s="0"/>
    </row>
    <row r="27" customFormat="false" ht="12.75" hidden="false" customHeight="false" outlineLevel="0" collapsed="false">
      <c r="U27" s="69"/>
      <c r="W27" s="69"/>
      <c r="AC27" s="57"/>
      <c r="AE27" s="0"/>
      <c r="AF27" s="0"/>
    </row>
    <row r="28" customFormat="false" ht="12.75" hidden="false" customHeight="false" outlineLevel="0" collapsed="false">
      <c r="A28" s="134" t="n">
        <f aca="false">EOMONTH(A4,-1)</f>
        <v>45900</v>
      </c>
      <c r="C28" s="131"/>
      <c r="E28" s="131"/>
      <c r="G28" s="131" t="n">
        <f aca="false">-G26+G21</f>
        <v>0</v>
      </c>
      <c r="I28" s="131" t="n">
        <f aca="false">-I26+I21</f>
        <v>0</v>
      </c>
      <c r="K28" s="131" t="n">
        <f aca="false">-K26+K21</f>
        <v>0</v>
      </c>
      <c r="M28" s="131"/>
      <c r="O28" s="131"/>
      <c r="Q28" s="131"/>
      <c r="S28" s="131"/>
      <c r="U28" s="131"/>
      <c r="W28" s="131"/>
      <c r="Y28" s="131" t="n">
        <f aca="false">+C28+E28+G28+I28+K28+O28+Q28+S28+U28+W28</f>
        <v>0</v>
      </c>
      <c r="AB28" s="133"/>
      <c r="AC28" s="57"/>
      <c r="AD28" s="133"/>
      <c r="AE28" s="0"/>
      <c r="AF28" s="0"/>
    </row>
    <row r="29" customFormat="false" ht="12.75" hidden="false" customHeight="false" outlineLevel="0" collapsed="false">
      <c r="U29" s="69"/>
      <c r="W29" s="69"/>
      <c r="AC29" s="57"/>
      <c r="AE29" s="0"/>
      <c r="AF29" s="0"/>
    </row>
    <row r="30" customFormat="false" ht="12.75" hidden="false" customHeight="false" outlineLevel="0" collapsed="false">
      <c r="A30" s="135" t="s">
        <v>46</v>
      </c>
      <c r="U30" s="69"/>
      <c r="W30" s="69"/>
      <c r="AC30" s="57"/>
      <c r="AE30" s="0"/>
      <c r="AF30" s="0"/>
    </row>
    <row r="31" customFormat="false" ht="12.75" hidden="false" customHeight="false" outlineLevel="0" collapsed="false">
      <c r="U31" s="69"/>
      <c r="W31" s="69"/>
      <c r="AC31" s="57"/>
      <c r="AE31" s="0"/>
      <c r="AF31" s="0"/>
    </row>
    <row r="32" customFormat="false" ht="13.5" hidden="false" customHeight="false" outlineLevel="0" collapsed="false">
      <c r="A32" s="136" t="n">
        <f aca="false">EOMONTH(A4,-1)</f>
        <v>45900</v>
      </c>
      <c r="C32" s="132"/>
      <c r="E32" s="132"/>
      <c r="G32" s="132"/>
      <c r="I32" s="132"/>
      <c r="K32" s="132"/>
      <c r="M32" s="132"/>
      <c r="O32" s="132"/>
      <c r="Q32" s="132"/>
      <c r="S32" s="132"/>
      <c r="U32" s="132"/>
      <c r="W32" s="132"/>
      <c r="Y32" s="132"/>
      <c r="AB32" s="133"/>
      <c r="AC32" s="57"/>
      <c r="AD32" s="133"/>
      <c r="AE32" s="0"/>
      <c r="AF32" s="0"/>
    </row>
    <row r="33" customFormat="false" ht="12.75" hidden="false" customHeight="false" outlineLevel="0" collapsed="false">
      <c r="A33" s="70" t="s">
        <v>47</v>
      </c>
      <c r="C33" s="137"/>
      <c r="E33" s="137"/>
      <c r="G33" s="137" t="n">
        <f aca="false">'WTI NXC1'!$M30/1000</f>
        <v>1524.8464728</v>
      </c>
      <c r="H33" s="138"/>
      <c r="I33" s="137" t="n">
        <f aca="false">'WTI NXC2'!$M30/1000</f>
        <v>252.1510933</v>
      </c>
      <c r="J33" s="138"/>
      <c r="K33" s="137" t="n">
        <f aca="false">'WTI HEDGE'!$M30/1000</f>
        <v>-269.0160605</v>
      </c>
      <c r="L33" s="138"/>
      <c r="M33" s="137"/>
      <c r="N33" s="138"/>
      <c r="O33" s="137"/>
      <c r="P33" s="138"/>
      <c r="Q33" s="137"/>
      <c r="R33" s="138"/>
      <c r="S33" s="137"/>
      <c r="U33" s="137"/>
      <c r="W33" s="137"/>
      <c r="Y33" s="131" t="n">
        <f aca="false">+C33+E33+G33+I33+K33+O33+Q33+S33+U33+W33</f>
        <v>1507.9815056</v>
      </c>
      <c r="AA33" s="139"/>
      <c r="AB33" s="140"/>
      <c r="AC33" s="57"/>
      <c r="AD33" s="140"/>
      <c r="AE33" s="0"/>
      <c r="AF33" s="0"/>
    </row>
    <row r="34" customFormat="false" ht="12.75" hidden="false" customHeight="false" outlineLevel="0" collapsed="false">
      <c r="A34" s="70" t="s">
        <v>48</v>
      </c>
      <c r="C34" s="137"/>
      <c r="E34" s="137"/>
      <c r="G34" s="137" t="n">
        <f aca="false">'WTI NXC1'!$M31/1000</f>
        <v>0</v>
      </c>
      <c r="H34" s="138"/>
      <c r="I34" s="137" t="n">
        <f aca="false">'WTI NXC2'!$M31/1000</f>
        <v>0</v>
      </c>
      <c r="J34" s="138"/>
      <c r="K34" s="137" t="n">
        <f aca="false">'WTI HEDGE'!$M31/1000</f>
        <v>0</v>
      </c>
      <c r="L34" s="138"/>
      <c r="M34" s="137"/>
      <c r="N34" s="138"/>
      <c r="O34" s="137"/>
      <c r="P34" s="138"/>
      <c r="Q34" s="137"/>
      <c r="R34" s="138"/>
      <c r="S34" s="137"/>
      <c r="U34" s="137"/>
      <c r="W34" s="137"/>
      <c r="Y34" s="131" t="n">
        <f aca="false">+C34+E34+G34+I34+K34+O34+Q34+S34+U34+W34</f>
        <v>0</v>
      </c>
      <c r="AA34" s="139"/>
      <c r="AB34" s="140"/>
      <c r="AC34" s="57"/>
      <c r="AD34" s="140"/>
      <c r="AE34" s="0"/>
      <c r="AF34" s="0"/>
    </row>
    <row r="35" customFormat="false" ht="12.75" hidden="false" customHeight="false" outlineLevel="0" collapsed="false">
      <c r="A35" s="70" t="s">
        <v>49</v>
      </c>
      <c r="C35" s="137"/>
      <c r="E35" s="137"/>
      <c r="G35" s="137" t="n">
        <f aca="false">'WTI NXC1'!$M32/1000</f>
        <v>1254.0352217</v>
      </c>
      <c r="H35" s="138"/>
      <c r="I35" s="137" t="n">
        <f aca="false">'WTI NXC2'!$M32/1000</f>
        <v>-12093.2570456</v>
      </c>
      <c r="J35" s="138"/>
      <c r="K35" s="137" t="n">
        <f aca="false">'WTI HEDGE'!$M32/1000</f>
        <v>-9020.3426345</v>
      </c>
      <c r="L35" s="138"/>
      <c r="M35" s="137"/>
      <c r="N35" s="138"/>
      <c r="O35" s="137"/>
      <c r="P35" s="138"/>
      <c r="Q35" s="137"/>
      <c r="R35" s="138"/>
      <c r="S35" s="137"/>
      <c r="U35" s="137"/>
      <c r="W35" s="137"/>
      <c r="Y35" s="131" t="n">
        <f aca="false">+C35+E35+G35+I35+K35+O35+Q35+S35+U35+W35</f>
        <v>-19859.5644584</v>
      </c>
      <c r="AA35" s="139"/>
      <c r="AB35" s="140"/>
      <c r="AC35" s="57"/>
      <c r="AD35" s="140"/>
      <c r="AE35" s="0"/>
      <c r="AF35" s="0"/>
    </row>
    <row r="36" customFormat="false" ht="12.75" hidden="false" customHeight="false" outlineLevel="0" collapsed="false">
      <c r="A36" s="70" t="s">
        <v>50</v>
      </c>
      <c r="C36" s="137"/>
      <c r="E36" s="137"/>
      <c r="G36" s="137" t="n">
        <f aca="false">SUM(G33:G35)</f>
        <v>2778.8816945</v>
      </c>
      <c r="H36" s="138"/>
      <c r="I36" s="137" t="n">
        <f aca="false">SUM(I33:I35)</f>
        <v>-11841.1059523</v>
      </c>
      <c r="J36" s="138"/>
      <c r="K36" s="137" t="n">
        <f aca="false">SUM(K33:K35)</f>
        <v>-9289.358695</v>
      </c>
      <c r="L36" s="138"/>
      <c r="M36" s="137"/>
      <c r="N36" s="138"/>
      <c r="O36" s="137"/>
      <c r="P36" s="138"/>
      <c r="Q36" s="137"/>
      <c r="R36" s="138"/>
      <c r="S36" s="137"/>
      <c r="U36" s="137"/>
      <c r="W36" s="137"/>
      <c r="Y36" s="131" t="n">
        <f aca="false">+C36+E36+G36+I36+K36+O36+Q36+S36+U36+W36</f>
        <v>-18351.5829528</v>
      </c>
      <c r="AA36" s="139"/>
      <c r="AB36" s="140"/>
      <c r="AC36" s="57"/>
      <c r="AD36" s="140"/>
      <c r="AE36" s="0"/>
      <c r="AF36" s="0"/>
    </row>
    <row r="37" customFormat="false" ht="12.75" hidden="false" customHeight="false" outlineLevel="0" collapsed="false">
      <c r="C37" s="141"/>
      <c r="E37" s="141"/>
      <c r="G37" s="141"/>
      <c r="I37" s="141"/>
      <c r="K37" s="141"/>
      <c r="M37" s="141"/>
      <c r="O37" s="141"/>
      <c r="Q37" s="141"/>
      <c r="S37" s="141"/>
      <c r="U37" s="141"/>
      <c r="W37" s="141"/>
      <c r="Y37" s="141"/>
      <c r="AA37" s="139"/>
      <c r="AB37" s="140"/>
      <c r="AC37" s="57"/>
      <c r="AD37" s="140"/>
      <c r="AE37" s="0"/>
      <c r="AF37" s="0"/>
    </row>
    <row r="38" customFormat="false" ht="13.5" hidden="false" customHeight="false" outlineLevel="0" collapsed="false">
      <c r="A38" s="142" t="n">
        <f aca="false">A4</f>
        <v>45926.9811848945</v>
      </c>
      <c r="U38" s="69"/>
      <c r="W38" s="69"/>
      <c r="AA38" s="139"/>
      <c r="AC38" s="57"/>
      <c r="AE38" s="0"/>
      <c r="AF38" s="0"/>
    </row>
    <row r="39" customFormat="false" ht="12.75" hidden="false" customHeight="false" outlineLevel="0" collapsed="false">
      <c r="A39" s="70" t="s">
        <v>51</v>
      </c>
      <c r="B39" s="59"/>
      <c r="C39" s="137"/>
      <c r="D39" s="59"/>
      <c r="E39" s="137"/>
      <c r="F39" s="59"/>
      <c r="G39" s="137" t="n">
        <f aca="false">+'WTI NXC1'!$B60/1000</f>
        <v>0</v>
      </c>
      <c r="H39" s="59"/>
      <c r="I39" s="137" t="n">
        <f aca="false">+'WTI NXC2'!$B60/1000</f>
        <v>0</v>
      </c>
      <c r="J39" s="59"/>
      <c r="K39" s="137" t="n">
        <f aca="false">+'WTI HEDGE'!$B60/1000</f>
        <v>0</v>
      </c>
      <c r="L39" s="59"/>
      <c r="M39" s="137"/>
      <c r="N39" s="59"/>
      <c r="O39" s="137"/>
      <c r="P39" s="59"/>
      <c r="Q39" s="137"/>
      <c r="R39" s="59"/>
      <c r="S39" s="137"/>
      <c r="T39" s="59"/>
      <c r="U39" s="137"/>
      <c r="V39" s="59"/>
      <c r="W39" s="137"/>
      <c r="X39" s="59" t="n">
        <f aca="false">+Y39-'Orig Sched'!Q50</f>
        <v>0</v>
      </c>
      <c r="Y39" s="143" t="n">
        <f aca="false">+C39+E39+G39+I39+K39+O39+Q39+S39+U39+W39</f>
        <v>0</v>
      </c>
      <c r="Z39" s="59"/>
      <c r="AA39" s="139"/>
      <c r="AB39" s="140"/>
      <c r="AC39" s="59"/>
      <c r="AD39" s="140"/>
      <c r="AE39" s="0"/>
      <c r="AF39" s="0"/>
    </row>
    <row r="40" customFormat="false" ht="12.75" hidden="false" customHeight="false" outlineLevel="0" collapsed="false">
      <c r="A40" s="70" t="s">
        <v>52</v>
      </c>
      <c r="C40" s="141"/>
      <c r="E40" s="141"/>
      <c r="G40" s="141"/>
      <c r="I40" s="141"/>
      <c r="K40" s="141"/>
      <c r="M40" s="141"/>
      <c r="O40" s="141"/>
      <c r="Q40" s="141"/>
      <c r="S40" s="141"/>
      <c r="U40" s="141"/>
      <c r="W40" s="141"/>
      <c r="Y40" s="141"/>
      <c r="AA40" s="139"/>
      <c r="AB40" s="140"/>
      <c r="AC40" s="57"/>
      <c r="AD40" s="140"/>
      <c r="AE40" s="0"/>
      <c r="AF40" s="0"/>
    </row>
    <row r="41" customFormat="false" ht="12.75" hidden="false" customHeight="false" outlineLevel="0" collapsed="false">
      <c r="A41" s="70" t="s">
        <v>53</v>
      </c>
      <c r="C41" s="141"/>
      <c r="E41" s="141"/>
      <c r="G41" s="141" t="n">
        <f aca="false">('WTI NXC1'!$B53)/1000</f>
        <v>836.2323593</v>
      </c>
      <c r="I41" s="141" t="n">
        <f aca="false">'WTI NXC2'!B53/1000</f>
        <v>-1115.4691019</v>
      </c>
      <c r="K41" s="141" t="n">
        <f aca="false">'WTI HEDGE'!B53/1000</f>
        <v>-283.3174837</v>
      </c>
      <c r="M41" s="141"/>
      <c r="O41" s="141"/>
      <c r="Q41" s="141"/>
      <c r="S41" s="141"/>
      <c r="U41" s="141"/>
      <c r="W41" s="141"/>
      <c r="Y41" s="144" t="n">
        <f aca="false">+C41+E41+G41+I41+K41+O41+Q41+S41+U41+W41</f>
        <v>-562.5542263</v>
      </c>
      <c r="AA41" s="139"/>
      <c r="AB41" s="140"/>
      <c r="AC41" s="57"/>
      <c r="AD41" s="140"/>
      <c r="AE41" s="0"/>
      <c r="AF41" s="0"/>
    </row>
    <row r="42" customFormat="false" ht="12.75" hidden="false" customHeight="false" outlineLevel="0" collapsed="false">
      <c r="A42" s="70" t="s">
        <v>54</v>
      </c>
      <c r="C42" s="144"/>
      <c r="E42" s="144"/>
      <c r="G42" s="144" t="n">
        <f aca="false">('WTI NXC1'!$B47+'WTI NXC1'!$B51+'WTI NXC1'!$B54+'WTI NXC1'!$B52)/1000</f>
        <v>546.4780147</v>
      </c>
      <c r="I42" s="144" t="n">
        <f aca="false">('WTI NXC2'!$B47+'WTI NXC2'!$B51+'WTI NXC2'!$B54+'WTI NXC2'!$B52)/1000</f>
        <v>396.3002415</v>
      </c>
      <c r="K42" s="144" t="n">
        <f aca="false">('WTI HEDGE'!$B47+'WTI HEDGE'!$B51+'WTI HEDGE'!$B54+'WTI HEDGE'!$B52)/1000</f>
        <v>-908.0783271</v>
      </c>
      <c r="M42" s="144"/>
      <c r="O42" s="144"/>
      <c r="Q42" s="144"/>
      <c r="S42" s="144"/>
      <c r="U42" s="144"/>
      <c r="W42" s="144"/>
      <c r="Y42" s="144" t="n">
        <f aca="false">+C42+E42+G42+I42+K42+O42+Q42+S42+U42+W42</f>
        <v>34.6999291000001</v>
      </c>
      <c r="AA42" s="139"/>
      <c r="AB42" s="140"/>
      <c r="AC42" s="57"/>
      <c r="AD42" s="140"/>
      <c r="AE42" s="0"/>
      <c r="AF42" s="0"/>
    </row>
    <row r="43" customFormat="false" ht="12.75" hidden="false" customHeight="false" outlineLevel="0" collapsed="false">
      <c r="A43" s="70" t="s">
        <v>55</v>
      </c>
      <c r="C43" s="144"/>
      <c r="E43" s="144"/>
      <c r="G43" s="144" t="n">
        <f aca="false">('WTI NXC1'!$B49+'WTI NXC1'!$B50)/1000</f>
        <v>0</v>
      </c>
      <c r="I43" s="144" t="n">
        <f aca="false">('WTI NXC2'!$B49+'WTI NXC2'!$B50)/1000</f>
        <v>0</v>
      </c>
      <c r="K43" s="144" t="n">
        <f aca="false">('WTI HEDGE'!$B49+'WTI HEDGE'!$B50)/1000</f>
        <v>0</v>
      </c>
      <c r="M43" s="144"/>
      <c r="O43" s="144"/>
      <c r="Q43" s="144"/>
      <c r="S43" s="144"/>
      <c r="U43" s="144"/>
      <c r="W43" s="144"/>
      <c r="Y43" s="144" t="n">
        <f aca="false">+C43+E43+G43+I43+K43+O43+Q43+S43+U43+W43</f>
        <v>0</v>
      </c>
      <c r="AA43" s="139"/>
      <c r="AB43" s="140"/>
      <c r="AC43" s="57"/>
      <c r="AD43" s="140"/>
      <c r="AE43" s="0"/>
      <c r="AF43" s="0"/>
    </row>
    <row r="44" customFormat="false" ht="12.75" hidden="false" customHeight="false" outlineLevel="0" collapsed="false">
      <c r="A44" s="70" t="s">
        <v>56</v>
      </c>
      <c r="C44" s="144"/>
      <c r="E44" s="144"/>
      <c r="G44" s="144" t="n">
        <f aca="false">'WTI NXC1'!$B48/1000</f>
        <v>0</v>
      </c>
      <c r="I44" s="144" t="n">
        <f aca="false">'WTI NXC2'!$B48/1000</f>
        <v>0</v>
      </c>
      <c r="K44" s="144" t="n">
        <f aca="false">'WTI HEDGE'!$B48/1000</f>
        <v>0</v>
      </c>
      <c r="M44" s="144"/>
      <c r="O44" s="144"/>
      <c r="Q44" s="144"/>
      <c r="S44" s="144"/>
      <c r="U44" s="144"/>
      <c r="W44" s="144"/>
      <c r="Y44" s="144" t="n">
        <f aca="false">+C44+E44+G44+I44+K44+O44+Q44+S44+U44+W44</f>
        <v>0</v>
      </c>
      <c r="AA44" s="139"/>
      <c r="AB44" s="140"/>
      <c r="AC44" s="57"/>
      <c r="AD44" s="140"/>
      <c r="AE44" s="0"/>
      <c r="AF44" s="0"/>
    </row>
    <row r="45" customFormat="false" ht="12.75" hidden="false" customHeight="false" outlineLevel="0" collapsed="false">
      <c r="A45" s="70" t="s">
        <v>57</v>
      </c>
      <c r="C45" s="144"/>
      <c r="E45" s="144"/>
      <c r="G45" s="144" t="n">
        <f aca="false">+'WTI NXC1'!$B55/1000</f>
        <v>0</v>
      </c>
      <c r="I45" s="144" t="n">
        <f aca="false">+'WTI NXC2'!$B55/1000</f>
        <v>0</v>
      </c>
      <c r="K45" s="144" t="n">
        <f aca="false">+'WTI HEDGE'!$B55/1000</f>
        <v>851.9829445</v>
      </c>
      <c r="M45" s="144"/>
      <c r="O45" s="144"/>
      <c r="Q45" s="144"/>
      <c r="S45" s="144"/>
      <c r="U45" s="144"/>
      <c r="W45" s="144"/>
      <c r="Y45" s="144" t="n">
        <f aca="false">+C45+E45+G45+I45+K45+O45+Q45+S45+U45+W45</f>
        <v>851.9829445</v>
      </c>
      <c r="AA45" s="139"/>
      <c r="AB45" s="140"/>
      <c r="AC45" s="57"/>
      <c r="AD45" s="140"/>
      <c r="AE45" s="0"/>
      <c r="AF45" s="0"/>
    </row>
    <row r="46" customFormat="false" ht="12.75" hidden="false" customHeight="false" outlineLevel="0" collapsed="false">
      <c r="A46" s="70" t="s">
        <v>58</v>
      </c>
      <c r="C46" s="144"/>
      <c r="E46" s="144"/>
      <c r="G46" s="144" t="n">
        <f aca="false">+'WTI NXC1'!$B56/1000</f>
        <v>0</v>
      </c>
      <c r="I46" s="144" t="n">
        <f aca="false">+'WTI NXC2'!$B56/1000</f>
        <v>0</v>
      </c>
      <c r="K46" s="144" t="n">
        <f aca="false">+'WTI HEDGE'!$B56/1000</f>
        <v>-19.433961</v>
      </c>
      <c r="M46" s="144"/>
      <c r="O46" s="144"/>
      <c r="Q46" s="144"/>
      <c r="S46" s="144"/>
      <c r="U46" s="144"/>
      <c r="W46" s="144"/>
      <c r="Y46" s="144" t="n">
        <f aca="false">+C46+E46+G46+I46+K46+O46+Q46+S46+U46+W46</f>
        <v>-19.433961</v>
      </c>
      <c r="AA46" s="139"/>
      <c r="AB46" s="140"/>
      <c r="AC46" s="57"/>
      <c r="AD46" s="140"/>
      <c r="AE46" s="0"/>
      <c r="AF46" s="0"/>
    </row>
    <row r="47" customFormat="false" ht="12.75" hidden="false" customHeight="false" outlineLevel="0" collapsed="false">
      <c r="A47" s="70" t="s">
        <v>59</v>
      </c>
      <c r="C47" s="144"/>
      <c r="E47" s="144"/>
      <c r="G47" s="144" t="n">
        <f aca="false">+'WTI NXC1'!$B57/1000</f>
        <v>0</v>
      </c>
      <c r="I47" s="144" t="n">
        <f aca="false">+'WTI NXC2'!$B57/1000</f>
        <v>0</v>
      </c>
      <c r="K47" s="144" t="n">
        <f aca="false">+'WTI HEDGE'!$B57/1000</f>
        <v>-1511.2326195</v>
      </c>
      <c r="M47" s="144"/>
      <c r="O47" s="144"/>
      <c r="Q47" s="144"/>
      <c r="S47" s="144"/>
      <c r="U47" s="144"/>
      <c r="W47" s="144"/>
      <c r="Y47" s="144" t="n">
        <f aca="false">+C47+E47+G47+I47+K47+O47+Q47+S47+U47+W47</f>
        <v>-1511.2326195</v>
      </c>
      <c r="AA47" s="139"/>
      <c r="AB47" s="140"/>
      <c r="AC47" s="57"/>
      <c r="AD47" s="140"/>
      <c r="AE47" s="0"/>
      <c r="AF47" s="0"/>
    </row>
    <row r="48" customFormat="false" ht="12.75" hidden="false" customHeight="false" outlineLevel="0" collapsed="false">
      <c r="A48" s="70" t="s">
        <v>60</v>
      </c>
      <c r="C48" s="144"/>
      <c r="E48" s="144"/>
      <c r="G48" s="144" t="n">
        <v>0</v>
      </c>
      <c r="I48" s="144" t="n">
        <v>0</v>
      </c>
      <c r="K48" s="144" t="n">
        <v>0</v>
      </c>
      <c r="M48" s="144"/>
      <c r="O48" s="144"/>
      <c r="Q48" s="144"/>
      <c r="S48" s="144"/>
      <c r="U48" s="144"/>
      <c r="W48" s="144"/>
      <c r="Y48" s="144" t="n">
        <f aca="false">+C48+E48+G48+I48+K48+O48+Q48+S48+U48+W48</f>
        <v>0</v>
      </c>
      <c r="AA48" s="139"/>
      <c r="AB48" s="140"/>
      <c r="AC48" s="57"/>
      <c r="AD48" s="140"/>
      <c r="AE48" s="0"/>
      <c r="AF48" s="0"/>
    </row>
    <row r="49" customFormat="false" ht="12.75" hidden="false" customHeight="false" outlineLevel="0" collapsed="false">
      <c r="A49" s="70" t="s">
        <v>61</v>
      </c>
      <c r="C49" s="144"/>
      <c r="E49" s="144"/>
      <c r="G49" s="144" t="n">
        <f aca="false">'WTI NXC1'!$B67/1000</f>
        <v>0</v>
      </c>
      <c r="I49" s="144" t="n">
        <f aca="false">'WTI NXC2'!$B67/1000</f>
        <v>0</v>
      </c>
      <c r="K49" s="144" t="n">
        <f aca="false">'WTI HEDGE'!$B67/1000</f>
        <v>0</v>
      </c>
      <c r="M49" s="144"/>
      <c r="O49" s="144"/>
      <c r="Q49" s="144"/>
      <c r="S49" s="144"/>
      <c r="U49" s="144"/>
      <c r="W49" s="144"/>
      <c r="Y49" s="144" t="n">
        <f aca="false">+C49+E49+G49+I49+K49+O49+Q49+S49+U49+W49</f>
        <v>0</v>
      </c>
      <c r="AA49" s="139"/>
      <c r="AB49" s="140"/>
      <c r="AC49" s="57"/>
      <c r="AD49" s="140"/>
      <c r="AE49" s="0"/>
      <c r="AF49" s="0"/>
    </row>
    <row r="50" customFormat="false" ht="12.75" hidden="false" customHeight="false" outlineLevel="0" collapsed="false">
      <c r="A50" s="127" t="s">
        <v>62</v>
      </c>
      <c r="B50" s="145"/>
      <c r="C50" s="146"/>
      <c r="D50" s="145"/>
      <c r="E50" s="146"/>
      <c r="F50" s="145"/>
      <c r="G50" s="146" t="n">
        <f aca="false">SUM(G41:G49)</f>
        <v>1382.710374</v>
      </c>
      <c r="H50" s="145"/>
      <c r="I50" s="146" t="n">
        <f aca="false">SUM(I41:I49)</f>
        <v>-719.1688604</v>
      </c>
      <c r="J50" s="145"/>
      <c r="K50" s="146" t="n">
        <f aca="false">SUM(K41:K49)</f>
        <v>-1870.0794468</v>
      </c>
      <c r="L50" s="145"/>
      <c r="M50" s="146"/>
      <c r="N50" s="145"/>
      <c r="O50" s="146"/>
      <c r="P50" s="145"/>
      <c r="Q50" s="146"/>
      <c r="R50" s="145"/>
      <c r="S50" s="146"/>
      <c r="T50" s="145"/>
      <c r="U50" s="146"/>
      <c r="V50" s="145"/>
      <c r="W50" s="146"/>
      <c r="X50" s="145"/>
      <c r="Y50" s="146" t="n">
        <f aca="false">+C50+E50+G50+I50+K50+O50+Q50+S50+U50+W50</f>
        <v>-1206.5379332</v>
      </c>
      <c r="AA50" s="139"/>
      <c r="AB50" s="147"/>
      <c r="AC50" s="57"/>
      <c r="AD50" s="147"/>
      <c r="AE50" s="0"/>
      <c r="AF50" s="0"/>
    </row>
    <row r="51" customFormat="false" ht="12.75" hidden="false" customHeight="false" outlineLevel="0" collapsed="false">
      <c r="A51" s="70" t="s">
        <v>63</v>
      </c>
      <c r="C51" s="137"/>
      <c r="E51" s="137"/>
      <c r="G51" s="137" t="n">
        <f aca="false">+'WTI NXC1'!$B63/1000</f>
        <v>0</v>
      </c>
      <c r="I51" s="137" t="n">
        <f aca="false">+'WTI NXC2'!$B63/1000</f>
        <v>0</v>
      </c>
      <c r="K51" s="137" t="n">
        <f aca="false">+'WTI HEDGE'!$B63/1000</f>
        <v>0</v>
      </c>
      <c r="M51" s="137"/>
      <c r="O51" s="137"/>
      <c r="Q51" s="137"/>
      <c r="S51" s="137"/>
      <c r="U51" s="137"/>
      <c r="W51" s="137"/>
      <c r="Y51" s="144" t="n">
        <f aca="false">+C51+E51+G51+I51+K51+O51+Q51+S51+U51+W51</f>
        <v>0</v>
      </c>
      <c r="AA51" s="139"/>
      <c r="AB51" s="140"/>
      <c r="AC51" s="57"/>
      <c r="AD51" s="140"/>
      <c r="AE51" s="0"/>
      <c r="AF51" s="0"/>
    </row>
    <row r="52" customFormat="false" ht="12.75" hidden="false" customHeight="false" outlineLevel="0" collapsed="false">
      <c r="A52" s="70" t="s">
        <v>64</v>
      </c>
      <c r="C52" s="137"/>
      <c r="E52" s="137"/>
      <c r="G52" s="137" t="n">
        <f aca="false">(+'WTI NXC1'!$B62+'WTI NXC1'!$B70+'WTI NXC1'!$B66)/1000</f>
        <v>0</v>
      </c>
      <c r="I52" s="137" t="n">
        <f aca="false">(+'WTI NXC2'!$B62+'WTI NXC2'!$B70+'WTI NXC2'!$B66)/1000</f>
        <v>0</v>
      </c>
      <c r="K52" s="137" t="n">
        <f aca="false">(+'WTI HEDGE'!$B62+'WTI HEDGE'!$B70+'WTI HEDGE'!$B66)/1000</f>
        <v>0</v>
      </c>
      <c r="M52" s="137"/>
      <c r="O52" s="137"/>
      <c r="Q52" s="137"/>
      <c r="S52" s="137"/>
      <c r="U52" s="137"/>
      <c r="W52" s="137"/>
      <c r="Y52" s="144" t="n">
        <f aca="false">+C52+E52+G52+I52+K52+O52+Q52+S52+U52+W52</f>
        <v>0</v>
      </c>
      <c r="AA52" s="139"/>
      <c r="AB52" s="140"/>
      <c r="AC52" s="57"/>
      <c r="AD52" s="140"/>
      <c r="AE52" s="0"/>
      <c r="AF52" s="0"/>
    </row>
    <row r="53" customFormat="false" ht="12.75" hidden="false" customHeight="false" outlineLevel="0" collapsed="false">
      <c r="A53" s="127" t="s">
        <v>65</v>
      </c>
      <c r="B53" s="145"/>
      <c r="C53" s="146"/>
      <c r="D53" s="145"/>
      <c r="E53" s="146"/>
      <c r="F53" s="145"/>
      <c r="G53" s="146" t="n">
        <f aca="false">G39+G50+G51+G52</f>
        <v>1382.710374</v>
      </c>
      <c r="H53" s="145"/>
      <c r="I53" s="146" t="n">
        <f aca="false">I39+I50+I51+I52</f>
        <v>-719.1688604</v>
      </c>
      <c r="J53" s="145"/>
      <c r="K53" s="146" t="n">
        <f aca="false">K39+K50+K51+K52</f>
        <v>-1870.0794468</v>
      </c>
      <c r="L53" s="145"/>
      <c r="M53" s="146"/>
      <c r="N53" s="145"/>
      <c r="O53" s="146"/>
      <c r="P53" s="145"/>
      <c r="Q53" s="146"/>
      <c r="R53" s="145"/>
      <c r="S53" s="146"/>
      <c r="T53" s="145"/>
      <c r="U53" s="146"/>
      <c r="V53" s="145"/>
      <c r="W53" s="146"/>
      <c r="X53" s="145"/>
      <c r="Y53" s="146" t="n">
        <f aca="false">+C53+E53+G53+I53+K53+O53+Q53+S53+U53+W53</f>
        <v>-1206.5379332</v>
      </c>
      <c r="AA53" s="139"/>
      <c r="AB53" s="147"/>
      <c r="AC53" s="57"/>
      <c r="AD53" s="147"/>
      <c r="AE53" s="0"/>
      <c r="AF53" s="0"/>
    </row>
    <row r="54" customFormat="false" ht="12.75" hidden="false" customHeight="false" outlineLevel="0" collapsed="false">
      <c r="C54" s="141"/>
      <c r="E54" s="141"/>
      <c r="G54" s="141"/>
      <c r="I54" s="141"/>
      <c r="K54" s="141"/>
      <c r="M54" s="141"/>
      <c r="O54" s="141"/>
      <c r="Q54" s="141"/>
      <c r="S54" s="141"/>
      <c r="U54" s="141"/>
      <c r="W54" s="141"/>
      <c r="Y54" s="141"/>
      <c r="AA54" s="139"/>
      <c r="AB54" s="140"/>
      <c r="AC54" s="57"/>
      <c r="AD54" s="140"/>
      <c r="AE54" s="0"/>
      <c r="AF54" s="0"/>
    </row>
    <row r="55" customFormat="false" ht="13.5" hidden="false" customHeight="false" outlineLevel="0" collapsed="false">
      <c r="A55" s="136" t="n">
        <f aca="false">A4</f>
        <v>45926.9811848945</v>
      </c>
      <c r="C55" s="148"/>
      <c r="U55" s="69"/>
      <c r="W55" s="69"/>
      <c r="AA55" s="139"/>
      <c r="AC55" s="57"/>
      <c r="AE55" s="0"/>
      <c r="AF55" s="0"/>
    </row>
    <row r="56" customFormat="false" ht="12.75" hidden="false" customHeight="false" outlineLevel="0" collapsed="false">
      <c r="A56" s="70" t="s">
        <v>66</v>
      </c>
      <c r="C56" s="137"/>
      <c r="E56" s="137"/>
      <c r="G56" s="137" t="n">
        <f aca="false">+('WTI NXC1'!$E19/1000)</f>
        <v>2907.745541</v>
      </c>
      <c r="I56" s="137" t="n">
        <f aca="false">+('WTI NXC2'!$E19/1000)</f>
        <v>-465.8438122</v>
      </c>
      <c r="K56" s="137" t="n">
        <f aca="false">+('WTI HEDGE'!$E19/1000)</f>
        <v>-2156.4502488</v>
      </c>
      <c r="M56" s="137"/>
      <c r="O56" s="137"/>
      <c r="Q56" s="137"/>
      <c r="S56" s="137"/>
      <c r="U56" s="137"/>
      <c r="W56" s="137"/>
      <c r="Y56" s="137" t="n">
        <f aca="false">+C56+E56+G56+I56+K56+O56+Q56+S56+U56+W56</f>
        <v>285.451479999999</v>
      </c>
      <c r="AA56" s="139"/>
      <c r="AB56" s="140"/>
      <c r="AC56" s="57"/>
      <c r="AD56" s="140"/>
      <c r="AE56" s="0"/>
      <c r="AF56" s="0"/>
    </row>
    <row r="57" customFormat="false" ht="12.75" hidden="false" customHeight="false" outlineLevel="0" collapsed="false">
      <c r="A57" s="70" t="s">
        <v>67</v>
      </c>
      <c r="C57" s="137"/>
      <c r="E57" s="137"/>
      <c r="G57" s="137" t="n">
        <f aca="false">('WTI NXC1'!$B58)/1000</f>
        <v>0.1280811</v>
      </c>
      <c r="I57" s="137" t="n">
        <f aca="false">('WTI NXC2'!$B58)/1000</f>
        <v>0.1470139</v>
      </c>
      <c r="K57" s="137" t="n">
        <f aca="false">('WTI HEDGE'!$B58)/1000</f>
        <v>-16.271465</v>
      </c>
      <c r="M57" s="137"/>
      <c r="O57" s="137"/>
      <c r="Q57" s="137"/>
      <c r="S57" s="137"/>
      <c r="U57" s="137"/>
      <c r="W57" s="137"/>
      <c r="Y57" s="137" t="n">
        <f aca="false">+C57+E57+G57+I57+K57+O57+Q57+S57+U57+W57</f>
        <v>-15.99637</v>
      </c>
      <c r="AA57" s="139"/>
      <c r="AB57" s="140"/>
      <c r="AC57" s="57"/>
      <c r="AD57" s="140"/>
      <c r="AE57" s="0"/>
      <c r="AF57" s="0"/>
    </row>
    <row r="58" customFormat="false" ht="12.75" hidden="false" customHeight="false" outlineLevel="0" collapsed="false">
      <c r="A58" s="70" t="s">
        <v>68</v>
      </c>
      <c r="C58" s="137"/>
      <c r="E58" s="137"/>
      <c r="G58" s="137" t="n">
        <f aca="false">('WTI NXC1'!$B59)/1000</f>
        <v>0.0606131</v>
      </c>
      <c r="I58" s="137" t="n">
        <f aca="false">('WTI NXC2'!$B59)/1000</f>
        <v>1.026941</v>
      </c>
      <c r="K58" s="137" t="n">
        <f aca="false">('WTI HEDGE'!$B59)/1000</f>
        <v>-1.0832765</v>
      </c>
      <c r="M58" s="137"/>
      <c r="O58" s="137"/>
      <c r="Q58" s="137"/>
      <c r="S58" s="137"/>
      <c r="U58" s="137"/>
      <c r="W58" s="137"/>
      <c r="Y58" s="137" t="n">
        <f aca="false">+C58+E58+G58+I58+K58+O58+Q58+S58+U58+W58</f>
        <v>0.00427760000000021</v>
      </c>
      <c r="AA58" s="139"/>
      <c r="AB58" s="140"/>
      <c r="AC58" s="57"/>
      <c r="AD58" s="140"/>
      <c r="AE58" s="0"/>
      <c r="AF58" s="0"/>
    </row>
    <row r="59" customFormat="false" ht="12.75" hidden="false" customHeight="false" outlineLevel="0" collapsed="false">
      <c r="A59" s="70"/>
      <c r="C59" s="144"/>
      <c r="E59" s="144"/>
      <c r="G59" s="144"/>
      <c r="I59" s="144"/>
      <c r="K59" s="144"/>
      <c r="M59" s="144"/>
      <c r="O59" s="144"/>
      <c r="Q59" s="144"/>
      <c r="S59" s="144"/>
      <c r="U59" s="144"/>
      <c r="W59" s="144"/>
      <c r="Y59" s="144"/>
      <c r="AA59" s="139"/>
      <c r="AB59" s="140"/>
      <c r="AC59" s="57"/>
      <c r="AD59" s="140"/>
      <c r="AE59" s="0"/>
      <c r="AF59" s="0"/>
    </row>
    <row r="60" customFormat="false" ht="12.75" hidden="false" customHeight="false" outlineLevel="0" collapsed="false">
      <c r="A60" s="70" t="s">
        <v>69</v>
      </c>
      <c r="C60" s="137"/>
      <c r="E60" s="137"/>
      <c r="G60" s="137" t="n">
        <f aca="false">G56</f>
        <v>2907.745541</v>
      </c>
      <c r="H60" s="138"/>
      <c r="I60" s="137" t="n">
        <f aca="false">I56</f>
        <v>-465.8438122</v>
      </c>
      <c r="J60" s="138"/>
      <c r="K60" s="137" t="n">
        <f aca="false">K56</f>
        <v>-2156.4502488</v>
      </c>
      <c r="L60" s="138"/>
      <c r="M60" s="137"/>
      <c r="N60" s="138"/>
      <c r="O60" s="137"/>
      <c r="P60" s="138"/>
      <c r="Q60" s="137"/>
      <c r="R60" s="138"/>
      <c r="S60" s="137"/>
      <c r="U60" s="137"/>
      <c r="W60" s="137"/>
      <c r="Y60" s="137" t="n">
        <f aca="false">+C60+E60+G60+I60+K60+O60+Q60+S60+U60+W60</f>
        <v>285.451479999999</v>
      </c>
      <c r="AA60" s="139"/>
      <c r="AB60" s="140"/>
      <c r="AC60" s="57"/>
      <c r="AD60" s="140"/>
      <c r="AE60" s="0"/>
      <c r="AF60" s="0"/>
    </row>
    <row r="61" customFormat="false" ht="12.75" hidden="false" customHeight="false" outlineLevel="0" collapsed="false">
      <c r="A61" s="70" t="s">
        <v>70</v>
      </c>
      <c r="B61" s="57" t="n">
        <f aca="false">C34+C51-C61</f>
        <v>0</v>
      </c>
      <c r="C61" s="137"/>
      <c r="E61" s="137"/>
      <c r="F61" s="57" t="n">
        <f aca="false">G34+G51-G61</f>
        <v>0</v>
      </c>
      <c r="G61" s="137" t="n">
        <f aca="false">+'WTI NXC1'!$E26/1000</f>
        <v>0</v>
      </c>
      <c r="H61" s="57" t="n">
        <f aca="false">I34+I51-I61</f>
        <v>0</v>
      </c>
      <c r="I61" s="137" t="n">
        <f aca="false">+'WTI NXC2'!$E26/1000</f>
        <v>0</v>
      </c>
      <c r="J61" s="57" t="n">
        <f aca="false">K34+K51-K61</f>
        <v>0</v>
      </c>
      <c r="K61" s="137" t="n">
        <f aca="false">+'WTI HEDGE'!$E26/1000</f>
        <v>0</v>
      </c>
      <c r="L61" s="138" t="n">
        <f aca="false">M34+M51-M61</f>
        <v>0</v>
      </c>
      <c r="M61" s="137"/>
      <c r="N61" s="138"/>
      <c r="O61" s="137"/>
      <c r="P61" s="138"/>
      <c r="Q61" s="137"/>
      <c r="S61" s="137"/>
      <c r="T61" s="57" t="n">
        <f aca="false">U34+U51-U61</f>
        <v>0</v>
      </c>
      <c r="U61" s="137"/>
      <c r="W61" s="137"/>
      <c r="X61" s="57" t="n">
        <f aca="false">Y34+Y51-Y61</f>
        <v>0</v>
      </c>
      <c r="Y61" s="137" t="n">
        <f aca="false">+C61+E61+G61+I61+K61+O61+Q61+S61+U61+W61</f>
        <v>0</v>
      </c>
      <c r="AA61" s="57"/>
      <c r="AB61" s="140"/>
      <c r="AC61" s="57"/>
      <c r="AD61" s="140"/>
      <c r="AE61" s="0"/>
      <c r="AF61" s="0"/>
    </row>
    <row r="62" customFormat="false" ht="12.75" hidden="false" customHeight="false" outlineLevel="0" collapsed="false">
      <c r="A62" s="70" t="s">
        <v>71</v>
      </c>
      <c r="C62" s="137"/>
      <c r="E62" s="137"/>
      <c r="G62" s="137" t="n">
        <f aca="false">+'WTI NXC1'!$E36/1000</f>
        <v>1253.8465275</v>
      </c>
      <c r="H62" s="138"/>
      <c r="I62" s="137" t="n">
        <f aca="false">+'WTI NXC2'!$E36/1000</f>
        <v>-12094.4310005</v>
      </c>
      <c r="J62" s="138"/>
      <c r="K62" s="137" t="n">
        <f aca="false">+'WTI HEDGE'!$E36/1000</f>
        <v>-9002.987893</v>
      </c>
      <c r="L62" s="138"/>
      <c r="M62" s="137"/>
      <c r="N62" s="138"/>
      <c r="O62" s="137"/>
      <c r="P62" s="138"/>
      <c r="Q62" s="137"/>
      <c r="R62" s="138"/>
      <c r="S62" s="137"/>
      <c r="U62" s="137"/>
      <c r="W62" s="137"/>
      <c r="Y62" s="137" t="n">
        <f aca="false">+C62+E62+G62+I62+K62+O62+Q62+S62+U62+W62</f>
        <v>-19843.572366</v>
      </c>
      <c r="AA62" s="57"/>
      <c r="AB62" s="140"/>
      <c r="AC62" s="57"/>
      <c r="AD62" s="140"/>
      <c r="AE62" s="0"/>
      <c r="AF62" s="0"/>
    </row>
    <row r="63" customFormat="false" ht="12.75" hidden="false" customHeight="false" outlineLevel="0" collapsed="false">
      <c r="A63" s="122" t="s">
        <v>72</v>
      </c>
      <c r="B63" s="57" t="n">
        <f aca="false">C63-SUM(C60:C62)</f>
        <v>0</v>
      </c>
      <c r="C63" s="137"/>
      <c r="E63" s="137"/>
      <c r="F63" s="57" t="n">
        <f aca="false">G63-SUM(G60:G62)</f>
        <v>0</v>
      </c>
      <c r="G63" s="137" t="n">
        <f aca="false">G36+G53-G49</f>
        <v>4161.5920685</v>
      </c>
      <c r="H63" s="57" t="n">
        <f aca="false">I63-SUM(I60:I62)</f>
        <v>0</v>
      </c>
      <c r="I63" s="137" t="n">
        <f aca="false">I36+I53</f>
        <v>-12560.2748127</v>
      </c>
      <c r="J63" s="57" t="n">
        <f aca="false">K63-SUM(K60:K62)</f>
        <v>0</v>
      </c>
      <c r="K63" s="137" t="n">
        <f aca="false">K36+K53</f>
        <v>-11159.4381418</v>
      </c>
      <c r="L63" s="57" t="n">
        <f aca="false">M63-SUM(M60:M62)</f>
        <v>0</v>
      </c>
      <c r="M63" s="137"/>
      <c r="O63" s="137"/>
      <c r="Q63" s="137"/>
      <c r="S63" s="137"/>
      <c r="T63" s="57" t="n">
        <f aca="false">U63-SUM(U60:U62)</f>
        <v>0</v>
      </c>
      <c r="U63" s="137"/>
      <c r="W63" s="137"/>
      <c r="X63" s="57" t="n">
        <f aca="false">Y63-SUM(Y60:Y62)</f>
        <v>0</v>
      </c>
      <c r="Y63" s="137" t="n">
        <f aca="false">+C63+E63+G63+I63+K63+O63+Q63+S63+U63+W63</f>
        <v>-19558.120886</v>
      </c>
      <c r="AA63" s="57"/>
      <c r="AB63" s="140"/>
      <c r="AC63" s="57"/>
      <c r="AD63" s="140"/>
      <c r="AE63" s="0"/>
      <c r="AF63" s="0"/>
    </row>
    <row r="64" customFormat="false" ht="12.75" hidden="false" customHeight="false" outlineLevel="0" collapsed="false">
      <c r="U64" s="69"/>
      <c r="W64" s="69"/>
      <c r="AA64" s="57"/>
      <c r="AC64" s="57"/>
      <c r="AE64" s="0"/>
      <c r="AF64" s="0"/>
    </row>
    <row r="65" customFormat="false" ht="13.5" hidden="false" customHeight="false" outlineLevel="0" collapsed="false">
      <c r="A65" s="149" t="s">
        <v>73</v>
      </c>
      <c r="U65" s="69"/>
      <c r="W65" s="69"/>
      <c r="AA65" s="57"/>
      <c r="AC65" s="57"/>
      <c r="AE65" s="0"/>
      <c r="AF65" s="0"/>
    </row>
    <row r="66" customFormat="false" ht="12.75" hidden="false" customHeight="false" outlineLevel="0" collapsed="false">
      <c r="A66" s="122" t="s">
        <v>72</v>
      </c>
      <c r="B66" s="57" t="n">
        <v>0</v>
      </c>
      <c r="C66" s="137"/>
      <c r="E66" s="137"/>
      <c r="F66" s="57" t="n">
        <v>0</v>
      </c>
      <c r="G66" s="137" t="n">
        <v>0</v>
      </c>
      <c r="H66" s="57" t="n">
        <v>0</v>
      </c>
      <c r="I66" s="137" t="n">
        <v>0</v>
      </c>
      <c r="J66" s="57" t="n">
        <v>0</v>
      </c>
      <c r="K66" s="137" t="n">
        <v>0</v>
      </c>
      <c r="L66" s="57" t="n">
        <v>2.91038304567337E-011</v>
      </c>
      <c r="M66" s="137"/>
      <c r="O66" s="137"/>
      <c r="Q66" s="137"/>
      <c r="S66" s="137"/>
      <c r="T66" s="57" t="n">
        <v>0</v>
      </c>
      <c r="U66" s="137"/>
      <c r="W66" s="137"/>
      <c r="X66" s="57" t="n">
        <v>0</v>
      </c>
      <c r="Y66" s="137" t="n">
        <v>0</v>
      </c>
      <c r="AA66" s="57"/>
      <c r="AB66" s="140"/>
      <c r="AC66" s="57"/>
      <c r="AD66" s="140"/>
      <c r="AE66" s="0"/>
      <c r="AF66" s="0"/>
    </row>
    <row r="67" customFormat="false" ht="12.75" hidden="false" customHeight="false" outlineLevel="0" collapsed="false">
      <c r="C67" s="150"/>
      <c r="E67" s="150"/>
      <c r="G67" s="150"/>
      <c r="I67" s="150"/>
      <c r="K67" s="150"/>
      <c r="M67" s="150"/>
      <c r="O67" s="150"/>
      <c r="Q67" s="150"/>
      <c r="S67" s="150"/>
      <c r="U67" s="150"/>
      <c r="W67" s="150"/>
      <c r="Y67" s="150"/>
      <c r="AA67" s="57"/>
      <c r="AB67" s="151"/>
      <c r="AC67" s="57"/>
      <c r="AD67" s="151"/>
      <c r="AE67" s="152"/>
      <c r="AF67" s="0"/>
    </row>
    <row r="68" customFormat="false" ht="13.5" hidden="false" customHeight="false" outlineLevel="0" collapsed="false">
      <c r="A68" s="153" t="n">
        <f aca="false">A4</f>
        <v>45926.9811848945</v>
      </c>
      <c r="U68" s="69"/>
      <c r="W68" s="69"/>
      <c r="AA68" s="139"/>
      <c r="AC68" s="57"/>
      <c r="AE68" s="0"/>
      <c r="AF68" s="0"/>
    </row>
    <row r="69" customFormat="false" ht="12.75" hidden="false" customHeight="false" outlineLevel="0" collapsed="false">
      <c r="A69" s="70" t="s">
        <v>47</v>
      </c>
      <c r="B69" s="154"/>
      <c r="C69" s="137"/>
      <c r="E69" s="137"/>
      <c r="G69" s="137" t="n">
        <f aca="false">G60-G114</f>
        <v>2907.745541</v>
      </c>
      <c r="I69" s="137" t="n">
        <f aca="false">I60-I114</f>
        <v>-465.8438122</v>
      </c>
      <c r="K69" s="137" t="n">
        <f aca="false">K60-K114</f>
        <v>-2156.4502488</v>
      </c>
      <c r="M69" s="137"/>
      <c r="O69" s="137"/>
      <c r="Q69" s="137"/>
      <c r="S69" s="137"/>
      <c r="U69" s="137"/>
      <c r="W69" s="137"/>
      <c r="Y69" s="137" t="n">
        <f aca="false">Y60-Y114</f>
        <v>285.451479999999</v>
      </c>
      <c r="AA69" s="139"/>
      <c r="AB69" s="140"/>
      <c r="AC69" s="57"/>
      <c r="AD69" s="140"/>
      <c r="AE69" s="0"/>
      <c r="AF69" s="0"/>
    </row>
    <row r="70" customFormat="false" ht="12.75" hidden="false" customHeight="false" outlineLevel="0" collapsed="false">
      <c r="A70" s="70" t="s">
        <v>74</v>
      </c>
      <c r="B70" s="154"/>
      <c r="C70" s="137"/>
      <c r="E70" s="137"/>
      <c r="G70" s="137" t="n">
        <f aca="false">G61-G115</f>
        <v>0</v>
      </c>
      <c r="I70" s="137" t="n">
        <f aca="false">I61-I115</f>
        <v>0</v>
      </c>
      <c r="K70" s="137" t="n">
        <f aca="false">K61-K115</f>
        <v>0</v>
      </c>
      <c r="M70" s="137"/>
      <c r="O70" s="137"/>
      <c r="Q70" s="137"/>
      <c r="S70" s="137"/>
      <c r="U70" s="137"/>
      <c r="W70" s="137"/>
      <c r="Y70" s="137" t="n">
        <f aca="false">Y61-Y115</f>
        <v>0</v>
      </c>
      <c r="AA70" s="139"/>
      <c r="AB70" s="140"/>
      <c r="AC70" s="57"/>
      <c r="AD70" s="140"/>
      <c r="AE70" s="0"/>
      <c r="AF70" s="0"/>
    </row>
    <row r="71" customFormat="false" ht="12.75" hidden="false" customHeight="false" outlineLevel="0" collapsed="false">
      <c r="A71" s="70" t="s">
        <v>71</v>
      </c>
      <c r="B71" s="154"/>
      <c r="C71" s="137"/>
      <c r="E71" s="137"/>
      <c r="G71" s="137" t="n">
        <f aca="false">G62-G116</f>
        <v>1253.8465275</v>
      </c>
      <c r="I71" s="137" t="n">
        <f aca="false">I62-I116</f>
        <v>-12094.4310005</v>
      </c>
      <c r="K71" s="137" t="n">
        <f aca="false">K62-K116</f>
        <v>-9002.987893</v>
      </c>
      <c r="M71" s="137"/>
      <c r="O71" s="137"/>
      <c r="Q71" s="137"/>
      <c r="S71" s="137"/>
      <c r="U71" s="137"/>
      <c r="W71" s="137"/>
      <c r="Y71" s="137" t="n">
        <f aca="false">Y62-Y116</f>
        <v>-19843.572366</v>
      </c>
      <c r="AA71" s="139"/>
      <c r="AB71" s="140"/>
      <c r="AC71" s="57"/>
      <c r="AD71" s="140"/>
      <c r="AE71" s="0"/>
      <c r="AF71" s="0"/>
    </row>
    <row r="72" customFormat="false" ht="12.75" hidden="false" customHeight="false" outlineLevel="0" collapsed="false">
      <c r="A72" s="127" t="s">
        <v>72</v>
      </c>
      <c r="B72" s="128" t="n">
        <f aca="false">+C63-C66-C72</f>
        <v>0</v>
      </c>
      <c r="C72" s="146"/>
      <c r="D72" s="128"/>
      <c r="E72" s="146"/>
      <c r="F72" s="128" t="n">
        <f aca="false">+G63-G66-G72</f>
        <v>0</v>
      </c>
      <c r="G72" s="146" t="n">
        <f aca="false">SUM(G69:G71)</f>
        <v>4161.5920685</v>
      </c>
      <c r="H72" s="128" t="n">
        <f aca="false">+I63-I66-I72</f>
        <v>0</v>
      </c>
      <c r="I72" s="146" t="n">
        <f aca="false">SUM(I69:I71)</f>
        <v>-12560.2748127</v>
      </c>
      <c r="J72" s="128" t="n">
        <f aca="false">+K63-K66-K72</f>
        <v>0</v>
      </c>
      <c r="K72" s="146" t="n">
        <f aca="false">SUM(K69:K71)</f>
        <v>-11159.4381418</v>
      </c>
      <c r="L72" s="128" t="n">
        <f aca="false">+M63-M66-M72</f>
        <v>0</v>
      </c>
      <c r="M72" s="146"/>
      <c r="N72" s="128"/>
      <c r="O72" s="146"/>
      <c r="P72" s="128"/>
      <c r="Q72" s="146"/>
      <c r="R72" s="128"/>
      <c r="S72" s="146"/>
      <c r="T72" s="128" t="n">
        <f aca="false">+U63-U66-U72</f>
        <v>0</v>
      </c>
      <c r="U72" s="146"/>
      <c r="V72" s="128"/>
      <c r="W72" s="146"/>
      <c r="X72" s="128" t="n">
        <f aca="false">+Y63-Y66-Y72</f>
        <v>0</v>
      </c>
      <c r="Y72" s="146" t="n">
        <f aca="false">+C72+E72+G72+I72+K72+O72+Q72+S72+U72+W72</f>
        <v>-19558.120886</v>
      </c>
      <c r="AA72" s="139"/>
      <c r="AB72" s="140"/>
      <c r="AC72" s="57"/>
      <c r="AD72" s="140"/>
      <c r="AE72" s="0"/>
      <c r="AF72" s="0"/>
    </row>
    <row r="73" customFormat="false" ht="12.75" hidden="false" customHeight="false" outlineLevel="0" collapsed="false">
      <c r="A73" s="122"/>
      <c r="U73" s="69"/>
      <c r="W73" s="69"/>
      <c r="AA73" s="139"/>
      <c r="AC73" s="57"/>
      <c r="AE73" s="0"/>
      <c r="AF73" s="0"/>
    </row>
    <row r="74" customFormat="false" ht="13.5" hidden="false" customHeight="false" outlineLevel="0" collapsed="false">
      <c r="A74" s="155" t="s">
        <v>75</v>
      </c>
      <c r="U74" s="69"/>
      <c r="W74" s="69"/>
      <c r="AA74" s="139"/>
      <c r="AC74" s="57"/>
      <c r="AE74" s="0"/>
      <c r="AF74" s="0"/>
    </row>
    <row r="75" customFormat="false" ht="12.75" hidden="false" customHeight="false" outlineLevel="0" collapsed="false">
      <c r="A75" s="70" t="s">
        <v>51</v>
      </c>
      <c r="C75" s="156"/>
      <c r="E75" s="156"/>
      <c r="G75" s="156" t="n">
        <f aca="false">G39-G99</f>
        <v>0</v>
      </c>
      <c r="I75" s="156" t="n">
        <f aca="false">I39-I99</f>
        <v>0</v>
      </c>
      <c r="K75" s="156" t="n">
        <f aca="false">K39-K99</f>
        <v>0</v>
      </c>
      <c r="M75" s="156"/>
      <c r="O75" s="156"/>
      <c r="Q75" s="156"/>
      <c r="S75" s="156"/>
      <c r="U75" s="156"/>
      <c r="W75" s="156"/>
      <c r="Y75" s="156" t="n">
        <f aca="false">+C75+E75+G75+I75+K75+O75+Q75+S75+U75+W75</f>
        <v>0</v>
      </c>
      <c r="AA75" s="139"/>
      <c r="AB75" s="157"/>
      <c r="AC75" s="57"/>
      <c r="AD75" s="157"/>
      <c r="AE75" s="0"/>
      <c r="AF75" s="0"/>
    </row>
    <row r="76" customFormat="false" ht="12.75" hidden="false" customHeight="false" outlineLevel="0" collapsed="false">
      <c r="A76" s="70" t="s">
        <v>52</v>
      </c>
      <c r="U76" s="69"/>
      <c r="W76" s="69"/>
      <c r="AA76" s="139"/>
      <c r="AC76" s="57"/>
      <c r="AD76" s="140"/>
      <c r="AE76" s="0"/>
      <c r="AF76" s="0"/>
    </row>
    <row r="77" customFormat="false" ht="12.75" hidden="false" customHeight="false" outlineLevel="0" collapsed="false">
      <c r="A77" s="70" t="s">
        <v>76</v>
      </c>
      <c r="C77" s="148"/>
      <c r="E77" s="148"/>
      <c r="G77" s="148" t="n">
        <f aca="false">G41-G101</f>
        <v>84.0520371</v>
      </c>
      <c r="I77" s="148" t="n">
        <f aca="false">I41-I101</f>
        <v>36.5237870000001</v>
      </c>
      <c r="K77" s="148" t="n">
        <f aca="false">K41-K101</f>
        <v>-49.1845678</v>
      </c>
      <c r="M77" s="148"/>
      <c r="O77" s="148"/>
      <c r="Q77" s="148"/>
      <c r="S77" s="148"/>
      <c r="U77" s="148"/>
      <c r="W77" s="148"/>
      <c r="Y77" s="158" t="n">
        <f aca="false">+C77+E77+G77+I77+K77+O77+Q77+S77+U77+W77</f>
        <v>71.3912563000001</v>
      </c>
      <c r="AA77" s="139"/>
      <c r="AB77" s="159"/>
      <c r="AC77" s="57"/>
      <c r="AD77" s="140"/>
      <c r="AE77" s="0"/>
      <c r="AF77" s="0"/>
    </row>
    <row r="78" customFormat="false" ht="12.75" hidden="false" customHeight="false" outlineLevel="0" collapsed="false">
      <c r="A78" s="70" t="s">
        <v>54</v>
      </c>
      <c r="C78" s="158"/>
      <c r="E78" s="158"/>
      <c r="G78" s="158" t="n">
        <f aca="false">G42-G102</f>
        <v>79.1065145</v>
      </c>
      <c r="I78" s="158" t="n">
        <f aca="false">I42-I102</f>
        <v>-128.2673751</v>
      </c>
      <c r="K78" s="158" t="n">
        <f aca="false">K42-K102</f>
        <v>18.0267219000001</v>
      </c>
      <c r="M78" s="158"/>
      <c r="O78" s="158"/>
      <c r="Q78" s="158"/>
      <c r="S78" s="158"/>
      <c r="U78" s="158"/>
      <c r="W78" s="158"/>
      <c r="Y78" s="158" t="n">
        <f aca="false">+C78+E78+G78+I78+K78+O78+Q78+S78+U78+W78</f>
        <v>-31.1341387000001</v>
      </c>
      <c r="AA78" s="139"/>
      <c r="AB78" s="159"/>
      <c r="AC78" s="57"/>
      <c r="AD78" s="140"/>
      <c r="AE78" s="0"/>
      <c r="AF78" s="0"/>
    </row>
    <row r="79" customFormat="false" ht="12.75" hidden="false" customHeight="false" outlineLevel="0" collapsed="false">
      <c r="A79" s="70" t="s">
        <v>55</v>
      </c>
      <c r="C79" s="158"/>
      <c r="E79" s="158"/>
      <c r="G79" s="158" t="n">
        <f aca="false">G43-G103</f>
        <v>0</v>
      </c>
      <c r="I79" s="158" t="n">
        <f aca="false">I43-I103</f>
        <v>0</v>
      </c>
      <c r="K79" s="158" t="n">
        <f aca="false">K43-K103</f>
        <v>0</v>
      </c>
      <c r="M79" s="158"/>
      <c r="O79" s="158"/>
      <c r="Q79" s="158"/>
      <c r="S79" s="158"/>
      <c r="U79" s="158"/>
      <c r="W79" s="158"/>
      <c r="Y79" s="158" t="n">
        <f aca="false">+C79+E79+G79+I79+K79+O79+Q79+S79+U79+W79</f>
        <v>0</v>
      </c>
      <c r="AA79" s="139"/>
      <c r="AB79" s="159"/>
      <c r="AC79" s="57"/>
      <c r="AD79" s="140"/>
      <c r="AE79" s="0"/>
      <c r="AF79" s="0"/>
    </row>
    <row r="80" customFormat="false" ht="12.75" hidden="false" customHeight="false" outlineLevel="0" collapsed="false">
      <c r="A80" s="70" t="s">
        <v>56</v>
      </c>
      <c r="C80" s="158"/>
      <c r="E80" s="158"/>
      <c r="G80" s="158" t="n">
        <f aca="false">G44-G104</f>
        <v>0</v>
      </c>
      <c r="I80" s="158" t="n">
        <f aca="false">I44-I104</f>
        <v>0</v>
      </c>
      <c r="K80" s="158" t="n">
        <f aca="false">K44-K104</f>
        <v>0</v>
      </c>
      <c r="M80" s="158"/>
      <c r="O80" s="158"/>
      <c r="Q80" s="158"/>
      <c r="S80" s="158"/>
      <c r="U80" s="158"/>
      <c r="W80" s="158"/>
      <c r="Y80" s="158" t="n">
        <f aca="false">+C80+E80+G80+I80+K80+O80+Q80+S80+U80+W80</f>
        <v>0</v>
      </c>
      <c r="AA80" s="139"/>
      <c r="AB80" s="159"/>
      <c r="AC80" s="57"/>
      <c r="AD80" s="140"/>
      <c r="AE80" s="0"/>
      <c r="AF80" s="0"/>
    </row>
    <row r="81" customFormat="false" ht="12.75" hidden="false" customHeight="false" outlineLevel="0" collapsed="false">
      <c r="A81" s="70" t="s">
        <v>57</v>
      </c>
      <c r="C81" s="158"/>
      <c r="E81" s="158"/>
      <c r="G81" s="158" t="n">
        <f aca="false">G45-G105</f>
        <v>0</v>
      </c>
      <c r="I81" s="158" t="n">
        <f aca="false">I45-I105</f>
        <v>0</v>
      </c>
      <c r="K81" s="158" t="n">
        <f aca="false">K45-K105</f>
        <v>1.10805149999999</v>
      </c>
      <c r="M81" s="158"/>
      <c r="O81" s="158"/>
      <c r="Q81" s="158"/>
      <c r="S81" s="158"/>
      <c r="T81" s="57" t="s">
        <v>77</v>
      </c>
      <c r="U81" s="158"/>
      <c r="W81" s="158"/>
      <c r="Y81" s="158" t="n">
        <f aca="false">+C81+E81+G81+I81+K81+O81+Q81+S81+U81+W81</f>
        <v>1.10805149999999</v>
      </c>
      <c r="AA81" s="139"/>
      <c r="AB81" s="159"/>
      <c r="AC81" s="57"/>
      <c r="AD81" s="140"/>
      <c r="AE81" s="0"/>
      <c r="AF81" s="0"/>
    </row>
    <row r="82" customFormat="false" ht="12.75" hidden="false" customHeight="false" outlineLevel="0" collapsed="false">
      <c r="A82" s="70" t="s">
        <v>58</v>
      </c>
      <c r="C82" s="158"/>
      <c r="E82" s="158"/>
      <c r="G82" s="158" t="n">
        <f aca="false">G46-G106</f>
        <v>0</v>
      </c>
      <c r="I82" s="158" t="n">
        <f aca="false">I46-I106</f>
        <v>0</v>
      </c>
      <c r="K82" s="158" t="n">
        <f aca="false">K46-K106</f>
        <v>-38.995441</v>
      </c>
      <c r="M82" s="158"/>
      <c r="O82" s="158"/>
      <c r="Q82" s="158"/>
      <c r="S82" s="158"/>
      <c r="U82" s="158"/>
      <c r="W82" s="158"/>
      <c r="Y82" s="158" t="n">
        <f aca="false">+C82+E82+G82+I82+K82+O82+Q82+S82+U82+W82</f>
        <v>-38.995441</v>
      </c>
      <c r="AA82" s="139"/>
      <c r="AB82" s="159"/>
      <c r="AC82" s="57"/>
      <c r="AD82" s="140"/>
      <c r="AE82" s="0"/>
      <c r="AF82" s="0"/>
    </row>
    <row r="83" customFormat="false" ht="12.75" hidden="false" customHeight="false" outlineLevel="0" collapsed="false">
      <c r="A83" s="70" t="s">
        <v>59</v>
      </c>
      <c r="C83" s="158"/>
      <c r="E83" s="158"/>
      <c r="G83" s="158" t="n">
        <f aca="false">G47-G107</f>
        <v>0</v>
      </c>
      <c r="I83" s="158" t="n">
        <f aca="false">I47-I107</f>
        <v>0</v>
      </c>
      <c r="K83" s="158" t="n">
        <f aca="false">K47-K107</f>
        <v>-179.7891145</v>
      </c>
      <c r="M83" s="158"/>
      <c r="O83" s="158"/>
      <c r="Q83" s="158"/>
      <c r="S83" s="158"/>
      <c r="U83" s="158"/>
      <c r="W83" s="158"/>
      <c r="Y83" s="158" t="n">
        <f aca="false">+C83+E83+G83+I83+K83+O83+Q83+S83+U83+W83</f>
        <v>-179.7891145</v>
      </c>
      <c r="AA83" s="139"/>
      <c r="AB83" s="159"/>
      <c r="AC83" s="57"/>
      <c r="AD83" s="140"/>
      <c r="AE83" s="0"/>
      <c r="AF83" s="0"/>
    </row>
    <row r="84" customFormat="false" ht="12.75" hidden="false" customHeight="false" outlineLevel="0" collapsed="false">
      <c r="A84" s="70" t="s">
        <v>60</v>
      </c>
      <c r="C84" s="158"/>
      <c r="E84" s="158"/>
      <c r="G84" s="158" t="n">
        <f aca="false">G48-G108</f>
        <v>0</v>
      </c>
      <c r="I84" s="158" t="n">
        <f aca="false">I48-I108</f>
        <v>0</v>
      </c>
      <c r="K84" s="158" t="n">
        <f aca="false">K48-K108</f>
        <v>0</v>
      </c>
      <c r="M84" s="158"/>
      <c r="O84" s="158"/>
      <c r="Q84" s="158"/>
      <c r="S84" s="158"/>
      <c r="U84" s="158"/>
      <c r="W84" s="158"/>
      <c r="Y84" s="158" t="n">
        <f aca="false">+C84+E84+G84+I84+K84+O84+Q84+S84+U84+W84</f>
        <v>0</v>
      </c>
      <c r="AA84" s="139"/>
      <c r="AB84" s="159"/>
      <c r="AC84" s="57"/>
      <c r="AD84" s="140"/>
      <c r="AE84" s="0"/>
      <c r="AF84" s="0"/>
    </row>
    <row r="85" customFormat="false" ht="12.75" hidden="false" customHeight="false" outlineLevel="0" collapsed="false">
      <c r="A85" s="70" t="s">
        <v>61</v>
      </c>
      <c r="C85" s="158"/>
      <c r="E85" s="158"/>
      <c r="G85" s="158" t="n">
        <f aca="false">G49-G109</f>
        <v>0</v>
      </c>
      <c r="I85" s="158" t="n">
        <f aca="false">I49-I109</f>
        <v>0</v>
      </c>
      <c r="K85" s="158" t="n">
        <f aca="false">K49-K109</f>
        <v>0</v>
      </c>
      <c r="M85" s="158"/>
      <c r="O85" s="158"/>
      <c r="Q85" s="158"/>
      <c r="S85" s="158"/>
      <c r="U85" s="158"/>
      <c r="W85" s="158"/>
      <c r="Y85" s="158" t="n">
        <f aca="false">+C85+E85+G85+I85+K85+O85+Q85+S85+U85+W85</f>
        <v>0</v>
      </c>
      <c r="AA85" s="139"/>
      <c r="AB85" s="159"/>
      <c r="AC85" s="57"/>
      <c r="AD85" s="140"/>
      <c r="AE85" s="0"/>
      <c r="AF85" s="0"/>
    </row>
    <row r="86" customFormat="false" ht="12.75" hidden="false" customHeight="false" outlineLevel="0" collapsed="false">
      <c r="A86" s="127" t="s">
        <v>62</v>
      </c>
      <c r="B86" s="128" t="n">
        <f aca="false">C86-SUM(C76:C85)</f>
        <v>0</v>
      </c>
      <c r="C86" s="160"/>
      <c r="D86" s="128"/>
      <c r="E86" s="160"/>
      <c r="F86" s="128" t="n">
        <f aca="false">G86-SUM(G76:G85)</f>
        <v>0</v>
      </c>
      <c r="G86" s="160" t="n">
        <f aca="false">SUM(G77:G85)</f>
        <v>163.1585516</v>
      </c>
      <c r="H86" s="128" t="n">
        <f aca="false">I86-SUM(I76:I85)</f>
        <v>0</v>
      </c>
      <c r="I86" s="160" t="n">
        <f aca="false">SUM(I77:I85)</f>
        <v>-91.7435881000001</v>
      </c>
      <c r="J86" s="128" t="n">
        <f aca="false">K86-SUM(K76:K85)</f>
        <v>0</v>
      </c>
      <c r="K86" s="160" t="n">
        <f aca="false">SUM(K77:K85)</f>
        <v>-248.8343499</v>
      </c>
      <c r="L86" s="128" t="n">
        <f aca="false">M86-SUM(M76:M85)</f>
        <v>0</v>
      </c>
      <c r="M86" s="160"/>
      <c r="N86" s="128"/>
      <c r="O86" s="160"/>
      <c r="P86" s="128"/>
      <c r="Q86" s="160"/>
      <c r="R86" s="128"/>
      <c r="S86" s="160"/>
      <c r="T86" s="128" t="n">
        <f aca="false">U86-SUM(U76:U85)</f>
        <v>0</v>
      </c>
      <c r="U86" s="160"/>
      <c r="V86" s="128"/>
      <c r="W86" s="160"/>
      <c r="X86" s="128" t="n">
        <f aca="false">Y86-SUM(Y76:Y85)</f>
        <v>0</v>
      </c>
      <c r="Y86" s="160" t="n">
        <f aca="false">+C86+E86+G86+I86+K86+O86+Q86+S86+U86+W86</f>
        <v>-177.4193864</v>
      </c>
      <c r="Z86" s="161"/>
      <c r="AA86" s="139"/>
      <c r="AB86" s="147"/>
      <c r="AC86" s="59"/>
      <c r="AD86" s="147"/>
      <c r="AE86" s="162"/>
      <c r="AF86" s="162"/>
      <c r="AG86" s="163"/>
      <c r="AH86" s="163"/>
      <c r="AI86" s="163"/>
      <c r="AJ86" s="163"/>
      <c r="AK86" s="163"/>
      <c r="AL86" s="163"/>
      <c r="AM86" s="163"/>
      <c r="AN86" s="163"/>
      <c r="AO86" s="163"/>
      <c r="AP86" s="163"/>
      <c r="AQ86" s="163"/>
      <c r="AR86" s="163"/>
      <c r="AS86" s="163"/>
      <c r="AT86" s="163"/>
      <c r="AU86" s="163"/>
      <c r="AV86" s="163"/>
      <c r="AW86" s="163"/>
      <c r="AX86" s="163"/>
      <c r="AY86" s="163"/>
      <c r="AZ86" s="163"/>
      <c r="BA86" s="163"/>
      <c r="BB86" s="163"/>
      <c r="BC86" s="163"/>
      <c r="BD86" s="163"/>
      <c r="BE86" s="163"/>
      <c r="BF86" s="163"/>
      <c r="BG86" s="163"/>
      <c r="BH86" s="163"/>
      <c r="BI86" s="163"/>
      <c r="BJ86" s="163"/>
      <c r="BK86" s="163"/>
      <c r="BL86" s="163"/>
      <c r="BM86" s="163"/>
      <c r="BN86" s="163"/>
      <c r="BO86" s="163"/>
      <c r="BP86" s="163"/>
      <c r="BQ86" s="163"/>
      <c r="BR86" s="163"/>
      <c r="BS86" s="163"/>
      <c r="BT86" s="163"/>
      <c r="BU86" s="163"/>
      <c r="BV86" s="163"/>
      <c r="BW86" s="163"/>
      <c r="BX86" s="163"/>
      <c r="BY86" s="163"/>
      <c r="BZ86" s="163"/>
      <c r="CA86" s="163"/>
      <c r="CB86" s="163"/>
      <c r="CC86" s="163"/>
      <c r="CD86" s="163"/>
      <c r="CE86" s="163"/>
      <c r="CF86" s="163"/>
      <c r="CG86" s="163"/>
      <c r="CH86" s="163"/>
      <c r="CI86" s="163"/>
      <c r="CJ86" s="163"/>
      <c r="CK86" s="163"/>
      <c r="CL86" s="163"/>
      <c r="CM86" s="163"/>
      <c r="CN86" s="163"/>
      <c r="CO86" s="163"/>
      <c r="CP86" s="163"/>
      <c r="CQ86" s="163"/>
      <c r="CR86" s="163"/>
      <c r="CS86" s="163"/>
      <c r="CT86" s="163"/>
      <c r="CU86" s="163"/>
      <c r="CV86" s="163"/>
      <c r="CW86" s="163"/>
      <c r="CX86" s="163"/>
      <c r="CY86" s="163"/>
      <c r="CZ86" s="163"/>
      <c r="DA86" s="163"/>
      <c r="DB86" s="163"/>
      <c r="DC86" s="163"/>
      <c r="DD86" s="163"/>
      <c r="DE86" s="163"/>
      <c r="DF86" s="163"/>
      <c r="DG86" s="163"/>
      <c r="DH86" s="163"/>
      <c r="DI86" s="163"/>
      <c r="DJ86" s="163"/>
      <c r="DK86" s="163"/>
      <c r="DL86" s="163"/>
      <c r="DM86" s="163"/>
      <c r="DN86" s="163"/>
      <c r="DO86" s="163"/>
      <c r="DP86" s="163"/>
      <c r="DQ86" s="163"/>
      <c r="DR86" s="163"/>
      <c r="DS86" s="163"/>
      <c r="DT86" s="163"/>
      <c r="DU86" s="163"/>
      <c r="DV86" s="163"/>
      <c r="DW86" s="163"/>
      <c r="DX86" s="163"/>
      <c r="DY86" s="163"/>
      <c r="DZ86" s="163"/>
      <c r="EA86" s="163"/>
      <c r="EB86" s="163"/>
      <c r="EC86" s="163"/>
      <c r="ED86" s="163"/>
      <c r="EE86" s="163"/>
      <c r="EF86" s="163"/>
      <c r="EG86" s="163"/>
      <c r="EH86" s="163"/>
      <c r="EI86" s="163"/>
      <c r="EJ86" s="163"/>
      <c r="EK86" s="163"/>
      <c r="EL86" s="163"/>
      <c r="EM86" s="163"/>
      <c r="EN86" s="163"/>
      <c r="EO86" s="163"/>
      <c r="EP86" s="163"/>
      <c r="EQ86" s="163"/>
      <c r="ER86" s="163"/>
      <c r="ES86" s="163"/>
      <c r="ET86" s="163"/>
      <c r="EU86" s="163"/>
      <c r="EV86" s="163"/>
      <c r="EW86" s="163"/>
      <c r="EX86" s="163"/>
      <c r="EY86" s="163"/>
      <c r="EZ86" s="163"/>
      <c r="FA86" s="163"/>
      <c r="FB86" s="163"/>
      <c r="FC86" s="163"/>
      <c r="FD86" s="163"/>
      <c r="FE86" s="163"/>
      <c r="FF86" s="163"/>
      <c r="FG86" s="163"/>
      <c r="FH86" s="163"/>
      <c r="FI86" s="163"/>
      <c r="FJ86" s="163"/>
      <c r="FK86" s="163"/>
      <c r="FL86" s="163"/>
      <c r="FM86" s="163"/>
      <c r="FN86" s="163"/>
      <c r="FO86" s="163"/>
      <c r="FP86" s="163"/>
      <c r="FQ86" s="163"/>
      <c r="FR86" s="163"/>
      <c r="FS86" s="163"/>
      <c r="FT86" s="163"/>
      <c r="FU86" s="163"/>
      <c r="FV86" s="163"/>
      <c r="FW86" s="163"/>
      <c r="FX86" s="163"/>
      <c r="FY86" s="163"/>
      <c r="FZ86" s="163"/>
      <c r="GA86" s="163"/>
      <c r="GB86" s="163"/>
      <c r="GC86" s="163"/>
      <c r="GD86" s="163"/>
      <c r="GE86" s="163"/>
      <c r="GF86" s="163"/>
      <c r="GG86" s="163"/>
      <c r="GH86" s="163"/>
      <c r="GI86" s="163"/>
      <c r="GJ86" s="163"/>
      <c r="GK86" s="163"/>
      <c r="GL86" s="163"/>
      <c r="GM86" s="163"/>
      <c r="GN86" s="163"/>
      <c r="GO86" s="163"/>
      <c r="GP86" s="163"/>
      <c r="GQ86" s="163"/>
      <c r="GR86" s="163"/>
      <c r="GS86" s="163"/>
      <c r="GT86" s="163"/>
      <c r="GU86" s="163"/>
      <c r="GV86" s="163"/>
      <c r="GW86" s="163"/>
      <c r="GX86" s="163"/>
      <c r="GY86" s="163"/>
      <c r="GZ86" s="163"/>
      <c r="HA86" s="163"/>
      <c r="HB86" s="163"/>
      <c r="HC86" s="163"/>
      <c r="HD86" s="163"/>
      <c r="HE86" s="163"/>
      <c r="HF86" s="163"/>
      <c r="HG86" s="163"/>
      <c r="HH86" s="163"/>
      <c r="HI86" s="163"/>
      <c r="HJ86" s="163"/>
      <c r="HK86" s="163"/>
      <c r="HL86" s="163"/>
      <c r="HM86" s="163"/>
      <c r="HN86" s="163"/>
      <c r="HO86" s="163"/>
      <c r="HP86" s="163"/>
      <c r="HQ86" s="163"/>
      <c r="HR86" s="163"/>
      <c r="HS86" s="163"/>
      <c r="HT86" s="163"/>
      <c r="HU86" s="163"/>
      <c r="HV86" s="163"/>
      <c r="HW86" s="163"/>
      <c r="HX86" s="163"/>
      <c r="HY86" s="163"/>
      <c r="HZ86" s="163"/>
      <c r="IA86" s="163"/>
      <c r="IB86" s="163"/>
      <c r="IC86" s="163"/>
      <c r="ID86" s="163"/>
      <c r="IE86" s="163"/>
      <c r="IF86" s="163"/>
      <c r="IG86" s="163"/>
      <c r="IH86" s="163"/>
      <c r="II86" s="163"/>
      <c r="IJ86" s="163"/>
      <c r="IK86" s="163"/>
      <c r="IL86" s="163"/>
      <c r="IM86" s="163"/>
      <c r="IN86" s="163"/>
      <c r="IO86" s="163"/>
      <c r="IP86" s="163"/>
      <c r="IQ86" s="163"/>
      <c r="IR86" s="163"/>
      <c r="IS86" s="163"/>
      <c r="IT86" s="163"/>
      <c r="IU86" s="163"/>
      <c r="IV86" s="163"/>
      <c r="IW86" s="163"/>
    </row>
    <row r="87" customFormat="false" ht="12.75" hidden="false" customHeight="false" outlineLevel="0" collapsed="false">
      <c r="A87" s="164" t="s">
        <v>63</v>
      </c>
      <c r="B87" s="165"/>
      <c r="C87" s="166"/>
      <c r="D87" s="165"/>
      <c r="E87" s="166"/>
      <c r="F87" s="165"/>
      <c r="G87" s="166" t="n">
        <f aca="false">G51-G111</f>
        <v>0</v>
      </c>
      <c r="H87" s="165"/>
      <c r="I87" s="166" t="n">
        <f aca="false">I51-I111</f>
        <v>0</v>
      </c>
      <c r="J87" s="165"/>
      <c r="K87" s="166" t="n">
        <f aca="false">K51-K111</f>
        <v>0</v>
      </c>
      <c r="L87" s="165"/>
      <c r="M87" s="166"/>
      <c r="N87" s="165"/>
      <c r="O87" s="166"/>
      <c r="P87" s="165"/>
      <c r="Q87" s="166"/>
      <c r="R87" s="165"/>
      <c r="S87" s="166"/>
      <c r="T87" s="165"/>
      <c r="U87" s="166"/>
      <c r="V87" s="165"/>
      <c r="W87" s="166"/>
      <c r="X87" s="165"/>
      <c r="Y87" s="166" t="n">
        <f aca="false">+C87+E87+G87+I87+K87+O87+Q87+S87+U87+W87</f>
        <v>0</v>
      </c>
      <c r="Z87" s="139"/>
      <c r="AA87" s="139"/>
      <c r="AB87" s="167"/>
      <c r="AC87" s="59"/>
      <c r="AD87" s="167"/>
      <c r="AE87" s="0"/>
      <c r="AF87" s="0"/>
    </row>
    <row r="88" customFormat="false" ht="12.75" hidden="false" customHeight="false" outlineLevel="0" collapsed="false">
      <c r="A88" s="164" t="s">
        <v>64</v>
      </c>
      <c r="B88" s="165"/>
      <c r="C88" s="166"/>
      <c r="D88" s="165"/>
      <c r="E88" s="166"/>
      <c r="F88" s="165"/>
      <c r="G88" s="166" t="n">
        <f aca="false">G52-G112</f>
        <v>0</v>
      </c>
      <c r="H88" s="165"/>
      <c r="I88" s="166" t="n">
        <f aca="false">I52-I112</f>
        <v>0</v>
      </c>
      <c r="J88" s="165"/>
      <c r="K88" s="166" t="n">
        <f aca="false">K52-K112</f>
        <v>0</v>
      </c>
      <c r="L88" s="165"/>
      <c r="M88" s="166"/>
      <c r="N88" s="165"/>
      <c r="O88" s="166"/>
      <c r="P88" s="165"/>
      <c r="Q88" s="166"/>
      <c r="R88" s="165"/>
      <c r="S88" s="166"/>
      <c r="T88" s="165"/>
      <c r="U88" s="166"/>
      <c r="V88" s="165"/>
      <c r="W88" s="166"/>
      <c r="X88" s="165"/>
      <c r="Y88" s="166" t="n">
        <f aca="false">+C88+E88+G88+I88+K88+O88+Q88+S88+U88+W88</f>
        <v>0</v>
      </c>
      <c r="Z88" s="139"/>
      <c r="AA88" s="139"/>
      <c r="AB88" s="167"/>
      <c r="AC88" s="59"/>
      <c r="AD88" s="167"/>
      <c r="AE88" s="0"/>
      <c r="AF88" s="0"/>
    </row>
    <row r="89" customFormat="false" ht="12.75" hidden="false" customHeight="false" outlineLevel="0" collapsed="false">
      <c r="A89" s="127" t="s">
        <v>78</v>
      </c>
      <c r="B89" s="128" t="n">
        <f aca="false">SUM(C86:C88)+C75-C89</f>
        <v>0</v>
      </c>
      <c r="C89" s="160"/>
      <c r="D89" s="128"/>
      <c r="E89" s="160"/>
      <c r="F89" s="128" t="n">
        <f aca="false">SUM(G86:G88)+G75-G89</f>
        <v>0</v>
      </c>
      <c r="G89" s="160" t="n">
        <f aca="false">G63-G97+G85</f>
        <v>163.1585516</v>
      </c>
      <c r="H89" s="128" t="n">
        <f aca="false">SUM(I86:I88)+I75-I89</f>
        <v>0</v>
      </c>
      <c r="I89" s="160" t="n">
        <f aca="false">I63-I97</f>
        <v>-91.7435881000001</v>
      </c>
      <c r="J89" s="128" t="n">
        <f aca="false">SUM(K86:K88)+K75-K89</f>
        <v>0</v>
      </c>
      <c r="K89" s="160" t="n">
        <f aca="false">K63-K97</f>
        <v>-248.8343499</v>
      </c>
      <c r="L89" s="128" t="n">
        <f aca="false">SUM(M86:M88)+M75-M89</f>
        <v>0</v>
      </c>
      <c r="M89" s="160"/>
      <c r="N89" s="128"/>
      <c r="O89" s="160"/>
      <c r="P89" s="128"/>
      <c r="Q89" s="160"/>
      <c r="R89" s="128"/>
      <c r="S89" s="160"/>
      <c r="T89" s="128" t="n">
        <f aca="false">SUM(AB86:AB88)+AB75-AB89</f>
        <v>0</v>
      </c>
      <c r="U89" s="160"/>
      <c r="V89" s="128"/>
      <c r="W89" s="160"/>
      <c r="X89" s="128" t="n">
        <f aca="false">SUM(Y86:Y88)+Y75-Y89</f>
        <v>0</v>
      </c>
      <c r="Y89" s="160" t="n">
        <f aca="false">+C89+E89+G89+I89+K89+O89+Q89+S89+U89+W89</f>
        <v>-177.4193864</v>
      </c>
      <c r="Z89" s="161"/>
      <c r="AA89" s="139"/>
      <c r="AB89" s="147"/>
      <c r="AC89" s="59"/>
      <c r="AD89" s="147"/>
      <c r="AE89" s="162"/>
      <c r="AF89" s="162"/>
      <c r="AG89" s="163"/>
      <c r="AH89" s="163"/>
      <c r="AI89" s="163"/>
      <c r="AJ89" s="163"/>
      <c r="AK89" s="163"/>
      <c r="AL89" s="163"/>
      <c r="AM89" s="163"/>
      <c r="AN89" s="163"/>
      <c r="AO89" s="163"/>
      <c r="AP89" s="163"/>
      <c r="AQ89" s="163"/>
      <c r="AR89" s="163"/>
      <c r="AS89" s="163"/>
      <c r="AT89" s="163"/>
      <c r="AU89" s="163"/>
      <c r="AV89" s="163"/>
      <c r="AW89" s="163"/>
      <c r="AX89" s="163"/>
      <c r="AY89" s="163"/>
      <c r="AZ89" s="163"/>
      <c r="BA89" s="163"/>
      <c r="BB89" s="163"/>
      <c r="BC89" s="163"/>
      <c r="BD89" s="163"/>
      <c r="BE89" s="163"/>
      <c r="BF89" s="163"/>
      <c r="BG89" s="163"/>
    </row>
    <row r="90" customFormat="false" ht="15.75" hidden="false" customHeight="false" outlineLevel="0" collapsed="false">
      <c r="A90" s="122"/>
      <c r="C90" s="168"/>
      <c r="E90" s="168"/>
      <c r="K90" s="148"/>
      <c r="U90" s="69"/>
      <c r="W90" s="69"/>
      <c r="Y90" s="148"/>
      <c r="AA90" s="57"/>
      <c r="AC90" s="57"/>
      <c r="AE90" s="0"/>
      <c r="AF90" s="0"/>
    </row>
    <row r="91" customFormat="false" ht="15.75" hidden="false" customHeight="false" outlineLevel="0" collapsed="false">
      <c r="A91" s="122" t="s">
        <v>79</v>
      </c>
      <c r="C91" s="168"/>
      <c r="E91" s="168"/>
      <c r="U91" s="69"/>
      <c r="W91" s="69"/>
      <c r="Y91" s="148"/>
      <c r="Z91" s="69"/>
      <c r="AC91" s="57"/>
    </row>
    <row r="92" customFormat="false" ht="12.75" hidden="false" customHeight="false" outlineLevel="0" collapsed="false">
      <c r="A92" s="122" t="s">
        <v>80</v>
      </c>
      <c r="C92" s="169"/>
      <c r="E92" s="169"/>
      <c r="G92" s="169" t="n">
        <f aca="false">G200+G50</f>
        <v>4161.5920685</v>
      </c>
      <c r="I92" s="169" t="n">
        <f aca="false">I200+I50</f>
        <v>-12560.2748127</v>
      </c>
      <c r="K92" s="169" t="n">
        <f aca="false">K200+K50</f>
        <v>-11159.4381418</v>
      </c>
      <c r="M92" s="169"/>
      <c r="O92" s="169"/>
      <c r="Q92" s="169"/>
      <c r="S92" s="169"/>
      <c r="U92" s="169"/>
      <c r="W92" s="169"/>
      <c r="Y92" s="169" t="n">
        <f aca="false">+C92+E92+G92+I92+K92+O92+Q92+S92+U92+W92</f>
        <v>-19558.120886</v>
      </c>
      <c r="Z92" s="69"/>
      <c r="AB92" s="170"/>
      <c r="AC92" s="57"/>
      <c r="AD92" s="170"/>
      <c r="AF92" s="0"/>
      <c r="AG92" s="0"/>
      <c r="AH92" s="0"/>
    </row>
    <row r="93" customFormat="false" ht="12.75" hidden="false" customHeight="false" outlineLevel="0" collapsed="false">
      <c r="A93" s="122" t="s">
        <v>81</v>
      </c>
      <c r="C93" s="169"/>
      <c r="E93" s="169"/>
      <c r="G93" s="169" t="n">
        <f aca="false">G201+G51</f>
        <v>0</v>
      </c>
      <c r="I93" s="169" t="n">
        <f aca="false">I201+I51</f>
        <v>0</v>
      </c>
      <c r="K93" s="169" t="n">
        <f aca="false">K201+K51</f>
        <v>0</v>
      </c>
      <c r="M93" s="169"/>
      <c r="O93" s="169"/>
      <c r="Q93" s="169"/>
      <c r="S93" s="169"/>
      <c r="U93" s="169"/>
      <c r="W93" s="169"/>
      <c r="Y93" s="169" t="n">
        <f aca="false">+C93+E93+G93+I93+K93+O93+Q93+S93+U93+W93</f>
        <v>0</v>
      </c>
      <c r="Z93" s="69"/>
      <c r="AB93" s="170"/>
      <c r="AC93" s="57"/>
      <c r="AD93" s="170"/>
      <c r="AF93" s="0"/>
      <c r="AG93" s="0"/>
      <c r="AH93" s="0"/>
    </row>
    <row r="94" customFormat="false" ht="12.75" hidden="false" customHeight="false" outlineLevel="0" collapsed="false">
      <c r="A94" s="122" t="s">
        <v>82</v>
      </c>
      <c r="C94" s="169"/>
      <c r="E94" s="169"/>
      <c r="G94" s="169" t="n">
        <f aca="false">G202+G52</f>
        <v>0</v>
      </c>
      <c r="I94" s="169" t="n">
        <f aca="false">I202+I52</f>
        <v>0</v>
      </c>
      <c r="K94" s="169" t="n">
        <f aca="false">K202+K52</f>
        <v>0</v>
      </c>
      <c r="M94" s="169"/>
      <c r="O94" s="169"/>
      <c r="Q94" s="169"/>
      <c r="S94" s="169"/>
      <c r="U94" s="169"/>
      <c r="W94" s="169"/>
      <c r="Y94" s="169" t="n">
        <f aca="false">+C94+E94+G94+I94+K94+O94+Q94+S94+U94+W94</f>
        <v>0</v>
      </c>
      <c r="Z94" s="69"/>
      <c r="AB94" s="170"/>
      <c r="AC94" s="57"/>
      <c r="AD94" s="170"/>
      <c r="AF94" s="0"/>
      <c r="AG94" s="0"/>
      <c r="AH94" s="0"/>
    </row>
    <row r="95" customFormat="false" ht="12.75" hidden="false" customHeight="false" outlineLevel="0" collapsed="false">
      <c r="A95" s="122" t="s">
        <v>83</v>
      </c>
      <c r="C95" s="169"/>
      <c r="E95" s="169"/>
      <c r="G95" s="169" t="n">
        <f aca="false">G203+G53-G39</f>
        <v>4161.5920685</v>
      </c>
      <c r="I95" s="169" t="n">
        <f aca="false">I203+I53-I39</f>
        <v>-12560.2748127</v>
      </c>
      <c r="K95" s="169" t="n">
        <f aca="false">K203+K53-K39</f>
        <v>-11159.4381418</v>
      </c>
      <c r="M95" s="169"/>
      <c r="O95" s="169"/>
      <c r="Q95" s="169"/>
      <c r="S95" s="169"/>
      <c r="U95" s="169"/>
      <c r="W95" s="169"/>
      <c r="Y95" s="169" t="n">
        <f aca="false">+C95+E95+G95+I95+K95+O95+Q95+S95+U95+W95</f>
        <v>-19558.120886</v>
      </c>
      <c r="Z95" s="69"/>
      <c r="AA95" s="170"/>
      <c r="AB95" s="170"/>
      <c r="AC95" s="57"/>
      <c r="AD95" s="170"/>
      <c r="AF95" s="0"/>
      <c r="AG95" s="0"/>
      <c r="AH95" s="0"/>
    </row>
    <row r="96" customFormat="false" ht="15.75" hidden="false" customHeight="false" outlineLevel="0" collapsed="false">
      <c r="A96" s="122"/>
      <c r="C96" s="168"/>
      <c r="E96" s="168"/>
      <c r="G96" s="69" t="n">
        <v>0</v>
      </c>
      <c r="I96" s="69" t="n">
        <v>0</v>
      </c>
      <c r="K96" s="69" t="n">
        <v>0</v>
      </c>
      <c r="S96" s="163"/>
      <c r="U96" s="69"/>
      <c r="W96" s="69"/>
      <c r="AA96" s="57"/>
      <c r="AC96" s="57"/>
      <c r="AE96" s="0"/>
      <c r="AF96" s="0"/>
      <c r="AM96" s="69" t="s">
        <v>84</v>
      </c>
    </row>
    <row r="97" customFormat="false" ht="12.75" hidden="false" customHeight="false" outlineLevel="0" collapsed="false">
      <c r="A97" s="70" t="s">
        <v>85</v>
      </c>
      <c r="C97" s="171"/>
      <c r="E97" s="171"/>
      <c r="F97" s="57" t="n">
        <v>0</v>
      </c>
      <c r="G97" s="171" t="n">
        <v>3998.4335169</v>
      </c>
      <c r="H97" s="57" t="n">
        <v>0</v>
      </c>
      <c r="I97" s="171" t="n">
        <v>-12468.5312246</v>
      </c>
      <c r="J97" s="57" t="n">
        <v>0</v>
      </c>
      <c r="K97" s="171" t="n">
        <v>-10910.6037919</v>
      </c>
      <c r="L97" s="57" t="n">
        <v>0</v>
      </c>
      <c r="M97" s="171"/>
      <c r="O97" s="171"/>
      <c r="Q97" s="171"/>
      <c r="S97" s="171"/>
      <c r="T97" s="57" t="n">
        <v>0</v>
      </c>
      <c r="U97" s="171"/>
      <c r="W97" s="171"/>
      <c r="X97" s="57" t="n">
        <v>0</v>
      </c>
      <c r="Y97" s="171" t="n">
        <v>-19380.7014996</v>
      </c>
      <c r="AA97" s="57"/>
      <c r="AB97" s="140"/>
      <c r="AC97" s="57"/>
      <c r="AD97" s="140"/>
      <c r="AE97" s="0"/>
      <c r="AF97" s="0"/>
    </row>
    <row r="98" customFormat="false" ht="12.75" hidden="false" customHeight="false" outlineLevel="0" collapsed="false">
      <c r="A98" s="70"/>
      <c r="C98" s="172"/>
      <c r="E98" s="172"/>
      <c r="G98" s="172"/>
      <c r="I98" s="172"/>
      <c r="K98" s="172"/>
      <c r="M98" s="172"/>
      <c r="O98" s="172"/>
      <c r="Q98" s="172"/>
      <c r="S98" s="172"/>
      <c r="U98" s="172"/>
      <c r="W98" s="172"/>
      <c r="Y98" s="172"/>
      <c r="AA98" s="57"/>
      <c r="AB98" s="173"/>
      <c r="AC98" s="57"/>
      <c r="AD98" s="173"/>
      <c r="AE98" s="0"/>
      <c r="AF98" s="0"/>
      <c r="AG98" s="174"/>
    </row>
    <row r="99" customFormat="false" ht="12.75" hidden="false" customHeight="false" outlineLevel="0" collapsed="false">
      <c r="A99" s="70" t="s">
        <v>86</v>
      </c>
      <c r="C99" s="175"/>
      <c r="E99" s="175"/>
      <c r="G99" s="175" t="n">
        <v>0</v>
      </c>
      <c r="I99" s="175" t="n">
        <v>0</v>
      </c>
      <c r="K99" s="175" t="n">
        <v>0</v>
      </c>
      <c r="M99" s="175"/>
      <c r="O99" s="175"/>
      <c r="Q99" s="175"/>
      <c r="S99" s="175"/>
      <c r="U99" s="175"/>
      <c r="W99" s="175"/>
      <c r="X99" s="57" t="n">
        <v>0</v>
      </c>
      <c r="Y99" s="175" t="n">
        <v>0</v>
      </c>
      <c r="AA99" s="57"/>
      <c r="AB99" s="140"/>
      <c r="AC99" s="57"/>
      <c r="AD99" s="140"/>
      <c r="AE99" s="0"/>
      <c r="AF99" s="0"/>
    </row>
    <row r="100" customFormat="false" ht="12.75" hidden="false" customHeight="false" outlineLevel="0" collapsed="false">
      <c r="A100" s="70" t="s">
        <v>87</v>
      </c>
      <c r="C100" s="171"/>
      <c r="E100" s="171"/>
      <c r="G100" s="171"/>
      <c r="I100" s="171"/>
      <c r="K100" s="171"/>
      <c r="M100" s="171"/>
      <c r="O100" s="171"/>
      <c r="Q100" s="171"/>
      <c r="S100" s="171"/>
      <c r="U100" s="171"/>
      <c r="W100" s="171"/>
      <c r="Y100" s="176"/>
      <c r="AB100" s="140"/>
      <c r="AC100" s="57"/>
      <c r="AD100" s="140"/>
      <c r="AE100" s="0"/>
      <c r="AF100" s="0"/>
    </row>
    <row r="101" customFormat="false" ht="12.75" hidden="false" customHeight="false" outlineLevel="0" collapsed="false">
      <c r="A101" s="70" t="s">
        <v>88</v>
      </c>
      <c r="C101" s="171"/>
      <c r="E101" s="171"/>
      <c r="G101" s="171" t="n">
        <v>752.1803222</v>
      </c>
      <c r="I101" s="171" t="n">
        <v>-1151.9928889</v>
      </c>
      <c r="K101" s="171" t="n">
        <v>-234.1329159</v>
      </c>
      <c r="M101" s="171"/>
      <c r="O101" s="171"/>
      <c r="Q101" s="171"/>
      <c r="S101" s="171"/>
      <c r="U101" s="171"/>
      <c r="W101" s="171"/>
      <c r="Y101" s="176" t="n">
        <v>-633.9454826</v>
      </c>
      <c r="AB101" s="140"/>
      <c r="AC101" s="57"/>
      <c r="AD101" s="140"/>
      <c r="AE101" s="0"/>
      <c r="AF101" s="0"/>
    </row>
    <row r="102" customFormat="false" ht="12.75" hidden="false" customHeight="false" outlineLevel="0" collapsed="false">
      <c r="A102" s="70" t="s">
        <v>89</v>
      </c>
      <c r="C102" s="177"/>
      <c r="E102" s="177"/>
      <c r="G102" s="177" t="n">
        <v>467.3715002</v>
      </c>
      <c r="I102" s="177" t="n">
        <v>524.5676166</v>
      </c>
      <c r="K102" s="177" t="n">
        <v>-926.105049</v>
      </c>
      <c r="M102" s="177"/>
      <c r="O102" s="177"/>
      <c r="Q102" s="177"/>
      <c r="S102" s="177"/>
      <c r="U102" s="177"/>
      <c r="W102" s="177"/>
      <c r="Y102" s="176" t="n">
        <v>65.8340678000002</v>
      </c>
      <c r="AB102" s="140"/>
      <c r="AC102" s="57"/>
      <c r="AD102" s="140"/>
      <c r="AE102" s="0"/>
      <c r="AF102" s="0"/>
    </row>
    <row r="103" customFormat="false" ht="12.75" hidden="false" customHeight="false" outlineLevel="0" collapsed="false">
      <c r="A103" s="70" t="s">
        <v>90</v>
      </c>
      <c r="C103" s="177"/>
      <c r="E103" s="177"/>
      <c r="G103" s="177" t="n">
        <v>0</v>
      </c>
      <c r="I103" s="177" t="n">
        <v>0</v>
      </c>
      <c r="K103" s="177" t="n">
        <v>0</v>
      </c>
      <c r="M103" s="177"/>
      <c r="O103" s="177"/>
      <c r="Q103" s="177"/>
      <c r="S103" s="177"/>
      <c r="U103" s="177"/>
      <c r="W103" s="177"/>
      <c r="Y103" s="176" t="n">
        <v>0</v>
      </c>
      <c r="AB103" s="140"/>
      <c r="AC103" s="57"/>
      <c r="AD103" s="140"/>
      <c r="AE103" s="0"/>
      <c r="AF103" s="0"/>
    </row>
    <row r="104" customFormat="false" ht="12.75" hidden="false" customHeight="false" outlineLevel="0" collapsed="false">
      <c r="A104" s="70" t="s">
        <v>91</v>
      </c>
      <c r="C104" s="177"/>
      <c r="E104" s="177"/>
      <c r="G104" s="177" t="n">
        <v>0</v>
      </c>
      <c r="I104" s="177" t="n">
        <v>0</v>
      </c>
      <c r="K104" s="177" t="n">
        <v>0</v>
      </c>
      <c r="M104" s="177"/>
      <c r="O104" s="177"/>
      <c r="Q104" s="177"/>
      <c r="S104" s="177"/>
      <c r="U104" s="177"/>
      <c r="W104" s="177"/>
      <c r="Y104" s="176" t="n">
        <v>0</v>
      </c>
      <c r="AB104" s="140"/>
      <c r="AC104" s="57"/>
      <c r="AD104" s="140"/>
      <c r="AE104" s="0"/>
      <c r="AF104" s="0"/>
    </row>
    <row r="105" customFormat="false" ht="12.75" hidden="false" customHeight="false" outlineLevel="0" collapsed="false">
      <c r="A105" s="70" t="s">
        <v>92</v>
      </c>
      <c r="C105" s="177"/>
      <c r="E105" s="177"/>
      <c r="G105" s="177" t="n">
        <v>0</v>
      </c>
      <c r="I105" s="177" t="n">
        <v>0</v>
      </c>
      <c r="K105" s="177" t="n">
        <v>850.874893</v>
      </c>
      <c r="M105" s="177"/>
      <c r="O105" s="177"/>
      <c r="Q105" s="177"/>
      <c r="S105" s="177"/>
      <c r="U105" s="177"/>
      <c r="W105" s="177"/>
      <c r="Y105" s="176" t="n">
        <v>850.874893</v>
      </c>
      <c r="AB105" s="140"/>
      <c r="AC105" s="57"/>
      <c r="AD105" s="140"/>
      <c r="AE105" s="0"/>
      <c r="AF105" s="0"/>
    </row>
    <row r="106" customFormat="false" ht="12.75" hidden="false" customHeight="false" outlineLevel="0" collapsed="false">
      <c r="A106" s="70" t="s">
        <v>93</v>
      </c>
      <c r="C106" s="177"/>
      <c r="E106" s="177"/>
      <c r="G106" s="177" t="n">
        <v>0</v>
      </c>
      <c r="I106" s="177" t="n">
        <v>0</v>
      </c>
      <c r="K106" s="177" t="n">
        <v>19.56148</v>
      </c>
      <c r="M106" s="177"/>
      <c r="O106" s="177"/>
      <c r="Q106" s="177"/>
      <c r="S106" s="177"/>
      <c r="U106" s="177"/>
      <c r="W106" s="177"/>
      <c r="Y106" s="176" t="n">
        <v>19.56148</v>
      </c>
      <c r="AB106" s="140"/>
      <c r="AC106" s="57"/>
      <c r="AD106" s="140"/>
      <c r="AE106" s="0"/>
      <c r="AF106" s="0"/>
    </row>
    <row r="107" customFormat="false" ht="12.75" hidden="false" customHeight="false" outlineLevel="0" collapsed="false">
      <c r="A107" s="70" t="s">
        <v>94</v>
      </c>
      <c r="C107" s="177"/>
      <c r="E107" s="177"/>
      <c r="G107" s="177" t="n">
        <v>0</v>
      </c>
      <c r="I107" s="177" t="n">
        <v>0</v>
      </c>
      <c r="K107" s="177" t="n">
        <v>-1331.443505</v>
      </c>
      <c r="M107" s="177"/>
      <c r="O107" s="177"/>
      <c r="Q107" s="177"/>
      <c r="S107" s="177"/>
      <c r="U107" s="177"/>
      <c r="W107" s="177"/>
      <c r="Y107" s="176" t="n">
        <v>-1331.443505</v>
      </c>
      <c r="AB107" s="140"/>
      <c r="AC107" s="57"/>
      <c r="AD107" s="140"/>
      <c r="AE107" s="0"/>
      <c r="AF107" s="0"/>
    </row>
    <row r="108" customFormat="false" ht="12.75" hidden="false" customHeight="false" outlineLevel="0" collapsed="false">
      <c r="A108" s="70" t="s">
        <v>95</v>
      </c>
      <c r="C108" s="177"/>
      <c r="E108" s="177"/>
      <c r="G108" s="177" t="n">
        <v>0</v>
      </c>
      <c r="I108" s="177" t="n">
        <v>0</v>
      </c>
      <c r="K108" s="177" t="n">
        <v>0</v>
      </c>
      <c r="M108" s="177"/>
      <c r="O108" s="177"/>
      <c r="Q108" s="177"/>
      <c r="S108" s="177"/>
      <c r="U108" s="177"/>
      <c r="W108" s="177"/>
      <c r="Y108" s="176" t="n">
        <v>0</v>
      </c>
      <c r="AB108" s="140"/>
      <c r="AC108" s="57"/>
      <c r="AD108" s="140"/>
      <c r="AE108" s="0"/>
      <c r="AF108" s="0"/>
    </row>
    <row r="109" customFormat="false" ht="12.75" hidden="false" customHeight="false" outlineLevel="0" collapsed="false">
      <c r="A109" s="70" t="s">
        <v>96</v>
      </c>
      <c r="C109" s="177"/>
      <c r="E109" s="177"/>
      <c r="G109" s="177" t="n">
        <v>0</v>
      </c>
      <c r="I109" s="177" t="n">
        <v>0</v>
      </c>
      <c r="K109" s="177" t="n">
        <v>0</v>
      </c>
      <c r="M109" s="177"/>
      <c r="O109" s="177"/>
      <c r="Q109" s="177"/>
      <c r="S109" s="177"/>
      <c r="U109" s="177"/>
      <c r="W109" s="177"/>
      <c r="Y109" s="176" t="n">
        <v>0</v>
      </c>
      <c r="AB109" s="140"/>
      <c r="AC109" s="57"/>
      <c r="AD109" s="140"/>
      <c r="AE109" s="0"/>
      <c r="AF109" s="0"/>
    </row>
    <row r="110" customFormat="false" ht="12.75" hidden="false" customHeight="false" outlineLevel="0" collapsed="false">
      <c r="A110" s="70" t="s">
        <v>97</v>
      </c>
      <c r="C110" s="178"/>
      <c r="E110" s="178"/>
      <c r="G110" s="178" t="n">
        <v>1219.5518224</v>
      </c>
      <c r="I110" s="178" t="n">
        <v>-627.4252723</v>
      </c>
      <c r="K110" s="178" t="n">
        <v>-1621.2450969</v>
      </c>
      <c r="M110" s="178"/>
      <c r="O110" s="178"/>
      <c r="Q110" s="178"/>
      <c r="S110" s="178"/>
      <c r="U110" s="178"/>
      <c r="W110" s="178"/>
      <c r="Y110" s="175" t="n">
        <v>-1029.1185468</v>
      </c>
      <c r="AB110" s="179"/>
      <c r="AC110" s="57"/>
      <c r="AD110" s="140"/>
      <c r="AE110" s="0"/>
      <c r="AF110" s="0"/>
    </row>
    <row r="111" customFormat="false" ht="12.75" hidden="false" customHeight="false" outlineLevel="0" collapsed="false">
      <c r="A111" s="70" t="s">
        <v>98</v>
      </c>
      <c r="C111" s="175"/>
      <c r="E111" s="175"/>
      <c r="G111" s="175" t="n">
        <v>0</v>
      </c>
      <c r="I111" s="175" t="n">
        <v>0</v>
      </c>
      <c r="K111" s="175" t="n">
        <v>0</v>
      </c>
      <c r="M111" s="175"/>
      <c r="O111" s="175"/>
      <c r="Q111" s="175"/>
      <c r="S111" s="175"/>
      <c r="U111" s="175"/>
      <c r="W111" s="175"/>
      <c r="Y111" s="175" t="n">
        <v>0</v>
      </c>
      <c r="AB111" s="140"/>
      <c r="AC111" s="57"/>
      <c r="AD111" s="140"/>
      <c r="AE111" s="0"/>
      <c r="AF111" s="0"/>
    </row>
    <row r="112" customFormat="false" ht="12.75" hidden="false" customHeight="false" outlineLevel="0" collapsed="false">
      <c r="A112" s="70" t="s">
        <v>99</v>
      </c>
      <c r="C112" s="175"/>
      <c r="E112" s="175"/>
      <c r="G112" s="175" t="n">
        <v>0</v>
      </c>
      <c r="I112" s="175" t="n">
        <v>0</v>
      </c>
      <c r="K112" s="175" t="n">
        <v>0</v>
      </c>
      <c r="M112" s="175"/>
      <c r="O112" s="175"/>
      <c r="Q112" s="175"/>
      <c r="S112" s="175"/>
      <c r="U112" s="175"/>
      <c r="W112" s="175"/>
      <c r="Y112" s="175" t="n">
        <v>0</v>
      </c>
      <c r="AB112" s="140"/>
      <c r="AC112" s="57"/>
      <c r="AD112" s="140"/>
      <c r="AE112" s="0"/>
      <c r="AF112" s="0"/>
    </row>
    <row r="113" customFormat="false" ht="12.75" hidden="false" customHeight="false" outlineLevel="0" collapsed="false">
      <c r="U113" s="69"/>
      <c r="W113" s="69"/>
      <c r="AE113" s="0"/>
      <c r="AF113" s="0"/>
    </row>
    <row r="114" customFormat="false" ht="12.75" hidden="false" customHeight="false" outlineLevel="0" collapsed="false">
      <c r="A114" s="70" t="s">
        <v>100</v>
      </c>
      <c r="C114" s="137"/>
      <c r="E114" s="137"/>
      <c r="G114" s="137"/>
      <c r="H114" s="138"/>
      <c r="I114" s="137"/>
      <c r="J114" s="138"/>
      <c r="K114" s="137"/>
      <c r="L114" s="138"/>
      <c r="M114" s="137"/>
      <c r="N114" s="138"/>
      <c r="O114" s="137"/>
      <c r="P114" s="138"/>
      <c r="Q114" s="137"/>
      <c r="R114" s="138"/>
      <c r="S114" s="137"/>
      <c r="U114" s="137"/>
      <c r="W114" s="137"/>
      <c r="Y114" s="137"/>
      <c r="AA114" s="139"/>
      <c r="AB114" s="140"/>
      <c r="AC114" s="57"/>
      <c r="AD114" s="140"/>
      <c r="AE114" s="0"/>
      <c r="AF114" s="0"/>
    </row>
    <row r="115" customFormat="false" ht="12.75" hidden="false" customHeight="false" outlineLevel="0" collapsed="false">
      <c r="A115" s="70"/>
      <c r="B115" s="57" t="n">
        <v>0</v>
      </c>
      <c r="C115" s="137"/>
      <c r="E115" s="137"/>
      <c r="G115" s="137"/>
      <c r="I115" s="137"/>
      <c r="K115" s="137"/>
      <c r="L115" s="138"/>
      <c r="M115" s="137"/>
      <c r="N115" s="138"/>
      <c r="O115" s="137"/>
      <c r="P115" s="138"/>
      <c r="Q115" s="137"/>
      <c r="S115" s="137"/>
      <c r="U115" s="137"/>
      <c r="W115" s="137"/>
      <c r="Y115" s="137"/>
      <c r="AA115" s="57"/>
      <c r="AB115" s="140"/>
      <c r="AC115" s="57"/>
      <c r="AD115" s="140"/>
      <c r="AE115" s="0"/>
      <c r="AF115" s="0"/>
    </row>
    <row r="116" customFormat="false" ht="12.75" hidden="false" customHeight="false" outlineLevel="0" collapsed="false">
      <c r="A116" s="70"/>
      <c r="C116" s="137"/>
      <c r="E116" s="137"/>
      <c r="G116" s="137"/>
      <c r="H116" s="138"/>
      <c r="I116" s="137"/>
      <c r="J116" s="138"/>
      <c r="K116" s="137"/>
      <c r="L116" s="138"/>
      <c r="M116" s="137"/>
      <c r="N116" s="138"/>
      <c r="O116" s="137"/>
      <c r="P116" s="138"/>
      <c r="Q116" s="137"/>
      <c r="R116" s="138"/>
      <c r="S116" s="137"/>
      <c r="U116" s="137"/>
      <c r="W116" s="137"/>
      <c r="Y116" s="137"/>
      <c r="AA116" s="57"/>
      <c r="AB116" s="140"/>
      <c r="AC116" s="57"/>
      <c r="AD116" s="140"/>
      <c r="AE116" s="0"/>
      <c r="AF116" s="0"/>
    </row>
    <row r="117" customFormat="false" ht="12.75" hidden="false" customHeight="false" outlineLevel="0" collapsed="false">
      <c r="A117" s="122"/>
      <c r="B117" s="57" t="n">
        <v>0</v>
      </c>
      <c r="C117" s="137"/>
      <c r="E117" s="137"/>
      <c r="G117" s="137"/>
      <c r="I117" s="137"/>
      <c r="K117" s="137"/>
      <c r="M117" s="137"/>
      <c r="O117" s="137"/>
      <c r="Q117" s="137"/>
      <c r="S117" s="137"/>
      <c r="U117" s="137"/>
      <c r="W117" s="137"/>
      <c r="Y117" s="137"/>
      <c r="AA117" s="57"/>
      <c r="AB117" s="140"/>
      <c r="AC117" s="57"/>
      <c r="AD117" s="140"/>
      <c r="AE117" s="0"/>
      <c r="AF117" s="0"/>
    </row>
    <row r="118" customFormat="false" ht="12.75" hidden="false" customHeight="false" outlineLevel="0" collapsed="false">
      <c r="A118" s="96"/>
      <c r="C118" s="96"/>
      <c r="E118" s="96"/>
      <c r="G118" s="96"/>
      <c r="I118" s="96"/>
      <c r="K118" s="96"/>
      <c r="M118" s="96"/>
      <c r="O118" s="96"/>
      <c r="Q118" s="96"/>
      <c r="S118" s="96"/>
      <c r="U118" s="96"/>
      <c r="W118" s="96"/>
      <c r="Y118" s="96"/>
      <c r="AE118" s="101"/>
      <c r="AF118" s="101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12.75" hidden="false" customHeight="false" outlineLevel="0" collapsed="false">
      <c r="A119" s="105"/>
      <c r="C119" s="140"/>
      <c r="E119" s="140"/>
      <c r="G119" s="140"/>
      <c r="I119" s="140"/>
      <c r="K119" s="140"/>
      <c r="M119" s="140"/>
      <c r="O119" s="140"/>
      <c r="Q119" s="140"/>
      <c r="S119" s="140"/>
      <c r="U119" s="140"/>
      <c r="W119" s="140"/>
      <c r="Y119" s="140"/>
      <c r="AB119" s="140"/>
      <c r="AE119" s="101"/>
      <c r="AF119" s="101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12.75" hidden="false" customHeight="false" outlineLevel="0" collapsed="false">
      <c r="A120" s="105"/>
      <c r="C120" s="173"/>
      <c r="E120" s="173"/>
      <c r="G120" s="173"/>
      <c r="I120" s="173"/>
      <c r="K120" s="173"/>
      <c r="M120" s="173"/>
      <c r="O120" s="173"/>
      <c r="Q120" s="173"/>
      <c r="S120" s="173"/>
      <c r="U120" s="173"/>
      <c r="W120" s="173"/>
      <c r="Y120" s="173"/>
      <c r="AB120" s="173"/>
      <c r="AE120" s="101"/>
      <c r="AF120" s="101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12.75" hidden="false" customHeight="false" outlineLevel="0" collapsed="false">
      <c r="A121" s="105"/>
      <c r="C121" s="140"/>
      <c r="E121" s="140"/>
      <c r="G121" s="140"/>
      <c r="I121" s="140"/>
      <c r="K121" s="140"/>
      <c r="M121" s="140"/>
      <c r="O121" s="140"/>
      <c r="Q121" s="140"/>
      <c r="S121" s="140"/>
      <c r="U121" s="140"/>
      <c r="W121" s="140"/>
      <c r="Y121" s="140"/>
      <c r="AB121" s="140"/>
      <c r="AE121" s="101"/>
      <c r="AF121" s="101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12.75" hidden="false" customHeight="false" outlineLevel="0" collapsed="false">
      <c r="A122" s="105"/>
      <c r="C122" s="140"/>
      <c r="E122" s="140"/>
      <c r="G122" s="140"/>
      <c r="I122" s="140"/>
      <c r="K122" s="140"/>
      <c r="M122" s="140"/>
      <c r="O122" s="140"/>
      <c r="Q122" s="140"/>
      <c r="S122" s="140"/>
      <c r="U122" s="140"/>
      <c r="W122" s="140"/>
      <c r="Y122" s="140"/>
      <c r="AB122" s="140"/>
      <c r="AE122" s="101"/>
      <c r="AF122" s="101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12.75" hidden="false" customHeight="false" outlineLevel="0" collapsed="false">
      <c r="A123" s="105"/>
      <c r="C123" s="140"/>
      <c r="E123" s="140"/>
      <c r="G123" s="140"/>
      <c r="I123" s="140"/>
      <c r="K123" s="140"/>
      <c r="M123" s="140"/>
      <c r="O123" s="140"/>
      <c r="Q123" s="140"/>
      <c r="S123" s="140"/>
      <c r="U123" s="140"/>
      <c r="W123" s="140"/>
      <c r="Y123" s="140"/>
      <c r="AB123" s="140"/>
      <c r="AE123" s="101"/>
      <c r="AF123" s="101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12.75" hidden="false" customHeight="false" outlineLevel="0" collapsed="false">
      <c r="A124" s="105"/>
      <c r="C124" s="140"/>
      <c r="E124" s="140"/>
      <c r="G124" s="140"/>
      <c r="I124" s="140"/>
      <c r="K124" s="140"/>
      <c r="M124" s="140"/>
      <c r="O124" s="140"/>
      <c r="Q124" s="140"/>
      <c r="S124" s="140"/>
      <c r="U124" s="140"/>
      <c r="W124" s="140"/>
      <c r="Y124" s="140"/>
      <c r="AB124" s="140"/>
      <c r="AE124" s="101"/>
      <c r="AF124" s="101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12.75" hidden="false" customHeight="false" outlineLevel="0" collapsed="false">
      <c r="A125" s="105"/>
      <c r="C125" s="140"/>
      <c r="E125" s="140"/>
      <c r="G125" s="140"/>
      <c r="I125" s="140"/>
      <c r="K125" s="140"/>
      <c r="M125" s="140"/>
      <c r="O125" s="140"/>
      <c r="Q125" s="140"/>
      <c r="S125" s="140"/>
      <c r="U125" s="140"/>
      <c r="W125" s="140"/>
      <c r="Y125" s="140"/>
      <c r="AB125" s="140"/>
      <c r="AE125" s="101"/>
      <c r="AF125" s="101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12.75" hidden="false" customHeight="false" outlineLevel="0" collapsed="false">
      <c r="A126" s="105"/>
      <c r="C126" s="140"/>
      <c r="E126" s="140"/>
      <c r="G126" s="140"/>
      <c r="I126" s="140"/>
      <c r="K126" s="140"/>
      <c r="M126" s="140"/>
      <c r="O126" s="140"/>
      <c r="Q126" s="140"/>
      <c r="S126" s="140"/>
      <c r="U126" s="140"/>
      <c r="W126" s="140"/>
      <c r="Y126" s="140"/>
      <c r="AB126" s="140"/>
      <c r="AE126" s="101"/>
      <c r="AF126" s="101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12.75" hidden="false" customHeight="false" outlineLevel="0" collapsed="false">
      <c r="A127" s="105"/>
      <c r="C127" s="140"/>
      <c r="E127" s="140"/>
      <c r="G127" s="140"/>
      <c r="I127" s="140"/>
      <c r="K127" s="140"/>
      <c r="M127" s="140"/>
      <c r="O127" s="140"/>
      <c r="Q127" s="140"/>
      <c r="S127" s="140"/>
      <c r="U127" s="140"/>
      <c r="W127" s="140"/>
      <c r="Y127" s="140"/>
      <c r="AB127" s="140"/>
      <c r="AE127" s="101"/>
      <c r="AF127" s="101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12.75" hidden="false" customHeight="false" outlineLevel="0" collapsed="false">
      <c r="A128" s="105"/>
      <c r="C128" s="140"/>
      <c r="E128" s="140"/>
      <c r="G128" s="140"/>
      <c r="I128" s="140"/>
      <c r="K128" s="140"/>
      <c r="M128" s="140"/>
      <c r="O128" s="140"/>
      <c r="Q128" s="140"/>
      <c r="S128" s="140"/>
      <c r="U128" s="140"/>
      <c r="W128" s="140"/>
      <c r="Y128" s="140"/>
      <c r="AB128" s="140"/>
      <c r="AE128" s="101"/>
      <c r="AF128" s="101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12.75" hidden="false" customHeight="false" outlineLevel="0" collapsed="false">
      <c r="A129" s="105"/>
      <c r="C129" s="140"/>
      <c r="E129" s="140"/>
      <c r="G129" s="140"/>
      <c r="I129" s="140"/>
      <c r="K129" s="140"/>
      <c r="M129" s="140"/>
      <c r="O129" s="140"/>
      <c r="Q129" s="140"/>
      <c r="S129" s="140"/>
      <c r="U129" s="140"/>
      <c r="W129" s="140"/>
      <c r="Y129" s="140"/>
      <c r="AB129" s="140"/>
      <c r="AE129" s="101"/>
      <c r="AF129" s="101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12.75" hidden="false" customHeight="false" outlineLevel="0" collapsed="false">
      <c r="A130" s="105"/>
      <c r="C130" s="140"/>
      <c r="E130" s="140"/>
      <c r="G130" s="140"/>
      <c r="I130" s="140"/>
      <c r="K130" s="140"/>
      <c r="M130" s="140"/>
      <c r="O130" s="140"/>
      <c r="Q130" s="140"/>
      <c r="S130" s="140"/>
      <c r="U130" s="140"/>
      <c r="W130" s="140"/>
      <c r="Y130" s="140"/>
      <c r="AB130" s="140"/>
      <c r="AE130" s="101"/>
      <c r="AF130" s="101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12.75" hidden="false" customHeight="false" outlineLevel="0" collapsed="false">
      <c r="A131" s="105"/>
      <c r="C131" s="179"/>
      <c r="E131" s="179"/>
      <c r="G131" s="179"/>
      <c r="I131" s="179"/>
      <c r="K131" s="179"/>
      <c r="M131" s="179"/>
      <c r="O131" s="179"/>
      <c r="Q131" s="179"/>
      <c r="S131" s="179"/>
      <c r="U131" s="179"/>
      <c r="W131" s="179"/>
      <c r="Y131" s="179"/>
      <c r="AB131" s="179"/>
      <c r="AE131" s="101"/>
      <c r="AF131" s="101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12.75" hidden="false" customHeight="false" outlineLevel="0" collapsed="false">
      <c r="A132" s="105"/>
      <c r="C132" s="140"/>
      <c r="E132" s="140"/>
      <c r="G132" s="140"/>
      <c r="I132" s="140"/>
      <c r="K132" s="140"/>
      <c r="M132" s="140"/>
      <c r="O132" s="140"/>
      <c r="Q132" s="140"/>
      <c r="S132" s="140"/>
      <c r="U132" s="140"/>
      <c r="W132" s="140"/>
      <c r="Y132" s="140"/>
      <c r="AB132" s="140"/>
      <c r="AE132" s="101"/>
      <c r="AF132" s="101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12.75" hidden="false" customHeight="false" outlineLevel="0" collapsed="false">
      <c r="A133" s="105"/>
      <c r="C133" s="140"/>
      <c r="E133" s="140"/>
      <c r="G133" s="140"/>
      <c r="I133" s="140"/>
      <c r="K133" s="140"/>
      <c r="M133" s="140"/>
      <c r="O133" s="140"/>
      <c r="Q133" s="140"/>
      <c r="S133" s="140"/>
      <c r="U133" s="140"/>
      <c r="W133" s="140"/>
      <c r="Y133" s="140"/>
      <c r="AB133" s="140"/>
      <c r="AE133" s="101"/>
      <c r="AF133" s="101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6"/>
      <c r="C135" s="96"/>
      <c r="E135" s="96"/>
      <c r="G135" s="96"/>
      <c r="I135" s="96"/>
      <c r="K135" s="96"/>
      <c r="M135" s="96"/>
      <c r="O135" s="96"/>
      <c r="Q135" s="96"/>
      <c r="S135" s="96"/>
      <c r="Y135" s="96"/>
      <c r="AE135" s="0"/>
      <c r="AF135" s="0"/>
    </row>
    <row r="136" customFormat="false" ht="12.75" hidden="false" customHeight="false" outlineLevel="0" collapsed="false">
      <c r="A136" s="96"/>
      <c r="C136" s="96"/>
      <c r="E136" s="96"/>
      <c r="G136" s="96"/>
      <c r="I136" s="96"/>
      <c r="K136" s="96"/>
      <c r="M136" s="96"/>
      <c r="O136" s="96"/>
      <c r="Q136" s="96"/>
      <c r="S136" s="96"/>
      <c r="Y136" s="96"/>
      <c r="AE136" s="0"/>
      <c r="AF136" s="0"/>
    </row>
    <row r="137" customFormat="false" ht="12.75" hidden="false" customHeight="false" outlineLevel="0" collapsed="false">
      <c r="A137" s="96"/>
      <c r="C137" s="96"/>
      <c r="E137" s="96"/>
      <c r="G137" s="96"/>
      <c r="I137" s="96"/>
      <c r="K137" s="96"/>
      <c r="M137" s="96"/>
      <c r="O137" s="96"/>
      <c r="Q137" s="96"/>
      <c r="S137" s="96"/>
      <c r="Y137" s="96"/>
      <c r="AE137" s="0"/>
      <c r="AF137" s="0"/>
    </row>
    <row r="138" customFormat="false" ht="12.75" hidden="false" customHeight="false" outlineLevel="0" collapsed="false">
      <c r="A138" s="96"/>
      <c r="C138" s="96"/>
      <c r="E138" s="96"/>
      <c r="G138" s="96"/>
      <c r="I138" s="96"/>
      <c r="K138" s="96"/>
      <c r="M138" s="96"/>
      <c r="O138" s="96"/>
      <c r="Q138" s="96"/>
      <c r="S138" s="96"/>
      <c r="Y138" s="96"/>
      <c r="AE138" s="0"/>
      <c r="AF138" s="0"/>
    </row>
    <row r="139" customFormat="false" ht="12.75" hidden="false" customHeight="false" outlineLevel="0" collapsed="false">
      <c r="A139" s="96"/>
      <c r="C139" s="96"/>
      <c r="E139" s="96"/>
      <c r="G139" s="96"/>
      <c r="I139" s="96"/>
      <c r="K139" s="96"/>
      <c r="M139" s="96"/>
      <c r="O139" s="96"/>
      <c r="Q139" s="96"/>
      <c r="S139" s="96"/>
      <c r="Y139" s="96"/>
      <c r="AE139" s="0"/>
      <c r="AF139" s="0"/>
    </row>
    <row r="140" customFormat="false" ht="12.75" hidden="false" customHeight="false" outlineLevel="0" collapsed="false">
      <c r="A140" s="96"/>
      <c r="C140" s="96"/>
      <c r="E140" s="96"/>
      <c r="G140" s="96"/>
      <c r="I140" s="96"/>
      <c r="K140" s="96"/>
      <c r="M140" s="96"/>
      <c r="O140" s="96"/>
      <c r="Q140" s="96"/>
      <c r="S140" s="96"/>
      <c r="Y140" s="96"/>
      <c r="AE140" s="0"/>
      <c r="AF140" s="0"/>
    </row>
    <row r="141" customFormat="false" ht="12.75" hidden="false" customHeight="false" outlineLevel="0" collapsed="false">
      <c r="A141" s="96"/>
      <c r="C141" s="96"/>
      <c r="E141" s="96"/>
      <c r="G141" s="96"/>
      <c r="I141" s="96"/>
      <c r="K141" s="96"/>
      <c r="M141" s="96"/>
      <c r="O141" s="96"/>
      <c r="Q141" s="96"/>
      <c r="S141" s="96"/>
      <c r="Y141" s="96"/>
      <c r="AE141" s="0"/>
      <c r="AF141" s="0"/>
    </row>
    <row r="142" customFormat="false" ht="12.75" hidden="false" customHeight="false" outlineLevel="0" collapsed="false">
      <c r="A142" s="96"/>
      <c r="C142" s="96"/>
      <c r="E142" s="96"/>
      <c r="G142" s="96"/>
      <c r="I142" s="96"/>
      <c r="K142" s="96"/>
      <c r="M142" s="96"/>
      <c r="O142" s="96"/>
      <c r="Q142" s="96"/>
      <c r="S142" s="96"/>
      <c r="Y142" s="96"/>
      <c r="AE142" s="0"/>
      <c r="AF142" s="0"/>
    </row>
    <row r="143" customFormat="false" ht="12.75" hidden="false" customHeight="false" outlineLevel="0" collapsed="false">
      <c r="A143" s="96"/>
      <c r="C143" s="96"/>
      <c r="E143" s="96"/>
      <c r="G143" s="96"/>
      <c r="I143" s="96"/>
      <c r="K143" s="96"/>
      <c r="M143" s="96"/>
      <c r="O143" s="96"/>
      <c r="Q143" s="96"/>
      <c r="S143" s="96"/>
      <c r="Y143" s="96"/>
      <c r="AE143" s="0"/>
    </row>
    <row r="144" customFormat="false" ht="12.75" hidden="false" customHeight="false" outlineLevel="0" collapsed="false">
      <c r="A144" s="96"/>
      <c r="C144" s="96"/>
      <c r="E144" s="96"/>
      <c r="G144" s="96"/>
      <c r="I144" s="96"/>
      <c r="K144" s="96"/>
      <c r="M144" s="96"/>
      <c r="O144" s="96"/>
      <c r="Q144" s="96"/>
      <c r="S144" s="96"/>
      <c r="Y144" s="96"/>
      <c r="AE144" s="0"/>
    </row>
    <row r="145" customFormat="false" ht="12.75" hidden="false" customHeight="false" outlineLevel="0" collapsed="false">
      <c r="A145" s="96"/>
      <c r="C145" s="96"/>
      <c r="E145" s="96"/>
      <c r="G145" s="96"/>
      <c r="I145" s="96"/>
      <c r="K145" s="96"/>
      <c r="M145" s="96"/>
      <c r="O145" s="96"/>
      <c r="Q145" s="96"/>
      <c r="S145" s="96"/>
      <c r="Y145" s="96"/>
      <c r="AE145" s="0"/>
    </row>
    <row r="146" customFormat="false" ht="12.75" hidden="false" customHeight="false" outlineLevel="0" collapsed="false">
      <c r="A146" s="96"/>
      <c r="C146" s="96"/>
      <c r="E146" s="96"/>
      <c r="G146" s="96"/>
      <c r="I146" s="96"/>
      <c r="K146" s="96"/>
      <c r="M146" s="96"/>
      <c r="O146" s="96"/>
      <c r="Q146" s="96"/>
      <c r="S146" s="96"/>
      <c r="Y146" s="96"/>
    </row>
    <row r="147" customFormat="false" ht="12.75" hidden="false" customHeight="false" outlineLevel="0" collapsed="false">
      <c r="A147" s="96"/>
      <c r="C147" s="96"/>
      <c r="E147" s="96"/>
      <c r="G147" s="96"/>
      <c r="I147" s="96"/>
      <c r="K147" s="96"/>
      <c r="M147" s="96"/>
      <c r="O147" s="96"/>
      <c r="Q147" s="96"/>
      <c r="S147" s="96"/>
      <c r="Y147" s="96"/>
    </row>
    <row r="148" customFormat="false" ht="12.75" hidden="false" customHeight="false" outlineLevel="0" collapsed="false">
      <c r="A148" s="96"/>
      <c r="C148" s="96"/>
      <c r="E148" s="96"/>
      <c r="G148" s="96"/>
      <c r="I148" s="96"/>
      <c r="K148" s="96"/>
      <c r="M148" s="96"/>
      <c r="O148" s="96"/>
      <c r="Q148" s="96"/>
      <c r="S148" s="96"/>
      <c r="Y148" s="96"/>
    </row>
    <row r="149" customFormat="false" ht="15.75" hidden="false" customHeight="false" outlineLevel="0" collapsed="false">
      <c r="A149" s="180"/>
      <c r="C149" s="181"/>
      <c r="D149" s="96"/>
      <c r="E149" s="147"/>
      <c r="F149" s="96"/>
      <c r="G149" s="147"/>
      <c r="H149" s="96"/>
      <c r="I149" s="147"/>
      <c r="J149" s="96"/>
      <c r="K149" s="147"/>
      <c r="L149" s="96"/>
      <c r="M149" s="147"/>
      <c r="N149" s="96"/>
      <c r="O149" s="147"/>
      <c r="P149" s="96"/>
      <c r="Q149" s="147"/>
      <c r="R149" s="96"/>
      <c r="S149" s="147"/>
      <c r="T149" s="96"/>
      <c r="U149" s="96"/>
      <c r="V149" s="96"/>
      <c r="W149" s="96"/>
      <c r="X149" s="96"/>
      <c r="Y149" s="147"/>
    </row>
    <row r="150" customFormat="false" ht="12.75" hidden="false" customHeight="false" outlineLevel="0" collapsed="false">
      <c r="A150" s="182"/>
      <c r="B150" s="183"/>
      <c r="C150" s="159"/>
      <c r="D150" s="96"/>
      <c r="E150" s="159"/>
      <c r="F150" s="96"/>
      <c r="G150" s="159"/>
      <c r="H150" s="96"/>
      <c r="I150" s="159"/>
      <c r="J150" s="96"/>
      <c r="K150" s="159"/>
      <c r="L150" s="96"/>
      <c r="M150" s="159"/>
      <c r="N150" s="96"/>
      <c r="O150" s="159"/>
      <c r="P150" s="96"/>
      <c r="Q150" s="159"/>
      <c r="R150" s="96"/>
      <c r="S150" s="159"/>
      <c r="T150" s="96"/>
      <c r="U150" s="96"/>
      <c r="V150" s="96"/>
      <c r="W150" s="96"/>
      <c r="X150" s="96"/>
      <c r="Y150" s="159"/>
    </row>
    <row r="151" customFormat="false" ht="12.75" hidden="false" customHeight="false" outlineLevel="0" collapsed="false">
      <c r="A151" s="182"/>
      <c r="B151" s="183"/>
      <c r="C151" s="159"/>
      <c r="D151" s="96"/>
      <c r="E151" s="159"/>
      <c r="F151" s="96"/>
      <c r="G151" s="159"/>
      <c r="H151" s="96"/>
      <c r="I151" s="159"/>
      <c r="J151" s="96"/>
      <c r="K151" s="159"/>
      <c r="L151" s="96"/>
      <c r="M151" s="159"/>
      <c r="N151" s="96"/>
      <c r="O151" s="159"/>
      <c r="P151" s="96"/>
      <c r="Q151" s="159"/>
      <c r="R151" s="96"/>
      <c r="S151" s="159"/>
      <c r="T151" s="96"/>
      <c r="U151" s="96"/>
      <c r="V151" s="96"/>
      <c r="W151" s="96"/>
      <c r="X151" s="96"/>
      <c r="Y151" s="159"/>
    </row>
    <row r="152" customFormat="false" ht="12.75" hidden="false" customHeight="false" outlineLevel="0" collapsed="false">
      <c r="A152" s="182"/>
      <c r="B152" s="183"/>
      <c r="C152" s="159"/>
      <c r="D152" s="96"/>
      <c r="E152" s="159"/>
      <c r="F152" s="96"/>
      <c r="G152" s="159"/>
      <c r="H152" s="96"/>
      <c r="I152" s="159"/>
      <c r="J152" s="96"/>
      <c r="K152" s="159"/>
      <c r="L152" s="96"/>
      <c r="M152" s="159"/>
      <c r="N152" s="96"/>
      <c r="O152" s="159"/>
      <c r="P152" s="96"/>
      <c r="Q152" s="159"/>
      <c r="R152" s="96"/>
      <c r="S152" s="159"/>
      <c r="T152" s="96"/>
      <c r="U152" s="96"/>
      <c r="V152" s="96"/>
      <c r="W152" s="96"/>
      <c r="X152" s="96"/>
      <c r="Y152" s="159"/>
    </row>
    <row r="153" customFormat="false" ht="12.75" hidden="false" customHeight="false" outlineLevel="0" collapsed="false">
      <c r="A153" s="182"/>
      <c r="B153" s="183"/>
      <c r="C153" s="159"/>
      <c r="D153" s="96"/>
      <c r="E153" s="159"/>
      <c r="F153" s="96"/>
      <c r="G153" s="159"/>
      <c r="H153" s="96"/>
      <c r="I153" s="159"/>
      <c r="J153" s="96"/>
      <c r="K153" s="159"/>
      <c r="L153" s="96"/>
      <c r="M153" s="159"/>
      <c r="N153" s="96"/>
      <c r="O153" s="159"/>
      <c r="P153" s="96"/>
      <c r="Q153" s="159"/>
      <c r="R153" s="96"/>
      <c r="S153" s="159"/>
      <c r="T153" s="96"/>
      <c r="U153" s="96"/>
      <c r="V153" s="96"/>
      <c r="W153" s="96"/>
      <c r="X153" s="96"/>
      <c r="Y153" s="159"/>
    </row>
    <row r="154" customFormat="false" ht="12.75" hidden="false" customHeight="false" outlineLevel="0" collapsed="false">
      <c r="A154" s="182"/>
      <c r="B154" s="183"/>
      <c r="C154" s="159"/>
      <c r="D154" s="96"/>
      <c r="E154" s="159"/>
      <c r="F154" s="96"/>
      <c r="G154" s="159"/>
      <c r="H154" s="96"/>
      <c r="I154" s="159"/>
      <c r="J154" s="96"/>
      <c r="K154" s="159"/>
      <c r="L154" s="96"/>
      <c r="M154" s="159"/>
      <c r="N154" s="96"/>
      <c r="O154" s="159"/>
      <c r="P154" s="96"/>
      <c r="Q154" s="159"/>
      <c r="R154" s="96"/>
      <c r="S154" s="159"/>
      <c r="T154" s="96"/>
      <c r="U154" s="96"/>
      <c r="V154" s="96"/>
      <c r="W154" s="96"/>
      <c r="X154" s="96"/>
      <c r="Y154" s="159"/>
    </row>
    <row r="155" customFormat="false" ht="12.75" hidden="false" customHeight="false" outlineLevel="0" collapsed="false">
      <c r="A155" s="182"/>
      <c r="B155" s="183"/>
      <c r="C155" s="159"/>
      <c r="D155" s="96"/>
      <c r="E155" s="159"/>
      <c r="F155" s="96"/>
      <c r="G155" s="159"/>
      <c r="H155" s="96"/>
      <c r="I155" s="159"/>
      <c r="J155" s="96"/>
      <c r="K155" s="159"/>
      <c r="L155" s="96"/>
      <c r="M155" s="159"/>
      <c r="N155" s="96"/>
      <c r="O155" s="159"/>
      <c r="P155" s="96"/>
      <c r="Q155" s="159"/>
      <c r="R155" s="96"/>
      <c r="S155" s="159"/>
      <c r="T155" s="96"/>
      <c r="U155" s="96"/>
      <c r="V155" s="96"/>
      <c r="W155" s="96"/>
      <c r="X155" s="96"/>
      <c r="Y155" s="159"/>
    </row>
    <row r="156" customFormat="false" ht="12.75" hidden="false" customHeight="false" outlineLevel="0" collapsed="false">
      <c r="A156" s="182"/>
      <c r="B156" s="183"/>
      <c r="C156" s="159"/>
      <c r="D156" s="96"/>
      <c r="E156" s="159"/>
      <c r="F156" s="96"/>
      <c r="G156" s="159"/>
      <c r="H156" s="96"/>
      <c r="I156" s="159"/>
      <c r="J156" s="96"/>
      <c r="K156" s="159"/>
      <c r="L156" s="96"/>
      <c r="M156" s="159"/>
      <c r="N156" s="96"/>
      <c r="O156" s="159"/>
      <c r="P156" s="96"/>
      <c r="Q156" s="159"/>
      <c r="R156" s="96"/>
      <c r="S156" s="159"/>
      <c r="T156" s="96"/>
      <c r="U156" s="96"/>
      <c r="V156" s="96"/>
      <c r="W156" s="96"/>
      <c r="X156" s="96"/>
      <c r="Y156" s="159"/>
    </row>
    <row r="157" customFormat="false" ht="12.75" hidden="false" customHeight="false" outlineLevel="0" collapsed="false">
      <c r="A157" s="182"/>
      <c r="B157" s="183"/>
      <c r="C157" s="159"/>
      <c r="D157" s="96"/>
      <c r="E157" s="159"/>
      <c r="F157" s="96"/>
      <c r="G157" s="159"/>
      <c r="H157" s="96"/>
      <c r="I157" s="159"/>
      <c r="J157" s="96"/>
      <c r="K157" s="159"/>
      <c r="L157" s="96"/>
      <c r="M157" s="159"/>
      <c r="N157" s="96"/>
      <c r="O157" s="159"/>
      <c r="P157" s="96"/>
      <c r="Q157" s="159"/>
      <c r="R157" s="96"/>
      <c r="S157" s="159"/>
      <c r="T157" s="96"/>
      <c r="U157" s="96"/>
      <c r="V157" s="96"/>
      <c r="W157" s="96"/>
      <c r="X157" s="96"/>
      <c r="Y157" s="159"/>
    </row>
    <row r="158" customFormat="false" ht="12.75" hidden="false" customHeight="false" outlineLevel="0" collapsed="false">
      <c r="A158" s="180"/>
      <c r="C158" s="147"/>
      <c r="D158" s="96"/>
      <c r="E158" s="147"/>
      <c r="F158" s="96"/>
      <c r="G158" s="147"/>
      <c r="H158" s="96"/>
      <c r="I158" s="147"/>
      <c r="J158" s="96"/>
      <c r="K158" s="147"/>
      <c r="L158" s="96"/>
      <c r="M158" s="147"/>
      <c r="N158" s="96"/>
      <c r="O158" s="147"/>
      <c r="P158" s="96"/>
      <c r="Q158" s="147"/>
      <c r="R158" s="96"/>
      <c r="S158" s="147"/>
      <c r="T158" s="96"/>
      <c r="U158" s="96"/>
      <c r="V158" s="96"/>
      <c r="W158" s="96"/>
      <c r="X158" s="96"/>
      <c r="Y158" s="147"/>
    </row>
    <row r="159" customFormat="false" ht="12.75" hidden="false" customHeight="false" outlineLevel="0" collapsed="false">
      <c r="A159" s="96"/>
      <c r="C159" s="140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</row>
    <row r="160" customFormat="false" ht="13.5" hidden="false" customHeight="false" outlineLevel="0" collapsed="false">
      <c r="A160" s="180"/>
      <c r="C160" s="184"/>
      <c r="D160" s="96"/>
      <c r="E160" s="147"/>
      <c r="F160" s="96"/>
      <c r="G160" s="147"/>
      <c r="H160" s="96"/>
      <c r="I160" s="147"/>
      <c r="J160" s="96"/>
      <c r="K160" s="147"/>
      <c r="L160" s="96"/>
      <c r="M160" s="147"/>
      <c r="N160" s="96"/>
      <c r="O160" s="147"/>
      <c r="P160" s="96"/>
      <c r="Q160" s="147"/>
      <c r="R160" s="96"/>
      <c r="S160" s="147"/>
      <c r="T160" s="96"/>
      <c r="U160" s="96"/>
      <c r="V160" s="96"/>
      <c r="W160" s="96"/>
      <c r="X160" s="96"/>
      <c r="Y160" s="147"/>
    </row>
    <row r="161" customFormat="false" ht="12.75" hidden="false" customHeight="false" outlineLevel="0" collapsed="false">
      <c r="A161" s="182"/>
      <c r="B161" s="183"/>
      <c r="C161" s="159"/>
      <c r="D161" s="96"/>
      <c r="E161" s="159"/>
      <c r="F161" s="96"/>
      <c r="G161" s="159"/>
      <c r="H161" s="96"/>
      <c r="I161" s="159"/>
      <c r="J161" s="96"/>
      <c r="K161" s="159"/>
      <c r="L161" s="96"/>
      <c r="M161" s="159"/>
      <c r="N161" s="96"/>
      <c r="O161" s="159"/>
      <c r="P161" s="96"/>
      <c r="Q161" s="159"/>
      <c r="R161" s="96"/>
      <c r="S161" s="159"/>
      <c r="T161" s="96"/>
      <c r="U161" s="96"/>
      <c r="V161" s="96"/>
      <c r="W161" s="96"/>
      <c r="X161" s="96"/>
      <c r="Y161" s="159"/>
    </row>
    <row r="162" customFormat="false" ht="12.75" hidden="false" customHeight="false" outlineLevel="0" collapsed="false">
      <c r="A162" s="182"/>
      <c r="B162" s="183"/>
      <c r="C162" s="159"/>
      <c r="D162" s="96"/>
      <c r="E162" s="159"/>
      <c r="F162" s="96"/>
      <c r="G162" s="159"/>
      <c r="H162" s="96"/>
      <c r="I162" s="159"/>
      <c r="J162" s="96"/>
      <c r="K162" s="159"/>
      <c r="L162" s="96"/>
      <c r="M162" s="159"/>
      <c r="N162" s="96"/>
      <c r="O162" s="159"/>
      <c r="P162" s="96"/>
      <c r="Q162" s="159"/>
      <c r="R162" s="96"/>
      <c r="S162" s="159"/>
      <c r="T162" s="96"/>
      <c r="U162" s="96"/>
      <c r="V162" s="96"/>
      <c r="W162" s="96"/>
      <c r="X162" s="96"/>
      <c r="Y162" s="159"/>
    </row>
    <row r="163" customFormat="false" ht="12.75" hidden="false" customHeight="false" outlineLevel="0" collapsed="false">
      <c r="A163" s="182"/>
      <c r="B163" s="183"/>
      <c r="C163" s="159"/>
      <c r="D163" s="96"/>
      <c r="E163" s="159"/>
      <c r="F163" s="96"/>
      <c r="G163" s="159"/>
      <c r="H163" s="96"/>
      <c r="I163" s="159"/>
      <c r="J163" s="96"/>
      <c r="K163" s="159"/>
      <c r="L163" s="96"/>
      <c r="M163" s="159"/>
      <c r="N163" s="96"/>
      <c r="O163" s="159"/>
      <c r="P163" s="96"/>
      <c r="Q163" s="159"/>
      <c r="R163" s="96"/>
      <c r="S163" s="159"/>
      <c r="T163" s="96"/>
      <c r="U163" s="96"/>
      <c r="V163" s="96"/>
      <c r="W163" s="96"/>
      <c r="X163" s="96"/>
      <c r="Y163" s="159"/>
    </row>
    <row r="164" customFormat="false" ht="12.75" hidden="false" customHeight="false" outlineLevel="0" collapsed="false">
      <c r="A164" s="182"/>
      <c r="B164" s="183"/>
      <c r="C164" s="159"/>
      <c r="D164" s="96"/>
      <c r="E164" s="159"/>
      <c r="F164" s="96"/>
      <c r="G164" s="159"/>
      <c r="H164" s="96"/>
      <c r="I164" s="159"/>
      <c r="J164" s="96"/>
      <c r="K164" s="159"/>
      <c r="L164" s="96"/>
      <c r="M164" s="159"/>
      <c r="N164" s="96"/>
      <c r="O164" s="159"/>
      <c r="P164" s="96"/>
      <c r="Q164" s="159"/>
      <c r="R164" s="96"/>
      <c r="S164" s="159"/>
      <c r="T164" s="96"/>
      <c r="U164" s="96"/>
      <c r="V164" s="96"/>
      <c r="W164" s="96"/>
      <c r="X164" s="96"/>
      <c r="Y164" s="159"/>
    </row>
    <row r="165" customFormat="false" ht="12.75" hidden="false" customHeight="false" outlineLevel="0" collapsed="false">
      <c r="A165" s="182"/>
      <c r="B165" s="183"/>
      <c r="C165" s="159"/>
      <c r="D165" s="96"/>
      <c r="E165" s="159"/>
      <c r="F165" s="96"/>
      <c r="G165" s="159"/>
      <c r="H165" s="96"/>
      <c r="I165" s="159"/>
      <c r="J165" s="96"/>
      <c r="K165" s="159"/>
      <c r="L165" s="96"/>
      <c r="M165" s="159"/>
      <c r="N165" s="96"/>
      <c r="O165" s="159"/>
      <c r="P165" s="96"/>
      <c r="Q165" s="159"/>
      <c r="R165" s="96"/>
      <c r="S165" s="159"/>
      <c r="T165" s="96"/>
      <c r="U165" s="96"/>
      <c r="V165" s="96"/>
      <c r="W165" s="96"/>
      <c r="X165" s="96"/>
      <c r="Y165" s="159"/>
    </row>
    <row r="166" customFormat="false" ht="12.75" hidden="false" customHeight="false" outlineLevel="0" collapsed="false">
      <c r="A166" s="182"/>
      <c r="B166" s="183"/>
      <c r="C166" s="159"/>
      <c r="D166" s="96"/>
      <c r="E166" s="159"/>
      <c r="F166" s="96"/>
      <c r="G166" s="159"/>
      <c r="H166" s="96"/>
      <c r="I166" s="159"/>
      <c r="J166" s="96"/>
      <c r="K166" s="159"/>
      <c r="L166" s="96"/>
      <c r="M166" s="159"/>
      <c r="N166" s="96"/>
      <c r="O166" s="159"/>
      <c r="P166" s="96"/>
      <c r="Q166" s="159"/>
      <c r="R166" s="96"/>
      <c r="S166" s="159"/>
      <c r="T166" s="96"/>
      <c r="U166" s="96"/>
      <c r="V166" s="96"/>
      <c r="W166" s="96"/>
      <c r="X166" s="96"/>
      <c r="Y166" s="159"/>
    </row>
    <row r="167" customFormat="false" ht="12.75" hidden="false" customHeight="false" outlineLevel="0" collapsed="false">
      <c r="A167" s="182"/>
      <c r="B167" s="183"/>
      <c r="C167" s="159"/>
      <c r="D167" s="96"/>
      <c r="E167" s="159"/>
      <c r="F167" s="96"/>
      <c r="G167" s="159"/>
      <c r="H167" s="96"/>
      <c r="I167" s="159"/>
      <c r="J167" s="96"/>
      <c r="K167" s="159"/>
      <c r="L167" s="96"/>
      <c r="M167" s="159"/>
      <c r="N167" s="96"/>
      <c r="O167" s="159"/>
      <c r="P167" s="96"/>
      <c r="Q167" s="159"/>
      <c r="R167" s="96"/>
      <c r="S167" s="159"/>
      <c r="T167" s="96"/>
      <c r="U167" s="96"/>
      <c r="V167" s="96"/>
      <c r="W167" s="96"/>
      <c r="X167" s="96"/>
      <c r="Y167" s="159"/>
    </row>
    <row r="168" customFormat="false" ht="12.75" hidden="false" customHeight="false" outlineLevel="0" collapsed="false">
      <c r="A168" s="182"/>
      <c r="B168" s="183"/>
      <c r="C168" s="159"/>
      <c r="D168" s="96"/>
      <c r="E168" s="159"/>
      <c r="F168" s="96"/>
      <c r="G168" s="159"/>
      <c r="H168" s="96"/>
      <c r="I168" s="159"/>
      <c r="J168" s="96"/>
      <c r="K168" s="159"/>
      <c r="L168" s="96"/>
      <c r="M168" s="159"/>
      <c r="N168" s="96"/>
      <c r="O168" s="159"/>
      <c r="P168" s="96"/>
      <c r="Q168" s="159"/>
      <c r="R168" s="96"/>
      <c r="S168" s="159"/>
      <c r="T168" s="96"/>
      <c r="U168" s="96"/>
      <c r="V168" s="96"/>
      <c r="W168" s="96"/>
      <c r="X168" s="96"/>
      <c r="Y168" s="159"/>
    </row>
    <row r="169" customFormat="false" ht="12.75" hidden="false" customHeight="false" outlineLevel="0" collapsed="false">
      <c r="A169" s="96"/>
      <c r="C169" s="147"/>
      <c r="D169" s="96"/>
      <c r="E169" s="147"/>
      <c r="F169" s="96"/>
      <c r="G169" s="147"/>
      <c r="H169" s="96"/>
      <c r="I169" s="147"/>
      <c r="J169" s="96"/>
      <c r="K169" s="147"/>
      <c r="L169" s="96"/>
      <c r="M169" s="147"/>
      <c r="N169" s="96"/>
      <c r="O169" s="147"/>
      <c r="P169" s="96"/>
      <c r="Q169" s="147"/>
      <c r="R169" s="96"/>
      <c r="S169" s="147"/>
      <c r="T169" s="96"/>
      <c r="U169" s="96"/>
      <c r="V169" s="96"/>
      <c r="W169" s="96"/>
      <c r="X169" s="96"/>
      <c r="Y169" s="147"/>
    </row>
    <row r="170" customFormat="false" ht="12.75" hidden="false" customHeight="false" outlineLevel="0" collapsed="false">
      <c r="A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</row>
    <row r="171" customFormat="false" ht="12.75" hidden="false" customHeight="false" outlineLevel="0" collapsed="false">
      <c r="A171" s="96"/>
      <c r="C171" s="185"/>
      <c r="D171" s="185"/>
      <c r="E171" s="185"/>
      <c r="F171" s="185"/>
      <c r="G171" s="185"/>
      <c r="H171" s="185"/>
      <c r="I171" s="185"/>
      <c r="J171" s="185"/>
      <c r="K171" s="185"/>
      <c r="L171" s="185"/>
      <c r="M171" s="185"/>
      <c r="N171" s="185"/>
      <c r="O171" s="185"/>
      <c r="P171" s="185"/>
      <c r="Q171" s="185"/>
      <c r="R171" s="185"/>
      <c r="S171" s="185"/>
      <c r="T171" s="185"/>
      <c r="U171" s="185"/>
      <c r="V171" s="185"/>
      <c r="W171" s="185"/>
      <c r="X171" s="185"/>
      <c r="Y171" s="185"/>
      <c r="Z171" s="186"/>
    </row>
    <row r="172" customFormat="false" ht="12.75" hidden="false" customHeight="false" outlineLevel="0" collapsed="false">
      <c r="A172" s="96"/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5"/>
      <c r="Z172" s="186"/>
    </row>
    <row r="173" customFormat="false" ht="12.75" hidden="false" customHeight="false" outlineLevel="0" collapsed="false">
      <c r="A173" s="96"/>
      <c r="C173" s="185"/>
      <c r="D173" s="185"/>
      <c r="E173" s="185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185"/>
      <c r="X173" s="185"/>
      <c r="Y173" s="185"/>
      <c r="Z173" s="186"/>
    </row>
    <row r="174" customFormat="false" ht="12.75" hidden="false" customHeight="false" outlineLevel="0" collapsed="false">
      <c r="A174" s="96"/>
      <c r="C174" s="185"/>
      <c r="D174" s="185"/>
      <c r="E174" s="185"/>
      <c r="F174" s="185"/>
      <c r="G174" s="185"/>
      <c r="H174" s="185"/>
      <c r="I174" s="185"/>
      <c r="J174" s="185"/>
      <c r="K174" s="185"/>
      <c r="L174" s="185"/>
      <c r="M174" s="185"/>
      <c r="N174" s="185"/>
      <c r="O174" s="185"/>
      <c r="P174" s="185"/>
      <c r="Q174" s="185"/>
      <c r="R174" s="185"/>
      <c r="S174" s="185"/>
      <c r="T174" s="185"/>
      <c r="U174" s="185"/>
      <c r="V174" s="185"/>
      <c r="W174" s="185"/>
      <c r="X174" s="185"/>
      <c r="Y174" s="185"/>
      <c r="Z174" s="186"/>
    </row>
    <row r="175" customFormat="false" ht="12.75" hidden="false" customHeight="false" outlineLevel="0" collapsed="false">
      <c r="A175" s="96"/>
      <c r="C175" s="185"/>
      <c r="D175" s="185"/>
      <c r="E175" s="185"/>
      <c r="F175" s="185"/>
      <c r="G175" s="185"/>
      <c r="H175" s="185"/>
      <c r="I175" s="185"/>
      <c r="J175" s="185"/>
      <c r="K175" s="185"/>
      <c r="L175" s="185"/>
      <c r="M175" s="185"/>
      <c r="N175" s="185"/>
      <c r="O175" s="185"/>
      <c r="P175" s="185"/>
      <c r="Q175" s="185"/>
      <c r="R175" s="185"/>
      <c r="S175" s="185"/>
      <c r="T175" s="185"/>
      <c r="U175" s="185"/>
      <c r="V175" s="185"/>
      <c r="W175" s="185"/>
      <c r="X175" s="185"/>
      <c r="Y175" s="185"/>
      <c r="Z175" s="186"/>
    </row>
    <row r="176" customFormat="false" ht="12.75" hidden="false" customHeight="false" outlineLevel="0" collapsed="false">
      <c r="A176" s="96"/>
      <c r="C176" s="185"/>
      <c r="D176" s="185"/>
      <c r="E176" s="185"/>
      <c r="F176" s="185"/>
      <c r="G176" s="185"/>
      <c r="H176" s="185"/>
      <c r="I176" s="185"/>
      <c r="J176" s="185"/>
      <c r="K176" s="185"/>
      <c r="L176" s="185"/>
      <c r="M176" s="185"/>
      <c r="N176" s="185"/>
      <c r="O176" s="185"/>
      <c r="P176" s="185"/>
      <c r="Q176" s="185"/>
      <c r="R176" s="185"/>
      <c r="S176" s="185"/>
      <c r="T176" s="185"/>
      <c r="U176" s="185"/>
      <c r="V176" s="185"/>
      <c r="W176" s="185"/>
      <c r="X176" s="185"/>
      <c r="Y176" s="185"/>
      <c r="Z176" s="186"/>
    </row>
    <row r="177" customFormat="false" ht="12.75" hidden="false" customHeight="false" outlineLevel="0" collapsed="false">
      <c r="A177" s="96"/>
      <c r="C177" s="185"/>
      <c r="D177" s="185"/>
      <c r="E177" s="185"/>
      <c r="F177" s="185"/>
      <c r="G177" s="185"/>
      <c r="H177" s="185"/>
      <c r="I177" s="185"/>
      <c r="J177" s="185"/>
      <c r="K177" s="185"/>
      <c r="L177" s="185"/>
      <c r="M177" s="185"/>
      <c r="N177" s="185"/>
      <c r="O177" s="185"/>
      <c r="P177" s="185"/>
      <c r="Q177" s="185"/>
      <c r="R177" s="185"/>
      <c r="S177" s="185"/>
      <c r="T177" s="185"/>
      <c r="U177" s="185"/>
      <c r="V177" s="185"/>
      <c r="W177" s="185"/>
      <c r="X177" s="185"/>
      <c r="Y177" s="185"/>
      <c r="Z177" s="186"/>
    </row>
    <row r="178" customFormat="false" ht="12.75" hidden="false" customHeight="false" outlineLevel="0" collapsed="false">
      <c r="A178" s="96"/>
      <c r="C178" s="185"/>
      <c r="D178" s="185"/>
      <c r="E178" s="185"/>
      <c r="F178" s="185"/>
      <c r="G178" s="185"/>
      <c r="H178" s="185"/>
      <c r="I178" s="185"/>
      <c r="J178" s="185"/>
      <c r="K178" s="185"/>
      <c r="L178" s="185"/>
      <c r="M178" s="185"/>
      <c r="N178" s="185"/>
      <c r="O178" s="185"/>
      <c r="P178" s="185"/>
      <c r="Q178" s="185"/>
      <c r="R178" s="185"/>
      <c r="S178" s="185"/>
      <c r="T178" s="185"/>
      <c r="U178" s="185"/>
      <c r="V178" s="185"/>
      <c r="W178" s="185"/>
      <c r="X178" s="185"/>
      <c r="Y178" s="185"/>
      <c r="Z178" s="186"/>
    </row>
    <row r="179" customFormat="false" ht="12.75" hidden="false" customHeight="false" outlineLevel="0" collapsed="false">
      <c r="A179" s="96"/>
      <c r="C179" s="187"/>
      <c r="D179" s="185"/>
      <c r="E179" s="187"/>
      <c r="F179" s="185"/>
      <c r="G179" s="187"/>
      <c r="H179" s="185"/>
      <c r="I179" s="187"/>
      <c r="J179" s="185"/>
      <c r="K179" s="187"/>
      <c r="L179" s="185"/>
      <c r="M179" s="187"/>
      <c r="N179" s="185"/>
      <c r="O179" s="187"/>
      <c r="P179" s="185"/>
      <c r="Q179" s="187"/>
      <c r="R179" s="185"/>
      <c r="S179" s="187"/>
      <c r="T179" s="185"/>
      <c r="U179" s="185"/>
      <c r="V179" s="185"/>
      <c r="W179" s="185"/>
      <c r="X179" s="185"/>
      <c r="Y179" s="187"/>
      <c r="Z179" s="186"/>
    </row>
    <row r="180" customFormat="false" ht="12.75" hidden="false" customHeight="false" outlineLevel="0" collapsed="false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0"/>
    </row>
    <row r="181" customFormat="false" ht="12.75" hidden="false" customHeight="false" outlineLevel="0" collapsed="false">
      <c r="A181" s="96"/>
      <c r="C181" s="96"/>
      <c r="E181" s="96"/>
      <c r="G181" s="96"/>
      <c r="I181" s="96"/>
      <c r="K181" s="96"/>
      <c r="M181" s="96"/>
      <c r="O181" s="96"/>
      <c r="Q181" s="96"/>
      <c r="S181" s="96"/>
      <c r="Y181" s="96"/>
    </row>
    <row r="182" customFormat="false" ht="12.75" hidden="false" customHeight="false" outlineLevel="0" collapsed="false">
      <c r="A182" s="96"/>
      <c r="C182" s="96"/>
      <c r="E182" s="96"/>
      <c r="G182" s="96"/>
      <c r="I182" s="96"/>
      <c r="K182" s="96"/>
      <c r="M182" s="96"/>
      <c r="O182" s="96"/>
      <c r="Q182" s="96"/>
      <c r="S182" s="96"/>
      <c r="Y182" s="96"/>
    </row>
    <row r="183" customFormat="false" ht="12.75" hidden="false" customHeight="false" outlineLevel="0" collapsed="false">
      <c r="A183" s="96"/>
      <c r="C183" s="96"/>
      <c r="E183" s="96"/>
      <c r="G183" s="96"/>
      <c r="I183" s="96"/>
      <c r="K183" s="96"/>
      <c r="M183" s="96"/>
      <c r="O183" s="96"/>
      <c r="Q183" s="96"/>
      <c r="S183" s="96"/>
      <c r="Y183" s="96"/>
    </row>
    <row r="184" customFormat="false" ht="12.75" hidden="false" customHeight="false" outlineLevel="0" collapsed="false">
      <c r="A184" s="96"/>
      <c r="C184" s="96"/>
      <c r="E184" s="96"/>
      <c r="G184" s="96"/>
      <c r="I184" s="96"/>
      <c r="K184" s="96"/>
      <c r="M184" s="96"/>
      <c r="O184" s="96"/>
      <c r="Q184" s="96"/>
      <c r="S184" s="96"/>
      <c r="Y184" s="96"/>
    </row>
    <row r="185" customFormat="false" ht="12.75" hidden="false" customHeight="false" outlineLevel="0" collapsed="false">
      <c r="A185" s="96"/>
      <c r="C185" s="96"/>
      <c r="E185" s="96"/>
      <c r="G185" s="96"/>
      <c r="I185" s="96"/>
      <c r="K185" s="96"/>
      <c r="M185" s="96"/>
      <c r="O185" s="96"/>
      <c r="Q185" s="96"/>
      <c r="S185" s="96"/>
      <c r="Y185" s="96"/>
    </row>
    <row r="186" customFormat="false" ht="12.75" hidden="false" customHeight="false" outlineLevel="0" collapsed="false">
      <c r="A186" s="96"/>
      <c r="C186" s="96"/>
      <c r="E186" s="96"/>
      <c r="G186" s="96"/>
      <c r="I186" s="96"/>
      <c r="K186" s="96"/>
      <c r="M186" s="96"/>
      <c r="O186" s="96"/>
      <c r="Q186" s="96"/>
      <c r="S186" s="96"/>
      <c r="Y186" s="96"/>
    </row>
    <row r="187" customFormat="false" ht="12.75" hidden="false" customHeight="false" outlineLevel="0" collapsed="false">
      <c r="A187" s="96"/>
      <c r="C187" s="96"/>
      <c r="E187" s="96"/>
      <c r="G187" s="96"/>
      <c r="I187" s="96"/>
      <c r="K187" s="96"/>
      <c r="M187" s="96"/>
      <c r="O187" s="96"/>
      <c r="Q187" s="96"/>
      <c r="S187" s="96"/>
      <c r="Y187" s="96"/>
    </row>
    <row r="188" customFormat="false" ht="12.75" hidden="false" customHeight="false" outlineLevel="0" collapsed="false">
      <c r="A188" s="96"/>
      <c r="C188" s="96"/>
      <c r="E188" s="96"/>
      <c r="G188" s="96"/>
      <c r="I188" s="96"/>
      <c r="K188" s="96"/>
      <c r="M188" s="96"/>
      <c r="O188" s="96"/>
      <c r="Q188" s="96"/>
      <c r="S188" s="96"/>
      <c r="Y188" s="96"/>
    </row>
    <row r="189" customFormat="false" ht="12.75" hidden="false" customHeight="false" outlineLevel="0" collapsed="false">
      <c r="A189" s="96"/>
      <c r="C189" s="96"/>
      <c r="E189" s="96"/>
      <c r="G189" s="96"/>
      <c r="I189" s="96"/>
      <c r="K189" s="96"/>
      <c r="M189" s="96"/>
      <c r="O189" s="96"/>
      <c r="Q189" s="96"/>
      <c r="S189" s="96"/>
      <c r="Y189" s="96"/>
    </row>
    <row r="190" customFormat="false" ht="12.75" hidden="false" customHeight="false" outlineLevel="0" collapsed="false">
      <c r="A190" s="96"/>
      <c r="C190" s="96"/>
      <c r="E190" s="96"/>
      <c r="G190" s="96"/>
      <c r="I190" s="96"/>
      <c r="K190" s="96"/>
      <c r="M190" s="96"/>
      <c r="O190" s="96"/>
      <c r="Q190" s="96"/>
      <c r="S190" s="96"/>
      <c r="Y190" s="96"/>
    </row>
    <row r="191" customFormat="false" ht="12.75" hidden="false" customHeight="false" outlineLevel="0" collapsed="false">
      <c r="A191" s="96"/>
      <c r="C191" s="96"/>
      <c r="E191" s="96"/>
      <c r="G191" s="96"/>
      <c r="I191" s="96"/>
      <c r="K191" s="96"/>
      <c r="M191" s="96"/>
      <c r="O191" s="96"/>
      <c r="Q191" s="96"/>
      <c r="S191" s="96"/>
      <c r="Y191" s="96"/>
    </row>
    <row r="192" customFormat="false" ht="12.75" hidden="false" customHeight="false" outlineLevel="0" collapsed="false">
      <c r="A192" s="96"/>
      <c r="C192" s="96"/>
      <c r="E192" s="96"/>
      <c r="G192" s="96"/>
      <c r="I192" s="96"/>
      <c r="K192" s="96"/>
      <c r="M192" s="96"/>
      <c r="O192" s="96"/>
      <c r="Q192" s="96"/>
      <c r="S192" s="96"/>
      <c r="Y192" s="96"/>
    </row>
    <row r="199" customFormat="false" ht="12.75" hidden="false" customHeight="false" outlineLevel="0" collapsed="false">
      <c r="A199" s="69" t="s">
        <v>101</v>
      </c>
      <c r="Z199" s="69"/>
      <c r="AC199" s="57"/>
    </row>
    <row r="200" customFormat="false" ht="12.75" hidden="false" customHeight="false" outlineLevel="0" collapsed="false">
      <c r="A200" s="69" t="s">
        <v>102</v>
      </c>
      <c r="C200" s="188"/>
      <c r="D200" s="189"/>
      <c r="E200" s="188"/>
      <c r="F200" s="189"/>
      <c r="G200" s="188" t="n">
        <v>2778.8816945</v>
      </c>
      <c r="H200" s="189"/>
      <c r="I200" s="188" t="n">
        <v>-11841.1059523</v>
      </c>
      <c r="J200" s="189"/>
      <c r="K200" s="188" t="n">
        <v>-9289.358695</v>
      </c>
      <c r="L200" s="189"/>
      <c r="M200" s="188"/>
      <c r="N200" s="189"/>
      <c r="O200" s="188"/>
      <c r="P200" s="189"/>
      <c r="Q200" s="188"/>
      <c r="R200" s="189"/>
      <c r="S200" s="188"/>
      <c r="T200" s="189"/>
      <c r="U200" s="189"/>
      <c r="V200" s="189"/>
      <c r="W200" s="189"/>
      <c r="X200" s="189"/>
      <c r="Y200" s="188" t="n">
        <v>-18351.5829528</v>
      </c>
      <c r="Z200" s="189"/>
      <c r="AA200" s="182"/>
      <c r="AB200" s="182"/>
      <c r="AC200" s="182"/>
      <c r="AD200" s="182"/>
      <c r="AE200" s="188"/>
    </row>
    <row r="201" customFormat="false" ht="12.75" hidden="false" customHeight="false" outlineLevel="0" collapsed="false">
      <c r="A201" s="69" t="s">
        <v>103</v>
      </c>
      <c r="C201" s="188"/>
      <c r="D201" s="189"/>
      <c r="E201" s="188"/>
      <c r="F201" s="189"/>
      <c r="G201" s="188" t="n">
        <v>0</v>
      </c>
      <c r="H201" s="189"/>
      <c r="I201" s="188" t="n">
        <v>0</v>
      </c>
      <c r="J201" s="189"/>
      <c r="K201" s="188" t="n">
        <v>0</v>
      </c>
      <c r="L201" s="189"/>
      <c r="M201" s="188"/>
      <c r="N201" s="189"/>
      <c r="O201" s="188"/>
      <c r="P201" s="189"/>
      <c r="Q201" s="188"/>
      <c r="R201" s="189"/>
      <c r="S201" s="188"/>
      <c r="T201" s="189"/>
      <c r="U201" s="189"/>
      <c r="V201" s="189"/>
      <c r="W201" s="189"/>
      <c r="X201" s="189"/>
      <c r="Y201" s="188" t="n">
        <v>0</v>
      </c>
      <c r="Z201" s="189"/>
      <c r="AA201" s="182"/>
      <c r="AB201" s="182"/>
      <c r="AC201" s="182"/>
      <c r="AD201" s="182"/>
      <c r="AE201" s="188"/>
    </row>
    <row r="202" customFormat="false" ht="12.75" hidden="false" customHeight="false" outlineLevel="0" collapsed="false">
      <c r="A202" s="69" t="s">
        <v>104</v>
      </c>
      <c r="C202" s="188"/>
      <c r="D202" s="189"/>
      <c r="E202" s="188"/>
      <c r="F202" s="189"/>
      <c r="G202" s="188" t="n">
        <v>0</v>
      </c>
      <c r="H202" s="189"/>
      <c r="I202" s="188" t="n">
        <v>0</v>
      </c>
      <c r="J202" s="189"/>
      <c r="K202" s="188" t="n">
        <v>0</v>
      </c>
      <c r="L202" s="189"/>
      <c r="M202" s="188"/>
      <c r="N202" s="189"/>
      <c r="O202" s="188"/>
      <c r="P202" s="189"/>
      <c r="Q202" s="188"/>
      <c r="R202" s="189"/>
      <c r="S202" s="188"/>
      <c r="T202" s="189"/>
      <c r="U202" s="189"/>
      <c r="V202" s="189"/>
      <c r="W202" s="189"/>
      <c r="X202" s="189"/>
      <c r="Y202" s="188" t="n">
        <v>0</v>
      </c>
      <c r="Z202" s="189"/>
      <c r="AA202" s="182"/>
      <c r="AB202" s="182"/>
      <c r="AC202" s="182"/>
      <c r="AD202" s="182"/>
      <c r="AE202" s="188"/>
    </row>
    <row r="203" customFormat="false" ht="12.75" hidden="false" customHeight="false" outlineLevel="0" collapsed="false">
      <c r="C203" s="188"/>
      <c r="D203" s="189"/>
      <c r="E203" s="188"/>
      <c r="F203" s="189"/>
      <c r="G203" s="188" t="n">
        <v>2778.8816945</v>
      </c>
      <c r="H203" s="189"/>
      <c r="I203" s="188" t="n">
        <v>-11841.1059523</v>
      </c>
      <c r="J203" s="189"/>
      <c r="K203" s="188" t="n">
        <v>-9289.358695</v>
      </c>
      <c r="L203" s="189"/>
      <c r="M203" s="188"/>
      <c r="N203" s="189"/>
      <c r="O203" s="188"/>
      <c r="P203" s="189"/>
      <c r="Q203" s="188"/>
      <c r="R203" s="189"/>
      <c r="S203" s="188"/>
      <c r="T203" s="189"/>
      <c r="U203" s="189"/>
      <c r="V203" s="189"/>
      <c r="W203" s="189"/>
      <c r="X203" s="189"/>
      <c r="Y203" s="188" t="n">
        <v>-18351.5829528</v>
      </c>
      <c r="Z203" s="189"/>
      <c r="AA203" s="182"/>
      <c r="AB203" s="182"/>
      <c r="AC203" s="182"/>
      <c r="AD203" s="182"/>
      <c r="AE203" s="188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01"/>
      <c r="AB204" s="101"/>
      <c r="AC204" s="101"/>
      <c r="AD204" s="101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01"/>
      <c r="AB205" s="101"/>
      <c r="AC205" s="101"/>
      <c r="AD205" s="101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01"/>
      <c r="AB206" s="101"/>
      <c r="AC206" s="101"/>
      <c r="AD206" s="101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69"/>
      <c r="AC207" s="57"/>
    </row>
    <row r="208" customFormat="false" ht="12.75" hidden="false" customHeight="false" outlineLevel="0" collapsed="false">
      <c r="C208" s="188"/>
      <c r="D208" s="189"/>
      <c r="E208" s="188"/>
      <c r="F208" s="189"/>
      <c r="G208" s="188"/>
      <c r="H208" s="189"/>
      <c r="I208" s="188"/>
      <c r="J208" s="189"/>
      <c r="K208" s="188"/>
      <c r="L208" s="189"/>
      <c r="M208" s="188"/>
      <c r="N208" s="189"/>
      <c r="O208" s="188"/>
      <c r="P208" s="189"/>
      <c r="Q208" s="188"/>
      <c r="R208" s="189"/>
      <c r="S208" s="188"/>
      <c r="T208" s="189"/>
      <c r="U208" s="189"/>
      <c r="V208" s="189"/>
      <c r="W208" s="189"/>
      <c r="X208" s="189"/>
      <c r="Y208" s="188"/>
      <c r="Z208" s="189"/>
      <c r="AA208" s="182"/>
      <c r="AB208" s="182"/>
      <c r="AC208" s="182"/>
      <c r="AD208" s="182"/>
      <c r="AE208" s="188"/>
    </row>
    <row r="209" customFormat="false" ht="12.75" hidden="false" customHeight="false" outlineLevel="0" collapsed="false">
      <c r="C209" s="188"/>
      <c r="D209" s="189"/>
      <c r="E209" s="188"/>
      <c r="F209" s="189"/>
      <c r="G209" s="188"/>
      <c r="H209" s="189"/>
      <c r="I209" s="188"/>
      <c r="J209" s="189"/>
      <c r="K209" s="188"/>
      <c r="L209" s="189"/>
      <c r="M209" s="188"/>
      <c r="N209" s="189"/>
      <c r="O209" s="188"/>
      <c r="P209" s="189"/>
      <c r="Q209" s="188"/>
      <c r="R209" s="189"/>
      <c r="S209" s="188"/>
      <c r="T209" s="189"/>
      <c r="U209" s="189"/>
      <c r="V209" s="189"/>
      <c r="W209" s="189"/>
      <c r="X209" s="189"/>
      <c r="Y209" s="188"/>
      <c r="Z209" s="189"/>
      <c r="AA209" s="182"/>
      <c r="AB209" s="182"/>
      <c r="AC209" s="182"/>
      <c r="AD209" s="182"/>
      <c r="AE209" s="188"/>
    </row>
    <row r="210" customFormat="false" ht="12.75" hidden="false" customHeight="false" outlineLevel="0" collapsed="false">
      <c r="C210" s="188"/>
      <c r="D210" s="189"/>
      <c r="E210" s="188"/>
      <c r="F210" s="189"/>
      <c r="G210" s="188"/>
      <c r="H210" s="189"/>
      <c r="I210" s="188"/>
      <c r="J210" s="189"/>
      <c r="K210" s="188"/>
      <c r="L210" s="189"/>
      <c r="M210" s="188"/>
      <c r="N210" s="189"/>
      <c r="O210" s="188"/>
      <c r="P210" s="189"/>
      <c r="Q210" s="188"/>
      <c r="R210" s="189"/>
      <c r="S210" s="188"/>
      <c r="T210" s="189"/>
      <c r="U210" s="189"/>
      <c r="V210" s="189"/>
      <c r="W210" s="189"/>
      <c r="X210" s="189"/>
      <c r="Y210" s="188"/>
      <c r="Z210" s="189"/>
      <c r="AA210" s="182"/>
      <c r="AB210" s="182"/>
      <c r="AC210" s="182"/>
      <c r="AD210" s="182"/>
      <c r="AE210" s="188"/>
    </row>
    <row r="211" customFormat="false" ht="12.75" hidden="false" customHeight="false" outlineLevel="0" collapsed="false">
      <c r="C211" s="188"/>
      <c r="D211" s="189"/>
      <c r="E211" s="188"/>
      <c r="F211" s="189"/>
      <c r="G211" s="188"/>
      <c r="H211" s="189"/>
      <c r="I211" s="188"/>
      <c r="J211" s="189"/>
      <c r="K211" s="188"/>
      <c r="L211" s="189"/>
      <c r="M211" s="188"/>
      <c r="N211" s="189"/>
      <c r="O211" s="188"/>
      <c r="P211" s="189"/>
      <c r="Q211" s="188"/>
      <c r="R211" s="189"/>
      <c r="S211" s="188"/>
      <c r="T211" s="189"/>
      <c r="U211" s="189"/>
      <c r="V211" s="189"/>
      <c r="W211" s="189"/>
      <c r="X211" s="189"/>
      <c r="Y211" s="188"/>
      <c r="Z211" s="189"/>
      <c r="AA211" s="182"/>
      <c r="AB211" s="182"/>
      <c r="AC211" s="182"/>
      <c r="AD211" s="182"/>
      <c r="AE211" s="188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01"/>
      <c r="AB212" s="101"/>
      <c r="AC212" s="101"/>
      <c r="AD212" s="101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01"/>
      <c r="AB213" s="101"/>
      <c r="AC213" s="101"/>
      <c r="AD213" s="101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8"/>
      <c r="D214" s="189"/>
      <c r="E214" s="188"/>
      <c r="F214" s="189"/>
      <c r="G214" s="188"/>
      <c r="H214" s="189"/>
      <c r="I214" s="188"/>
      <c r="J214" s="189"/>
      <c r="K214" s="188"/>
      <c r="L214" s="189"/>
      <c r="M214" s="188"/>
      <c r="N214" s="189"/>
      <c r="O214" s="188"/>
      <c r="P214" s="189"/>
      <c r="Q214" s="188"/>
      <c r="R214" s="189"/>
      <c r="S214" s="188"/>
      <c r="T214" s="189"/>
      <c r="U214" s="189"/>
      <c r="V214" s="189"/>
      <c r="W214" s="189"/>
      <c r="X214" s="189"/>
      <c r="Y214" s="188"/>
      <c r="Z214" s="189"/>
      <c r="AA214" s="182"/>
      <c r="AB214" s="182"/>
      <c r="AC214" s="182"/>
      <c r="AD214" s="182"/>
      <c r="AE214" s="188"/>
    </row>
    <row r="215" customFormat="false" ht="12.75" hidden="false" customHeight="false" outlineLevel="0" collapsed="false">
      <c r="C215" s="188"/>
      <c r="D215" s="189"/>
      <c r="E215" s="188"/>
      <c r="F215" s="189"/>
      <c r="G215" s="188"/>
      <c r="H215" s="189"/>
      <c r="I215" s="188"/>
      <c r="J215" s="189"/>
      <c r="K215" s="188"/>
      <c r="L215" s="189"/>
      <c r="M215" s="188"/>
      <c r="N215" s="189"/>
      <c r="O215" s="188"/>
      <c r="P215" s="189"/>
      <c r="Q215" s="188"/>
      <c r="R215" s="189"/>
      <c r="S215" s="188"/>
      <c r="T215" s="189"/>
      <c r="U215" s="189"/>
      <c r="V215" s="189"/>
      <c r="W215" s="189"/>
      <c r="X215" s="189"/>
      <c r="Y215" s="188"/>
      <c r="Z215" s="189"/>
      <c r="AA215" s="182"/>
      <c r="AB215" s="182"/>
      <c r="AC215" s="182"/>
      <c r="AD215" s="182"/>
      <c r="AE215" s="188"/>
    </row>
    <row r="216" customFormat="false" ht="12.75" hidden="false" customHeight="false" outlineLevel="0" collapsed="false">
      <c r="C216" s="188"/>
      <c r="D216" s="189"/>
      <c r="E216" s="188"/>
      <c r="F216" s="189"/>
      <c r="G216" s="188"/>
      <c r="H216" s="189"/>
      <c r="I216" s="188"/>
      <c r="J216" s="189"/>
      <c r="K216" s="188"/>
      <c r="L216" s="189"/>
      <c r="M216" s="188"/>
      <c r="N216" s="189"/>
      <c r="O216" s="188"/>
      <c r="P216" s="189"/>
      <c r="Q216" s="188"/>
      <c r="R216" s="189"/>
      <c r="S216" s="188"/>
      <c r="T216" s="189"/>
      <c r="U216" s="189"/>
      <c r="V216" s="189"/>
      <c r="W216" s="189"/>
      <c r="X216" s="189"/>
      <c r="Y216" s="188"/>
      <c r="Z216" s="189"/>
      <c r="AA216" s="182"/>
      <c r="AB216" s="182"/>
      <c r="AC216" s="182"/>
      <c r="AD216" s="182"/>
      <c r="AE216" s="188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C4" activeCellId="0" sqref="C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90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190" t="s">
        <v>105</v>
      </c>
      <c r="B1" s="191" t="n">
        <f aca="false">+Blank!B67</f>
        <v>0</v>
      </c>
      <c r="C1" s="191" t="n">
        <f aca="false">+'WTI NXC2'!B67</f>
        <v>0</v>
      </c>
      <c r="D1" s="191" t="n">
        <f aca="false">+'WTI HEDGE'!B67</f>
        <v>0</v>
      </c>
      <c r="E1" s="191" t="n">
        <f aca="false">+'Blank 2'!B67</f>
        <v>0</v>
      </c>
      <c r="F1" s="191" t="n">
        <f aca="false">+'WTI NXC1'!B67</f>
        <v>0</v>
      </c>
      <c r="G1" s="191"/>
      <c r="H1" s="191"/>
      <c r="I1" s="191"/>
      <c r="J1" s="191"/>
      <c r="K1" s="191"/>
      <c r="L1" s="191" t="n">
        <f aca="false">+'Blank 3'!B67</f>
        <v>0</v>
      </c>
      <c r="M1" s="191"/>
      <c r="N1" s="192" t="n">
        <f aca="false">SUM(C1:L1)</f>
        <v>0</v>
      </c>
    </row>
    <row r="2" customFormat="false" ht="12.75" hidden="false" customHeight="false" outlineLevel="0" collapsed="false">
      <c r="A2" s="190" t="s">
        <v>106</v>
      </c>
      <c r="B2" s="193"/>
      <c r="C2" s="193" t="n">
        <f aca="false">'WTI NXC1'!$M$38</f>
        <v>0</v>
      </c>
      <c r="D2" s="193" t="n">
        <f aca="false">'WTI NXC2'!$M$38</f>
        <v>0</v>
      </c>
      <c r="E2" s="193" t="n">
        <f aca="false">'WTI HEDGE'!$M$38</f>
        <v>0</v>
      </c>
      <c r="F2" s="193" t="n">
        <f aca="false">'Blank 2'!$M$38</f>
        <v>0</v>
      </c>
      <c r="G2" s="193"/>
      <c r="H2" s="193"/>
      <c r="I2" s="193"/>
      <c r="J2" s="193"/>
      <c r="K2" s="193"/>
      <c r="L2" s="193" t="n">
        <f aca="false">+'Blank 3'!$M$38</f>
        <v>0</v>
      </c>
      <c r="M2" s="193"/>
      <c r="N2" s="190"/>
      <c r="O2" s="190"/>
    </row>
    <row r="3" customFormat="false" ht="12.75" hidden="false" customHeight="false" outlineLevel="0" collapsed="false">
      <c r="A3" s="194" t="n">
        <f aca="true">NOW()</f>
        <v>45926.9811848945</v>
      </c>
      <c r="B3" s="195" t="s">
        <v>107</v>
      </c>
      <c r="C3" s="196" t="str">
        <f aca="false">'WTI NXC1'!$B$3</f>
        <v>WTI NXC1</v>
      </c>
      <c r="D3" s="197" t="str">
        <f aca="false">'WTI NXC2'!$B$3</f>
        <v>WTI NXC2</v>
      </c>
      <c r="E3" s="196" t="str">
        <f aca="false">'WTI HEDGE'!$B$3</f>
        <v>WTI HEDGE</v>
      </c>
      <c r="F3" s="198" t="s">
        <v>108</v>
      </c>
      <c r="G3" s="195"/>
      <c r="H3" s="195"/>
      <c r="I3" s="195"/>
      <c r="J3" s="195"/>
      <c r="K3" s="195"/>
      <c r="L3" s="199" t="s">
        <v>109</v>
      </c>
      <c r="M3" s="195"/>
      <c r="N3" s="195"/>
      <c r="O3" s="190"/>
    </row>
    <row r="4" customFormat="false" ht="12.75" hidden="false" customHeight="false" outlineLevel="0" collapsed="false">
      <c r="A4" s="190" t="s">
        <v>77</v>
      </c>
      <c r="B4" s="200" t="n">
        <v>0</v>
      </c>
      <c r="C4" s="200" t="str">
        <f aca="false">H!B2</f>
        <v>1142315</v>
      </c>
      <c r="D4" s="200" t="str">
        <f aca="false">H!B7</f>
        <v>1142316</v>
      </c>
      <c r="E4" s="200" t="str">
        <f aca="false">H!B12</f>
        <v>1142317</v>
      </c>
      <c r="F4" s="200" t="n">
        <v>0</v>
      </c>
      <c r="G4" s="200" t="n">
        <v>0</v>
      </c>
      <c r="H4" s="200" t="n">
        <v>0</v>
      </c>
      <c r="I4" s="200" t="n">
        <v>0</v>
      </c>
      <c r="J4" s="200" t="n">
        <v>0</v>
      </c>
      <c r="K4" s="200" t="n">
        <v>0</v>
      </c>
      <c r="L4" s="200" t="n">
        <v>0</v>
      </c>
      <c r="M4" s="200" t="n">
        <v>0</v>
      </c>
    </row>
    <row r="5" customFormat="false" ht="27" hidden="false" customHeight="true" outlineLevel="0" collapsed="false">
      <c r="O5" s="152"/>
    </row>
    <row r="6" customFormat="false" ht="12.75" hidden="true" customHeight="false" outlineLevel="0" collapsed="false">
      <c r="A6" s="190" t="s">
        <v>110</v>
      </c>
      <c r="B6" s="201" t="n">
        <v>0</v>
      </c>
      <c r="C6" s="201" t="n">
        <f aca="false">+H!$E14</f>
        <v>0</v>
      </c>
      <c r="D6" s="201" t="str">
        <f aca="false">+H!D4</f>
        <v>CEXGOPTIONS</v>
      </c>
      <c r="E6" s="201" t="n">
        <f aca="false">+H!E4</f>
        <v>0</v>
      </c>
      <c r="F6" s="201" t="n">
        <v>0</v>
      </c>
      <c r="G6" s="201" t="n">
        <v>0</v>
      </c>
      <c r="H6" s="201" t="n">
        <v>0</v>
      </c>
      <c r="I6" s="201" t="n">
        <v>0</v>
      </c>
      <c r="J6" s="201" t="n">
        <v>0</v>
      </c>
      <c r="K6" s="201" t="n">
        <v>0</v>
      </c>
      <c r="L6" s="201" t="n">
        <f aca="false">+H!E9</f>
        <v>0</v>
      </c>
      <c r="M6" s="201" t="n">
        <v>0</v>
      </c>
      <c r="N6" s="201"/>
    </row>
    <row r="7" customFormat="false" ht="12.75" hidden="true" customHeight="false" outlineLevel="0" collapsed="false">
      <c r="A7" s="202" t="s">
        <v>111</v>
      </c>
      <c r="B7" s="152" t="n">
        <v>0</v>
      </c>
      <c r="C7" s="152" t="n">
        <v>0</v>
      </c>
      <c r="D7" s="152" t="n">
        <v>0</v>
      </c>
      <c r="E7" s="152" t="n">
        <v>0</v>
      </c>
      <c r="F7" s="152" t="n">
        <v>0</v>
      </c>
      <c r="G7" s="152"/>
      <c r="H7" s="152"/>
      <c r="I7" s="152"/>
      <c r="J7" s="152"/>
      <c r="K7" s="201"/>
      <c r="L7" s="152" t="n">
        <v>0</v>
      </c>
      <c r="M7" s="152"/>
      <c r="N7" s="152"/>
    </row>
    <row r="8" customFormat="false" ht="12.75" hidden="true" customHeight="false" outlineLevel="0" collapsed="false">
      <c r="A8" s="190" t="s">
        <v>112</v>
      </c>
      <c r="B8" s="201" t="n">
        <v>0</v>
      </c>
      <c r="C8" s="201" t="n">
        <f aca="false">+H!$E15</f>
        <v>0</v>
      </c>
      <c r="D8" s="201" t="str">
        <f aca="false">+H!D5</f>
        <v>DFUTURES</v>
      </c>
      <c r="E8" s="201" t="n">
        <f aca="false">+H!E5</f>
        <v>0</v>
      </c>
      <c r="F8" s="201" t="n">
        <v>0</v>
      </c>
      <c r="G8" s="201" t="n">
        <v>0</v>
      </c>
      <c r="H8" s="201" t="n">
        <v>0</v>
      </c>
      <c r="I8" s="201" t="n">
        <v>0</v>
      </c>
      <c r="J8" s="201" t="n">
        <v>0</v>
      </c>
      <c r="K8" s="201" t="n">
        <v>0</v>
      </c>
      <c r="L8" s="201" t="n">
        <f aca="false">+H!E10</f>
        <v>0</v>
      </c>
      <c r="M8" s="201" t="n">
        <v>0</v>
      </c>
      <c r="N8" s="201"/>
    </row>
    <row r="9" customFormat="false" ht="12.75" hidden="true" customHeight="false" outlineLevel="0" collapsed="false">
      <c r="A9" s="190" t="s">
        <v>113</v>
      </c>
      <c r="B9" s="152" t="n">
        <v>0</v>
      </c>
      <c r="C9" s="152" t="n">
        <v>0</v>
      </c>
      <c r="D9" s="152" t="n">
        <v>0</v>
      </c>
      <c r="E9" s="152" t="n">
        <v>0</v>
      </c>
      <c r="F9" s="152" t="n">
        <v>0</v>
      </c>
      <c r="G9" s="152"/>
      <c r="H9" s="152"/>
      <c r="I9" s="152"/>
      <c r="J9" s="152"/>
      <c r="K9" s="201"/>
      <c r="L9" s="152" t="n">
        <v>0</v>
      </c>
      <c r="M9" s="152"/>
      <c r="N9" s="152"/>
    </row>
    <row r="10" customFormat="false" ht="12.75" hidden="true" customHeight="false" outlineLevel="0" collapsed="false">
      <c r="A10" s="190" t="s">
        <v>114</v>
      </c>
      <c r="B10" s="152" t="n">
        <v>0</v>
      </c>
      <c r="C10" s="203" t="n">
        <v>0</v>
      </c>
      <c r="D10" s="152" t="n">
        <v>0</v>
      </c>
      <c r="E10" s="203" t="n">
        <v>0</v>
      </c>
      <c r="F10" s="152" t="n">
        <v>0</v>
      </c>
      <c r="G10" s="152" t="n">
        <v>0</v>
      </c>
      <c r="H10" s="152" t="n">
        <v>0</v>
      </c>
      <c r="I10" s="152" t="n">
        <v>0</v>
      </c>
      <c r="J10" s="152" t="n">
        <v>0</v>
      </c>
      <c r="K10" s="201" t="n">
        <v>0</v>
      </c>
      <c r="L10" s="152" t="n">
        <v>0</v>
      </c>
      <c r="M10" s="152" t="n">
        <v>0</v>
      </c>
      <c r="N10" s="152"/>
    </row>
    <row r="11" customFormat="false" ht="12.75" hidden="true" customHeight="false" outlineLevel="0" collapsed="false">
      <c r="A11" s="190" t="s">
        <v>115</v>
      </c>
      <c r="B11" s="204" t="n">
        <v>0</v>
      </c>
      <c r="C11" s="152" t="n">
        <v>0</v>
      </c>
      <c r="D11" s="152" t="n">
        <v>0</v>
      </c>
      <c r="E11" s="152" t="n">
        <v>0</v>
      </c>
      <c r="F11" s="204" t="n">
        <v>0</v>
      </c>
      <c r="G11" s="204" t="n">
        <v>0</v>
      </c>
      <c r="H11" s="152" t="n">
        <v>0</v>
      </c>
      <c r="I11" s="201" t="n">
        <v>0</v>
      </c>
      <c r="J11" s="201" t="n">
        <v>0</v>
      </c>
      <c r="K11" s="201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190" t="s">
        <v>116</v>
      </c>
      <c r="B12" s="204" t="n">
        <v>0</v>
      </c>
      <c r="C12" s="201" t="n">
        <f aca="false">H!$E$2</f>
        <v>2920926.2487</v>
      </c>
      <c r="D12" s="201" t="n">
        <f aca="false">H!$E$7</f>
        <v>-465843.8122</v>
      </c>
      <c r="E12" s="201" t="n">
        <f aca="false">H!$E$12</f>
        <v>-2460950.2488</v>
      </c>
      <c r="F12" s="201" t="n">
        <v>0</v>
      </c>
      <c r="G12" s="201" t="n">
        <v>0</v>
      </c>
      <c r="H12" s="201" t="n">
        <v>0</v>
      </c>
      <c r="I12" s="201" t="n">
        <v>0</v>
      </c>
      <c r="J12" s="201" t="n">
        <v>0</v>
      </c>
      <c r="K12" s="201" t="n">
        <v>0</v>
      </c>
      <c r="L12" s="201" t="n">
        <v>0</v>
      </c>
      <c r="M12" s="201" t="n">
        <v>0</v>
      </c>
      <c r="N12" s="201"/>
    </row>
    <row r="13" customFormat="false" ht="12.75" hidden="false" customHeight="false" outlineLevel="0" collapsed="false">
      <c r="A13" s="202" t="s">
        <v>117</v>
      </c>
      <c r="B13" s="204" t="n">
        <v>0</v>
      </c>
      <c r="C13" s="201" t="n">
        <f aca="false">H!E3</f>
        <v>-13180.7077</v>
      </c>
      <c r="D13" s="201" t="n">
        <f aca="false">H!E8</f>
        <v>0</v>
      </c>
      <c r="E13" s="201" t="n">
        <f aca="false">H!E13</f>
        <v>304500</v>
      </c>
      <c r="F13" s="201" t="n">
        <v>0</v>
      </c>
      <c r="G13" s="201" t="n">
        <v>0</v>
      </c>
      <c r="H13" s="201" t="n">
        <v>0</v>
      </c>
      <c r="I13" s="201" t="n">
        <v>0</v>
      </c>
      <c r="J13" s="201" t="n">
        <v>0</v>
      </c>
      <c r="K13" s="201" t="n">
        <v>0</v>
      </c>
      <c r="L13" s="201" t="n">
        <v>0</v>
      </c>
      <c r="M13" s="201" t="n">
        <v>0</v>
      </c>
      <c r="N13" s="201"/>
    </row>
    <row r="14" customFormat="false" ht="12.75" hidden="false" customHeight="false" outlineLevel="0" collapsed="false">
      <c r="A14" s="190" t="s">
        <v>118</v>
      </c>
      <c r="B14" s="205" t="n">
        <f aca="false">SUM(B6:B13)</f>
        <v>0</v>
      </c>
      <c r="C14" s="205" t="n">
        <f aca="false">SUM(C6:C13)</f>
        <v>2907745.541</v>
      </c>
      <c r="D14" s="205" t="n">
        <f aca="false">SUM(D6:D13)</f>
        <v>-465843.8122</v>
      </c>
      <c r="E14" s="205" t="n">
        <f aca="false">SUM(E6:E13)</f>
        <v>-2156450.2488</v>
      </c>
      <c r="F14" s="205" t="n">
        <f aca="false">SUM(F6:F13)</f>
        <v>0</v>
      </c>
      <c r="G14" s="205" t="n">
        <v>0</v>
      </c>
      <c r="H14" s="205" t="n">
        <v>0</v>
      </c>
      <c r="I14" s="205" t="n">
        <v>0</v>
      </c>
      <c r="J14" s="205" t="n">
        <v>0</v>
      </c>
      <c r="K14" s="205" t="n">
        <v>0</v>
      </c>
      <c r="L14" s="205" t="n">
        <f aca="false">SUM(L6:L13)</f>
        <v>0</v>
      </c>
      <c r="M14" s="205" t="n">
        <v>0</v>
      </c>
      <c r="N14" s="205"/>
      <c r="O14" s="190"/>
    </row>
    <row r="15" customFormat="false" ht="12.75" hidden="false" customHeight="false" outlineLevel="0" collapsed="false">
      <c r="B15" s="152"/>
      <c r="C15" s="152"/>
      <c r="D15" s="152"/>
      <c r="P15" s="152"/>
    </row>
    <row r="16" customFormat="false" ht="12.75" hidden="false" customHeight="false" outlineLevel="0" collapsed="false">
      <c r="A16" s="190" t="s">
        <v>119</v>
      </c>
      <c r="B16" s="204" t="n">
        <v>0</v>
      </c>
      <c r="C16" s="206" t="n">
        <f aca="false">SUM(H!I2:$I$5)</f>
        <v>59641.8182</v>
      </c>
      <c r="D16" s="204" t="n">
        <f aca="false">SUM(H!I7:$I$10)</f>
        <v>-121779.1431</v>
      </c>
      <c r="E16" s="206" t="n">
        <f aca="false">SUM(H!I12:$I$15)</f>
        <v>18026.7219</v>
      </c>
      <c r="F16" s="206" t="n">
        <v>0</v>
      </c>
      <c r="G16" s="206" t="n">
        <v>0</v>
      </c>
      <c r="H16" s="206" t="n">
        <v>0</v>
      </c>
      <c r="I16" s="206" t="n">
        <v>0</v>
      </c>
      <c r="J16" s="206" t="n">
        <v>0</v>
      </c>
      <c r="K16" s="204" t="n">
        <v>0</v>
      </c>
      <c r="L16" s="206" t="n">
        <v>0</v>
      </c>
      <c r="M16" s="206" t="n">
        <v>0</v>
      </c>
      <c r="O16" s="152" t="n">
        <f aca="false">SUM(B16:L16)</f>
        <v>-44110.603</v>
      </c>
      <c r="Q16" s="152"/>
    </row>
    <row r="17" customFormat="false" ht="12.75" hidden="false" customHeight="false" outlineLevel="0" collapsed="false">
      <c r="A17" s="190" t="s">
        <v>9</v>
      </c>
      <c r="B17" s="204" t="n">
        <v>0</v>
      </c>
      <c r="C17" s="206" t="n">
        <f aca="false">SUM(H!H2:$H$5)</f>
        <v>84052.0371</v>
      </c>
      <c r="D17" s="204" t="n">
        <f aca="false">SUM(H!H7:$H$10)</f>
        <v>36523.787</v>
      </c>
      <c r="E17" s="206" t="n">
        <f aca="false">SUM(H!H12:$H$15)</f>
        <v>-49184.5678</v>
      </c>
      <c r="F17" s="206" t="n">
        <v>0</v>
      </c>
      <c r="G17" s="206" t="n">
        <v>0</v>
      </c>
      <c r="H17" s="206" t="n">
        <v>0</v>
      </c>
      <c r="I17" s="206" t="n">
        <v>0</v>
      </c>
      <c r="J17" s="206" t="n">
        <v>0</v>
      </c>
      <c r="K17" s="204" t="n">
        <v>0</v>
      </c>
      <c r="L17" s="206" t="n">
        <v>0</v>
      </c>
      <c r="M17" s="206" t="n">
        <v>0</v>
      </c>
      <c r="O17" s="152" t="n">
        <f aca="false">SUM(B17:L17)</f>
        <v>71391.2563</v>
      </c>
      <c r="Q17" s="152"/>
    </row>
    <row r="18" customFormat="false" ht="12.75" hidden="false" customHeight="false" outlineLevel="0" collapsed="false">
      <c r="A18" s="207" t="s">
        <v>120</v>
      </c>
      <c r="B18" s="208" t="n">
        <v>0</v>
      </c>
      <c r="C18" s="209" t="n">
        <f aca="false">+SUM(H!F2:F5)-SUM($C$58)</f>
        <v>19464.6963</v>
      </c>
      <c r="D18" s="209" t="n">
        <f aca="false">+SUM(H!F7:F10)-SUM($D$58)</f>
        <v>-6488.23200000002</v>
      </c>
      <c r="E18" s="209" t="n">
        <f aca="false">+SUM(H!F12:F15)-SUM($E$58)</f>
        <v>0</v>
      </c>
      <c r="F18" s="209" t="n">
        <v>0</v>
      </c>
      <c r="G18" s="209" t="n">
        <v>0</v>
      </c>
      <c r="H18" s="209" t="n">
        <v>0</v>
      </c>
      <c r="I18" s="209" t="n">
        <v>0</v>
      </c>
      <c r="J18" s="209" t="n">
        <v>0</v>
      </c>
      <c r="K18" s="208" t="n">
        <v>0</v>
      </c>
      <c r="L18" s="209" t="n">
        <v>0</v>
      </c>
      <c r="M18" s="209" t="n">
        <v>0</v>
      </c>
      <c r="N18" s="210"/>
      <c r="O18" s="210" t="n">
        <f aca="false">SUM(B18:L18)</f>
        <v>12976.4642999999</v>
      </c>
      <c r="Q18" s="211"/>
    </row>
    <row r="19" customFormat="false" ht="12.75" hidden="false" customHeight="false" outlineLevel="0" collapsed="false">
      <c r="A19" s="190" t="s">
        <v>121</v>
      </c>
      <c r="B19" s="203" t="n">
        <v>0</v>
      </c>
      <c r="C19" s="203" t="n">
        <v>0</v>
      </c>
      <c r="D19" s="204" t="n">
        <v>0</v>
      </c>
      <c r="E19" s="203" t="n">
        <v>0</v>
      </c>
      <c r="F19" s="206" t="n">
        <v>0</v>
      </c>
      <c r="G19" s="203" t="n">
        <v>0</v>
      </c>
      <c r="H19" s="203" t="n">
        <v>0</v>
      </c>
      <c r="I19" s="203" t="n">
        <v>0</v>
      </c>
      <c r="J19" s="203" t="n">
        <v>0</v>
      </c>
      <c r="K19" s="204" t="n">
        <v>0</v>
      </c>
      <c r="L19" s="206" t="n">
        <v>0</v>
      </c>
      <c r="M19" s="203" t="n">
        <v>0</v>
      </c>
      <c r="O19" s="152" t="n">
        <f aca="false">SUM(B19:L19)</f>
        <v>0</v>
      </c>
      <c r="Q19" s="152"/>
    </row>
    <row r="20" customFormat="false" ht="12.75" hidden="false" customHeight="false" outlineLevel="0" collapsed="false">
      <c r="A20" s="202" t="s">
        <v>122</v>
      </c>
      <c r="B20" s="203" t="n">
        <v>0</v>
      </c>
      <c r="C20" s="203" t="n">
        <v>0</v>
      </c>
      <c r="D20" s="204" t="n">
        <v>0</v>
      </c>
      <c r="E20" s="203" t="n">
        <v>0</v>
      </c>
      <c r="F20" s="206" t="n">
        <v>0</v>
      </c>
      <c r="G20" s="203" t="n">
        <v>0</v>
      </c>
      <c r="H20" s="203" t="n">
        <v>0</v>
      </c>
      <c r="I20" s="203" t="n">
        <v>0</v>
      </c>
      <c r="J20" s="203" t="n">
        <v>0</v>
      </c>
      <c r="K20" s="204" t="n">
        <v>0</v>
      </c>
      <c r="L20" s="206" t="n">
        <v>0</v>
      </c>
      <c r="M20" s="203" t="n">
        <v>0</v>
      </c>
      <c r="O20" s="152" t="n">
        <f aca="false">SUM(B20:L20)</f>
        <v>0</v>
      </c>
      <c r="Q20" s="152"/>
    </row>
    <row r="21" customFormat="false" ht="12.75" hidden="false" customHeight="false" outlineLevel="0" collapsed="false">
      <c r="A21" s="190" t="s">
        <v>123</v>
      </c>
      <c r="B21" s="204" t="n">
        <v>0</v>
      </c>
      <c r="C21" s="203" t="n">
        <f aca="false">H!J3</f>
        <v>0</v>
      </c>
      <c r="D21" s="204" t="n">
        <v>0</v>
      </c>
      <c r="E21" s="206" t="n">
        <f aca="false">SUM(H!J12:J15)</f>
        <v>1108.0515</v>
      </c>
      <c r="F21" s="206" t="n">
        <v>0</v>
      </c>
      <c r="G21" s="206" t="n">
        <v>0</v>
      </c>
      <c r="H21" s="206" t="n">
        <v>0</v>
      </c>
      <c r="I21" s="206" t="n">
        <v>0</v>
      </c>
      <c r="J21" s="206" t="n">
        <v>0</v>
      </c>
      <c r="K21" s="204" t="n">
        <v>0</v>
      </c>
      <c r="L21" s="206" t="n">
        <v>0</v>
      </c>
      <c r="M21" s="206" t="n">
        <v>0</v>
      </c>
      <c r="O21" s="152" t="n">
        <f aca="false">SUM(B21:L21)</f>
        <v>1108.0515</v>
      </c>
      <c r="Q21" s="152"/>
    </row>
    <row r="22" customFormat="false" ht="12.75" hidden="false" customHeight="false" outlineLevel="0" collapsed="false">
      <c r="A22" s="190" t="s">
        <v>124</v>
      </c>
      <c r="B22" s="204" t="n">
        <v>0</v>
      </c>
      <c r="C22" s="203" t="n">
        <f aca="false">H!K3</f>
        <v>0</v>
      </c>
      <c r="D22" s="204" t="n">
        <v>0</v>
      </c>
      <c r="E22" s="206" t="n">
        <f aca="false">SUM(H!K12:K15)</f>
        <v>-38995.441</v>
      </c>
      <c r="F22" s="206" t="n">
        <v>0</v>
      </c>
      <c r="G22" s="206" t="n">
        <v>0</v>
      </c>
      <c r="H22" s="206" t="n">
        <v>0</v>
      </c>
      <c r="I22" s="206" t="n">
        <v>0</v>
      </c>
      <c r="J22" s="206" t="n">
        <v>0</v>
      </c>
      <c r="K22" s="204" t="n">
        <v>0</v>
      </c>
      <c r="L22" s="206" t="n">
        <v>0</v>
      </c>
      <c r="M22" s="206" t="n">
        <v>0</v>
      </c>
      <c r="O22" s="152" t="n">
        <f aca="false">SUM(B22:L22)</f>
        <v>-38995.441</v>
      </c>
      <c r="Q22" s="152"/>
    </row>
    <row r="23" customFormat="false" ht="12.75" hidden="false" customHeight="false" outlineLevel="0" collapsed="false">
      <c r="A23" s="190" t="s">
        <v>125</v>
      </c>
      <c r="B23" s="204" t="n">
        <v>0</v>
      </c>
      <c r="C23" s="203" t="n">
        <f aca="false">H!L3</f>
        <v>0</v>
      </c>
      <c r="D23" s="204" t="n">
        <v>0</v>
      </c>
      <c r="E23" s="206" t="n">
        <f aca="false">SUM(H!L12:L15)</f>
        <v>-179789.1145</v>
      </c>
      <c r="F23" s="206" t="n">
        <v>0</v>
      </c>
      <c r="G23" s="206" t="n">
        <v>0</v>
      </c>
      <c r="H23" s="206" t="n">
        <v>0</v>
      </c>
      <c r="I23" s="206" t="n">
        <v>0</v>
      </c>
      <c r="J23" s="206" t="n">
        <v>0</v>
      </c>
      <c r="K23" s="204" t="n">
        <v>0</v>
      </c>
      <c r="L23" s="206" t="n">
        <v>0</v>
      </c>
      <c r="M23" s="206" t="n">
        <v>0</v>
      </c>
      <c r="O23" s="152" t="n">
        <f aca="false">SUM(B23:L23)</f>
        <v>-179789.1145</v>
      </c>
      <c r="Q23" s="152"/>
    </row>
    <row r="24" customFormat="false" ht="12.75" hidden="false" customHeight="false" outlineLevel="0" collapsed="false">
      <c r="A24" s="190" t="s">
        <v>126</v>
      </c>
      <c r="B24" s="204" t="n">
        <v>0</v>
      </c>
      <c r="C24" s="206" t="n">
        <f aca="false">+SUM(H!$M2:$M6)+SUM(H!Q2:$Q$6)</f>
        <v>10.1229</v>
      </c>
      <c r="D24" s="204" t="n">
        <f aca="false">SUM(H!M7:M10)+SUM(H!Q7:$Q$10)</f>
        <v>-13.8779</v>
      </c>
      <c r="E24" s="206" t="n">
        <f aca="false">SUM(H!M12:M15)+SUM(H!Q12:$Q$15)</f>
        <v>5.369</v>
      </c>
      <c r="F24" s="206" t="n">
        <v>0</v>
      </c>
      <c r="G24" s="206" t="n">
        <v>0</v>
      </c>
      <c r="H24" s="206" t="n">
        <v>0</v>
      </c>
      <c r="I24" s="206" t="n">
        <v>0</v>
      </c>
      <c r="J24" s="206" t="n">
        <v>0</v>
      </c>
      <c r="K24" s="204" t="n">
        <v>0</v>
      </c>
      <c r="L24" s="206" t="n">
        <v>0</v>
      </c>
      <c r="M24" s="206" t="n">
        <v>0</v>
      </c>
      <c r="O24" s="152" t="n">
        <f aca="false">SUM(B24:L24)</f>
        <v>1.614</v>
      </c>
      <c r="Q24" s="152"/>
    </row>
    <row r="25" customFormat="false" ht="12.75" hidden="false" customHeight="false" outlineLevel="0" collapsed="false">
      <c r="A25" s="190" t="s">
        <v>127</v>
      </c>
      <c r="B25" s="204" t="n">
        <v>0</v>
      </c>
      <c r="C25" s="206" t="n">
        <f aca="false">SUM(H!N2:$N$5)</f>
        <v>63.8266</v>
      </c>
      <c r="D25" s="204" t="n">
        <f aca="false">SUM(H!N7:$N$10)</f>
        <v>11.6104</v>
      </c>
      <c r="E25" s="206" t="n">
        <f aca="false">SUM(H!N12:$N$15)</f>
        <v>-116.0247</v>
      </c>
      <c r="F25" s="206" t="n">
        <v>0</v>
      </c>
      <c r="G25" s="206" t="n">
        <v>0</v>
      </c>
      <c r="H25" s="206" t="n">
        <v>0</v>
      </c>
      <c r="I25" s="206" t="n">
        <v>0</v>
      </c>
      <c r="J25" s="206" t="n">
        <v>0</v>
      </c>
      <c r="K25" s="204" t="n">
        <v>0</v>
      </c>
      <c r="L25" s="206" t="n">
        <v>0</v>
      </c>
      <c r="M25" s="206" t="n">
        <v>0</v>
      </c>
      <c r="O25" s="152" t="n">
        <f aca="false">SUM(B25:L25)</f>
        <v>-40.5877</v>
      </c>
      <c r="Q25" s="152"/>
    </row>
    <row r="26" customFormat="false" ht="12.75" hidden="false" customHeight="false" outlineLevel="0" collapsed="false">
      <c r="A26" s="190" t="s">
        <v>128</v>
      </c>
      <c r="B26" s="204" t="n">
        <v>0</v>
      </c>
      <c r="C26" s="206" t="n">
        <v>0</v>
      </c>
      <c r="D26" s="204" t="n">
        <v>0</v>
      </c>
      <c r="E26" s="206" t="n">
        <v>0</v>
      </c>
      <c r="F26" s="206" t="n">
        <v>0</v>
      </c>
      <c r="G26" s="206" t="n">
        <v>0</v>
      </c>
      <c r="H26" s="206" t="n">
        <v>0</v>
      </c>
      <c r="I26" s="206" t="n">
        <v>0</v>
      </c>
      <c r="J26" s="206" t="n">
        <v>0</v>
      </c>
      <c r="K26" s="204" t="n">
        <v>0</v>
      </c>
      <c r="L26" s="206" t="n">
        <v>0</v>
      </c>
      <c r="M26" s="206" t="n">
        <v>0</v>
      </c>
      <c r="O26" s="152" t="n">
        <f aca="false">SUM(B26:L26)</f>
        <v>0</v>
      </c>
      <c r="P26" s="152"/>
      <c r="Q26" s="152"/>
    </row>
    <row r="27" customFormat="false" ht="12.75" hidden="false" customHeight="false" outlineLevel="0" collapsed="false">
      <c r="A27" s="190" t="s">
        <v>129</v>
      </c>
      <c r="B27" s="204" t="n">
        <v>0</v>
      </c>
      <c r="C27" s="206" t="n">
        <f aca="false">H!E6</f>
        <v>0</v>
      </c>
      <c r="D27" s="204" t="n">
        <f aca="false">H!E11</f>
        <v>0</v>
      </c>
      <c r="E27" s="206" t="n">
        <f aca="false">H!E16</f>
        <v>0</v>
      </c>
      <c r="F27" s="206" t="n">
        <v>0</v>
      </c>
      <c r="G27" s="206" t="n">
        <v>0</v>
      </c>
      <c r="H27" s="206" t="n">
        <v>0</v>
      </c>
      <c r="I27" s="206" t="n">
        <v>0</v>
      </c>
      <c r="J27" s="206" t="n">
        <v>0</v>
      </c>
      <c r="K27" s="204" t="n">
        <v>0</v>
      </c>
      <c r="L27" s="206" t="n">
        <v>0</v>
      </c>
      <c r="M27" s="206" t="n">
        <v>0</v>
      </c>
      <c r="O27" s="152" t="n">
        <v>0</v>
      </c>
      <c r="Q27" s="152"/>
    </row>
    <row r="28" customFormat="false" ht="12.75" hidden="false" customHeight="false" outlineLevel="0" collapsed="false">
      <c r="A28" s="190" t="s">
        <v>130</v>
      </c>
      <c r="B28" s="204" t="n">
        <v>0</v>
      </c>
      <c r="C28" s="206" t="n">
        <v>0</v>
      </c>
      <c r="D28" s="204" t="n">
        <v>0</v>
      </c>
      <c r="E28" s="206" t="n">
        <v>0</v>
      </c>
      <c r="F28" s="206" t="n">
        <v>0</v>
      </c>
      <c r="G28" s="206" t="n">
        <v>0</v>
      </c>
      <c r="H28" s="206" t="n">
        <v>0</v>
      </c>
      <c r="I28" s="206" t="n">
        <v>0</v>
      </c>
      <c r="J28" s="206" t="n">
        <v>0</v>
      </c>
      <c r="K28" s="204" t="n">
        <v>0</v>
      </c>
      <c r="L28" s="206" t="n">
        <v>0</v>
      </c>
      <c r="M28" s="206" t="n">
        <v>0</v>
      </c>
      <c r="O28" s="152" t="n">
        <f aca="false">SUM(B28:L28)</f>
        <v>0</v>
      </c>
      <c r="Q28" s="152"/>
    </row>
    <row r="29" customFormat="false" ht="12.75" hidden="false" customHeight="false" outlineLevel="0" collapsed="false">
      <c r="A29" s="190" t="s">
        <v>131</v>
      </c>
      <c r="B29" s="204" t="n">
        <v>0</v>
      </c>
      <c r="C29" s="206" t="n">
        <v>0</v>
      </c>
      <c r="D29" s="204" t="n">
        <v>0</v>
      </c>
      <c r="E29" s="206" t="n">
        <v>0</v>
      </c>
      <c r="F29" s="206" t="n">
        <v>0</v>
      </c>
      <c r="G29" s="206" t="n">
        <v>0</v>
      </c>
      <c r="H29" s="206" t="n">
        <v>0</v>
      </c>
      <c r="I29" s="206" t="n">
        <v>0</v>
      </c>
      <c r="J29" s="206" t="n">
        <v>0</v>
      </c>
      <c r="K29" s="204" t="n">
        <v>0</v>
      </c>
      <c r="L29" s="206" t="n">
        <v>0</v>
      </c>
      <c r="M29" s="206" t="n">
        <v>0</v>
      </c>
      <c r="O29" s="152" t="n">
        <f aca="false">SUM(B29:L29)</f>
        <v>0</v>
      </c>
      <c r="Q29" s="152"/>
    </row>
    <row r="30" customFormat="false" ht="12.75" hidden="false" customHeight="false" outlineLevel="0" collapsed="false">
      <c r="A30" s="190" t="s">
        <v>104</v>
      </c>
      <c r="B30" s="152" t="n">
        <v>0</v>
      </c>
      <c r="C30" s="203" t="n">
        <v>0</v>
      </c>
      <c r="D30" s="152" t="n">
        <v>0</v>
      </c>
      <c r="E30" s="203" t="n">
        <v>0</v>
      </c>
      <c r="F30" s="203" t="n">
        <v>0</v>
      </c>
      <c r="G30" s="203" t="n">
        <v>0</v>
      </c>
      <c r="H30" s="203" t="n">
        <v>0</v>
      </c>
      <c r="I30" s="203" t="n">
        <v>0</v>
      </c>
      <c r="J30" s="203" t="n">
        <v>0</v>
      </c>
      <c r="K30" s="152" t="n">
        <v>0</v>
      </c>
      <c r="L30" s="206" t="n">
        <v>0</v>
      </c>
      <c r="M30" s="203" t="n">
        <v>0</v>
      </c>
      <c r="O30" s="152" t="n">
        <f aca="false">SUM(B30:L30)</f>
        <v>0</v>
      </c>
      <c r="Q30" s="152"/>
    </row>
    <row r="31" customFormat="false" ht="12.75" hidden="false" customHeight="false" outlineLevel="0" collapsed="false">
      <c r="A31" s="190" t="s">
        <v>132</v>
      </c>
      <c r="B31" s="212" t="n">
        <f aca="false">SUM(B16:B30)</f>
        <v>0</v>
      </c>
      <c r="C31" s="213" t="n">
        <f aca="false">SUM(C16:C30)</f>
        <v>163232.5011</v>
      </c>
      <c r="D31" s="212" t="n">
        <f aca="false">SUM(D16:D30)</f>
        <v>-91745.8556</v>
      </c>
      <c r="E31" s="213" t="n">
        <f aca="false">SUM(E16:E30)</f>
        <v>-248945.0056</v>
      </c>
      <c r="F31" s="213" t="n">
        <f aca="false">SUM(F16:F30)</f>
        <v>0</v>
      </c>
      <c r="G31" s="213" t="n">
        <v>0</v>
      </c>
      <c r="H31" s="213" t="n">
        <v>0</v>
      </c>
      <c r="I31" s="213" t="n">
        <v>0</v>
      </c>
      <c r="J31" s="213" t="n">
        <v>0</v>
      </c>
      <c r="K31" s="212" t="n">
        <v>0</v>
      </c>
      <c r="L31" s="213" t="n">
        <f aca="false">SUM(L16:L30)</f>
        <v>0</v>
      </c>
      <c r="M31" s="213" t="n">
        <v>0</v>
      </c>
      <c r="N31" s="190"/>
      <c r="O31" s="212" t="n">
        <f aca="false">SUM(O16:O23)</f>
        <v>-177419.3864</v>
      </c>
      <c r="Q31" s="152"/>
    </row>
    <row r="32" customFormat="false" ht="12.75" hidden="false" customHeight="false" outlineLevel="0" collapsed="false">
      <c r="B32" s="201"/>
      <c r="O32" s="152"/>
    </row>
    <row r="33" customFormat="false" ht="12.75" hidden="false" customHeight="false" outlineLevel="0" collapsed="false">
      <c r="A33" s="190" t="s">
        <v>133</v>
      </c>
      <c r="B33" s="152" t="n">
        <v>0</v>
      </c>
      <c r="C33" s="152" t="n">
        <v>0</v>
      </c>
      <c r="D33" s="152" t="n">
        <v>0</v>
      </c>
      <c r="E33" s="152" t="n">
        <v>0</v>
      </c>
      <c r="F33" s="152" t="n">
        <v>0</v>
      </c>
      <c r="G33" s="152" t="n">
        <v>0</v>
      </c>
      <c r="H33" s="152" t="n">
        <v>0</v>
      </c>
      <c r="I33" s="152" t="n">
        <v>0</v>
      </c>
      <c r="J33" s="152" t="n">
        <v>0</v>
      </c>
      <c r="K33" s="152" t="n">
        <v>0</v>
      </c>
      <c r="L33" s="152" t="n">
        <v>0</v>
      </c>
      <c r="M33" s="152" t="n">
        <v>0</v>
      </c>
      <c r="O33" s="152"/>
    </row>
    <row r="34" customFormat="false" ht="12.75" hidden="false" customHeight="false" outlineLevel="0" collapsed="false">
      <c r="A34" s="190" t="s">
        <v>134</v>
      </c>
      <c r="B34" s="152" t="n">
        <v>0</v>
      </c>
      <c r="C34" s="152" t="n">
        <f aca="false">+'WTI NXC2'!E24</f>
        <v>0</v>
      </c>
      <c r="D34" s="152" t="n">
        <v>0</v>
      </c>
      <c r="E34" s="152" t="n">
        <f aca="false">+'WTI NXC1'!$E$24</f>
        <v>0</v>
      </c>
      <c r="F34" s="152" t="n">
        <f aca="false">+'WTI NXC1'!$E$24</f>
        <v>0</v>
      </c>
      <c r="G34" s="152" t="n">
        <v>0</v>
      </c>
      <c r="H34" s="152" t="n">
        <v>0</v>
      </c>
      <c r="I34" s="152" t="n">
        <v>0</v>
      </c>
      <c r="J34" s="152" t="n">
        <v>0</v>
      </c>
      <c r="K34" s="152" t="n">
        <v>0</v>
      </c>
      <c r="L34" s="152" t="n">
        <f aca="false">+'Blank 3'!E24</f>
        <v>0</v>
      </c>
      <c r="M34" s="152" t="n">
        <v>0</v>
      </c>
      <c r="O34" s="214"/>
    </row>
    <row r="35" customFormat="false" ht="12.75" hidden="false" customHeight="false" outlineLevel="0" collapsed="false">
      <c r="A35" s="212"/>
    </row>
    <row r="36" customFormat="false" ht="12.75" hidden="false" customHeight="false" outlineLevel="0" collapsed="false">
      <c r="A36" s="190" t="s">
        <v>135</v>
      </c>
      <c r="B36" s="152" t="n">
        <v>0</v>
      </c>
      <c r="C36" s="152" t="n">
        <v>0</v>
      </c>
      <c r="D36" s="152" t="n">
        <v>0</v>
      </c>
      <c r="E36" s="152" t="n">
        <v>0</v>
      </c>
      <c r="F36" s="152" t="n">
        <v>0</v>
      </c>
      <c r="G36" s="152" t="n">
        <v>0</v>
      </c>
      <c r="H36" s="152" t="n">
        <v>0</v>
      </c>
      <c r="I36" s="152" t="n">
        <v>0</v>
      </c>
      <c r="J36" s="152" t="n">
        <v>0</v>
      </c>
      <c r="K36" s="152" t="n">
        <v>0</v>
      </c>
      <c r="L36" s="152" t="n">
        <v>0</v>
      </c>
      <c r="M36" s="152" t="n">
        <v>0</v>
      </c>
    </row>
    <row r="37" customFormat="false" ht="12.75" hidden="false" customHeight="false" outlineLevel="0" collapsed="false">
      <c r="A37" s="190" t="s">
        <v>136</v>
      </c>
      <c r="B37" s="152" t="n">
        <v>0</v>
      </c>
      <c r="C37" s="152" t="n">
        <v>0</v>
      </c>
      <c r="D37" s="152" t="n">
        <v>0</v>
      </c>
      <c r="E37" s="152" t="n">
        <v>0</v>
      </c>
      <c r="F37" s="152" t="n">
        <v>0</v>
      </c>
      <c r="G37" s="152" t="n">
        <v>0</v>
      </c>
      <c r="H37" s="152" t="n">
        <v>0</v>
      </c>
      <c r="I37" s="152" t="n">
        <v>0</v>
      </c>
      <c r="J37" s="152" t="n">
        <v>0</v>
      </c>
      <c r="K37" s="152" t="n">
        <v>0</v>
      </c>
      <c r="L37" s="152" t="n">
        <v>0</v>
      </c>
      <c r="M37" s="152" t="n">
        <v>0</v>
      </c>
    </row>
    <row r="38" customFormat="false" ht="12.75" hidden="false" customHeight="false" outlineLevel="0" collapsed="false">
      <c r="A38" s="202" t="s">
        <v>137</v>
      </c>
      <c r="B38" s="152" t="n">
        <v>0</v>
      </c>
      <c r="C38" s="152" t="n">
        <v>0</v>
      </c>
      <c r="D38" s="152" t="n">
        <v>0</v>
      </c>
      <c r="E38" s="152" t="n">
        <v>0</v>
      </c>
      <c r="F38" s="152" t="n">
        <v>0</v>
      </c>
      <c r="G38" s="152" t="n">
        <v>0</v>
      </c>
      <c r="H38" s="152" t="n">
        <v>0</v>
      </c>
      <c r="I38" s="152" t="n">
        <v>0</v>
      </c>
      <c r="J38" s="152" t="n">
        <v>0</v>
      </c>
      <c r="K38" s="152" t="n">
        <v>0</v>
      </c>
      <c r="L38" s="152" t="n">
        <v>0</v>
      </c>
      <c r="M38" s="152" t="n">
        <v>0</v>
      </c>
    </row>
    <row r="39" customFormat="false" ht="12.75" hidden="false" customHeight="false" outlineLevel="0" collapsed="false">
      <c r="A39" s="190" t="s">
        <v>112</v>
      </c>
      <c r="B39" s="152" t="n">
        <v>0</v>
      </c>
      <c r="C39" s="152" t="n">
        <v>0</v>
      </c>
      <c r="D39" s="152" t="n">
        <v>0</v>
      </c>
      <c r="E39" s="152" t="n">
        <v>0</v>
      </c>
      <c r="F39" s="152" t="n">
        <v>0</v>
      </c>
      <c r="G39" s="152" t="n">
        <v>0</v>
      </c>
      <c r="H39" s="152" t="n">
        <v>0</v>
      </c>
      <c r="I39" s="152" t="n">
        <v>0</v>
      </c>
      <c r="J39" s="152" t="n">
        <v>0</v>
      </c>
      <c r="K39" s="152" t="n">
        <v>0</v>
      </c>
      <c r="L39" s="152" t="n">
        <v>0</v>
      </c>
      <c r="M39" s="152" t="n">
        <v>0</v>
      </c>
    </row>
    <row r="40" customFormat="false" ht="12.75" hidden="false" customHeight="false" outlineLevel="0" collapsed="false">
      <c r="A40" s="190" t="s">
        <v>138</v>
      </c>
      <c r="B40" s="152" t="n">
        <v>0</v>
      </c>
      <c r="C40" s="152" t="n">
        <f aca="false">SUM(H!G2:$G$6)</f>
        <v>1174.157517</v>
      </c>
      <c r="D40" s="152" t="n">
        <f aca="false">SUM(H!G7:$G$10)</f>
        <v>-2640.4740652</v>
      </c>
      <c r="E40" s="152" t="n">
        <f aca="false">SUM(H!G12:$G$15)</f>
        <v>521.9211146</v>
      </c>
      <c r="F40" s="152" t="n">
        <v>0</v>
      </c>
      <c r="G40" s="152" t="n">
        <v>0</v>
      </c>
      <c r="H40" s="152" t="n">
        <v>0</v>
      </c>
      <c r="I40" s="152" t="n">
        <v>0</v>
      </c>
      <c r="J40" s="152" t="n">
        <v>0</v>
      </c>
      <c r="K40" s="152" t="n">
        <v>0</v>
      </c>
      <c r="L40" s="152" t="n">
        <v>0</v>
      </c>
      <c r="M40" s="152" t="n">
        <v>0</v>
      </c>
      <c r="O40" s="152" t="n">
        <f aca="false">SUM(B40:L40)</f>
        <v>-944.3954336</v>
      </c>
    </row>
    <row r="41" customFormat="false" ht="12.75" hidden="false" customHeight="false" outlineLevel="0" collapsed="false">
      <c r="B41" s="152"/>
      <c r="H41" s="152"/>
      <c r="I41" s="152"/>
      <c r="J41" s="152"/>
      <c r="K41" s="152"/>
      <c r="O41" s="215" t="n">
        <f aca="false">O40-'[1]WTI GW'!$O$22</f>
        <v>0</v>
      </c>
    </row>
    <row r="42" customFormat="false" ht="12.75" hidden="false" customHeight="false" outlineLevel="0" collapsed="false">
      <c r="B42" s="201"/>
      <c r="I42" s="152"/>
    </row>
    <row r="43" customFormat="false" ht="12.75" hidden="false" customHeight="false" outlineLevel="0" collapsed="false">
      <c r="A43" s="216"/>
      <c r="B43" s="217"/>
      <c r="C43" s="218"/>
      <c r="D43" s="219"/>
      <c r="E43" s="220"/>
      <c r="H43" s="152"/>
      <c r="I43" s="152"/>
      <c r="J43" s="152"/>
      <c r="K43" s="152"/>
      <c r="L43" s="220"/>
      <c r="M43" s="220"/>
    </row>
    <row r="44" customFormat="false" ht="12.75" hidden="false" customHeight="false" outlineLevel="0" collapsed="false">
      <c r="A44" s="216"/>
      <c r="B44" s="221"/>
      <c r="C44" s="218"/>
      <c r="D44" s="219"/>
      <c r="E44" s="3"/>
      <c r="L44" s="3"/>
      <c r="M44" s="3"/>
    </row>
    <row r="45" customFormat="false" ht="12.75" hidden="false" customHeight="false" outlineLevel="0" collapsed="false">
      <c r="A45" s="216"/>
      <c r="B45" s="221"/>
      <c r="C45" s="218"/>
      <c r="D45" s="219"/>
      <c r="E45" s="3"/>
      <c r="L45" s="3"/>
      <c r="M45" s="3"/>
    </row>
    <row r="46" customFormat="false" ht="12.75" hidden="false" customHeight="false" outlineLevel="0" collapsed="false">
      <c r="B46" s="222"/>
    </row>
    <row r="47" customFormat="false" ht="12.75" hidden="false" customHeight="false" outlineLevel="0" collapsed="false">
      <c r="B47" s="221"/>
    </row>
    <row r="49" customFormat="false" ht="12.75" hidden="false" customHeight="false" outlineLevel="0" collapsed="false">
      <c r="A49" s="223" t="s">
        <v>139</v>
      </c>
    </row>
    <row r="50" customFormat="false" ht="12.75" hidden="false" customHeight="false" outlineLevel="0" collapsed="false">
      <c r="A50" s="190" t="s">
        <v>110</v>
      </c>
      <c r="B50" s="201" t="n">
        <v>0</v>
      </c>
      <c r="C50" s="201" t="n">
        <v>0</v>
      </c>
      <c r="D50" s="201" t="s">
        <v>140</v>
      </c>
      <c r="E50" s="201" t="n">
        <v>0</v>
      </c>
      <c r="F50" s="201" t="n">
        <v>0</v>
      </c>
      <c r="G50" s="201" t="n">
        <v>0</v>
      </c>
      <c r="H50" s="201" t="n">
        <v>0</v>
      </c>
      <c r="I50" s="201" t="n">
        <v>0</v>
      </c>
      <c r="J50" s="201" t="n">
        <v>0</v>
      </c>
      <c r="K50" s="201" t="n">
        <v>0</v>
      </c>
      <c r="L50" s="201" t="n">
        <v>0</v>
      </c>
      <c r="M50" s="201" t="n">
        <v>0</v>
      </c>
    </row>
    <row r="51" customFormat="false" ht="12.75" hidden="false" customHeight="false" outlineLevel="0" collapsed="false">
      <c r="A51" s="202" t="s">
        <v>111</v>
      </c>
      <c r="B51" s="152" t="n">
        <v>0</v>
      </c>
      <c r="C51" s="152" t="n">
        <v>0</v>
      </c>
      <c r="D51" s="152" t="n">
        <v>0</v>
      </c>
      <c r="E51" s="152" t="n">
        <v>0</v>
      </c>
      <c r="F51" s="152" t="n">
        <v>0</v>
      </c>
      <c r="G51" s="152"/>
      <c r="H51" s="152"/>
      <c r="I51" s="152"/>
      <c r="J51" s="152"/>
      <c r="K51" s="152"/>
      <c r="L51" s="152" t="n">
        <v>0</v>
      </c>
      <c r="M51" s="152"/>
    </row>
    <row r="52" customFormat="false" ht="12.75" hidden="false" customHeight="false" outlineLevel="0" collapsed="false">
      <c r="A52" s="190" t="s">
        <v>112</v>
      </c>
      <c r="B52" s="201" t="n">
        <v>0</v>
      </c>
      <c r="C52" s="201" t="n">
        <v>0</v>
      </c>
      <c r="D52" s="201" t="s">
        <v>141</v>
      </c>
      <c r="E52" s="201" t="n">
        <v>0</v>
      </c>
      <c r="F52" s="201" t="n">
        <v>0</v>
      </c>
      <c r="G52" s="201" t="n">
        <v>0</v>
      </c>
      <c r="H52" s="201" t="n">
        <v>0</v>
      </c>
      <c r="I52" s="201" t="n">
        <v>0</v>
      </c>
      <c r="J52" s="201" t="n">
        <v>0</v>
      </c>
      <c r="K52" s="201" t="n">
        <v>0</v>
      </c>
      <c r="L52" s="201" t="n">
        <v>0</v>
      </c>
      <c r="M52" s="201" t="n">
        <v>0</v>
      </c>
    </row>
    <row r="53" customFormat="false" ht="12.75" hidden="false" customHeight="false" outlineLevel="0" collapsed="false">
      <c r="A53" s="190" t="s">
        <v>113</v>
      </c>
      <c r="B53" s="152" t="n">
        <v>0</v>
      </c>
      <c r="C53" s="152" t="n">
        <v>0</v>
      </c>
      <c r="D53" s="152" t="n">
        <v>0</v>
      </c>
      <c r="E53" s="152" t="n">
        <v>0</v>
      </c>
      <c r="F53" s="152" t="n">
        <v>0</v>
      </c>
      <c r="G53" s="152"/>
      <c r="H53" s="152"/>
      <c r="I53" s="152"/>
      <c r="J53" s="152"/>
      <c r="K53" s="152"/>
      <c r="L53" s="152" t="n">
        <v>0</v>
      </c>
      <c r="M53" s="152"/>
    </row>
    <row r="54" customFormat="false" ht="12.75" hidden="false" customHeight="false" outlineLevel="0" collapsed="false">
      <c r="A54" s="190" t="s">
        <v>114</v>
      </c>
      <c r="B54" s="152" t="n">
        <v>0</v>
      </c>
      <c r="C54" s="152" t="n">
        <v>0</v>
      </c>
      <c r="D54" s="152" t="n">
        <v>0</v>
      </c>
      <c r="E54" s="152" t="n">
        <v>0</v>
      </c>
      <c r="F54" s="152" t="n">
        <v>0</v>
      </c>
      <c r="G54" s="152" t="n">
        <v>0</v>
      </c>
      <c r="H54" s="152" t="n">
        <v>0</v>
      </c>
      <c r="I54" s="152" t="n">
        <v>0</v>
      </c>
      <c r="J54" s="152" t="n">
        <v>0</v>
      </c>
      <c r="K54" s="152" t="n">
        <v>0</v>
      </c>
      <c r="L54" s="152" t="n">
        <v>0</v>
      </c>
      <c r="M54" s="152" t="n">
        <v>0</v>
      </c>
    </row>
    <row r="55" customFormat="false" ht="12.75" hidden="false" customHeight="false" outlineLevel="0" collapsed="false">
      <c r="A55" s="190" t="s">
        <v>115</v>
      </c>
      <c r="B55" s="224" t="n">
        <v>0</v>
      </c>
      <c r="C55" s="152" t="n">
        <v>0</v>
      </c>
      <c r="D55" s="152" t="n">
        <v>0</v>
      </c>
      <c r="E55" s="152" t="n">
        <v>0</v>
      </c>
      <c r="F55" s="204" t="n">
        <v>0</v>
      </c>
      <c r="G55" s="204" t="n">
        <v>0</v>
      </c>
      <c r="H55" s="201" t="n">
        <v>0</v>
      </c>
      <c r="I55" s="204" t="n">
        <v>0</v>
      </c>
      <c r="J55" s="201" t="n">
        <v>0</v>
      </c>
      <c r="K55" s="201" t="n">
        <v>0</v>
      </c>
      <c r="L55" s="152" t="n">
        <v>0</v>
      </c>
      <c r="M55" s="152" t="n">
        <v>0</v>
      </c>
    </row>
    <row r="56" customFormat="false" ht="12.75" hidden="false" customHeight="false" outlineLevel="0" collapsed="false">
      <c r="A56" s="190" t="s">
        <v>116</v>
      </c>
      <c r="B56" s="201" t="n">
        <v>0</v>
      </c>
      <c r="C56" s="152" t="n">
        <v>2744513.0399</v>
      </c>
      <c r="D56" s="201" t="n">
        <v>-374097.9566</v>
      </c>
      <c r="E56" s="152" t="n">
        <v>-2412892.0257</v>
      </c>
      <c r="F56" s="204" t="n">
        <v>0</v>
      </c>
      <c r="G56" s="204" t="n">
        <v>0</v>
      </c>
      <c r="H56" s="201" t="n">
        <v>0</v>
      </c>
      <c r="I56" s="204" t="n">
        <v>0</v>
      </c>
      <c r="J56" s="201" t="n">
        <v>0</v>
      </c>
      <c r="K56" s="201" t="n">
        <v>0</v>
      </c>
      <c r="L56" s="152" t="n">
        <v>0</v>
      </c>
      <c r="M56" s="201" t="n">
        <v>0</v>
      </c>
    </row>
    <row r="57" customFormat="false" ht="12.75" hidden="false" customHeight="false" outlineLevel="0" collapsed="false">
      <c r="A57" s="202" t="s">
        <v>117</v>
      </c>
      <c r="B57" s="201" t="n">
        <v>0</v>
      </c>
      <c r="C57" s="152" t="n">
        <v>0</v>
      </c>
      <c r="D57" s="201" t="n">
        <v>0</v>
      </c>
      <c r="E57" s="201" t="n">
        <v>505386.7825</v>
      </c>
      <c r="F57" s="201" t="n">
        <v>0</v>
      </c>
      <c r="G57" s="201" t="n">
        <v>0</v>
      </c>
      <c r="H57" s="201" t="n">
        <v>0</v>
      </c>
      <c r="I57" s="201" t="n">
        <v>0</v>
      </c>
      <c r="J57" s="201" t="n">
        <v>0</v>
      </c>
      <c r="K57" s="201" t="n">
        <v>0</v>
      </c>
      <c r="L57" s="201" t="n">
        <v>0</v>
      </c>
      <c r="M57" s="201" t="n">
        <v>0</v>
      </c>
    </row>
    <row r="58" customFormat="false" ht="12.75" hidden="false" customHeight="false" outlineLevel="0" collapsed="false">
      <c r="A58" s="190" t="s">
        <v>142</v>
      </c>
      <c r="B58" s="205" t="n">
        <f aca="false">SUM(B50:B57)-B51-B53</f>
        <v>0</v>
      </c>
      <c r="C58" s="205" t="n">
        <f aca="false">SUM(C50:C57)</f>
        <v>2744513.0399</v>
      </c>
      <c r="D58" s="205" t="n">
        <f aca="false">SUM(D50:D57)</f>
        <v>-374097.9566</v>
      </c>
      <c r="E58" s="205" t="n">
        <f aca="false">SUM(E50:E57)</f>
        <v>-1907505.2432</v>
      </c>
      <c r="F58" s="205" t="n">
        <f aca="false">SUM(F50:F57)</f>
        <v>0</v>
      </c>
      <c r="G58" s="205"/>
      <c r="H58" s="205" t="n">
        <f aca="false">SUM(H50:H57)</f>
        <v>0</v>
      </c>
      <c r="I58" s="205" t="n">
        <f aca="false">SUM(I50:I57)</f>
        <v>0</v>
      </c>
      <c r="J58" s="205" t="n">
        <f aca="false">SUM(J50:J57)</f>
        <v>0</v>
      </c>
      <c r="K58" s="201" t="n">
        <v>0</v>
      </c>
      <c r="L58" s="205" t="n">
        <f aca="false">SUM(L50:L57)</f>
        <v>0</v>
      </c>
      <c r="M58" s="205" t="n">
        <f aca="false">SUM(M50:M57)</f>
        <v>0</v>
      </c>
    </row>
    <row r="59" customFormat="false" ht="12.75" hidden="false" customHeight="false" outlineLevel="0" collapsed="false">
      <c r="B59" s="217"/>
      <c r="H59" s="201"/>
      <c r="J59" s="201"/>
    </row>
    <row r="60" customFormat="false" ht="12.75" hidden="false" customHeight="false" outlineLevel="0" collapsed="false">
      <c r="B60" s="201"/>
    </row>
    <row r="68" customFormat="false" ht="12.75" hidden="false" customHeight="false" outlineLevel="0" collapsed="false">
      <c r="B68" s="201"/>
    </row>
    <row r="69" customFormat="false" ht="12.75" hidden="false" customHeight="false" outlineLevel="0" collapsed="false">
      <c r="B69" s="201"/>
      <c r="J69" s="225"/>
      <c r="K69" s="225"/>
    </row>
    <row r="70" customFormat="false" ht="12.75" hidden="false" customHeight="false" outlineLevel="0" collapsed="false">
      <c r="B70" s="201"/>
      <c r="J70" s="211"/>
      <c r="K70" s="211"/>
    </row>
    <row r="71" customFormat="false" ht="12.75" hidden="false" customHeight="false" outlineLevel="0" collapsed="false">
      <c r="B71" s="201"/>
      <c r="I71" s="225"/>
      <c r="J71" s="211"/>
      <c r="K71" s="211"/>
    </row>
    <row r="72" customFormat="false" ht="12.75" hidden="false" customHeight="false" outlineLevel="0" collapsed="false">
      <c r="I72" s="225"/>
      <c r="J72" s="225"/>
      <c r="K72" s="225"/>
    </row>
    <row r="78" customFormat="false" ht="15.75" hidden="false" customHeight="false" outlineLevel="0" collapsed="false">
      <c r="A78" s="226"/>
      <c r="B78" s="66"/>
      <c r="C78" s="66"/>
    </row>
    <row r="79" customFormat="false" ht="12.75" hidden="false" customHeight="false" outlineLevel="0" collapsed="false">
      <c r="A79" s="227"/>
      <c r="B79" s="190"/>
      <c r="C79" s="69"/>
    </row>
    <row r="80" customFormat="false" ht="12.75" hidden="false" customHeight="false" outlineLevel="0" collapsed="false">
      <c r="A80" s="227"/>
      <c r="B80" s="190"/>
      <c r="C80" s="69"/>
    </row>
    <row r="81" customFormat="false" ht="12.75" hidden="false" customHeight="false" outlineLevel="0" collapsed="false">
      <c r="A81" s="227"/>
      <c r="B81" s="190"/>
      <c r="C81" s="69"/>
    </row>
    <row r="82" customFormat="false" ht="12.75" hidden="false" customHeight="false" outlineLevel="0" collapsed="false">
      <c r="A82" s="227"/>
      <c r="B82" s="228"/>
      <c r="C82" s="69"/>
    </row>
    <row r="83" customFormat="false" ht="12.75" hidden="false" customHeight="false" outlineLevel="0" collapsed="false">
      <c r="A83" s="227"/>
      <c r="B83" s="228"/>
      <c r="C83" s="69"/>
    </row>
    <row r="100" customFormat="false" ht="12.75" hidden="false" customHeight="false" outlineLevel="0" collapsed="false">
      <c r="A100" s="190" t="s">
        <v>143</v>
      </c>
      <c r="B100" s="229" t="n">
        <f aca="false">Report!$C$53</f>
        <v>0</v>
      </c>
      <c r="C100" s="229" t="n">
        <f aca="false">Report!$G$53</f>
        <v>1382.710374</v>
      </c>
      <c r="D100" s="229" t="n">
        <f aca="false">Report!I$53</f>
        <v>-719.1688604</v>
      </c>
      <c r="E100" s="229" t="n">
        <f aca="false">Report!$K$53</f>
        <v>-1870.0794468</v>
      </c>
      <c r="F100" s="229"/>
      <c r="G100" s="229" t="n">
        <f aca="false">+[2]Report!$E$53</f>
        <v>2.29999999999761E-006</v>
      </c>
      <c r="H100" s="229" t="n">
        <f aca="false">+[2]Report!$M$53</f>
        <v>-0.4140629</v>
      </c>
      <c r="I100" s="229" t="n">
        <f aca="false">+[2]Report!$O$53</f>
        <v>797.070624799996</v>
      </c>
      <c r="J100" s="229" t="n">
        <f aca="false">+[2]Report!$U$53</f>
        <v>-90.9519498999994</v>
      </c>
      <c r="K100" s="229" t="n">
        <f aca="false">+[2]Report!$W$53</f>
        <v>-0.5</v>
      </c>
    </row>
    <row r="101" customFormat="false" ht="12.75" hidden="false" customHeight="false" outlineLevel="0" collapsed="false">
      <c r="A101" s="190" t="s">
        <v>144</v>
      </c>
      <c r="B101" s="229" t="n">
        <f aca="false">Report!$C$72</f>
        <v>0</v>
      </c>
      <c r="C101" s="229" t="n">
        <f aca="false">Report!$G$72</f>
        <v>4161.5920685</v>
      </c>
      <c r="D101" s="229" t="n">
        <f aca="false">Report!$I$72</f>
        <v>-12560.2748127</v>
      </c>
      <c r="E101" s="229" t="n">
        <f aca="false">Report!$K$72</f>
        <v>-11159.4381418</v>
      </c>
      <c r="F101" s="229"/>
      <c r="G101" s="229" t="n">
        <f aca="false">+[2]Report!$E$72</f>
        <v>2.29999992606977E-006</v>
      </c>
      <c r="H101" s="229" t="n">
        <f aca="false">+[2]Report!$M$72</f>
        <v>-0.414062900001397</v>
      </c>
      <c r="I101" s="229" t="n">
        <f aca="false">+[2]Report!$O$72</f>
        <v>797.070624800001</v>
      </c>
      <c r="J101" s="229" t="n">
        <f aca="false">+[2]Report!$U$72</f>
        <v>-90.9519499000002</v>
      </c>
      <c r="K101" s="229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30" width="27.99"/>
    <col collapsed="false" customWidth="false" hidden="false" outlineLevel="0" max="2" min="2" style="231" width="14.7"/>
    <col collapsed="false" customWidth="false" hidden="false" outlineLevel="0" max="3" min="3" style="232" width="14.7"/>
    <col collapsed="false" customWidth="false" hidden="false" outlineLevel="0" max="5" min="4" style="233" width="14.7"/>
    <col collapsed="false" customWidth="false" hidden="false" outlineLevel="0" max="6" min="6" style="234" width="14.7"/>
    <col collapsed="false" customWidth="false" hidden="false" outlineLevel="0" max="10" min="7" style="233" width="14.7"/>
    <col collapsed="false" customWidth="false" hidden="false" outlineLevel="0" max="11" min="11" style="235" width="14.7"/>
    <col collapsed="false" customWidth="false" hidden="false" outlineLevel="0" max="17" min="12" style="233" width="14.7"/>
    <col collapsed="false" customWidth="false" hidden="false" outlineLevel="0" max="257" min="18" style="236" width="14.7"/>
  </cols>
  <sheetData>
    <row r="1" customFormat="false" ht="14.1" hidden="false" customHeight="true" outlineLevel="0" collapsed="false">
      <c r="B1" s="237" t="s">
        <v>145</v>
      </c>
      <c r="C1" s="238" t="s">
        <v>146</v>
      </c>
      <c r="D1" s="239" t="s">
        <v>147</v>
      </c>
      <c r="E1" s="239" t="s">
        <v>148</v>
      </c>
      <c r="F1" s="240" t="s">
        <v>149</v>
      </c>
      <c r="G1" s="239" t="s">
        <v>150</v>
      </c>
      <c r="H1" s="239" t="s">
        <v>9</v>
      </c>
      <c r="I1" s="239" t="s">
        <v>151</v>
      </c>
      <c r="J1" s="239" t="s">
        <v>123</v>
      </c>
      <c r="K1" s="239" t="s">
        <v>124</v>
      </c>
      <c r="L1" s="239" t="s">
        <v>125</v>
      </c>
      <c r="M1" s="239" t="s">
        <v>126</v>
      </c>
      <c r="N1" s="239" t="s">
        <v>127</v>
      </c>
      <c r="O1" s="239" t="s">
        <v>128</v>
      </c>
      <c r="P1" s="239" t="s">
        <v>152</v>
      </c>
      <c r="Q1" s="239" t="s">
        <v>130</v>
      </c>
      <c r="R1" s="241" t="s">
        <v>153</v>
      </c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242"/>
      <c r="CA1" s="242"/>
      <c r="CB1" s="242"/>
      <c r="CC1" s="242"/>
      <c r="CD1" s="242"/>
      <c r="CE1" s="242"/>
      <c r="CF1" s="242"/>
      <c r="CG1" s="242"/>
      <c r="CH1" s="242"/>
      <c r="CI1" s="242"/>
      <c r="CJ1" s="242"/>
      <c r="CK1" s="242"/>
      <c r="CL1" s="242"/>
      <c r="CM1" s="242"/>
      <c r="CN1" s="242"/>
      <c r="CO1" s="242"/>
      <c r="CP1" s="242"/>
      <c r="CQ1" s="242"/>
      <c r="CR1" s="242"/>
      <c r="CS1" s="242"/>
      <c r="CT1" s="242"/>
      <c r="CU1" s="242"/>
      <c r="CV1" s="242"/>
      <c r="CW1" s="242"/>
      <c r="CX1" s="242"/>
      <c r="CY1" s="242"/>
      <c r="CZ1" s="242"/>
      <c r="DA1" s="242"/>
      <c r="DB1" s="242"/>
      <c r="DC1" s="242"/>
      <c r="DD1" s="242"/>
      <c r="DE1" s="242"/>
      <c r="DF1" s="242"/>
      <c r="DG1" s="242"/>
      <c r="DH1" s="242"/>
      <c r="DI1" s="242"/>
      <c r="DJ1" s="242"/>
      <c r="DK1" s="242"/>
      <c r="DL1" s="242"/>
      <c r="DM1" s="242"/>
      <c r="DN1" s="242"/>
      <c r="DO1" s="242"/>
      <c r="DP1" s="242"/>
      <c r="DQ1" s="242"/>
      <c r="DR1" s="242"/>
      <c r="DS1" s="242"/>
      <c r="DT1" s="242"/>
      <c r="DU1" s="242"/>
      <c r="DV1" s="242"/>
      <c r="DW1" s="242"/>
      <c r="DX1" s="242"/>
      <c r="DY1" s="242"/>
      <c r="DZ1" s="242"/>
      <c r="EA1" s="242"/>
      <c r="EB1" s="242"/>
      <c r="EC1" s="242"/>
      <c r="ED1" s="242"/>
      <c r="EE1" s="242"/>
      <c r="EF1" s="242"/>
      <c r="EG1" s="242"/>
      <c r="EH1" s="242"/>
      <c r="EI1" s="242"/>
      <c r="EJ1" s="242"/>
      <c r="EK1" s="242"/>
      <c r="EL1" s="242"/>
      <c r="EM1" s="242"/>
      <c r="EN1" s="242"/>
      <c r="EO1" s="242"/>
      <c r="EP1" s="242"/>
      <c r="EQ1" s="242"/>
      <c r="ER1" s="242"/>
      <c r="ES1" s="242"/>
      <c r="ET1" s="242"/>
      <c r="EU1" s="242"/>
      <c r="EV1" s="242"/>
      <c r="EW1" s="242"/>
      <c r="EX1" s="242"/>
      <c r="EY1" s="242"/>
      <c r="EZ1" s="242"/>
      <c r="FA1" s="242"/>
      <c r="FB1" s="242"/>
      <c r="FC1" s="242"/>
      <c r="FD1" s="242"/>
      <c r="FE1" s="242"/>
      <c r="FF1" s="242"/>
      <c r="FG1" s="242"/>
      <c r="FH1" s="242"/>
      <c r="FI1" s="242"/>
      <c r="FJ1" s="242"/>
      <c r="FK1" s="242"/>
      <c r="FL1" s="242"/>
      <c r="FM1" s="242"/>
      <c r="FN1" s="242"/>
      <c r="FO1" s="242"/>
      <c r="FP1" s="242"/>
      <c r="FQ1" s="242"/>
      <c r="FR1" s="242"/>
      <c r="FS1" s="242"/>
      <c r="FT1" s="242"/>
      <c r="FU1" s="242"/>
      <c r="FV1" s="242"/>
      <c r="FW1" s="242"/>
      <c r="FX1" s="242"/>
      <c r="FY1" s="242"/>
      <c r="FZ1" s="242"/>
      <c r="GA1" s="242"/>
      <c r="GB1" s="242"/>
      <c r="GC1" s="242"/>
      <c r="GD1" s="242"/>
      <c r="GE1" s="242"/>
      <c r="GF1" s="242"/>
      <c r="GG1" s="242"/>
      <c r="GH1" s="242"/>
      <c r="GI1" s="242"/>
      <c r="GJ1" s="242"/>
      <c r="GK1" s="242"/>
      <c r="GL1" s="242"/>
      <c r="GM1" s="242"/>
      <c r="GN1" s="242"/>
      <c r="GO1" s="242"/>
      <c r="GP1" s="242"/>
      <c r="GQ1" s="242"/>
      <c r="GR1" s="242"/>
      <c r="GS1" s="242"/>
      <c r="GT1" s="242"/>
      <c r="GU1" s="242"/>
      <c r="GV1" s="242"/>
      <c r="GW1" s="242"/>
      <c r="GX1" s="242"/>
      <c r="GY1" s="242"/>
      <c r="GZ1" s="242"/>
      <c r="HA1" s="242"/>
      <c r="HB1" s="242"/>
      <c r="HC1" s="242"/>
      <c r="HD1" s="242"/>
      <c r="HE1" s="242"/>
      <c r="HF1" s="242"/>
      <c r="HG1" s="242"/>
      <c r="HH1" s="242"/>
      <c r="HI1" s="242"/>
      <c r="HJ1" s="242"/>
      <c r="HK1" s="242"/>
      <c r="HL1" s="242"/>
      <c r="HM1" s="242"/>
      <c r="HN1" s="242"/>
      <c r="HO1" s="242"/>
      <c r="HP1" s="242"/>
      <c r="HQ1" s="242"/>
      <c r="HR1" s="242"/>
      <c r="HS1" s="242"/>
      <c r="HT1" s="242"/>
      <c r="HU1" s="242"/>
      <c r="HV1" s="242"/>
      <c r="HW1" s="242"/>
      <c r="HX1" s="242"/>
      <c r="HY1" s="242"/>
      <c r="HZ1" s="242"/>
      <c r="IA1" s="242"/>
      <c r="IB1" s="242"/>
      <c r="IC1" s="242"/>
      <c r="ID1" s="242"/>
      <c r="IE1" s="242"/>
      <c r="IF1" s="242"/>
      <c r="IG1" s="242"/>
      <c r="IH1" s="242"/>
      <c r="II1" s="242"/>
      <c r="IJ1" s="242"/>
      <c r="IK1" s="242"/>
      <c r="IL1" s="242"/>
      <c r="IM1" s="242"/>
      <c r="IN1" s="242"/>
      <c r="IO1" s="242"/>
      <c r="IP1" s="242"/>
      <c r="IQ1" s="242"/>
      <c r="IR1" s="242"/>
      <c r="IS1" s="242"/>
      <c r="IT1" s="242"/>
      <c r="IU1" s="242"/>
      <c r="IV1" s="242"/>
      <c r="IW1" s="242"/>
    </row>
    <row r="2" customFormat="false" ht="14.1" hidden="false" customHeight="true" outlineLevel="0" collapsed="false">
      <c r="B2" s="243" t="s">
        <v>154</v>
      </c>
      <c r="C2" s="244" t="n">
        <v>37028</v>
      </c>
      <c r="D2" s="245" t="s">
        <v>155</v>
      </c>
      <c r="E2" s="246" t="n">
        <v>2920926.2487</v>
      </c>
      <c r="F2" s="246" t="n">
        <v>2763977.7362</v>
      </c>
      <c r="G2" s="246" t="n">
        <v>1073.4675374</v>
      </c>
      <c r="H2" s="246" t="n">
        <v>97232.7448</v>
      </c>
      <c r="I2" s="246" t="n">
        <v>59641.8182</v>
      </c>
      <c r="J2" s="246" t="n">
        <v>0</v>
      </c>
      <c r="K2" s="247" t="n">
        <v>0</v>
      </c>
      <c r="L2" s="246" t="n">
        <v>0</v>
      </c>
      <c r="M2" s="246" t="n">
        <v>3.2308</v>
      </c>
      <c r="N2" s="246" t="n">
        <v>63.8266</v>
      </c>
      <c r="O2" s="246" t="n">
        <v>0</v>
      </c>
      <c r="P2" s="248" t="n">
        <v>0</v>
      </c>
      <c r="Q2" s="246" t="n">
        <v>6.8921</v>
      </c>
      <c r="R2" s="249" t="n">
        <v>0</v>
      </c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  <c r="IO2" s="250"/>
      <c r="IP2" s="250"/>
      <c r="IQ2" s="250"/>
      <c r="IR2" s="250"/>
      <c r="IS2" s="250"/>
      <c r="IT2" s="250"/>
      <c r="IU2" s="250"/>
      <c r="IV2" s="250"/>
      <c r="IW2" s="250"/>
    </row>
    <row r="3" customFormat="false" ht="14.1" hidden="false" customHeight="true" outlineLevel="0" collapsed="false">
      <c r="B3" s="251" t="s">
        <v>154</v>
      </c>
      <c r="C3" s="252" t="n">
        <v>37028</v>
      </c>
      <c r="D3" s="253" t="s">
        <v>156</v>
      </c>
      <c r="E3" s="248" t="n">
        <v>-13180.7077</v>
      </c>
      <c r="F3" s="248" t="n">
        <v>0</v>
      </c>
      <c r="G3" s="248" t="n">
        <v>100.6899796</v>
      </c>
      <c r="H3" s="248" t="n">
        <v>-13180.7077</v>
      </c>
      <c r="I3" s="248" t="n">
        <v>0</v>
      </c>
      <c r="J3" s="248" t="n">
        <v>0</v>
      </c>
      <c r="K3" s="254" t="n">
        <v>0</v>
      </c>
      <c r="L3" s="248" t="n">
        <v>0</v>
      </c>
      <c r="M3" s="248" t="n">
        <v>0</v>
      </c>
      <c r="N3" s="248" t="n">
        <v>0</v>
      </c>
      <c r="O3" s="248" t="n">
        <v>0</v>
      </c>
      <c r="P3" s="248" t="n">
        <v>0</v>
      </c>
      <c r="Q3" s="248" t="n">
        <v>0</v>
      </c>
      <c r="R3" s="255" t="n">
        <v>0</v>
      </c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50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50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50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  <c r="DE3" s="250"/>
      <c r="DF3" s="250"/>
      <c r="DG3" s="250"/>
      <c r="DH3" s="250"/>
      <c r="DI3" s="250"/>
      <c r="DJ3" s="250"/>
      <c r="DK3" s="250"/>
      <c r="DL3" s="250"/>
      <c r="DM3" s="250"/>
      <c r="DN3" s="250"/>
      <c r="DO3" s="250"/>
      <c r="DP3" s="250"/>
      <c r="DQ3" s="250"/>
      <c r="DR3" s="250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50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0"/>
      <c r="EO3" s="250"/>
      <c r="EP3" s="250"/>
      <c r="EQ3" s="250"/>
      <c r="ER3" s="250"/>
      <c r="ES3" s="250"/>
      <c r="ET3" s="250"/>
      <c r="EU3" s="250"/>
      <c r="EV3" s="250"/>
      <c r="EW3" s="250"/>
      <c r="EX3" s="250"/>
      <c r="EY3" s="250"/>
      <c r="EZ3" s="250"/>
      <c r="FA3" s="250"/>
      <c r="FB3" s="250"/>
      <c r="FC3" s="250"/>
      <c r="FD3" s="250"/>
      <c r="FE3" s="250"/>
      <c r="FF3" s="250"/>
      <c r="FG3" s="250"/>
      <c r="FH3" s="250"/>
      <c r="FI3" s="250"/>
      <c r="FJ3" s="250"/>
      <c r="FK3" s="250"/>
      <c r="FL3" s="250"/>
      <c r="FM3" s="250"/>
      <c r="FN3" s="250"/>
      <c r="FO3" s="250"/>
      <c r="FP3" s="250"/>
      <c r="FQ3" s="250"/>
      <c r="FR3" s="250"/>
      <c r="FS3" s="250"/>
      <c r="FT3" s="250"/>
      <c r="FU3" s="250"/>
      <c r="FV3" s="250"/>
      <c r="FW3" s="250"/>
      <c r="FX3" s="250"/>
      <c r="FY3" s="250"/>
      <c r="FZ3" s="250"/>
      <c r="GA3" s="250"/>
      <c r="GB3" s="250"/>
      <c r="GC3" s="250"/>
      <c r="GD3" s="250"/>
      <c r="GE3" s="250"/>
      <c r="GF3" s="250"/>
      <c r="GG3" s="250"/>
      <c r="GH3" s="250"/>
      <c r="GI3" s="250"/>
      <c r="GJ3" s="250"/>
      <c r="GK3" s="250"/>
      <c r="GL3" s="250"/>
      <c r="GM3" s="250"/>
      <c r="GN3" s="250"/>
      <c r="GO3" s="250"/>
      <c r="GP3" s="250"/>
      <c r="GQ3" s="250"/>
      <c r="GR3" s="250"/>
      <c r="GS3" s="250"/>
      <c r="GT3" s="250"/>
      <c r="GU3" s="250"/>
      <c r="GV3" s="250"/>
      <c r="GW3" s="250"/>
      <c r="GX3" s="250"/>
      <c r="GY3" s="250"/>
      <c r="GZ3" s="250"/>
      <c r="HA3" s="250"/>
      <c r="HB3" s="250"/>
      <c r="HC3" s="250"/>
      <c r="HD3" s="250"/>
      <c r="HE3" s="250"/>
      <c r="HF3" s="250"/>
      <c r="HG3" s="250"/>
      <c r="HH3" s="250"/>
      <c r="HI3" s="250"/>
      <c r="HJ3" s="250"/>
      <c r="HK3" s="250"/>
      <c r="HL3" s="250"/>
      <c r="HM3" s="250"/>
      <c r="HN3" s="250"/>
      <c r="HO3" s="250"/>
      <c r="HP3" s="250"/>
      <c r="HQ3" s="250"/>
      <c r="HR3" s="250"/>
      <c r="HS3" s="250"/>
      <c r="HT3" s="250"/>
      <c r="HU3" s="250"/>
      <c r="HV3" s="250"/>
      <c r="HW3" s="250"/>
      <c r="HX3" s="250"/>
      <c r="HY3" s="250"/>
      <c r="HZ3" s="250"/>
      <c r="IA3" s="250"/>
      <c r="IB3" s="250"/>
      <c r="IC3" s="250"/>
      <c r="ID3" s="250"/>
      <c r="IE3" s="250"/>
      <c r="IF3" s="250"/>
      <c r="IG3" s="250"/>
      <c r="IH3" s="250"/>
      <c r="II3" s="250"/>
      <c r="IJ3" s="250"/>
      <c r="IK3" s="250"/>
      <c r="IL3" s="250"/>
      <c r="IM3" s="250"/>
      <c r="IN3" s="250"/>
      <c r="IO3" s="250"/>
      <c r="IP3" s="250"/>
      <c r="IQ3" s="250"/>
      <c r="IR3" s="250"/>
      <c r="IS3" s="250"/>
      <c r="IT3" s="250"/>
      <c r="IU3" s="250"/>
      <c r="IV3" s="250"/>
      <c r="IW3" s="250"/>
    </row>
    <row r="4" customFormat="false" ht="14.1" hidden="false" customHeight="true" outlineLevel="0" collapsed="false">
      <c r="A4" s="230" t="s">
        <v>157</v>
      </c>
      <c r="B4" s="251" t="s">
        <v>154</v>
      </c>
      <c r="C4" s="252" t="n">
        <v>37028</v>
      </c>
      <c r="D4" s="253" t="s">
        <v>140</v>
      </c>
      <c r="E4" s="248" t="n">
        <v>0</v>
      </c>
      <c r="F4" s="248" t="n">
        <v>0</v>
      </c>
      <c r="G4" s="248" t="n">
        <v>0</v>
      </c>
      <c r="H4" s="248" t="n">
        <v>0</v>
      </c>
      <c r="I4" s="248" t="n">
        <v>0</v>
      </c>
      <c r="J4" s="248" t="n">
        <v>0</v>
      </c>
      <c r="K4" s="254" t="n">
        <v>0</v>
      </c>
      <c r="L4" s="248" t="n">
        <v>0</v>
      </c>
      <c r="M4" s="248" t="n">
        <v>0</v>
      </c>
      <c r="N4" s="248" t="n">
        <v>0</v>
      </c>
      <c r="O4" s="248" t="n">
        <v>0</v>
      </c>
      <c r="P4" s="248" t="n">
        <v>0</v>
      </c>
      <c r="Q4" s="248" t="n">
        <v>0</v>
      </c>
      <c r="R4" s="255" t="n">
        <v>0</v>
      </c>
      <c r="S4" s="250"/>
      <c r="T4" s="250"/>
      <c r="U4" s="250"/>
      <c r="V4" s="250"/>
      <c r="W4" s="250"/>
      <c r="X4" s="250"/>
      <c r="Y4" s="250"/>
      <c r="Z4" s="250"/>
      <c r="AA4" s="250"/>
      <c r="AB4" s="250"/>
      <c r="AC4" s="250"/>
      <c r="AD4" s="250"/>
      <c r="AE4" s="250"/>
      <c r="AF4" s="250"/>
      <c r="AG4" s="250"/>
      <c r="AH4" s="250"/>
      <c r="AI4" s="250"/>
      <c r="AJ4" s="250"/>
      <c r="AK4" s="250"/>
      <c r="AL4" s="250"/>
      <c r="AM4" s="250"/>
      <c r="AN4" s="250"/>
      <c r="AO4" s="250"/>
      <c r="AP4" s="250"/>
      <c r="AQ4" s="250"/>
      <c r="AR4" s="250"/>
      <c r="AS4" s="250"/>
      <c r="AT4" s="250"/>
      <c r="AU4" s="250"/>
      <c r="AV4" s="250"/>
      <c r="AW4" s="250"/>
      <c r="AX4" s="250"/>
      <c r="AY4" s="250"/>
      <c r="AZ4" s="250"/>
      <c r="BA4" s="250"/>
      <c r="BB4" s="250"/>
      <c r="BC4" s="250"/>
      <c r="BD4" s="250"/>
      <c r="BE4" s="250"/>
      <c r="BF4" s="250"/>
      <c r="BG4" s="250"/>
      <c r="BH4" s="250"/>
      <c r="BI4" s="250"/>
      <c r="BJ4" s="250"/>
      <c r="BK4" s="250"/>
      <c r="BL4" s="250"/>
      <c r="BM4" s="250"/>
      <c r="BN4" s="250"/>
      <c r="BO4" s="250"/>
      <c r="BP4" s="250"/>
      <c r="BQ4" s="250"/>
      <c r="BR4" s="250"/>
      <c r="BS4" s="250"/>
      <c r="BT4" s="250"/>
      <c r="BU4" s="250"/>
      <c r="BV4" s="250"/>
      <c r="BW4" s="250"/>
      <c r="BX4" s="250"/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50"/>
      <c r="CL4" s="250"/>
      <c r="CM4" s="250"/>
      <c r="CN4" s="250"/>
      <c r="CO4" s="250"/>
      <c r="CP4" s="250"/>
      <c r="CQ4" s="250"/>
      <c r="CR4" s="250"/>
      <c r="CS4" s="250"/>
      <c r="CT4" s="250"/>
      <c r="CU4" s="250"/>
      <c r="CV4" s="250"/>
      <c r="CW4" s="250"/>
      <c r="CX4" s="250"/>
      <c r="CY4" s="250"/>
      <c r="CZ4" s="250"/>
      <c r="DA4" s="250"/>
      <c r="DB4" s="250"/>
      <c r="DC4" s="250"/>
      <c r="DD4" s="250"/>
      <c r="DE4" s="250"/>
      <c r="DF4" s="250"/>
      <c r="DG4" s="250"/>
      <c r="DH4" s="250"/>
      <c r="DI4" s="250"/>
      <c r="DJ4" s="250"/>
      <c r="DK4" s="250"/>
      <c r="DL4" s="250"/>
      <c r="DM4" s="250"/>
      <c r="DN4" s="250"/>
      <c r="DO4" s="250"/>
      <c r="DP4" s="250"/>
      <c r="DQ4" s="250"/>
      <c r="DR4" s="250"/>
      <c r="DS4" s="250"/>
      <c r="DT4" s="250"/>
      <c r="DU4" s="250"/>
      <c r="DV4" s="250"/>
      <c r="DW4" s="250"/>
      <c r="DX4" s="250"/>
      <c r="DY4" s="250"/>
      <c r="DZ4" s="250"/>
      <c r="EA4" s="250"/>
      <c r="EB4" s="250"/>
      <c r="EC4" s="250"/>
      <c r="ED4" s="250"/>
      <c r="EE4" s="250"/>
      <c r="EF4" s="250"/>
      <c r="EG4" s="250"/>
      <c r="EH4" s="250"/>
      <c r="EI4" s="250"/>
      <c r="EJ4" s="250"/>
      <c r="EK4" s="250"/>
      <c r="EL4" s="250"/>
      <c r="EM4" s="250"/>
      <c r="EN4" s="250"/>
      <c r="EO4" s="250"/>
      <c r="EP4" s="250"/>
      <c r="EQ4" s="250"/>
      <c r="ER4" s="250"/>
      <c r="ES4" s="250"/>
      <c r="ET4" s="250"/>
      <c r="EU4" s="250"/>
      <c r="EV4" s="250"/>
      <c r="EW4" s="250"/>
      <c r="EX4" s="250"/>
      <c r="EY4" s="250"/>
      <c r="EZ4" s="250"/>
      <c r="FA4" s="250"/>
      <c r="FB4" s="250"/>
      <c r="FC4" s="250"/>
      <c r="FD4" s="250"/>
      <c r="FE4" s="250"/>
      <c r="FF4" s="250"/>
      <c r="FG4" s="250"/>
      <c r="FH4" s="250"/>
      <c r="FI4" s="250"/>
      <c r="FJ4" s="250"/>
      <c r="FK4" s="250"/>
      <c r="FL4" s="250"/>
      <c r="FM4" s="250"/>
      <c r="FN4" s="250"/>
      <c r="FO4" s="250"/>
      <c r="FP4" s="250"/>
      <c r="FQ4" s="250"/>
      <c r="FR4" s="250"/>
      <c r="FS4" s="250"/>
      <c r="FT4" s="250"/>
      <c r="FU4" s="250"/>
      <c r="FV4" s="250"/>
      <c r="FW4" s="250"/>
      <c r="FX4" s="250"/>
      <c r="FY4" s="250"/>
      <c r="FZ4" s="250"/>
      <c r="GA4" s="250"/>
      <c r="GB4" s="250"/>
      <c r="GC4" s="250"/>
      <c r="GD4" s="250"/>
      <c r="GE4" s="250"/>
      <c r="GF4" s="250"/>
      <c r="GG4" s="250"/>
      <c r="GH4" s="250"/>
      <c r="GI4" s="250"/>
      <c r="GJ4" s="250"/>
      <c r="GK4" s="250"/>
      <c r="GL4" s="250"/>
      <c r="GM4" s="250"/>
      <c r="GN4" s="250"/>
      <c r="GO4" s="250"/>
      <c r="GP4" s="250"/>
      <c r="GQ4" s="250"/>
      <c r="GR4" s="250"/>
      <c r="GS4" s="250"/>
      <c r="GT4" s="250"/>
      <c r="GU4" s="250"/>
      <c r="GV4" s="250"/>
      <c r="GW4" s="250"/>
      <c r="GX4" s="250"/>
      <c r="GY4" s="250"/>
      <c r="GZ4" s="250"/>
      <c r="HA4" s="250"/>
      <c r="HB4" s="250"/>
      <c r="HC4" s="250"/>
      <c r="HD4" s="250"/>
      <c r="HE4" s="250"/>
      <c r="HF4" s="250"/>
      <c r="HG4" s="250"/>
      <c r="HH4" s="250"/>
      <c r="HI4" s="250"/>
      <c r="HJ4" s="250"/>
      <c r="HK4" s="250"/>
      <c r="HL4" s="250"/>
      <c r="HM4" s="250"/>
      <c r="HN4" s="250"/>
      <c r="HO4" s="250"/>
      <c r="HP4" s="250"/>
      <c r="HQ4" s="250"/>
      <c r="HR4" s="250"/>
      <c r="HS4" s="250"/>
      <c r="HT4" s="250"/>
      <c r="HU4" s="250"/>
      <c r="HV4" s="250"/>
      <c r="HW4" s="250"/>
      <c r="HX4" s="250"/>
      <c r="HY4" s="250"/>
      <c r="HZ4" s="250"/>
      <c r="IA4" s="250"/>
      <c r="IB4" s="250"/>
      <c r="IC4" s="250"/>
      <c r="ID4" s="250"/>
      <c r="IE4" s="250"/>
      <c r="IF4" s="250"/>
      <c r="IG4" s="250"/>
      <c r="IH4" s="250"/>
      <c r="II4" s="250"/>
      <c r="IJ4" s="250"/>
      <c r="IK4" s="250"/>
      <c r="IL4" s="250"/>
      <c r="IM4" s="250"/>
      <c r="IN4" s="250"/>
      <c r="IO4" s="250"/>
      <c r="IP4" s="250"/>
      <c r="IQ4" s="250"/>
      <c r="IR4" s="250"/>
      <c r="IS4" s="250"/>
      <c r="IT4" s="250"/>
      <c r="IU4" s="250"/>
      <c r="IV4" s="250"/>
      <c r="IW4" s="250"/>
    </row>
    <row r="5" customFormat="false" ht="14.1" hidden="false" customHeight="true" outlineLevel="0" collapsed="false">
      <c r="A5" s="256"/>
      <c r="B5" s="251" t="s">
        <v>154</v>
      </c>
      <c r="C5" s="252" t="n">
        <v>37028</v>
      </c>
      <c r="D5" s="253" t="s">
        <v>141</v>
      </c>
      <c r="E5" s="248" t="n">
        <v>0</v>
      </c>
      <c r="F5" s="248" t="n">
        <v>0</v>
      </c>
      <c r="G5" s="248" t="n">
        <v>0</v>
      </c>
      <c r="H5" s="248" t="n">
        <v>0</v>
      </c>
      <c r="I5" s="248" t="n">
        <v>0</v>
      </c>
      <c r="J5" s="248" t="n">
        <v>0</v>
      </c>
      <c r="K5" s="254" t="n">
        <v>0</v>
      </c>
      <c r="L5" s="248" t="n">
        <v>0</v>
      </c>
      <c r="M5" s="248" t="n">
        <v>0</v>
      </c>
      <c r="N5" s="248" t="n">
        <v>0</v>
      </c>
      <c r="O5" s="248" t="n">
        <v>0</v>
      </c>
      <c r="P5" s="248" t="n">
        <v>0</v>
      </c>
      <c r="Q5" s="248" t="n">
        <v>0</v>
      </c>
      <c r="R5" s="255" t="n">
        <v>0</v>
      </c>
      <c r="S5" s="250"/>
      <c r="T5" s="250"/>
      <c r="U5" s="250"/>
      <c r="V5" s="250"/>
      <c r="W5" s="250"/>
      <c r="X5" s="250"/>
      <c r="Y5" s="250"/>
      <c r="Z5" s="250"/>
      <c r="AA5" s="250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250"/>
      <c r="AN5" s="250"/>
      <c r="AO5" s="250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250"/>
      <c r="BA5" s="250"/>
      <c r="BB5" s="250"/>
      <c r="BC5" s="250"/>
      <c r="BD5" s="250"/>
      <c r="BE5" s="250"/>
      <c r="BF5" s="250"/>
      <c r="BG5" s="250"/>
      <c r="BH5" s="250"/>
      <c r="BI5" s="250"/>
      <c r="BJ5" s="250"/>
      <c r="BK5" s="250"/>
      <c r="BL5" s="250"/>
      <c r="BM5" s="250"/>
      <c r="BN5" s="250"/>
      <c r="BO5" s="250"/>
      <c r="BP5" s="250"/>
      <c r="BQ5" s="250"/>
      <c r="BR5" s="250"/>
      <c r="BS5" s="250"/>
      <c r="BT5" s="250"/>
      <c r="BU5" s="250"/>
      <c r="BV5" s="250"/>
      <c r="BW5" s="250"/>
      <c r="BX5" s="250"/>
      <c r="BY5" s="250"/>
      <c r="BZ5" s="250"/>
      <c r="CA5" s="250"/>
      <c r="CB5" s="250"/>
      <c r="CC5" s="250"/>
      <c r="CD5" s="250"/>
      <c r="CE5" s="250"/>
      <c r="CF5" s="250"/>
      <c r="CG5" s="250"/>
      <c r="CH5" s="250"/>
      <c r="CI5" s="250"/>
      <c r="CJ5" s="250"/>
      <c r="CK5" s="250"/>
      <c r="CL5" s="250"/>
      <c r="CM5" s="250"/>
      <c r="CN5" s="250"/>
      <c r="CO5" s="250"/>
      <c r="CP5" s="250"/>
      <c r="CQ5" s="250"/>
      <c r="CR5" s="250"/>
      <c r="CS5" s="250"/>
      <c r="CT5" s="250"/>
      <c r="CU5" s="250"/>
      <c r="CV5" s="250"/>
      <c r="CW5" s="250"/>
      <c r="CX5" s="250"/>
      <c r="CY5" s="250"/>
      <c r="CZ5" s="250"/>
      <c r="DA5" s="250"/>
      <c r="DB5" s="250"/>
      <c r="DC5" s="250"/>
      <c r="DD5" s="250"/>
      <c r="DE5" s="250"/>
      <c r="DF5" s="250"/>
      <c r="DG5" s="250"/>
      <c r="DH5" s="250"/>
      <c r="DI5" s="250"/>
      <c r="DJ5" s="250"/>
      <c r="DK5" s="250"/>
      <c r="DL5" s="250"/>
      <c r="DM5" s="250"/>
      <c r="DN5" s="250"/>
      <c r="DO5" s="250"/>
      <c r="DP5" s="250"/>
      <c r="DQ5" s="250"/>
      <c r="DR5" s="250"/>
      <c r="DS5" s="250"/>
      <c r="DT5" s="250"/>
      <c r="DU5" s="250"/>
      <c r="DV5" s="250"/>
      <c r="DW5" s="250"/>
      <c r="DX5" s="250"/>
      <c r="DY5" s="250"/>
      <c r="DZ5" s="250"/>
      <c r="EA5" s="250"/>
      <c r="EB5" s="250"/>
      <c r="EC5" s="250"/>
      <c r="ED5" s="250"/>
      <c r="EE5" s="250"/>
      <c r="EF5" s="250"/>
      <c r="EG5" s="250"/>
      <c r="EH5" s="250"/>
      <c r="EI5" s="250"/>
      <c r="EJ5" s="250"/>
      <c r="EK5" s="250"/>
      <c r="EL5" s="250"/>
      <c r="EM5" s="250"/>
      <c r="EN5" s="250"/>
      <c r="EO5" s="250"/>
      <c r="EP5" s="250"/>
      <c r="EQ5" s="250"/>
      <c r="ER5" s="250"/>
      <c r="ES5" s="250"/>
      <c r="ET5" s="250"/>
      <c r="EU5" s="250"/>
      <c r="EV5" s="250"/>
      <c r="EW5" s="250"/>
      <c r="EX5" s="250"/>
      <c r="EY5" s="250"/>
      <c r="EZ5" s="250"/>
      <c r="FA5" s="250"/>
      <c r="FB5" s="250"/>
      <c r="FC5" s="250"/>
      <c r="FD5" s="250"/>
      <c r="FE5" s="250"/>
      <c r="FF5" s="250"/>
      <c r="FG5" s="250"/>
      <c r="FH5" s="250"/>
      <c r="FI5" s="250"/>
      <c r="FJ5" s="250"/>
      <c r="FK5" s="250"/>
      <c r="FL5" s="250"/>
      <c r="FM5" s="250"/>
      <c r="FN5" s="250"/>
      <c r="FO5" s="250"/>
      <c r="FP5" s="250"/>
      <c r="FQ5" s="250"/>
      <c r="FR5" s="250"/>
      <c r="FS5" s="250"/>
      <c r="FT5" s="250"/>
      <c r="FU5" s="250"/>
      <c r="FV5" s="250"/>
      <c r="FW5" s="250"/>
      <c r="FX5" s="250"/>
      <c r="FY5" s="250"/>
      <c r="FZ5" s="250"/>
      <c r="GA5" s="250"/>
      <c r="GB5" s="250"/>
      <c r="GC5" s="250"/>
      <c r="GD5" s="250"/>
      <c r="GE5" s="250"/>
      <c r="GF5" s="250"/>
      <c r="GG5" s="250"/>
      <c r="GH5" s="250"/>
      <c r="GI5" s="250"/>
      <c r="GJ5" s="250"/>
      <c r="GK5" s="250"/>
      <c r="GL5" s="250"/>
      <c r="GM5" s="250"/>
      <c r="GN5" s="250"/>
      <c r="GO5" s="250"/>
      <c r="GP5" s="250"/>
      <c r="GQ5" s="250"/>
      <c r="GR5" s="250"/>
      <c r="GS5" s="250"/>
      <c r="GT5" s="250"/>
      <c r="GU5" s="250"/>
      <c r="GV5" s="250"/>
      <c r="GW5" s="250"/>
      <c r="GX5" s="250"/>
      <c r="GY5" s="250"/>
      <c r="GZ5" s="250"/>
      <c r="HA5" s="250"/>
      <c r="HB5" s="250"/>
      <c r="HC5" s="250"/>
      <c r="HD5" s="250"/>
      <c r="HE5" s="250"/>
      <c r="HF5" s="250"/>
      <c r="HG5" s="250"/>
      <c r="HH5" s="250"/>
      <c r="HI5" s="250"/>
      <c r="HJ5" s="250"/>
      <c r="HK5" s="250"/>
      <c r="HL5" s="250"/>
      <c r="HM5" s="250"/>
      <c r="HN5" s="250"/>
      <c r="HO5" s="250"/>
      <c r="HP5" s="250"/>
      <c r="HQ5" s="250"/>
      <c r="HR5" s="250"/>
      <c r="HS5" s="250"/>
      <c r="HT5" s="250"/>
      <c r="HU5" s="250"/>
      <c r="HV5" s="250"/>
      <c r="HW5" s="250"/>
      <c r="HX5" s="250"/>
      <c r="HY5" s="250"/>
      <c r="HZ5" s="250"/>
      <c r="IA5" s="250"/>
      <c r="IB5" s="250"/>
      <c r="IC5" s="250"/>
      <c r="ID5" s="250"/>
      <c r="IE5" s="250"/>
      <c r="IF5" s="250"/>
      <c r="IG5" s="250"/>
      <c r="IH5" s="250"/>
      <c r="II5" s="250"/>
      <c r="IJ5" s="250"/>
      <c r="IK5" s="250"/>
      <c r="IL5" s="250"/>
      <c r="IM5" s="250"/>
      <c r="IN5" s="250"/>
      <c r="IO5" s="250"/>
      <c r="IP5" s="250"/>
      <c r="IQ5" s="250"/>
      <c r="IR5" s="250"/>
      <c r="IS5" s="250"/>
      <c r="IT5" s="250"/>
      <c r="IU5" s="250"/>
      <c r="IV5" s="250"/>
      <c r="IW5" s="250"/>
    </row>
    <row r="6" customFormat="false" ht="14.1" hidden="false" customHeight="true" outlineLevel="0" collapsed="false">
      <c r="B6" s="257" t="s">
        <v>154</v>
      </c>
      <c r="C6" s="258" t="n">
        <v>37028</v>
      </c>
      <c r="D6" s="259" t="s">
        <v>158</v>
      </c>
      <c r="E6" s="260" t="n">
        <v>0</v>
      </c>
      <c r="F6" s="260" t="n">
        <v>0</v>
      </c>
      <c r="G6" s="260" t="n">
        <v>0</v>
      </c>
      <c r="H6" s="260" t="n">
        <v>0</v>
      </c>
      <c r="I6" s="260" t="n">
        <v>0</v>
      </c>
      <c r="J6" s="260" t="n">
        <v>0</v>
      </c>
      <c r="K6" s="261" t="n">
        <v>0</v>
      </c>
      <c r="L6" s="260" t="n">
        <v>0</v>
      </c>
      <c r="M6" s="260" t="n">
        <v>0</v>
      </c>
      <c r="N6" s="260" t="n">
        <v>0</v>
      </c>
      <c r="O6" s="260" t="n">
        <v>0</v>
      </c>
      <c r="P6" s="260" t="n">
        <v>0</v>
      </c>
      <c r="Q6" s="260" t="n">
        <v>0</v>
      </c>
      <c r="R6" s="262" t="n">
        <v>0</v>
      </c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0"/>
      <c r="BG6" s="250"/>
      <c r="BH6" s="250"/>
      <c r="BI6" s="250"/>
      <c r="BJ6" s="250"/>
      <c r="BK6" s="250"/>
      <c r="BL6" s="250"/>
      <c r="BM6" s="250"/>
      <c r="BN6" s="250"/>
      <c r="BO6" s="250"/>
      <c r="BP6" s="250"/>
      <c r="BQ6" s="250"/>
      <c r="BR6" s="250"/>
      <c r="BS6" s="250"/>
      <c r="BT6" s="250"/>
      <c r="BU6" s="250"/>
      <c r="BV6" s="250"/>
      <c r="BW6" s="250"/>
      <c r="BX6" s="250"/>
      <c r="BY6" s="250"/>
      <c r="BZ6" s="250"/>
      <c r="CA6" s="250"/>
      <c r="CB6" s="250"/>
      <c r="CC6" s="250"/>
      <c r="CD6" s="250"/>
      <c r="CE6" s="250"/>
      <c r="CF6" s="250"/>
      <c r="CG6" s="250"/>
      <c r="CH6" s="250"/>
      <c r="CI6" s="250"/>
      <c r="CJ6" s="250"/>
      <c r="CK6" s="250"/>
      <c r="CL6" s="250"/>
      <c r="CM6" s="250"/>
      <c r="CN6" s="250"/>
      <c r="CO6" s="250"/>
      <c r="CP6" s="250"/>
      <c r="CQ6" s="250"/>
      <c r="CR6" s="250"/>
      <c r="CS6" s="250"/>
      <c r="CT6" s="250"/>
      <c r="CU6" s="250"/>
      <c r="CV6" s="250"/>
      <c r="CW6" s="250"/>
      <c r="CX6" s="250"/>
      <c r="CY6" s="250"/>
      <c r="CZ6" s="250"/>
      <c r="DA6" s="250"/>
      <c r="DB6" s="250"/>
      <c r="DC6" s="250"/>
      <c r="DD6" s="250"/>
      <c r="DE6" s="250"/>
      <c r="DF6" s="250"/>
      <c r="DG6" s="250"/>
      <c r="DH6" s="250"/>
      <c r="DI6" s="250"/>
      <c r="DJ6" s="250"/>
      <c r="DK6" s="250"/>
      <c r="DL6" s="250"/>
      <c r="DM6" s="250"/>
      <c r="DN6" s="250"/>
      <c r="DO6" s="250"/>
      <c r="DP6" s="250"/>
      <c r="DQ6" s="250"/>
      <c r="DR6" s="250"/>
      <c r="DS6" s="250"/>
      <c r="DT6" s="250"/>
      <c r="DU6" s="250"/>
      <c r="DV6" s="250"/>
      <c r="DW6" s="250"/>
      <c r="DX6" s="250"/>
      <c r="DY6" s="250"/>
      <c r="DZ6" s="250"/>
      <c r="EA6" s="250"/>
      <c r="EB6" s="250"/>
      <c r="EC6" s="250"/>
      <c r="ED6" s="250"/>
      <c r="EE6" s="250"/>
      <c r="EF6" s="250"/>
      <c r="EG6" s="250"/>
      <c r="EH6" s="250"/>
      <c r="EI6" s="250"/>
      <c r="EJ6" s="250"/>
      <c r="EK6" s="250"/>
      <c r="EL6" s="250"/>
      <c r="EM6" s="250"/>
      <c r="EN6" s="250"/>
      <c r="EO6" s="250"/>
      <c r="EP6" s="250"/>
      <c r="EQ6" s="250"/>
      <c r="ER6" s="250"/>
      <c r="ES6" s="250"/>
      <c r="ET6" s="250"/>
      <c r="EU6" s="250"/>
      <c r="EV6" s="250"/>
      <c r="EW6" s="250"/>
      <c r="EX6" s="250"/>
      <c r="EY6" s="250"/>
      <c r="EZ6" s="250"/>
      <c r="FA6" s="250"/>
      <c r="FB6" s="250"/>
      <c r="FC6" s="250"/>
      <c r="FD6" s="250"/>
      <c r="FE6" s="250"/>
      <c r="FF6" s="250"/>
      <c r="FG6" s="250"/>
      <c r="FH6" s="250"/>
      <c r="FI6" s="250"/>
      <c r="FJ6" s="250"/>
      <c r="FK6" s="250"/>
      <c r="FL6" s="250"/>
      <c r="FM6" s="250"/>
      <c r="FN6" s="250"/>
      <c r="FO6" s="250"/>
      <c r="FP6" s="250"/>
      <c r="FQ6" s="250"/>
      <c r="FR6" s="250"/>
      <c r="FS6" s="250"/>
      <c r="FT6" s="250"/>
      <c r="FU6" s="250"/>
      <c r="FV6" s="250"/>
      <c r="FW6" s="250"/>
      <c r="FX6" s="250"/>
      <c r="FY6" s="250"/>
      <c r="FZ6" s="250"/>
      <c r="GA6" s="250"/>
      <c r="GB6" s="250"/>
      <c r="GC6" s="250"/>
      <c r="GD6" s="250"/>
      <c r="GE6" s="250"/>
      <c r="GF6" s="250"/>
      <c r="GG6" s="250"/>
      <c r="GH6" s="250"/>
      <c r="GI6" s="250"/>
      <c r="GJ6" s="250"/>
      <c r="GK6" s="250"/>
      <c r="GL6" s="250"/>
      <c r="GM6" s="250"/>
      <c r="GN6" s="250"/>
      <c r="GO6" s="250"/>
      <c r="GP6" s="250"/>
      <c r="GQ6" s="250"/>
      <c r="GR6" s="250"/>
      <c r="GS6" s="250"/>
      <c r="GT6" s="250"/>
      <c r="GU6" s="250"/>
      <c r="GV6" s="250"/>
      <c r="GW6" s="250"/>
      <c r="GX6" s="250"/>
      <c r="GY6" s="250"/>
      <c r="GZ6" s="250"/>
      <c r="HA6" s="250"/>
      <c r="HB6" s="250"/>
      <c r="HC6" s="250"/>
      <c r="HD6" s="250"/>
      <c r="HE6" s="250"/>
      <c r="HF6" s="250"/>
      <c r="HG6" s="250"/>
      <c r="HH6" s="250"/>
      <c r="HI6" s="250"/>
      <c r="HJ6" s="250"/>
      <c r="HK6" s="250"/>
      <c r="HL6" s="250"/>
      <c r="HM6" s="250"/>
      <c r="HN6" s="250"/>
      <c r="HO6" s="250"/>
      <c r="HP6" s="250"/>
      <c r="HQ6" s="250"/>
      <c r="HR6" s="250"/>
      <c r="HS6" s="250"/>
      <c r="HT6" s="250"/>
      <c r="HU6" s="250"/>
      <c r="HV6" s="250"/>
      <c r="HW6" s="250"/>
      <c r="HX6" s="250"/>
      <c r="HY6" s="250"/>
      <c r="HZ6" s="250"/>
      <c r="IA6" s="250"/>
      <c r="IB6" s="250"/>
      <c r="IC6" s="250"/>
      <c r="ID6" s="250"/>
      <c r="IE6" s="250"/>
      <c r="IF6" s="250"/>
      <c r="IG6" s="250"/>
      <c r="IH6" s="250"/>
      <c r="II6" s="250"/>
      <c r="IJ6" s="250"/>
      <c r="IK6" s="250"/>
      <c r="IL6" s="250"/>
      <c r="IM6" s="250"/>
      <c r="IN6" s="250"/>
      <c r="IO6" s="250"/>
      <c r="IP6" s="250"/>
      <c r="IQ6" s="250"/>
      <c r="IR6" s="250"/>
      <c r="IS6" s="250"/>
      <c r="IT6" s="250"/>
      <c r="IU6" s="250"/>
      <c r="IV6" s="250"/>
      <c r="IW6" s="250"/>
    </row>
    <row r="7" customFormat="false" ht="14.1" hidden="false" customHeight="true" outlineLevel="0" collapsed="false">
      <c r="B7" s="263" t="s">
        <v>159</v>
      </c>
      <c r="C7" s="264" t="n">
        <v>37028</v>
      </c>
      <c r="D7" s="265" t="s">
        <v>155</v>
      </c>
      <c r="E7" s="266" t="n">
        <v>-465843.8122</v>
      </c>
      <c r="F7" s="266" t="n">
        <v>-380586.1886</v>
      </c>
      <c r="G7" s="266" t="n">
        <v>-2640.4740652</v>
      </c>
      <c r="H7" s="266" t="n">
        <v>36523.787</v>
      </c>
      <c r="I7" s="266" t="n">
        <v>-121779.1431</v>
      </c>
      <c r="J7" s="266" t="n">
        <v>0</v>
      </c>
      <c r="K7" s="267" t="n">
        <v>0</v>
      </c>
      <c r="L7" s="266" t="n">
        <v>0</v>
      </c>
      <c r="M7" s="266" t="n">
        <v>0.5733</v>
      </c>
      <c r="N7" s="266" t="n">
        <v>11.6104</v>
      </c>
      <c r="O7" s="266" t="n">
        <v>0</v>
      </c>
      <c r="P7" s="268" t="n">
        <v>0</v>
      </c>
      <c r="Q7" s="266" t="n">
        <v>-14.4512</v>
      </c>
      <c r="R7" s="269" t="n">
        <v>0</v>
      </c>
      <c r="S7" s="250"/>
      <c r="T7" s="250"/>
      <c r="U7" s="250"/>
      <c r="V7" s="250"/>
      <c r="W7" s="250"/>
      <c r="X7" s="250"/>
      <c r="Y7" s="250"/>
      <c r="Z7" s="250"/>
      <c r="AA7" s="250"/>
      <c r="AB7" s="250"/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50"/>
      <c r="AO7" s="250"/>
      <c r="AP7" s="250"/>
      <c r="AQ7" s="250"/>
      <c r="AR7" s="250"/>
      <c r="AS7" s="250"/>
      <c r="AT7" s="250"/>
      <c r="AU7" s="250"/>
      <c r="AV7" s="250"/>
      <c r="AW7" s="250"/>
      <c r="AX7" s="250"/>
      <c r="AY7" s="250"/>
      <c r="AZ7" s="250"/>
      <c r="BA7" s="250"/>
      <c r="BB7" s="250"/>
      <c r="BC7" s="250"/>
      <c r="BD7" s="250"/>
      <c r="BE7" s="250"/>
      <c r="BF7" s="250"/>
      <c r="BG7" s="250"/>
      <c r="BH7" s="250"/>
      <c r="BI7" s="250"/>
      <c r="BJ7" s="250"/>
      <c r="BK7" s="250"/>
      <c r="BL7" s="250"/>
      <c r="BM7" s="250"/>
      <c r="BN7" s="250"/>
      <c r="BO7" s="250"/>
      <c r="BP7" s="250"/>
      <c r="BQ7" s="250"/>
      <c r="BR7" s="250"/>
      <c r="BS7" s="250"/>
      <c r="BT7" s="250"/>
      <c r="BU7" s="250"/>
      <c r="BV7" s="250"/>
      <c r="BW7" s="250"/>
      <c r="BX7" s="250"/>
      <c r="BY7" s="250"/>
      <c r="BZ7" s="250"/>
      <c r="CA7" s="250"/>
      <c r="CB7" s="250"/>
      <c r="CC7" s="250"/>
      <c r="CD7" s="250"/>
      <c r="CE7" s="250"/>
      <c r="CF7" s="250"/>
      <c r="CG7" s="250"/>
      <c r="CH7" s="250"/>
      <c r="CI7" s="250"/>
      <c r="CJ7" s="250"/>
      <c r="CK7" s="250"/>
      <c r="CL7" s="250"/>
      <c r="CM7" s="250"/>
      <c r="CN7" s="250"/>
      <c r="CO7" s="250"/>
      <c r="CP7" s="250"/>
      <c r="CQ7" s="250"/>
      <c r="CR7" s="250"/>
      <c r="CS7" s="250"/>
      <c r="CT7" s="250"/>
      <c r="CU7" s="250"/>
      <c r="CV7" s="250"/>
      <c r="CW7" s="250"/>
      <c r="CX7" s="250"/>
      <c r="CY7" s="250"/>
      <c r="CZ7" s="250"/>
      <c r="DA7" s="250"/>
      <c r="DB7" s="250"/>
      <c r="DC7" s="250"/>
      <c r="DD7" s="250"/>
      <c r="DE7" s="250"/>
      <c r="DF7" s="250"/>
      <c r="DG7" s="250"/>
      <c r="DH7" s="250"/>
      <c r="DI7" s="250"/>
      <c r="DJ7" s="250"/>
      <c r="DK7" s="250"/>
      <c r="DL7" s="250"/>
      <c r="DM7" s="250"/>
      <c r="DN7" s="250"/>
      <c r="DO7" s="250"/>
      <c r="DP7" s="250"/>
      <c r="DQ7" s="250"/>
      <c r="DR7" s="250"/>
      <c r="DS7" s="250"/>
      <c r="DT7" s="250"/>
      <c r="DU7" s="250"/>
      <c r="DV7" s="250"/>
      <c r="DW7" s="250"/>
      <c r="DX7" s="250"/>
      <c r="DY7" s="250"/>
      <c r="DZ7" s="250"/>
      <c r="EA7" s="250"/>
      <c r="EB7" s="250"/>
      <c r="EC7" s="250"/>
      <c r="ED7" s="250"/>
      <c r="EE7" s="250"/>
      <c r="EF7" s="250"/>
      <c r="EG7" s="250"/>
      <c r="EH7" s="250"/>
      <c r="EI7" s="250"/>
      <c r="EJ7" s="250"/>
      <c r="EK7" s="250"/>
      <c r="EL7" s="250"/>
      <c r="EM7" s="250"/>
      <c r="EN7" s="250"/>
      <c r="EO7" s="250"/>
      <c r="EP7" s="250"/>
      <c r="EQ7" s="250"/>
      <c r="ER7" s="250"/>
      <c r="ES7" s="250"/>
      <c r="ET7" s="250"/>
      <c r="EU7" s="250"/>
      <c r="EV7" s="250"/>
      <c r="EW7" s="250"/>
      <c r="EX7" s="250"/>
      <c r="EY7" s="250"/>
      <c r="EZ7" s="250"/>
      <c r="FA7" s="250"/>
      <c r="FB7" s="250"/>
      <c r="FC7" s="250"/>
      <c r="FD7" s="250"/>
      <c r="FE7" s="250"/>
      <c r="FF7" s="250"/>
      <c r="FG7" s="250"/>
      <c r="FH7" s="250"/>
      <c r="FI7" s="250"/>
      <c r="FJ7" s="250"/>
      <c r="FK7" s="250"/>
      <c r="FL7" s="250"/>
      <c r="FM7" s="250"/>
      <c r="FN7" s="250"/>
      <c r="FO7" s="250"/>
      <c r="FP7" s="250"/>
      <c r="FQ7" s="250"/>
      <c r="FR7" s="250"/>
      <c r="FS7" s="250"/>
      <c r="FT7" s="250"/>
      <c r="FU7" s="250"/>
      <c r="FV7" s="250"/>
      <c r="FW7" s="250"/>
      <c r="FX7" s="250"/>
      <c r="FY7" s="250"/>
      <c r="FZ7" s="250"/>
      <c r="GA7" s="250"/>
      <c r="GB7" s="250"/>
      <c r="GC7" s="250"/>
      <c r="GD7" s="250"/>
      <c r="GE7" s="250"/>
      <c r="GF7" s="250"/>
      <c r="GG7" s="250"/>
      <c r="GH7" s="250"/>
      <c r="GI7" s="250"/>
      <c r="GJ7" s="250"/>
      <c r="GK7" s="250"/>
      <c r="GL7" s="250"/>
      <c r="GM7" s="250"/>
      <c r="GN7" s="250"/>
      <c r="GO7" s="250"/>
      <c r="GP7" s="250"/>
      <c r="GQ7" s="250"/>
      <c r="GR7" s="250"/>
      <c r="GS7" s="250"/>
      <c r="GT7" s="250"/>
      <c r="GU7" s="250"/>
      <c r="GV7" s="250"/>
      <c r="GW7" s="250"/>
      <c r="GX7" s="250"/>
      <c r="GY7" s="250"/>
      <c r="GZ7" s="250"/>
      <c r="HA7" s="250"/>
      <c r="HB7" s="250"/>
      <c r="HC7" s="250"/>
      <c r="HD7" s="250"/>
      <c r="HE7" s="250"/>
      <c r="HF7" s="250"/>
      <c r="HG7" s="250"/>
      <c r="HH7" s="250"/>
      <c r="HI7" s="250"/>
      <c r="HJ7" s="250"/>
      <c r="HK7" s="250"/>
      <c r="HL7" s="250"/>
      <c r="HM7" s="250"/>
      <c r="HN7" s="250"/>
      <c r="HO7" s="250"/>
      <c r="HP7" s="250"/>
      <c r="HQ7" s="250"/>
      <c r="HR7" s="250"/>
      <c r="HS7" s="250"/>
      <c r="HT7" s="250"/>
      <c r="HU7" s="250"/>
      <c r="HV7" s="250"/>
      <c r="HW7" s="250"/>
      <c r="HX7" s="250"/>
      <c r="HY7" s="250"/>
      <c r="HZ7" s="250"/>
      <c r="IA7" s="250"/>
      <c r="IB7" s="250"/>
      <c r="IC7" s="250"/>
      <c r="ID7" s="250"/>
      <c r="IE7" s="250"/>
      <c r="IF7" s="250"/>
      <c r="IG7" s="250"/>
      <c r="IH7" s="250"/>
      <c r="II7" s="250"/>
      <c r="IJ7" s="250"/>
      <c r="IK7" s="250"/>
      <c r="IL7" s="250"/>
      <c r="IM7" s="250"/>
      <c r="IN7" s="250"/>
      <c r="IO7" s="250"/>
      <c r="IP7" s="250"/>
      <c r="IQ7" s="250"/>
      <c r="IR7" s="250"/>
      <c r="IS7" s="250"/>
      <c r="IT7" s="250"/>
      <c r="IU7" s="250"/>
      <c r="IV7" s="250"/>
      <c r="IW7" s="250"/>
    </row>
    <row r="8" customFormat="false" ht="14.1" hidden="false" customHeight="true" outlineLevel="0" collapsed="false">
      <c r="B8" s="270" t="s">
        <v>159</v>
      </c>
      <c r="C8" s="271" t="n">
        <v>37028</v>
      </c>
      <c r="D8" s="272" t="s">
        <v>156</v>
      </c>
      <c r="E8" s="268" t="n">
        <v>0</v>
      </c>
      <c r="F8" s="268" t="n">
        <v>0</v>
      </c>
      <c r="G8" s="268" t="n">
        <v>0</v>
      </c>
      <c r="H8" s="268" t="n">
        <v>0</v>
      </c>
      <c r="I8" s="268" t="n">
        <v>0</v>
      </c>
      <c r="J8" s="268" t="n">
        <v>0</v>
      </c>
      <c r="K8" s="273" t="n">
        <v>0</v>
      </c>
      <c r="L8" s="268" t="n">
        <v>0</v>
      </c>
      <c r="M8" s="268" t="n">
        <v>0</v>
      </c>
      <c r="N8" s="268" t="n">
        <v>0</v>
      </c>
      <c r="O8" s="268" t="n">
        <v>0</v>
      </c>
      <c r="P8" s="268" t="n">
        <v>0</v>
      </c>
      <c r="Q8" s="268" t="n">
        <v>0</v>
      </c>
      <c r="R8" s="274" t="n">
        <v>0</v>
      </c>
      <c r="S8" s="250"/>
      <c r="T8" s="250"/>
      <c r="U8" s="250"/>
      <c r="V8" s="250"/>
      <c r="W8" s="250"/>
      <c r="X8" s="250"/>
      <c r="Y8" s="250"/>
      <c r="Z8" s="250"/>
      <c r="AA8" s="250"/>
      <c r="AB8" s="250"/>
      <c r="AC8" s="250"/>
      <c r="AD8" s="250"/>
      <c r="AE8" s="250"/>
      <c r="AF8" s="250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  <c r="AX8" s="250"/>
      <c r="AY8" s="250"/>
      <c r="AZ8" s="250"/>
      <c r="BA8" s="250"/>
      <c r="BB8" s="250"/>
      <c r="BC8" s="250"/>
      <c r="BD8" s="250"/>
      <c r="BE8" s="250"/>
      <c r="BF8" s="250"/>
      <c r="BG8" s="250"/>
      <c r="BH8" s="250"/>
      <c r="BI8" s="250"/>
      <c r="BJ8" s="250"/>
      <c r="BK8" s="250"/>
      <c r="BL8" s="250"/>
      <c r="BM8" s="250"/>
      <c r="BN8" s="250"/>
      <c r="BO8" s="250"/>
      <c r="BP8" s="250"/>
      <c r="BQ8" s="250"/>
      <c r="BR8" s="250"/>
      <c r="BS8" s="250"/>
      <c r="BT8" s="250"/>
      <c r="BU8" s="250"/>
      <c r="BV8" s="250"/>
      <c r="BW8" s="250"/>
      <c r="BX8" s="250"/>
      <c r="BY8" s="250"/>
      <c r="BZ8" s="250"/>
      <c r="CA8" s="250"/>
      <c r="CB8" s="250"/>
      <c r="CC8" s="250"/>
      <c r="CD8" s="250"/>
      <c r="CE8" s="250"/>
      <c r="CF8" s="250"/>
      <c r="CG8" s="250"/>
      <c r="CH8" s="250"/>
      <c r="CI8" s="250"/>
      <c r="CJ8" s="250"/>
      <c r="CK8" s="250"/>
      <c r="CL8" s="250"/>
      <c r="CM8" s="250"/>
      <c r="CN8" s="250"/>
      <c r="CO8" s="250"/>
      <c r="CP8" s="250"/>
      <c r="CQ8" s="250"/>
      <c r="CR8" s="250"/>
      <c r="CS8" s="250"/>
      <c r="CT8" s="250"/>
      <c r="CU8" s="250"/>
      <c r="CV8" s="250"/>
      <c r="CW8" s="250"/>
      <c r="CX8" s="250"/>
      <c r="CY8" s="250"/>
      <c r="CZ8" s="250"/>
      <c r="DA8" s="250"/>
      <c r="DB8" s="250"/>
      <c r="DC8" s="250"/>
      <c r="DD8" s="250"/>
      <c r="DE8" s="250"/>
      <c r="DF8" s="250"/>
      <c r="DG8" s="250"/>
      <c r="DH8" s="250"/>
      <c r="DI8" s="250"/>
      <c r="DJ8" s="250"/>
      <c r="DK8" s="250"/>
      <c r="DL8" s="250"/>
      <c r="DM8" s="250"/>
      <c r="DN8" s="250"/>
      <c r="DO8" s="250"/>
      <c r="DP8" s="250"/>
      <c r="DQ8" s="250"/>
      <c r="DR8" s="250"/>
      <c r="DS8" s="250"/>
      <c r="DT8" s="250"/>
      <c r="DU8" s="250"/>
      <c r="DV8" s="250"/>
      <c r="DW8" s="250"/>
      <c r="DX8" s="250"/>
      <c r="DY8" s="250"/>
      <c r="DZ8" s="250"/>
      <c r="EA8" s="250"/>
      <c r="EB8" s="250"/>
      <c r="EC8" s="250"/>
      <c r="ED8" s="250"/>
      <c r="EE8" s="250"/>
      <c r="EF8" s="250"/>
      <c r="EG8" s="250"/>
      <c r="EH8" s="250"/>
      <c r="EI8" s="250"/>
      <c r="EJ8" s="250"/>
      <c r="EK8" s="250"/>
      <c r="EL8" s="250"/>
      <c r="EM8" s="250"/>
      <c r="EN8" s="250"/>
      <c r="EO8" s="250"/>
      <c r="EP8" s="250"/>
      <c r="EQ8" s="250"/>
      <c r="ER8" s="250"/>
      <c r="ES8" s="250"/>
      <c r="ET8" s="250"/>
      <c r="EU8" s="250"/>
      <c r="EV8" s="250"/>
      <c r="EW8" s="250"/>
      <c r="EX8" s="250"/>
      <c r="EY8" s="250"/>
      <c r="EZ8" s="250"/>
      <c r="FA8" s="250"/>
      <c r="FB8" s="250"/>
      <c r="FC8" s="250"/>
      <c r="FD8" s="250"/>
      <c r="FE8" s="250"/>
      <c r="FF8" s="250"/>
      <c r="FG8" s="250"/>
      <c r="FH8" s="250"/>
      <c r="FI8" s="250"/>
      <c r="FJ8" s="250"/>
      <c r="FK8" s="250"/>
      <c r="FL8" s="250"/>
      <c r="FM8" s="250"/>
      <c r="FN8" s="250"/>
      <c r="FO8" s="250"/>
      <c r="FP8" s="250"/>
      <c r="FQ8" s="250"/>
      <c r="FR8" s="250"/>
      <c r="FS8" s="250"/>
      <c r="FT8" s="250"/>
      <c r="FU8" s="250"/>
      <c r="FV8" s="250"/>
      <c r="FW8" s="250"/>
      <c r="FX8" s="250"/>
      <c r="FY8" s="250"/>
      <c r="FZ8" s="250"/>
      <c r="GA8" s="250"/>
      <c r="GB8" s="250"/>
      <c r="GC8" s="250"/>
      <c r="GD8" s="250"/>
      <c r="GE8" s="250"/>
      <c r="GF8" s="250"/>
      <c r="GG8" s="250"/>
      <c r="GH8" s="250"/>
      <c r="GI8" s="250"/>
      <c r="GJ8" s="250"/>
      <c r="GK8" s="250"/>
      <c r="GL8" s="250"/>
      <c r="GM8" s="250"/>
      <c r="GN8" s="250"/>
      <c r="GO8" s="250"/>
      <c r="GP8" s="250"/>
      <c r="GQ8" s="250"/>
      <c r="GR8" s="250"/>
      <c r="GS8" s="250"/>
      <c r="GT8" s="250"/>
      <c r="GU8" s="250"/>
      <c r="GV8" s="250"/>
      <c r="GW8" s="250"/>
      <c r="GX8" s="250"/>
      <c r="GY8" s="250"/>
      <c r="GZ8" s="250"/>
      <c r="HA8" s="250"/>
      <c r="HB8" s="250"/>
      <c r="HC8" s="250"/>
      <c r="HD8" s="250"/>
      <c r="HE8" s="250"/>
      <c r="HF8" s="250"/>
      <c r="HG8" s="250"/>
      <c r="HH8" s="250"/>
      <c r="HI8" s="250"/>
      <c r="HJ8" s="250"/>
      <c r="HK8" s="250"/>
      <c r="HL8" s="250"/>
      <c r="HM8" s="250"/>
      <c r="HN8" s="250"/>
      <c r="HO8" s="250"/>
      <c r="HP8" s="250"/>
      <c r="HQ8" s="250"/>
      <c r="HR8" s="250"/>
      <c r="HS8" s="250"/>
      <c r="HT8" s="250"/>
      <c r="HU8" s="250"/>
      <c r="HV8" s="250"/>
      <c r="HW8" s="250"/>
      <c r="HX8" s="250"/>
      <c r="HY8" s="250"/>
      <c r="HZ8" s="250"/>
      <c r="IA8" s="250"/>
      <c r="IB8" s="250"/>
      <c r="IC8" s="250"/>
      <c r="ID8" s="250"/>
      <c r="IE8" s="250"/>
      <c r="IF8" s="250"/>
      <c r="IG8" s="250"/>
      <c r="IH8" s="250"/>
      <c r="II8" s="250"/>
      <c r="IJ8" s="250"/>
      <c r="IK8" s="250"/>
      <c r="IL8" s="250"/>
      <c r="IM8" s="250"/>
      <c r="IN8" s="250"/>
      <c r="IO8" s="250"/>
      <c r="IP8" s="250"/>
      <c r="IQ8" s="250"/>
      <c r="IR8" s="250"/>
      <c r="IS8" s="250"/>
      <c r="IT8" s="250"/>
      <c r="IU8" s="250"/>
      <c r="IV8" s="250"/>
      <c r="IW8" s="250"/>
    </row>
    <row r="9" customFormat="false" ht="14.1" hidden="false" customHeight="true" outlineLevel="0" collapsed="false">
      <c r="A9" s="230" t="s">
        <v>4</v>
      </c>
      <c r="B9" s="270" t="s">
        <v>159</v>
      </c>
      <c r="C9" s="271" t="n">
        <v>37028</v>
      </c>
      <c r="D9" s="272" t="s">
        <v>140</v>
      </c>
      <c r="E9" s="268" t="n">
        <v>0</v>
      </c>
      <c r="F9" s="268" t="n">
        <v>0</v>
      </c>
      <c r="G9" s="268" t="n">
        <v>0</v>
      </c>
      <c r="H9" s="268" t="n">
        <v>0</v>
      </c>
      <c r="I9" s="268" t="n">
        <v>0</v>
      </c>
      <c r="J9" s="268" t="n">
        <v>0</v>
      </c>
      <c r="K9" s="273" t="n">
        <v>0</v>
      </c>
      <c r="L9" s="268" t="n">
        <v>0</v>
      </c>
      <c r="M9" s="268" t="n">
        <v>0</v>
      </c>
      <c r="N9" s="268" t="n">
        <v>0</v>
      </c>
      <c r="O9" s="268" t="n">
        <v>0</v>
      </c>
      <c r="P9" s="268" t="n">
        <v>0</v>
      </c>
      <c r="Q9" s="268" t="n">
        <v>0</v>
      </c>
      <c r="R9" s="274" t="n">
        <v>0</v>
      </c>
      <c r="S9" s="250"/>
      <c r="T9" s="250"/>
      <c r="U9" s="250"/>
      <c r="V9" s="250"/>
      <c r="W9" s="250"/>
      <c r="X9" s="250"/>
      <c r="Y9" s="250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50"/>
      <c r="AW9" s="250"/>
      <c r="AX9" s="250"/>
      <c r="AY9" s="250"/>
      <c r="AZ9" s="250"/>
      <c r="BA9" s="250"/>
      <c r="BB9" s="250"/>
      <c r="BC9" s="250"/>
      <c r="BD9" s="250"/>
      <c r="BE9" s="250"/>
      <c r="BF9" s="250"/>
      <c r="BG9" s="250"/>
      <c r="BH9" s="250"/>
      <c r="BI9" s="250"/>
      <c r="BJ9" s="250"/>
      <c r="BK9" s="250"/>
      <c r="BL9" s="250"/>
      <c r="BM9" s="250"/>
      <c r="BN9" s="250"/>
      <c r="BO9" s="250"/>
      <c r="BP9" s="250"/>
      <c r="BQ9" s="250"/>
      <c r="BR9" s="250"/>
      <c r="BS9" s="250"/>
      <c r="BT9" s="250"/>
      <c r="BU9" s="250"/>
      <c r="BV9" s="250"/>
      <c r="BW9" s="250"/>
      <c r="BX9" s="250"/>
      <c r="BY9" s="250"/>
      <c r="BZ9" s="250"/>
      <c r="CA9" s="250"/>
      <c r="CB9" s="250"/>
      <c r="CC9" s="250"/>
      <c r="CD9" s="250"/>
      <c r="CE9" s="250"/>
      <c r="CF9" s="250"/>
      <c r="CG9" s="250"/>
      <c r="CH9" s="250"/>
      <c r="CI9" s="250"/>
      <c r="CJ9" s="250"/>
      <c r="CK9" s="250"/>
      <c r="CL9" s="250"/>
      <c r="CM9" s="250"/>
      <c r="CN9" s="250"/>
      <c r="CO9" s="250"/>
      <c r="CP9" s="250"/>
      <c r="CQ9" s="250"/>
      <c r="CR9" s="250"/>
      <c r="CS9" s="250"/>
      <c r="CT9" s="250"/>
      <c r="CU9" s="250"/>
      <c r="CV9" s="250"/>
      <c r="CW9" s="250"/>
      <c r="CX9" s="250"/>
      <c r="CY9" s="250"/>
      <c r="CZ9" s="250"/>
      <c r="DA9" s="250"/>
      <c r="DB9" s="250"/>
      <c r="DC9" s="250"/>
      <c r="DD9" s="250"/>
      <c r="DE9" s="250"/>
      <c r="DF9" s="250"/>
      <c r="DG9" s="250"/>
      <c r="DH9" s="250"/>
      <c r="DI9" s="250"/>
      <c r="DJ9" s="250"/>
      <c r="DK9" s="250"/>
      <c r="DL9" s="250"/>
      <c r="DM9" s="250"/>
      <c r="DN9" s="250"/>
      <c r="DO9" s="250"/>
      <c r="DP9" s="250"/>
      <c r="DQ9" s="250"/>
      <c r="DR9" s="250"/>
      <c r="DS9" s="250"/>
      <c r="DT9" s="250"/>
      <c r="DU9" s="250"/>
      <c r="DV9" s="250"/>
      <c r="DW9" s="250"/>
      <c r="DX9" s="250"/>
      <c r="DY9" s="250"/>
      <c r="DZ9" s="250"/>
      <c r="EA9" s="250"/>
      <c r="EB9" s="250"/>
      <c r="EC9" s="250"/>
      <c r="ED9" s="250"/>
      <c r="EE9" s="250"/>
      <c r="EF9" s="250"/>
      <c r="EG9" s="250"/>
      <c r="EH9" s="250"/>
      <c r="EI9" s="250"/>
      <c r="EJ9" s="250"/>
      <c r="EK9" s="250"/>
      <c r="EL9" s="250"/>
      <c r="EM9" s="250"/>
      <c r="EN9" s="250"/>
      <c r="EO9" s="250"/>
      <c r="EP9" s="250"/>
      <c r="EQ9" s="250"/>
      <c r="ER9" s="250"/>
      <c r="ES9" s="250"/>
      <c r="ET9" s="250"/>
      <c r="EU9" s="250"/>
      <c r="EV9" s="250"/>
      <c r="EW9" s="250"/>
      <c r="EX9" s="250"/>
      <c r="EY9" s="250"/>
      <c r="EZ9" s="250"/>
      <c r="FA9" s="250"/>
      <c r="FB9" s="250"/>
      <c r="FC9" s="250"/>
      <c r="FD9" s="250"/>
      <c r="FE9" s="250"/>
      <c r="FF9" s="250"/>
      <c r="FG9" s="250"/>
      <c r="FH9" s="250"/>
      <c r="FI9" s="250"/>
      <c r="FJ9" s="250"/>
      <c r="FK9" s="250"/>
      <c r="FL9" s="250"/>
      <c r="FM9" s="250"/>
      <c r="FN9" s="250"/>
      <c r="FO9" s="250"/>
      <c r="FP9" s="250"/>
      <c r="FQ9" s="250"/>
      <c r="FR9" s="250"/>
      <c r="FS9" s="250"/>
      <c r="FT9" s="250"/>
      <c r="FU9" s="250"/>
      <c r="FV9" s="250"/>
      <c r="FW9" s="250"/>
      <c r="FX9" s="250"/>
      <c r="FY9" s="250"/>
      <c r="FZ9" s="250"/>
      <c r="GA9" s="250"/>
      <c r="GB9" s="250"/>
      <c r="GC9" s="250"/>
      <c r="GD9" s="250"/>
      <c r="GE9" s="250"/>
      <c r="GF9" s="250"/>
      <c r="GG9" s="250"/>
      <c r="GH9" s="250"/>
      <c r="GI9" s="250"/>
      <c r="GJ9" s="250"/>
      <c r="GK9" s="250"/>
      <c r="GL9" s="250"/>
      <c r="GM9" s="250"/>
      <c r="GN9" s="250"/>
      <c r="GO9" s="250"/>
      <c r="GP9" s="250"/>
      <c r="GQ9" s="250"/>
      <c r="GR9" s="250"/>
      <c r="GS9" s="250"/>
      <c r="GT9" s="250"/>
      <c r="GU9" s="250"/>
      <c r="GV9" s="250"/>
      <c r="GW9" s="250"/>
      <c r="GX9" s="250"/>
      <c r="GY9" s="250"/>
      <c r="GZ9" s="250"/>
      <c r="HA9" s="250"/>
      <c r="HB9" s="250"/>
      <c r="HC9" s="250"/>
      <c r="HD9" s="250"/>
      <c r="HE9" s="250"/>
      <c r="HF9" s="250"/>
      <c r="HG9" s="250"/>
      <c r="HH9" s="250"/>
      <c r="HI9" s="250"/>
      <c r="HJ9" s="250"/>
      <c r="HK9" s="250"/>
      <c r="HL9" s="250"/>
      <c r="HM9" s="250"/>
      <c r="HN9" s="250"/>
      <c r="HO9" s="250"/>
      <c r="HP9" s="250"/>
      <c r="HQ9" s="250"/>
      <c r="HR9" s="250"/>
      <c r="HS9" s="250"/>
      <c r="HT9" s="250"/>
      <c r="HU9" s="250"/>
      <c r="HV9" s="250"/>
      <c r="HW9" s="250"/>
      <c r="HX9" s="250"/>
      <c r="HY9" s="250"/>
      <c r="HZ9" s="250"/>
      <c r="IA9" s="250"/>
      <c r="IB9" s="250"/>
      <c r="IC9" s="250"/>
      <c r="ID9" s="250"/>
      <c r="IE9" s="250"/>
      <c r="IF9" s="250"/>
      <c r="IG9" s="250"/>
      <c r="IH9" s="250"/>
      <c r="II9" s="250"/>
      <c r="IJ9" s="250"/>
      <c r="IK9" s="250"/>
      <c r="IL9" s="250"/>
      <c r="IM9" s="250"/>
      <c r="IN9" s="250"/>
      <c r="IO9" s="250"/>
      <c r="IP9" s="250"/>
      <c r="IQ9" s="250"/>
      <c r="IR9" s="250"/>
      <c r="IS9" s="250"/>
      <c r="IT9" s="250"/>
      <c r="IU9" s="250"/>
      <c r="IV9" s="250"/>
      <c r="IW9" s="250"/>
    </row>
    <row r="10" customFormat="false" ht="14.1" hidden="false" customHeight="true" outlineLevel="0" collapsed="false">
      <c r="A10" s="256"/>
      <c r="B10" s="270" t="s">
        <v>159</v>
      </c>
      <c r="C10" s="271" t="n">
        <v>37028</v>
      </c>
      <c r="D10" s="272" t="s">
        <v>141</v>
      </c>
      <c r="E10" s="268" t="n">
        <v>0</v>
      </c>
      <c r="F10" s="268" t="n">
        <v>0</v>
      </c>
      <c r="G10" s="268" t="n">
        <v>0</v>
      </c>
      <c r="H10" s="268" t="n">
        <v>0</v>
      </c>
      <c r="I10" s="268" t="n">
        <v>0</v>
      </c>
      <c r="J10" s="268" t="n">
        <v>0</v>
      </c>
      <c r="K10" s="273" t="n">
        <v>0</v>
      </c>
      <c r="L10" s="268" t="n">
        <v>0</v>
      </c>
      <c r="M10" s="268" t="n">
        <v>0</v>
      </c>
      <c r="N10" s="268" t="n">
        <v>0</v>
      </c>
      <c r="O10" s="268" t="n">
        <v>0</v>
      </c>
      <c r="P10" s="268" t="n">
        <v>0</v>
      </c>
      <c r="Q10" s="268" t="n">
        <v>0</v>
      </c>
      <c r="R10" s="274" t="n">
        <v>0</v>
      </c>
      <c r="S10" s="250"/>
      <c r="T10" s="250"/>
      <c r="U10" s="250"/>
      <c r="V10" s="250"/>
      <c r="W10" s="250"/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0"/>
      <c r="BL10" s="250"/>
      <c r="BM10" s="250"/>
      <c r="BN10" s="250"/>
      <c r="BO10" s="250"/>
      <c r="BP10" s="250"/>
      <c r="BQ10" s="250"/>
      <c r="BR10" s="250"/>
      <c r="BS10" s="250"/>
      <c r="BT10" s="250"/>
      <c r="BU10" s="250"/>
      <c r="BV10" s="250"/>
      <c r="BW10" s="250"/>
      <c r="BX10" s="250"/>
      <c r="BY10" s="250"/>
      <c r="BZ10" s="250"/>
      <c r="CA10" s="250"/>
      <c r="CB10" s="250"/>
      <c r="CC10" s="250"/>
      <c r="CD10" s="250"/>
      <c r="CE10" s="250"/>
      <c r="CF10" s="250"/>
      <c r="CG10" s="250"/>
      <c r="CH10" s="250"/>
      <c r="CI10" s="250"/>
      <c r="CJ10" s="250"/>
      <c r="CK10" s="250"/>
      <c r="CL10" s="250"/>
      <c r="CM10" s="250"/>
      <c r="CN10" s="250"/>
      <c r="CO10" s="250"/>
      <c r="CP10" s="250"/>
      <c r="CQ10" s="250"/>
      <c r="CR10" s="250"/>
      <c r="CS10" s="250"/>
      <c r="CT10" s="250"/>
      <c r="CU10" s="250"/>
      <c r="CV10" s="250"/>
      <c r="CW10" s="250"/>
      <c r="CX10" s="250"/>
      <c r="CY10" s="250"/>
      <c r="CZ10" s="250"/>
      <c r="DA10" s="250"/>
      <c r="DB10" s="250"/>
      <c r="DC10" s="250"/>
      <c r="DD10" s="250"/>
      <c r="DE10" s="250"/>
      <c r="DF10" s="250"/>
      <c r="DG10" s="250"/>
      <c r="DH10" s="250"/>
      <c r="DI10" s="250"/>
      <c r="DJ10" s="250"/>
      <c r="DK10" s="250"/>
      <c r="DL10" s="250"/>
      <c r="DM10" s="250"/>
      <c r="DN10" s="250"/>
      <c r="DO10" s="250"/>
      <c r="DP10" s="250"/>
      <c r="DQ10" s="250"/>
      <c r="DR10" s="250"/>
      <c r="DS10" s="250"/>
      <c r="DT10" s="250"/>
      <c r="DU10" s="250"/>
      <c r="DV10" s="250"/>
      <c r="DW10" s="250"/>
      <c r="DX10" s="250"/>
      <c r="DY10" s="250"/>
      <c r="DZ10" s="250"/>
      <c r="EA10" s="250"/>
      <c r="EB10" s="250"/>
      <c r="EC10" s="250"/>
      <c r="ED10" s="250"/>
      <c r="EE10" s="250"/>
      <c r="EF10" s="250"/>
      <c r="EG10" s="250"/>
      <c r="EH10" s="250"/>
      <c r="EI10" s="250"/>
      <c r="EJ10" s="250"/>
      <c r="EK10" s="250"/>
      <c r="EL10" s="250"/>
      <c r="EM10" s="250"/>
      <c r="EN10" s="250"/>
      <c r="EO10" s="250"/>
      <c r="EP10" s="250"/>
      <c r="EQ10" s="250"/>
      <c r="ER10" s="250"/>
      <c r="ES10" s="250"/>
      <c r="ET10" s="250"/>
      <c r="EU10" s="250"/>
      <c r="EV10" s="250"/>
      <c r="EW10" s="250"/>
      <c r="EX10" s="250"/>
      <c r="EY10" s="250"/>
      <c r="EZ10" s="250"/>
      <c r="FA10" s="250"/>
      <c r="FB10" s="250"/>
      <c r="FC10" s="250"/>
      <c r="FD10" s="250"/>
      <c r="FE10" s="250"/>
      <c r="FF10" s="250"/>
      <c r="FG10" s="250"/>
      <c r="FH10" s="250"/>
      <c r="FI10" s="250"/>
      <c r="FJ10" s="250"/>
      <c r="FK10" s="250"/>
      <c r="FL10" s="250"/>
      <c r="FM10" s="250"/>
      <c r="FN10" s="250"/>
      <c r="FO10" s="250"/>
      <c r="FP10" s="250"/>
      <c r="FQ10" s="250"/>
      <c r="FR10" s="250"/>
      <c r="FS10" s="250"/>
      <c r="FT10" s="250"/>
      <c r="FU10" s="250"/>
      <c r="FV10" s="250"/>
      <c r="FW10" s="250"/>
      <c r="FX10" s="250"/>
      <c r="FY10" s="250"/>
      <c r="FZ10" s="250"/>
      <c r="GA10" s="250"/>
      <c r="GB10" s="250"/>
      <c r="GC10" s="250"/>
      <c r="GD10" s="250"/>
      <c r="GE10" s="250"/>
      <c r="GF10" s="250"/>
      <c r="GG10" s="250"/>
      <c r="GH10" s="250"/>
      <c r="GI10" s="250"/>
      <c r="GJ10" s="250"/>
      <c r="GK10" s="250"/>
      <c r="GL10" s="250"/>
      <c r="GM10" s="250"/>
      <c r="GN10" s="250"/>
      <c r="GO10" s="250"/>
      <c r="GP10" s="250"/>
      <c r="GQ10" s="250"/>
      <c r="GR10" s="250"/>
      <c r="GS10" s="250"/>
      <c r="GT10" s="250"/>
      <c r="GU10" s="250"/>
      <c r="GV10" s="250"/>
      <c r="GW10" s="250"/>
      <c r="GX10" s="250"/>
      <c r="GY10" s="250"/>
      <c r="GZ10" s="250"/>
      <c r="HA10" s="250"/>
      <c r="HB10" s="250"/>
      <c r="HC10" s="250"/>
      <c r="HD10" s="250"/>
      <c r="HE10" s="250"/>
      <c r="HF10" s="250"/>
      <c r="HG10" s="250"/>
      <c r="HH10" s="250"/>
      <c r="HI10" s="250"/>
      <c r="HJ10" s="250"/>
      <c r="HK10" s="250"/>
      <c r="HL10" s="250"/>
      <c r="HM10" s="250"/>
      <c r="HN10" s="250"/>
      <c r="HO10" s="250"/>
      <c r="HP10" s="250"/>
      <c r="HQ10" s="250"/>
      <c r="HR10" s="250"/>
      <c r="HS10" s="250"/>
      <c r="HT10" s="250"/>
      <c r="HU10" s="250"/>
      <c r="HV10" s="250"/>
      <c r="HW10" s="250"/>
      <c r="HX10" s="250"/>
      <c r="HY10" s="250"/>
      <c r="HZ10" s="250"/>
      <c r="IA10" s="250"/>
      <c r="IB10" s="250"/>
      <c r="IC10" s="250"/>
      <c r="ID10" s="250"/>
      <c r="IE10" s="250"/>
      <c r="IF10" s="250"/>
      <c r="IG10" s="250"/>
      <c r="IH10" s="250"/>
      <c r="II10" s="250"/>
      <c r="IJ10" s="250"/>
      <c r="IK10" s="250"/>
      <c r="IL10" s="250"/>
      <c r="IM10" s="250"/>
      <c r="IN10" s="250"/>
      <c r="IO10" s="250"/>
      <c r="IP10" s="250"/>
      <c r="IQ10" s="250"/>
      <c r="IR10" s="250"/>
      <c r="IS10" s="250"/>
      <c r="IT10" s="250"/>
      <c r="IU10" s="250"/>
      <c r="IV10" s="250"/>
      <c r="IW10" s="250"/>
    </row>
    <row r="11" customFormat="false" ht="14.1" hidden="false" customHeight="true" outlineLevel="0" collapsed="false">
      <c r="B11" s="275" t="s">
        <v>159</v>
      </c>
      <c r="C11" s="276" t="n">
        <v>37028</v>
      </c>
      <c r="D11" s="277" t="s">
        <v>158</v>
      </c>
      <c r="E11" s="278" t="n">
        <v>0</v>
      </c>
      <c r="F11" s="278" t="n">
        <v>0</v>
      </c>
      <c r="G11" s="278" t="n">
        <v>0</v>
      </c>
      <c r="H11" s="278" t="n">
        <v>0</v>
      </c>
      <c r="I11" s="278" t="n">
        <v>0</v>
      </c>
      <c r="J11" s="278" t="n">
        <v>0</v>
      </c>
      <c r="K11" s="279" t="n">
        <v>0</v>
      </c>
      <c r="L11" s="278" t="n">
        <v>0</v>
      </c>
      <c r="M11" s="278" t="n">
        <v>0</v>
      </c>
      <c r="N11" s="278" t="n">
        <v>0</v>
      </c>
      <c r="O11" s="278" t="n">
        <v>0</v>
      </c>
      <c r="P11" s="278" t="n">
        <v>0</v>
      </c>
      <c r="Q11" s="278" t="n">
        <v>0</v>
      </c>
      <c r="R11" s="280" t="n">
        <v>0</v>
      </c>
      <c r="S11" s="250"/>
      <c r="T11" s="250"/>
      <c r="U11" s="250"/>
      <c r="V11" s="250"/>
      <c r="W11" s="250"/>
      <c r="X11" s="250"/>
      <c r="Y11" s="250"/>
      <c r="Z11" s="250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0"/>
      <c r="AS11" s="250"/>
      <c r="AT11" s="250"/>
      <c r="AU11" s="250"/>
      <c r="AV11" s="250"/>
      <c r="AW11" s="250"/>
      <c r="AX11" s="250"/>
      <c r="AY11" s="250"/>
      <c r="AZ11" s="250"/>
      <c r="BA11" s="250"/>
      <c r="BB11" s="250"/>
      <c r="BC11" s="250"/>
      <c r="BD11" s="250"/>
      <c r="BE11" s="250"/>
      <c r="BF11" s="250"/>
      <c r="BG11" s="250"/>
      <c r="BH11" s="250"/>
      <c r="BI11" s="250"/>
      <c r="BJ11" s="250"/>
      <c r="BK11" s="250"/>
      <c r="BL11" s="250"/>
      <c r="BM11" s="250"/>
      <c r="BN11" s="250"/>
      <c r="BO11" s="250"/>
      <c r="BP11" s="250"/>
      <c r="BQ11" s="250"/>
      <c r="BR11" s="250"/>
      <c r="BS11" s="250"/>
      <c r="BT11" s="250"/>
      <c r="BU11" s="250"/>
      <c r="BV11" s="250"/>
      <c r="BW11" s="250"/>
      <c r="BX11" s="250"/>
      <c r="BY11" s="250"/>
      <c r="BZ11" s="250"/>
      <c r="CA11" s="250"/>
      <c r="CB11" s="250"/>
      <c r="CC11" s="250"/>
      <c r="CD11" s="250"/>
      <c r="CE11" s="250"/>
      <c r="CF11" s="250"/>
      <c r="CG11" s="250"/>
      <c r="CH11" s="250"/>
      <c r="CI11" s="250"/>
      <c r="CJ11" s="250"/>
      <c r="CK11" s="250"/>
      <c r="CL11" s="250"/>
      <c r="CM11" s="250"/>
      <c r="CN11" s="250"/>
      <c r="CO11" s="250"/>
      <c r="CP11" s="250"/>
      <c r="CQ11" s="250"/>
      <c r="CR11" s="250"/>
      <c r="CS11" s="250"/>
      <c r="CT11" s="250"/>
      <c r="CU11" s="250"/>
      <c r="CV11" s="250"/>
      <c r="CW11" s="250"/>
      <c r="CX11" s="250"/>
      <c r="CY11" s="250"/>
      <c r="CZ11" s="250"/>
      <c r="DA11" s="250"/>
      <c r="DB11" s="250"/>
      <c r="DC11" s="250"/>
      <c r="DD11" s="250"/>
      <c r="DE11" s="250"/>
      <c r="DF11" s="250"/>
      <c r="DG11" s="250"/>
      <c r="DH11" s="250"/>
      <c r="DI11" s="250"/>
      <c r="DJ11" s="250"/>
      <c r="DK11" s="250"/>
      <c r="DL11" s="250"/>
      <c r="DM11" s="250"/>
      <c r="DN11" s="250"/>
      <c r="DO11" s="250"/>
      <c r="DP11" s="250"/>
      <c r="DQ11" s="250"/>
      <c r="DR11" s="250"/>
      <c r="DS11" s="250"/>
      <c r="DT11" s="250"/>
      <c r="DU11" s="250"/>
      <c r="DV11" s="250"/>
      <c r="DW11" s="250"/>
      <c r="DX11" s="250"/>
      <c r="DY11" s="250"/>
      <c r="DZ11" s="250"/>
      <c r="EA11" s="250"/>
      <c r="EB11" s="250"/>
      <c r="EC11" s="250"/>
      <c r="ED11" s="250"/>
      <c r="EE11" s="250"/>
      <c r="EF11" s="250"/>
      <c r="EG11" s="250"/>
      <c r="EH11" s="250"/>
      <c r="EI11" s="250"/>
      <c r="EJ11" s="250"/>
      <c r="EK11" s="250"/>
      <c r="EL11" s="250"/>
      <c r="EM11" s="250"/>
      <c r="EN11" s="250"/>
      <c r="EO11" s="250"/>
      <c r="EP11" s="250"/>
      <c r="EQ11" s="250"/>
      <c r="ER11" s="250"/>
      <c r="ES11" s="250"/>
      <c r="ET11" s="250"/>
      <c r="EU11" s="250"/>
      <c r="EV11" s="250"/>
      <c r="EW11" s="250"/>
      <c r="EX11" s="250"/>
      <c r="EY11" s="250"/>
      <c r="EZ11" s="250"/>
      <c r="FA11" s="250"/>
      <c r="FB11" s="250"/>
      <c r="FC11" s="250"/>
      <c r="FD11" s="250"/>
      <c r="FE11" s="250"/>
      <c r="FF11" s="250"/>
      <c r="FG11" s="250"/>
      <c r="FH11" s="250"/>
      <c r="FI11" s="250"/>
      <c r="FJ11" s="250"/>
      <c r="FK11" s="250"/>
      <c r="FL11" s="250"/>
      <c r="FM11" s="250"/>
      <c r="FN11" s="250"/>
      <c r="FO11" s="250"/>
      <c r="FP11" s="250"/>
      <c r="FQ11" s="250"/>
      <c r="FR11" s="250"/>
      <c r="FS11" s="250"/>
      <c r="FT11" s="250"/>
      <c r="FU11" s="250"/>
      <c r="FV11" s="250"/>
      <c r="FW11" s="250"/>
      <c r="FX11" s="250"/>
      <c r="FY11" s="250"/>
      <c r="FZ11" s="250"/>
      <c r="GA11" s="250"/>
      <c r="GB11" s="250"/>
      <c r="GC11" s="250"/>
      <c r="GD11" s="250"/>
      <c r="GE11" s="250"/>
      <c r="GF11" s="250"/>
      <c r="GG11" s="250"/>
      <c r="GH11" s="250"/>
      <c r="GI11" s="250"/>
      <c r="GJ11" s="250"/>
      <c r="GK11" s="250"/>
      <c r="GL11" s="250"/>
      <c r="GM11" s="250"/>
      <c r="GN11" s="250"/>
      <c r="GO11" s="250"/>
      <c r="GP11" s="250"/>
      <c r="GQ11" s="250"/>
      <c r="GR11" s="250"/>
      <c r="GS11" s="250"/>
      <c r="GT11" s="250"/>
      <c r="GU11" s="250"/>
      <c r="GV11" s="250"/>
      <c r="GW11" s="250"/>
      <c r="GX11" s="250"/>
      <c r="GY11" s="250"/>
      <c r="GZ11" s="250"/>
      <c r="HA11" s="250"/>
      <c r="HB11" s="250"/>
      <c r="HC11" s="250"/>
      <c r="HD11" s="250"/>
      <c r="HE11" s="250"/>
      <c r="HF11" s="250"/>
      <c r="HG11" s="250"/>
      <c r="HH11" s="250"/>
      <c r="HI11" s="250"/>
      <c r="HJ11" s="250"/>
      <c r="HK11" s="250"/>
      <c r="HL11" s="250"/>
      <c r="HM11" s="250"/>
      <c r="HN11" s="250"/>
      <c r="HO11" s="250"/>
      <c r="HP11" s="250"/>
      <c r="HQ11" s="250"/>
      <c r="HR11" s="250"/>
      <c r="HS11" s="250"/>
      <c r="HT11" s="250"/>
      <c r="HU11" s="250"/>
      <c r="HV11" s="250"/>
      <c r="HW11" s="250"/>
      <c r="HX11" s="250"/>
      <c r="HY11" s="250"/>
      <c r="HZ11" s="250"/>
      <c r="IA11" s="250"/>
      <c r="IB11" s="250"/>
      <c r="IC11" s="250"/>
      <c r="ID11" s="250"/>
      <c r="IE11" s="250"/>
      <c r="IF11" s="250"/>
      <c r="IG11" s="250"/>
      <c r="IH11" s="250"/>
      <c r="II11" s="250"/>
      <c r="IJ11" s="250"/>
      <c r="IK11" s="250"/>
      <c r="IL11" s="250"/>
      <c r="IM11" s="250"/>
      <c r="IN11" s="250"/>
      <c r="IO11" s="250"/>
      <c r="IP11" s="250"/>
      <c r="IQ11" s="250"/>
      <c r="IR11" s="250"/>
      <c r="IS11" s="250"/>
      <c r="IT11" s="250"/>
      <c r="IU11" s="250"/>
      <c r="IV11" s="250"/>
      <c r="IW11" s="250"/>
    </row>
    <row r="12" customFormat="false" ht="14.1" hidden="false" customHeight="true" outlineLevel="0" collapsed="false">
      <c r="B12" s="243" t="s">
        <v>160</v>
      </c>
      <c r="C12" s="244" t="n">
        <v>37028</v>
      </c>
      <c r="D12" s="245" t="s">
        <v>155</v>
      </c>
      <c r="E12" s="246" t="n">
        <v>-2460950.2488</v>
      </c>
      <c r="F12" s="246" t="n">
        <v>-2412892.0257</v>
      </c>
      <c r="G12" s="246" t="n">
        <v>521.9211146</v>
      </c>
      <c r="H12" s="246" t="n">
        <v>-49184.5678</v>
      </c>
      <c r="I12" s="246" t="n">
        <v>1247.7394</v>
      </c>
      <c r="J12" s="246" t="n">
        <v>0</v>
      </c>
      <c r="K12" s="247" t="n">
        <v>0</v>
      </c>
      <c r="L12" s="246" t="n">
        <v>0</v>
      </c>
      <c r="M12" s="246" t="n">
        <v>-5.8832</v>
      </c>
      <c r="N12" s="246" t="n">
        <v>-116.0247</v>
      </c>
      <c r="O12" s="246" t="n">
        <v>0</v>
      </c>
      <c r="P12" s="248" t="n">
        <v>0</v>
      </c>
      <c r="Q12" s="246" t="n">
        <v>0.5132</v>
      </c>
      <c r="R12" s="249" t="n">
        <v>0</v>
      </c>
      <c r="S12" s="250"/>
      <c r="T12" s="250"/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50"/>
      <c r="AO12" s="250"/>
      <c r="AP12" s="250"/>
      <c r="AQ12" s="250"/>
      <c r="AR12" s="250"/>
      <c r="AS12" s="250"/>
      <c r="AT12" s="250"/>
      <c r="AU12" s="250"/>
      <c r="AV12" s="250"/>
      <c r="AW12" s="250"/>
      <c r="AX12" s="250"/>
      <c r="AY12" s="250"/>
      <c r="AZ12" s="250"/>
      <c r="BA12" s="250"/>
      <c r="BB12" s="250"/>
      <c r="BC12" s="250"/>
      <c r="BD12" s="250"/>
      <c r="BE12" s="250"/>
      <c r="BF12" s="250"/>
      <c r="BG12" s="250"/>
      <c r="BH12" s="250"/>
      <c r="BI12" s="250"/>
      <c r="BJ12" s="250"/>
      <c r="BK12" s="250"/>
      <c r="BL12" s="250"/>
      <c r="BM12" s="250"/>
      <c r="BN12" s="250"/>
      <c r="BO12" s="250"/>
      <c r="BP12" s="250"/>
      <c r="BQ12" s="250"/>
      <c r="BR12" s="250"/>
      <c r="BS12" s="250"/>
      <c r="BT12" s="250"/>
      <c r="BU12" s="250"/>
      <c r="BV12" s="250"/>
      <c r="BW12" s="250"/>
      <c r="BX12" s="250"/>
      <c r="BY12" s="250"/>
      <c r="BZ12" s="250"/>
      <c r="CA12" s="250"/>
      <c r="CB12" s="250"/>
      <c r="CC12" s="250"/>
      <c r="CD12" s="250"/>
      <c r="CE12" s="250"/>
      <c r="CF12" s="250"/>
      <c r="CG12" s="250"/>
      <c r="CH12" s="250"/>
      <c r="CI12" s="250"/>
      <c r="CJ12" s="250"/>
      <c r="CK12" s="250"/>
      <c r="CL12" s="250"/>
      <c r="CM12" s="250"/>
      <c r="CN12" s="250"/>
      <c r="CO12" s="250"/>
      <c r="CP12" s="250"/>
      <c r="CQ12" s="250"/>
      <c r="CR12" s="250"/>
      <c r="CS12" s="250"/>
      <c r="CT12" s="250"/>
      <c r="CU12" s="250"/>
      <c r="CV12" s="250"/>
      <c r="CW12" s="250"/>
      <c r="CX12" s="250"/>
      <c r="CY12" s="250"/>
      <c r="CZ12" s="250"/>
      <c r="DA12" s="250"/>
      <c r="DB12" s="250"/>
      <c r="DC12" s="250"/>
      <c r="DD12" s="250"/>
      <c r="DE12" s="250"/>
      <c r="DF12" s="250"/>
      <c r="DG12" s="250"/>
      <c r="DH12" s="250"/>
      <c r="DI12" s="250"/>
      <c r="DJ12" s="250"/>
      <c r="DK12" s="250"/>
      <c r="DL12" s="250"/>
      <c r="DM12" s="250"/>
      <c r="DN12" s="250"/>
      <c r="DO12" s="250"/>
      <c r="DP12" s="250"/>
      <c r="DQ12" s="250"/>
      <c r="DR12" s="250"/>
      <c r="DS12" s="250"/>
      <c r="DT12" s="250"/>
      <c r="DU12" s="250"/>
      <c r="DV12" s="250"/>
      <c r="DW12" s="250"/>
      <c r="DX12" s="250"/>
      <c r="DY12" s="250"/>
      <c r="DZ12" s="250"/>
      <c r="EA12" s="250"/>
      <c r="EB12" s="250"/>
      <c r="EC12" s="250"/>
      <c r="ED12" s="250"/>
      <c r="EE12" s="250"/>
      <c r="EF12" s="250"/>
      <c r="EG12" s="250"/>
      <c r="EH12" s="250"/>
      <c r="EI12" s="250"/>
      <c r="EJ12" s="250"/>
      <c r="EK12" s="250"/>
      <c r="EL12" s="250"/>
      <c r="EM12" s="250"/>
      <c r="EN12" s="250"/>
      <c r="EO12" s="250"/>
      <c r="EP12" s="250"/>
      <c r="EQ12" s="250"/>
      <c r="ER12" s="250"/>
      <c r="ES12" s="250"/>
      <c r="ET12" s="250"/>
      <c r="EU12" s="250"/>
      <c r="EV12" s="250"/>
      <c r="EW12" s="250"/>
      <c r="EX12" s="250"/>
      <c r="EY12" s="250"/>
      <c r="EZ12" s="250"/>
      <c r="FA12" s="250"/>
      <c r="FB12" s="250"/>
      <c r="FC12" s="250"/>
      <c r="FD12" s="250"/>
      <c r="FE12" s="250"/>
      <c r="FF12" s="250"/>
      <c r="FG12" s="250"/>
      <c r="FH12" s="250"/>
      <c r="FI12" s="250"/>
      <c r="FJ12" s="250"/>
      <c r="FK12" s="250"/>
      <c r="FL12" s="250"/>
      <c r="FM12" s="250"/>
      <c r="FN12" s="250"/>
      <c r="FO12" s="250"/>
      <c r="FP12" s="250"/>
      <c r="FQ12" s="250"/>
      <c r="FR12" s="250"/>
      <c r="FS12" s="250"/>
      <c r="FT12" s="250"/>
      <c r="FU12" s="250"/>
      <c r="FV12" s="250"/>
      <c r="FW12" s="250"/>
      <c r="FX12" s="250"/>
      <c r="FY12" s="250"/>
      <c r="FZ12" s="250"/>
      <c r="GA12" s="250"/>
      <c r="GB12" s="250"/>
      <c r="GC12" s="250"/>
      <c r="GD12" s="250"/>
      <c r="GE12" s="250"/>
      <c r="GF12" s="250"/>
      <c r="GG12" s="250"/>
      <c r="GH12" s="250"/>
      <c r="GI12" s="250"/>
      <c r="GJ12" s="250"/>
      <c r="GK12" s="250"/>
      <c r="GL12" s="250"/>
      <c r="GM12" s="250"/>
      <c r="GN12" s="250"/>
      <c r="GO12" s="250"/>
      <c r="GP12" s="250"/>
      <c r="GQ12" s="250"/>
      <c r="GR12" s="250"/>
      <c r="GS12" s="250"/>
      <c r="GT12" s="250"/>
      <c r="GU12" s="250"/>
      <c r="GV12" s="250"/>
      <c r="GW12" s="250"/>
      <c r="GX12" s="250"/>
      <c r="GY12" s="250"/>
      <c r="GZ12" s="250"/>
      <c r="HA12" s="250"/>
      <c r="HB12" s="250"/>
      <c r="HC12" s="250"/>
      <c r="HD12" s="250"/>
      <c r="HE12" s="250"/>
      <c r="HF12" s="250"/>
      <c r="HG12" s="250"/>
      <c r="HH12" s="250"/>
      <c r="HI12" s="250"/>
      <c r="HJ12" s="250"/>
      <c r="HK12" s="250"/>
      <c r="HL12" s="250"/>
      <c r="HM12" s="250"/>
      <c r="HN12" s="250"/>
      <c r="HO12" s="250"/>
      <c r="HP12" s="250"/>
      <c r="HQ12" s="250"/>
      <c r="HR12" s="250"/>
      <c r="HS12" s="250"/>
      <c r="HT12" s="250"/>
      <c r="HU12" s="250"/>
      <c r="HV12" s="250"/>
      <c r="HW12" s="250"/>
      <c r="HX12" s="250"/>
      <c r="HY12" s="250"/>
      <c r="HZ12" s="250"/>
      <c r="IA12" s="250"/>
      <c r="IB12" s="250"/>
      <c r="IC12" s="250"/>
      <c r="ID12" s="250"/>
      <c r="IE12" s="250"/>
      <c r="IF12" s="250"/>
      <c r="IG12" s="250"/>
      <c r="IH12" s="250"/>
      <c r="II12" s="250"/>
      <c r="IJ12" s="250"/>
      <c r="IK12" s="250"/>
      <c r="IL12" s="250"/>
      <c r="IM12" s="250"/>
      <c r="IN12" s="250"/>
      <c r="IO12" s="250"/>
      <c r="IP12" s="250"/>
      <c r="IQ12" s="250"/>
      <c r="IR12" s="250"/>
      <c r="IS12" s="250"/>
      <c r="IT12" s="250"/>
      <c r="IU12" s="250"/>
      <c r="IV12" s="250"/>
      <c r="IW12" s="250"/>
    </row>
    <row r="13" customFormat="false" ht="14.1" hidden="false" customHeight="true" outlineLevel="0" collapsed="false">
      <c r="B13" s="251" t="s">
        <v>160</v>
      </c>
      <c r="C13" s="252" t="n">
        <v>37028</v>
      </c>
      <c r="D13" s="253" t="s">
        <v>156</v>
      </c>
      <c r="E13" s="248" t="n">
        <v>304500</v>
      </c>
      <c r="F13" s="248" t="n">
        <v>505386.7825</v>
      </c>
      <c r="G13" s="248" t="n">
        <v>0</v>
      </c>
      <c r="H13" s="248" t="n">
        <v>0</v>
      </c>
      <c r="I13" s="248" t="n">
        <v>16778.9825</v>
      </c>
      <c r="J13" s="248" t="n">
        <v>1108.0515</v>
      </c>
      <c r="K13" s="254" t="n">
        <v>-38995.441</v>
      </c>
      <c r="L13" s="248" t="n">
        <v>-179789.1145</v>
      </c>
      <c r="M13" s="248" t="n">
        <v>0.074</v>
      </c>
      <c r="N13" s="248" t="n">
        <v>0</v>
      </c>
      <c r="O13" s="248" t="n">
        <v>0</v>
      </c>
      <c r="P13" s="248" t="n">
        <v>0</v>
      </c>
      <c r="Q13" s="248" t="n">
        <v>10.665</v>
      </c>
      <c r="R13" s="255" t="n">
        <v>0</v>
      </c>
      <c r="S13" s="250"/>
      <c r="T13" s="250"/>
      <c r="U13" s="250"/>
      <c r="V13" s="250"/>
      <c r="W13" s="250"/>
      <c r="X13" s="250"/>
      <c r="Y13" s="250"/>
      <c r="Z13" s="250"/>
      <c r="AA13" s="250"/>
      <c r="AB13" s="250"/>
      <c r="AC13" s="250"/>
      <c r="AD13" s="250"/>
      <c r="AE13" s="250"/>
      <c r="AF13" s="250"/>
      <c r="AG13" s="250"/>
      <c r="AH13" s="250"/>
      <c r="AI13" s="250"/>
      <c r="AJ13" s="250"/>
      <c r="AK13" s="250"/>
      <c r="AL13" s="250"/>
      <c r="AM13" s="250"/>
      <c r="AN13" s="250"/>
      <c r="AO13" s="250"/>
      <c r="AP13" s="250"/>
      <c r="AQ13" s="250"/>
      <c r="AR13" s="250"/>
      <c r="AS13" s="250"/>
      <c r="AT13" s="250"/>
      <c r="AU13" s="250"/>
      <c r="AV13" s="250"/>
      <c r="AW13" s="250"/>
      <c r="AX13" s="250"/>
      <c r="AY13" s="250"/>
      <c r="AZ13" s="250"/>
      <c r="BA13" s="250"/>
      <c r="BB13" s="250"/>
      <c r="BC13" s="250"/>
      <c r="BD13" s="250"/>
      <c r="BE13" s="250"/>
      <c r="BF13" s="250"/>
      <c r="BG13" s="250"/>
      <c r="BH13" s="250"/>
      <c r="BI13" s="250"/>
      <c r="BJ13" s="250"/>
      <c r="BK13" s="250"/>
      <c r="BL13" s="250"/>
      <c r="BM13" s="250"/>
      <c r="BN13" s="250"/>
      <c r="BO13" s="250"/>
      <c r="BP13" s="250"/>
      <c r="BQ13" s="250"/>
      <c r="BR13" s="250"/>
      <c r="BS13" s="250"/>
      <c r="BT13" s="250"/>
      <c r="BU13" s="250"/>
      <c r="BV13" s="250"/>
      <c r="BW13" s="250"/>
      <c r="BX13" s="250"/>
      <c r="BY13" s="250"/>
      <c r="BZ13" s="250"/>
      <c r="CA13" s="250"/>
      <c r="CB13" s="250"/>
      <c r="CC13" s="250"/>
      <c r="CD13" s="250"/>
      <c r="CE13" s="250"/>
      <c r="CF13" s="250"/>
      <c r="CG13" s="250"/>
      <c r="CH13" s="250"/>
      <c r="CI13" s="250"/>
      <c r="CJ13" s="250"/>
      <c r="CK13" s="250"/>
      <c r="CL13" s="250"/>
      <c r="CM13" s="250"/>
      <c r="CN13" s="250"/>
      <c r="CO13" s="250"/>
      <c r="CP13" s="250"/>
      <c r="CQ13" s="250"/>
      <c r="CR13" s="250"/>
      <c r="CS13" s="250"/>
      <c r="CT13" s="250"/>
      <c r="CU13" s="250"/>
      <c r="CV13" s="250"/>
      <c r="CW13" s="250"/>
      <c r="CX13" s="250"/>
      <c r="CY13" s="250"/>
      <c r="CZ13" s="250"/>
      <c r="DA13" s="250"/>
      <c r="DB13" s="250"/>
      <c r="DC13" s="250"/>
      <c r="DD13" s="250"/>
      <c r="DE13" s="250"/>
      <c r="DF13" s="250"/>
      <c r="DG13" s="250"/>
      <c r="DH13" s="250"/>
      <c r="DI13" s="250"/>
      <c r="DJ13" s="250"/>
      <c r="DK13" s="250"/>
      <c r="DL13" s="250"/>
      <c r="DM13" s="250"/>
      <c r="DN13" s="250"/>
      <c r="DO13" s="250"/>
      <c r="DP13" s="250"/>
      <c r="DQ13" s="250"/>
      <c r="DR13" s="250"/>
      <c r="DS13" s="250"/>
      <c r="DT13" s="250"/>
      <c r="DU13" s="250"/>
      <c r="DV13" s="250"/>
      <c r="DW13" s="250"/>
      <c r="DX13" s="250"/>
      <c r="DY13" s="250"/>
      <c r="DZ13" s="250"/>
      <c r="EA13" s="250"/>
      <c r="EB13" s="250"/>
      <c r="EC13" s="250"/>
      <c r="ED13" s="250"/>
      <c r="EE13" s="250"/>
      <c r="EF13" s="250"/>
      <c r="EG13" s="250"/>
      <c r="EH13" s="250"/>
      <c r="EI13" s="250"/>
      <c r="EJ13" s="250"/>
      <c r="EK13" s="250"/>
      <c r="EL13" s="250"/>
      <c r="EM13" s="250"/>
      <c r="EN13" s="250"/>
      <c r="EO13" s="250"/>
      <c r="EP13" s="250"/>
      <c r="EQ13" s="250"/>
      <c r="ER13" s="250"/>
      <c r="ES13" s="250"/>
      <c r="ET13" s="250"/>
      <c r="EU13" s="250"/>
      <c r="EV13" s="250"/>
      <c r="EW13" s="250"/>
      <c r="EX13" s="250"/>
      <c r="EY13" s="250"/>
      <c r="EZ13" s="250"/>
      <c r="FA13" s="250"/>
      <c r="FB13" s="250"/>
      <c r="FC13" s="250"/>
      <c r="FD13" s="250"/>
      <c r="FE13" s="250"/>
      <c r="FF13" s="250"/>
      <c r="FG13" s="250"/>
      <c r="FH13" s="250"/>
      <c r="FI13" s="250"/>
      <c r="FJ13" s="250"/>
      <c r="FK13" s="250"/>
      <c r="FL13" s="250"/>
      <c r="FM13" s="250"/>
      <c r="FN13" s="250"/>
      <c r="FO13" s="250"/>
      <c r="FP13" s="250"/>
      <c r="FQ13" s="250"/>
      <c r="FR13" s="250"/>
      <c r="FS13" s="250"/>
      <c r="FT13" s="250"/>
      <c r="FU13" s="250"/>
      <c r="FV13" s="250"/>
      <c r="FW13" s="250"/>
      <c r="FX13" s="250"/>
      <c r="FY13" s="250"/>
      <c r="FZ13" s="250"/>
      <c r="GA13" s="250"/>
      <c r="GB13" s="250"/>
      <c r="GC13" s="250"/>
      <c r="GD13" s="250"/>
      <c r="GE13" s="250"/>
      <c r="GF13" s="250"/>
      <c r="GG13" s="250"/>
      <c r="GH13" s="250"/>
      <c r="GI13" s="250"/>
      <c r="GJ13" s="250"/>
      <c r="GK13" s="250"/>
      <c r="GL13" s="250"/>
      <c r="GM13" s="250"/>
      <c r="GN13" s="250"/>
      <c r="GO13" s="250"/>
      <c r="GP13" s="250"/>
      <c r="GQ13" s="250"/>
      <c r="GR13" s="250"/>
      <c r="GS13" s="250"/>
      <c r="GT13" s="250"/>
      <c r="GU13" s="250"/>
      <c r="GV13" s="250"/>
      <c r="GW13" s="250"/>
      <c r="GX13" s="250"/>
      <c r="GY13" s="250"/>
      <c r="GZ13" s="250"/>
      <c r="HA13" s="250"/>
      <c r="HB13" s="250"/>
      <c r="HC13" s="250"/>
      <c r="HD13" s="250"/>
      <c r="HE13" s="250"/>
      <c r="HF13" s="250"/>
      <c r="HG13" s="250"/>
      <c r="HH13" s="250"/>
      <c r="HI13" s="250"/>
      <c r="HJ13" s="250"/>
      <c r="HK13" s="250"/>
      <c r="HL13" s="250"/>
      <c r="HM13" s="250"/>
      <c r="HN13" s="250"/>
      <c r="HO13" s="250"/>
      <c r="HP13" s="250"/>
      <c r="HQ13" s="250"/>
      <c r="HR13" s="250"/>
      <c r="HS13" s="250"/>
      <c r="HT13" s="250"/>
      <c r="HU13" s="250"/>
      <c r="HV13" s="250"/>
      <c r="HW13" s="250"/>
      <c r="HX13" s="250"/>
      <c r="HY13" s="250"/>
      <c r="HZ13" s="250"/>
      <c r="IA13" s="250"/>
      <c r="IB13" s="250"/>
      <c r="IC13" s="250"/>
      <c r="ID13" s="250"/>
      <c r="IE13" s="250"/>
      <c r="IF13" s="250"/>
      <c r="IG13" s="250"/>
      <c r="IH13" s="250"/>
      <c r="II13" s="250"/>
      <c r="IJ13" s="250"/>
      <c r="IK13" s="250"/>
      <c r="IL13" s="250"/>
      <c r="IM13" s="250"/>
      <c r="IN13" s="250"/>
      <c r="IO13" s="250"/>
      <c r="IP13" s="250"/>
      <c r="IQ13" s="250"/>
      <c r="IR13" s="250"/>
      <c r="IS13" s="250"/>
      <c r="IT13" s="250"/>
      <c r="IU13" s="250"/>
      <c r="IV13" s="250"/>
      <c r="IW13" s="250"/>
    </row>
    <row r="14" customFormat="false" ht="14.1" hidden="false" customHeight="true" outlineLevel="0" collapsed="false">
      <c r="A14" s="230" t="s">
        <v>2</v>
      </c>
      <c r="B14" s="251" t="s">
        <v>160</v>
      </c>
      <c r="C14" s="252" t="n">
        <v>37028</v>
      </c>
      <c r="D14" s="253" t="s">
        <v>140</v>
      </c>
      <c r="E14" s="248" t="n">
        <v>0</v>
      </c>
      <c r="F14" s="248" t="n">
        <v>0</v>
      </c>
      <c r="G14" s="248" t="n">
        <v>0</v>
      </c>
      <c r="H14" s="248" t="n">
        <v>0</v>
      </c>
      <c r="I14" s="248" t="n">
        <v>0</v>
      </c>
      <c r="J14" s="248" t="n">
        <v>0</v>
      </c>
      <c r="K14" s="254" t="n">
        <v>0</v>
      </c>
      <c r="L14" s="248" t="n">
        <v>0</v>
      </c>
      <c r="M14" s="248" t="n">
        <v>0</v>
      </c>
      <c r="N14" s="248" t="n">
        <v>0</v>
      </c>
      <c r="O14" s="248" t="n">
        <v>0</v>
      </c>
      <c r="P14" s="248" t="n">
        <v>0</v>
      </c>
      <c r="Q14" s="248" t="n">
        <v>0</v>
      </c>
      <c r="R14" s="255" t="n">
        <v>0</v>
      </c>
      <c r="S14" s="250"/>
      <c r="T14" s="250"/>
      <c r="U14" s="250"/>
      <c r="V14" s="250"/>
      <c r="W14" s="250"/>
      <c r="X14" s="250"/>
      <c r="Y14" s="250"/>
      <c r="Z14" s="250"/>
      <c r="AA14" s="250"/>
      <c r="AB14" s="250"/>
      <c r="AC14" s="250"/>
      <c r="AD14" s="250"/>
      <c r="AE14" s="250"/>
      <c r="AF14" s="250"/>
      <c r="AG14" s="250"/>
      <c r="AH14" s="250"/>
      <c r="AI14" s="250"/>
      <c r="AJ14" s="250"/>
      <c r="AK14" s="250"/>
      <c r="AL14" s="250"/>
      <c r="AM14" s="250"/>
      <c r="AN14" s="250"/>
      <c r="AO14" s="250"/>
      <c r="AP14" s="250"/>
      <c r="AQ14" s="250"/>
      <c r="AR14" s="250"/>
      <c r="AS14" s="250"/>
      <c r="AT14" s="250"/>
      <c r="AU14" s="250"/>
      <c r="AV14" s="250"/>
      <c r="AW14" s="250"/>
      <c r="AX14" s="250"/>
      <c r="AY14" s="250"/>
      <c r="AZ14" s="250"/>
      <c r="BA14" s="250"/>
      <c r="BB14" s="250"/>
      <c r="BC14" s="250"/>
      <c r="BD14" s="250"/>
      <c r="BE14" s="250"/>
      <c r="BF14" s="250"/>
      <c r="BG14" s="250"/>
      <c r="BH14" s="250"/>
      <c r="BI14" s="250"/>
      <c r="BJ14" s="250"/>
      <c r="BK14" s="250"/>
      <c r="BL14" s="250"/>
      <c r="BM14" s="250"/>
      <c r="BN14" s="250"/>
      <c r="BO14" s="250"/>
      <c r="BP14" s="250"/>
      <c r="BQ14" s="250"/>
      <c r="BR14" s="250"/>
      <c r="BS14" s="250"/>
      <c r="BT14" s="250"/>
      <c r="BU14" s="250"/>
      <c r="BV14" s="250"/>
      <c r="BW14" s="250"/>
      <c r="BX14" s="250"/>
      <c r="BY14" s="250"/>
      <c r="BZ14" s="250"/>
      <c r="CA14" s="250"/>
      <c r="CB14" s="250"/>
      <c r="CC14" s="250"/>
      <c r="CD14" s="250"/>
      <c r="CE14" s="250"/>
      <c r="CF14" s="250"/>
      <c r="CG14" s="250"/>
      <c r="CH14" s="250"/>
      <c r="CI14" s="250"/>
      <c r="CJ14" s="250"/>
      <c r="CK14" s="250"/>
      <c r="CL14" s="250"/>
      <c r="CM14" s="250"/>
      <c r="CN14" s="250"/>
      <c r="CO14" s="250"/>
      <c r="CP14" s="250"/>
      <c r="CQ14" s="250"/>
      <c r="CR14" s="250"/>
      <c r="CS14" s="250"/>
      <c r="CT14" s="250"/>
      <c r="CU14" s="250"/>
      <c r="CV14" s="250"/>
      <c r="CW14" s="250"/>
      <c r="CX14" s="250"/>
      <c r="CY14" s="250"/>
      <c r="CZ14" s="250"/>
      <c r="DA14" s="250"/>
      <c r="DB14" s="250"/>
      <c r="DC14" s="250"/>
      <c r="DD14" s="250"/>
      <c r="DE14" s="250"/>
      <c r="DF14" s="250"/>
      <c r="DG14" s="250"/>
      <c r="DH14" s="250"/>
      <c r="DI14" s="250"/>
      <c r="DJ14" s="250"/>
      <c r="DK14" s="250"/>
      <c r="DL14" s="250"/>
      <c r="DM14" s="250"/>
      <c r="DN14" s="250"/>
      <c r="DO14" s="250"/>
      <c r="DP14" s="250"/>
      <c r="DQ14" s="250"/>
      <c r="DR14" s="250"/>
      <c r="DS14" s="250"/>
      <c r="DT14" s="250"/>
      <c r="DU14" s="250"/>
      <c r="DV14" s="250"/>
      <c r="DW14" s="250"/>
      <c r="DX14" s="250"/>
      <c r="DY14" s="250"/>
      <c r="DZ14" s="250"/>
      <c r="EA14" s="250"/>
      <c r="EB14" s="250"/>
      <c r="EC14" s="250"/>
      <c r="ED14" s="250"/>
      <c r="EE14" s="250"/>
      <c r="EF14" s="250"/>
      <c r="EG14" s="250"/>
      <c r="EH14" s="250"/>
      <c r="EI14" s="250"/>
      <c r="EJ14" s="250"/>
      <c r="EK14" s="250"/>
      <c r="EL14" s="250"/>
      <c r="EM14" s="250"/>
      <c r="EN14" s="250"/>
      <c r="EO14" s="250"/>
      <c r="EP14" s="250"/>
      <c r="EQ14" s="250"/>
      <c r="ER14" s="250"/>
      <c r="ES14" s="250"/>
      <c r="ET14" s="250"/>
      <c r="EU14" s="250"/>
      <c r="EV14" s="250"/>
      <c r="EW14" s="250"/>
      <c r="EX14" s="250"/>
      <c r="EY14" s="250"/>
      <c r="EZ14" s="250"/>
      <c r="FA14" s="250"/>
      <c r="FB14" s="250"/>
      <c r="FC14" s="250"/>
      <c r="FD14" s="250"/>
      <c r="FE14" s="250"/>
      <c r="FF14" s="250"/>
      <c r="FG14" s="250"/>
      <c r="FH14" s="250"/>
      <c r="FI14" s="250"/>
      <c r="FJ14" s="250"/>
      <c r="FK14" s="250"/>
      <c r="FL14" s="250"/>
      <c r="FM14" s="250"/>
      <c r="FN14" s="250"/>
      <c r="FO14" s="250"/>
      <c r="FP14" s="250"/>
      <c r="FQ14" s="250"/>
      <c r="FR14" s="250"/>
      <c r="FS14" s="250"/>
      <c r="FT14" s="250"/>
      <c r="FU14" s="250"/>
      <c r="FV14" s="250"/>
      <c r="FW14" s="250"/>
      <c r="FX14" s="250"/>
      <c r="FY14" s="250"/>
      <c r="FZ14" s="250"/>
      <c r="GA14" s="250"/>
      <c r="GB14" s="250"/>
      <c r="GC14" s="250"/>
      <c r="GD14" s="250"/>
      <c r="GE14" s="250"/>
      <c r="GF14" s="250"/>
      <c r="GG14" s="250"/>
      <c r="GH14" s="250"/>
      <c r="GI14" s="250"/>
      <c r="GJ14" s="250"/>
      <c r="GK14" s="250"/>
      <c r="GL14" s="250"/>
      <c r="GM14" s="250"/>
      <c r="GN14" s="250"/>
      <c r="GO14" s="250"/>
      <c r="GP14" s="250"/>
      <c r="GQ14" s="250"/>
      <c r="GR14" s="250"/>
      <c r="GS14" s="250"/>
      <c r="GT14" s="250"/>
      <c r="GU14" s="250"/>
      <c r="GV14" s="250"/>
      <c r="GW14" s="250"/>
      <c r="GX14" s="250"/>
      <c r="GY14" s="250"/>
      <c r="GZ14" s="250"/>
      <c r="HA14" s="250"/>
      <c r="HB14" s="250"/>
      <c r="HC14" s="250"/>
      <c r="HD14" s="250"/>
      <c r="HE14" s="250"/>
      <c r="HF14" s="250"/>
      <c r="HG14" s="250"/>
      <c r="HH14" s="250"/>
      <c r="HI14" s="250"/>
      <c r="HJ14" s="250"/>
      <c r="HK14" s="250"/>
      <c r="HL14" s="250"/>
      <c r="HM14" s="250"/>
      <c r="HN14" s="250"/>
      <c r="HO14" s="250"/>
      <c r="HP14" s="250"/>
      <c r="HQ14" s="250"/>
      <c r="HR14" s="250"/>
      <c r="HS14" s="250"/>
      <c r="HT14" s="250"/>
      <c r="HU14" s="250"/>
      <c r="HV14" s="250"/>
      <c r="HW14" s="250"/>
      <c r="HX14" s="250"/>
      <c r="HY14" s="250"/>
      <c r="HZ14" s="250"/>
      <c r="IA14" s="250"/>
      <c r="IB14" s="250"/>
      <c r="IC14" s="250"/>
      <c r="ID14" s="250"/>
      <c r="IE14" s="250"/>
      <c r="IF14" s="250"/>
      <c r="IG14" s="250"/>
      <c r="IH14" s="250"/>
      <c r="II14" s="250"/>
      <c r="IJ14" s="250"/>
      <c r="IK14" s="250"/>
      <c r="IL14" s="250"/>
      <c r="IM14" s="250"/>
      <c r="IN14" s="250"/>
      <c r="IO14" s="250"/>
      <c r="IP14" s="250"/>
      <c r="IQ14" s="250"/>
      <c r="IR14" s="250"/>
      <c r="IS14" s="250"/>
      <c r="IT14" s="250"/>
      <c r="IU14" s="250"/>
      <c r="IV14" s="250"/>
      <c r="IW14" s="250"/>
    </row>
    <row r="15" customFormat="false" ht="14.1" hidden="false" customHeight="true" outlineLevel="0" collapsed="false">
      <c r="A15" s="256"/>
      <c r="B15" s="251" t="s">
        <v>160</v>
      </c>
      <c r="C15" s="252" t="n">
        <v>37028</v>
      </c>
      <c r="D15" s="253" t="s">
        <v>141</v>
      </c>
      <c r="E15" s="248" t="n">
        <v>0</v>
      </c>
      <c r="F15" s="248" t="n">
        <v>0</v>
      </c>
      <c r="G15" s="248" t="n">
        <v>0</v>
      </c>
      <c r="H15" s="248" t="n">
        <v>0</v>
      </c>
      <c r="I15" s="248" t="n">
        <v>0</v>
      </c>
      <c r="J15" s="248" t="n">
        <v>0</v>
      </c>
      <c r="K15" s="254" t="n">
        <v>0</v>
      </c>
      <c r="L15" s="248" t="n">
        <v>0</v>
      </c>
      <c r="M15" s="248" t="n">
        <v>0</v>
      </c>
      <c r="N15" s="248" t="n">
        <v>0</v>
      </c>
      <c r="O15" s="248" t="n">
        <v>0</v>
      </c>
      <c r="P15" s="248" t="n">
        <v>0</v>
      </c>
      <c r="Q15" s="248" t="n">
        <v>0</v>
      </c>
      <c r="R15" s="255" t="n">
        <v>0</v>
      </c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0"/>
      <c r="BH15" s="250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0"/>
      <c r="CL15" s="250"/>
      <c r="CM15" s="250"/>
      <c r="CN15" s="250"/>
      <c r="CO15" s="250"/>
      <c r="CP15" s="250"/>
      <c r="CQ15" s="250"/>
      <c r="CR15" s="250"/>
      <c r="CS15" s="250"/>
      <c r="CT15" s="250"/>
      <c r="CU15" s="250"/>
      <c r="CV15" s="250"/>
      <c r="CW15" s="250"/>
      <c r="CX15" s="250"/>
      <c r="CY15" s="250"/>
      <c r="CZ15" s="250"/>
      <c r="DA15" s="250"/>
      <c r="DB15" s="250"/>
      <c r="DC15" s="250"/>
      <c r="DD15" s="250"/>
      <c r="DE15" s="250"/>
      <c r="DF15" s="250"/>
      <c r="DG15" s="250"/>
      <c r="DH15" s="250"/>
      <c r="DI15" s="250"/>
      <c r="DJ15" s="250"/>
      <c r="DK15" s="250"/>
      <c r="DL15" s="250"/>
      <c r="DM15" s="250"/>
      <c r="DN15" s="250"/>
      <c r="DO15" s="250"/>
      <c r="DP15" s="250"/>
      <c r="DQ15" s="250"/>
      <c r="DR15" s="250"/>
      <c r="DS15" s="250"/>
      <c r="DT15" s="250"/>
      <c r="DU15" s="250"/>
      <c r="DV15" s="250"/>
      <c r="DW15" s="250"/>
      <c r="DX15" s="250"/>
      <c r="DY15" s="250"/>
      <c r="DZ15" s="250"/>
      <c r="EA15" s="250"/>
      <c r="EB15" s="250"/>
      <c r="EC15" s="250"/>
      <c r="ED15" s="250"/>
      <c r="EE15" s="250"/>
      <c r="EF15" s="250"/>
      <c r="EG15" s="250"/>
      <c r="EH15" s="250"/>
      <c r="EI15" s="250"/>
      <c r="EJ15" s="250"/>
      <c r="EK15" s="250"/>
      <c r="EL15" s="250"/>
      <c r="EM15" s="250"/>
      <c r="EN15" s="250"/>
      <c r="EO15" s="250"/>
      <c r="EP15" s="250"/>
      <c r="EQ15" s="250"/>
      <c r="ER15" s="250"/>
      <c r="ES15" s="250"/>
      <c r="ET15" s="250"/>
      <c r="EU15" s="250"/>
      <c r="EV15" s="250"/>
      <c r="EW15" s="250"/>
      <c r="EX15" s="250"/>
      <c r="EY15" s="250"/>
      <c r="EZ15" s="250"/>
      <c r="FA15" s="250"/>
      <c r="FB15" s="250"/>
      <c r="FC15" s="250"/>
      <c r="FD15" s="250"/>
      <c r="FE15" s="250"/>
      <c r="FF15" s="250"/>
      <c r="FG15" s="250"/>
      <c r="FH15" s="250"/>
      <c r="FI15" s="250"/>
      <c r="FJ15" s="250"/>
      <c r="FK15" s="250"/>
      <c r="FL15" s="250"/>
      <c r="FM15" s="250"/>
      <c r="FN15" s="250"/>
      <c r="FO15" s="250"/>
      <c r="FP15" s="250"/>
      <c r="FQ15" s="250"/>
      <c r="FR15" s="250"/>
      <c r="FS15" s="250"/>
      <c r="FT15" s="250"/>
      <c r="FU15" s="250"/>
      <c r="FV15" s="250"/>
      <c r="FW15" s="250"/>
      <c r="FX15" s="250"/>
      <c r="FY15" s="250"/>
      <c r="FZ15" s="250"/>
      <c r="GA15" s="250"/>
      <c r="GB15" s="250"/>
      <c r="GC15" s="250"/>
      <c r="GD15" s="250"/>
      <c r="GE15" s="250"/>
      <c r="GF15" s="250"/>
      <c r="GG15" s="250"/>
      <c r="GH15" s="250"/>
      <c r="GI15" s="250"/>
      <c r="GJ15" s="250"/>
      <c r="GK15" s="250"/>
      <c r="GL15" s="250"/>
      <c r="GM15" s="250"/>
      <c r="GN15" s="250"/>
      <c r="GO15" s="250"/>
      <c r="GP15" s="250"/>
      <c r="GQ15" s="250"/>
      <c r="GR15" s="250"/>
      <c r="GS15" s="250"/>
      <c r="GT15" s="250"/>
      <c r="GU15" s="250"/>
      <c r="GV15" s="250"/>
      <c r="GW15" s="250"/>
      <c r="GX15" s="250"/>
      <c r="GY15" s="250"/>
      <c r="GZ15" s="250"/>
      <c r="HA15" s="250"/>
      <c r="HB15" s="250"/>
      <c r="HC15" s="250"/>
      <c r="HD15" s="250"/>
      <c r="HE15" s="250"/>
      <c r="HF15" s="250"/>
      <c r="HG15" s="250"/>
      <c r="HH15" s="250"/>
      <c r="HI15" s="250"/>
      <c r="HJ15" s="250"/>
      <c r="HK15" s="250"/>
      <c r="HL15" s="250"/>
      <c r="HM15" s="250"/>
      <c r="HN15" s="250"/>
      <c r="HO15" s="250"/>
      <c r="HP15" s="250"/>
      <c r="HQ15" s="250"/>
      <c r="HR15" s="250"/>
      <c r="HS15" s="250"/>
      <c r="HT15" s="250"/>
      <c r="HU15" s="250"/>
      <c r="HV15" s="250"/>
      <c r="HW15" s="250"/>
      <c r="HX15" s="250"/>
      <c r="HY15" s="250"/>
      <c r="HZ15" s="250"/>
      <c r="IA15" s="250"/>
      <c r="IB15" s="250"/>
      <c r="IC15" s="250"/>
      <c r="ID15" s="250"/>
      <c r="IE15" s="250"/>
      <c r="IF15" s="250"/>
      <c r="IG15" s="250"/>
      <c r="IH15" s="250"/>
      <c r="II15" s="250"/>
      <c r="IJ15" s="250"/>
      <c r="IK15" s="250"/>
      <c r="IL15" s="250"/>
      <c r="IM15" s="250"/>
      <c r="IN15" s="250"/>
      <c r="IO15" s="250"/>
      <c r="IP15" s="250"/>
      <c r="IQ15" s="250"/>
      <c r="IR15" s="250"/>
      <c r="IS15" s="250"/>
      <c r="IT15" s="250"/>
      <c r="IU15" s="250"/>
      <c r="IV15" s="250"/>
      <c r="IW15" s="250"/>
    </row>
    <row r="16" customFormat="false" ht="14.1" hidden="false" customHeight="true" outlineLevel="0" collapsed="false">
      <c r="B16" s="257" t="s">
        <v>160</v>
      </c>
      <c r="C16" s="258" t="n">
        <v>37028</v>
      </c>
      <c r="D16" s="259" t="s">
        <v>158</v>
      </c>
      <c r="E16" s="260" t="n">
        <v>0</v>
      </c>
      <c r="F16" s="260" t="n">
        <v>0</v>
      </c>
      <c r="G16" s="260" t="n">
        <v>0</v>
      </c>
      <c r="H16" s="260" t="n">
        <v>0</v>
      </c>
      <c r="I16" s="260" t="n">
        <v>0</v>
      </c>
      <c r="J16" s="260" t="n">
        <v>0</v>
      </c>
      <c r="K16" s="261" t="n">
        <v>0</v>
      </c>
      <c r="L16" s="260" t="n">
        <v>0</v>
      </c>
      <c r="M16" s="260" t="n">
        <v>0</v>
      </c>
      <c r="N16" s="260" t="n">
        <v>0</v>
      </c>
      <c r="O16" s="260" t="n">
        <v>0</v>
      </c>
      <c r="P16" s="260" t="n">
        <v>0</v>
      </c>
      <c r="Q16" s="260" t="n">
        <v>0</v>
      </c>
      <c r="R16" s="262" t="n">
        <v>0</v>
      </c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250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/>
      <c r="BJ16" s="250"/>
      <c r="BK16" s="250"/>
      <c r="BL16" s="250"/>
      <c r="BM16" s="250"/>
      <c r="BN16" s="250"/>
      <c r="BO16" s="250"/>
      <c r="BP16" s="250"/>
      <c r="BQ16" s="250"/>
      <c r="BR16" s="250"/>
      <c r="BS16" s="250"/>
      <c r="BT16" s="250"/>
      <c r="BU16" s="250"/>
      <c r="BV16" s="250"/>
      <c r="BW16" s="250"/>
      <c r="BX16" s="250"/>
      <c r="BY16" s="250"/>
      <c r="BZ16" s="250"/>
      <c r="CA16" s="250"/>
      <c r="CB16" s="250"/>
      <c r="CC16" s="250"/>
      <c r="CD16" s="250"/>
      <c r="CE16" s="250"/>
      <c r="CF16" s="250"/>
      <c r="CG16" s="250"/>
      <c r="CH16" s="250"/>
      <c r="CI16" s="250"/>
      <c r="CJ16" s="250"/>
      <c r="CK16" s="250"/>
      <c r="CL16" s="250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0"/>
      <c r="DA16" s="250"/>
      <c r="DB16" s="250"/>
      <c r="DC16" s="250"/>
      <c r="DD16" s="250"/>
      <c r="DE16" s="250"/>
      <c r="DF16" s="250"/>
      <c r="DG16" s="250"/>
      <c r="DH16" s="250"/>
      <c r="DI16" s="250"/>
      <c r="DJ16" s="250"/>
      <c r="DK16" s="250"/>
      <c r="DL16" s="250"/>
      <c r="DM16" s="250"/>
      <c r="DN16" s="250"/>
      <c r="DO16" s="250"/>
      <c r="DP16" s="250"/>
      <c r="DQ16" s="250"/>
      <c r="DR16" s="250"/>
      <c r="DS16" s="250"/>
      <c r="DT16" s="250"/>
      <c r="DU16" s="250"/>
      <c r="DV16" s="250"/>
      <c r="DW16" s="250"/>
      <c r="DX16" s="250"/>
      <c r="DY16" s="250"/>
      <c r="DZ16" s="250"/>
      <c r="EA16" s="250"/>
      <c r="EB16" s="250"/>
      <c r="EC16" s="250"/>
      <c r="ED16" s="250"/>
      <c r="EE16" s="250"/>
      <c r="EF16" s="250"/>
      <c r="EG16" s="250"/>
      <c r="EH16" s="250"/>
      <c r="EI16" s="250"/>
      <c r="EJ16" s="250"/>
      <c r="EK16" s="250"/>
      <c r="EL16" s="250"/>
      <c r="EM16" s="250"/>
      <c r="EN16" s="250"/>
      <c r="EO16" s="250"/>
      <c r="EP16" s="250"/>
      <c r="EQ16" s="250"/>
      <c r="ER16" s="250"/>
      <c r="ES16" s="250"/>
      <c r="ET16" s="250"/>
      <c r="EU16" s="250"/>
      <c r="EV16" s="250"/>
      <c r="EW16" s="250"/>
      <c r="EX16" s="250"/>
      <c r="EY16" s="250"/>
      <c r="EZ16" s="250"/>
      <c r="FA16" s="250"/>
      <c r="FB16" s="250"/>
      <c r="FC16" s="250"/>
      <c r="FD16" s="250"/>
      <c r="FE16" s="250"/>
      <c r="FF16" s="250"/>
      <c r="FG16" s="250"/>
      <c r="FH16" s="250"/>
      <c r="FI16" s="250"/>
      <c r="FJ16" s="250"/>
      <c r="FK16" s="250"/>
      <c r="FL16" s="250"/>
      <c r="FM16" s="250"/>
      <c r="FN16" s="250"/>
      <c r="FO16" s="250"/>
      <c r="FP16" s="250"/>
      <c r="FQ16" s="250"/>
      <c r="FR16" s="250"/>
      <c r="FS16" s="250"/>
      <c r="FT16" s="250"/>
      <c r="FU16" s="250"/>
      <c r="FV16" s="250"/>
      <c r="FW16" s="250"/>
      <c r="FX16" s="250"/>
      <c r="FY16" s="250"/>
      <c r="FZ16" s="250"/>
      <c r="GA16" s="250"/>
      <c r="GB16" s="250"/>
      <c r="GC16" s="250"/>
      <c r="GD16" s="250"/>
      <c r="GE16" s="250"/>
      <c r="GF16" s="250"/>
      <c r="GG16" s="250"/>
      <c r="GH16" s="250"/>
      <c r="GI16" s="250"/>
      <c r="GJ16" s="250"/>
      <c r="GK16" s="250"/>
      <c r="GL16" s="250"/>
      <c r="GM16" s="250"/>
      <c r="GN16" s="250"/>
      <c r="GO16" s="250"/>
      <c r="GP16" s="250"/>
      <c r="GQ16" s="250"/>
      <c r="GR16" s="250"/>
      <c r="GS16" s="250"/>
      <c r="GT16" s="250"/>
      <c r="GU16" s="250"/>
      <c r="GV16" s="250"/>
      <c r="GW16" s="250"/>
      <c r="GX16" s="250"/>
      <c r="GY16" s="250"/>
      <c r="GZ16" s="250"/>
      <c r="HA16" s="250"/>
      <c r="HB16" s="250"/>
      <c r="HC16" s="250"/>
      <c r="HD16" s="250"/>
      <c r="HE16" s="250"/>
      <c r="HF16" s="250"/>
      <c r="HG16" s="250"/>
      <c r="HH16" s="250"/>
      <c r="HI16" s="250"/>
      <c r="HJ16" s="250"/>
      <c r="HK16" s="250"/>
      <c r="HL16" s="250"/>
      <c r="HM16" s="250"/>
      <c r="HN16" s="250"/>
      <c r="HO16" s="250"/>
      <c r="HP16" s="250"/>
      <c r="HQ16" s="250"/>
      <c r="HR16" s="250"/>
      <c r="HS16" s="250"/>
      <c r="HT16" s="250"/>
      <c r="HU16" s="250"/>
      <c r="HV16" s="250"/>
      <c r="HW16" s="250"/>
      <c r="HX16" s="250"/>
      <c r="HY16" s="250"/>
      <c r="HZ16" s="250"/>
      <c r="IA16" s="250"/>
      <c r="IB16" s="250"/>
      <c r="IC16" s="250"/>
      <c r="ID16" s="250"/>
      <c r="IE16" s="250"/>
      <c r="IF16" s="250"/>
      <c r="IG16" s="250"/>
      <c r="IH16" s="250"/>
      <c r="II16" s="250"/>
      <c r="IJ16" s="250"/>
      <c r="IK16" s="250"/>
      <c r="IL16" s="250"/>
      <c r="IM16" s="250"/>
      <c r="IN16" s="250"/>
      <c r="IO16" s="250"/>
      <c r="IP16" s="250"/>
      <c r="IQ16" s="250"/>
      <c r="IR16" s="250"/>
      <c r="IS16" s="250"/>
      <c r="IT16" s="250"/>
      <c r="IU16" s="250"/>
      <c r="IV16" s="250"/>
      <c r="IW16" s="250"/>
    </row>
    <row r="17" customFormat="false" ht="14.1" hidden="false" customHeight="true" outlineLevel="0" collapsed="false">
      <c r="B17" s="281" t="n">
        <v>0</v>
      </c>
      <c r="C17" s="264" t="s">
        <v>161</v>
      </c>
      <c r="D17" s="265" t="s">
        <v>155</v>
      </c>
      <c r="E17" s="266" t="n">
        <v>0</v>
      </c>
      <c r="F17" s="266" t="n">
        <v>0</v>
      </c>
      <c r="G17" s="266" t="n">
        <v>0</v>
      </c>
      <c r="H17" s="266" t="n">
        <v>0</v>
      </c>
      <c r="I17" s="266" t="n">
        <v>0</v>
      </c>
      <c r="J17" s="266" t="n">
        <v>0</v>
      </c>
      <c r="K17" s="267" t="n">
        <v>0</v>
      </c>
      <c r="L17" s="266" t="n">
        <v>0</v>
      </c>
      <c r="M17" s="266" t="n">
        <v>0</v>
      </c>
      <c r="N17" s="266" t="n">
        <v>0</v>
      </c>
      <c r="O17" s="266" t="n">
        <v>0</v>
      </c>
      <c r="P17" s="266" t="n">
        <v>0</v>
      </c>
      <c r="Q17" s="266" t="n">
        <v>0</v>
      </c>
      <c r="R17" s="269" t="n">
        <v>0</v>
      </c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0"/>
      <c r="AO17" s="250"/>
      <c r="AP17" s="250"/>
      <c r="AQ17" s="250"/>
      <c r="AR17" s="250"/>
      <c r="AS17" s="250"/>
      <c r="AT17" s="250"/>
      <c r="AU17" s="250"/>
      <c r="AV17" s="250"/>
      <c r="AW17" s="250"/>
      <c r="AX17" s="250"/>
      <c r="AY17" s="250"/>
      <c r="AZ17" s="250"/>
      <c r="BA17" s="250"/>
      <c r="BB17" s="250"/>
      <c r="BC17" s="250"/>
      <c r="BD17" s="250"/>
      <c r="BE17" s="250"/>
      <c r="BF17" s="250"/>
      <c r="BG17" s="250"/>
      <c r="BH17" s="250"/>
      <c r="BI17" s="250"/>
      <c r="BJ17" s="250"/>
      <c r="BK17" s="250"/>
      <c r="BL17" s="250"/>
      <c r="BM17" s="250"/>
      <c r="BN17" s="250"/>
      <c r="BO17" s="250"/>
      <c r="BP17" s="250"/>
      <c r="BQ17" s="250"/>
      <c r="BR17" s="250"/>
      <c r="BS17" s="250"/>
      <c r="BT17" s="250"/>
      <c r="BU17" s="250"/>
      <c r="BV17" s="250"/>
      <c r="BW17" s="250"/>
      <c r="BX17" s="250"/>
      <c r="BY17" s="250"/>
      <c r="BZ17" s="250"/>
      <c r="CA17" s="250"/>
      <c r="CB17" s="250"/>
      <c r="CC17" s="250"/>
      <c r="CD17" s="250"/>
      <c r="CE17" s="250"/>
      <c r="CF17" s="250"/>
      <c r="CG17" s="250"/>
      <c r="CH17" s="250"/>
      <c r="CI17" s="250"/>
      <c r="CJ17" s="250"/>
      <c r="CK17" s="250"/>
      <c r="CL17" s="250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0"/>
      <c r="DA17" s="250"/>
      <c r="DB17" s="250"/>
      <c r="DC17" s="250"/>
      <c r="DD17" s="250"/>
      <c r="DE17" s="250"/>
      <c r="DF17" s="250"/>
      <c r="DG17" s="250"/>
      <c r="DH17" s="250"/>
      <c r="DI17" s="250"/>
      <c r="DJ17" s="250"/>
      <c r="DK17" s="250"/>
      <c r="DL17" s="250"/>
      <c r="DM17" s="250"/>
      <c r="DN17" s="250"/>
      <c r="DO17" s="250"/>
      <c r="DP17" s="250"/>
      <c r="DQ17" s="250"/>
      <c r="DR17" s="250"/>
      <c r="DS17" s="250"/>
      <c r="DT17" s="250"/>
      <c r="DU17" s="250"/>
      <c r="DV17" s="250"/>
      <c r="DW17" s="250"/>
      <c r="DX17" s="250"/>
      <c r="DY17" s="250"/>
      <c r="DZ17" s="250"/>
      <c r="EA17" s="250"/>
      <c r="EB17" s="250"/>
      <c r="EC17" s="250"/>
      <c r="ED17" s="250"/>
      <c r="EE17" s="250"/>
      <c r="EF17" s="250"/>
      <c r="EG17" s="250"/>
      <c r="EH17" s="250"/>
      <c r="EI17" s="250"/>
      <c r="EJ17" s="250"/>
      <c r="EK17" s="250"/>
      <c r="EL17" s="250"/>
      <c r="EM17" s="250"/>
      <c r="EN17" s="250"/>
      <c r="EO17" s="250"/>
      <c r="EP17" s="250"/>
      <c r="EQ17" s="250"/>
      <c r="ER17" s="250"/>
      <c r="ES17" s="250"/>
      <c r="ET17" s="250"/>
      <c r="EU17" s="250"/>
      <c r="EV17" s="250"/>
      <c r="EW17" s="250"/>
      <c r="EX17" s="250"/>
      <c r="EY17" s="250"/>
      <c r="EZ17" s="250"/>
      <c r="FA17" s="250"/>
      <c r="FB17" s="250"/>
      <c r="FC17" s="250"/>
      <c r="FD17" s="250"/>
      <c r="FE17" s="250"/>
      <c r="FF17" s="250"/>
      <c r="FG17" s="250"/>
      <c r="FH17" s="250"/>
      <c r="FI17" s="250"/>
      <c r="FJ17" s="250"/>
      <c r="FK17" s="250"/>
      <c r="FL17" s="250"/>
      <c r="FM17" s="250"/>
      <c r="FN17" s="250"/>
      <c r="FO17" s="250"/>
      <c r="FP17" s="250"/>
      <c r="FQ17" s="250"/>
      <c r="FR17" s="250"/>
      <c r="FS17" s="250"/>
      <c r="FT17" s="250"/>
      <c r="FU17" s="250"/>
      <c r="FV17" s="250"/>
      <c r="FW17" s="250"/>
      <c r="FX17" s="250"/>
      <c r="FY17" s="250"/>
      <c r="FZ17" s="250"/>
      <c r="GA17" s="250"/>
      <c r="GB17" s="250"/>
      <c r="GC17" s="250"/>
      <c r="GD17" s="250"/>
      <c r="GE17" s="250"/>
      <c r="GF17" s="250"/>
      <c r="GG17" s="250"/>
      <c r="GH17" s="250"/>
      <c r="GI17" s="250"/>
      <c r="GJ17" s="250"/>
      <c r="GK17" s="250"/>
      <c r="GL17" s="250"/>
      <c r="GM17" s="250"/>
      <c r="GN17" s="250"/>
      <c r="GO17" s="250"/>
      <c r="GP17" s="250"/>
      <c r="GQ17" s="250"/>
      <c r="GR17" s="250"/>
      <c r="GS17" s="250"/>
      <c r="GT17" s="250"/>
      <c r="GU17" s="250"/>
      <c r="GV17" s="250"/>
      <c r="GW17" s="250"/>
      <c r="GX17" s="250"/>
      <c r="GY17" s="250"/>
      <c r="GZ17" s="250"/>
      <c r="HA17" s="250"/>
      <c r="HB17" s="250"/>
      <c r="HC17" s="250"/>
      <c r="HD17" s="250"/>
      <c r="HE17" s="250"/>
      <c r="HF17" s="250"/>
      <c r="HG17" s="250"/>
      <c r="HH17" s="250"/>
      <c r="HI17" s="250"/>
      <c r="HJ17" s="250"/>
      <c r="HK17" s="250"/>
      <c r="HL17" s="250"/>
      <c r="HM17" s="250"/>
      <c r="HN17" s="250"/>
      <c r="HO17" s="250"/>
      <c r="HP17" s="250"/>
      <c r="HQ17" s="250"/>
      <c r="HR17" s="250"/>
      <c r="HS17" s="250"/>
      <c r="HT17" s="250"/>
      <c r="HU17" s="250"/>
      <c r="HV17" s="250"/>
      <c r="HW17" s="250"/>
      <c r="HX17" s="250"/>
      <c r="HY17" s="250"/>
      <c r="HZ17" s="250"/>
      <c r="IA17" s="250"/>
      <c r="IB17" s="250"/>
      <c r="IC17" s="250"/>
      <c r="ID17" s="250"/>
      <c r="IE17" s="250"/>
      <c r="IF17" s="250"/>
      <c r="IG17" s="250"/>
      <c r="IH17" s="250"/>
      <c r="II17" s="250"/>
      <c r="IJ17" s="250"/>
      <c r="IK17" s="250"/>
      <c r="IL17" s="250"/>
      <c r="IM17" s="250"/>
      <c r="IN17" s="250"/>
      <c r="IO17" s="250"/>
      <c r="IP17" s="250"/>
      <c r="IQ17" s="250"/>
      <c r="IR17" s="250"/>
      <c r="IS17" s="250"/>
      <c r="IT17" s="250"/>
      <c r="IU17" s="250"/>
      <c r="IV17" s="250"/>
      <c r="IW17" s="250"/>
    </row>
    <row r="18" customFormat="false" ht="14.1" hidden="false" customHeight="true" outlineLevel="0" collapsed="false">
      <c r="B18" s="282" t="n">
        <v>0</v>
      </c>
      <c r="C18" s="271" t="s">
        <v>161</v>
      </c>
      <c r="D18" s="272" t="s">
        <v>156</v>
      </c>
      <c r="E18" s="268" t="n">
        <v>0</v>
      </c>
      <c r="F18" s="268" t="n">
        <v>0</v>
      </c>
      <c r="G18" s="268" t="n">
        <v>0</v>
      </c>
      <c r="H18" s="268" t="n">
        <v>0</v>
      </c>
      <c r="I18" s="268" t="n">
        <v>0</v>
      </c>
      <c r="J18" s="268" t="n">
        <v>0</v>
      </c>
      <c r="K18" s="273" t="n">
        <v>0</v>
      </c>
      <c r="L18" s="268" t="n">
        <v>0</v>
      </c>
      <c r="M18" s="268" t="n">
        <v>0</v>
      </c>
      <c r="N18" s="268" t="n">
        <v>0</v>
      </c>
      <c r="O18" s="268" t="n">
        <v>0</v>
      </c>
      <c r="P18" s="268" t="n">
        <v>0</v>
      </c>
      <c r="Q18" s="268" t="n">
        <v>0</v>
      </c>
      <c r="R18" s="274" t="n">
        <v>0</v>
      </c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0"/>
      <c r="AI18" s="250"/>
      <c r="AJ18" s="250"/>
      <c r="AK18" s="250"/>
      <c r="AL18" s="250"/>
      <c r="AM18" s="250"/>
      <c r="AN18" s="250"/>
      <c r="AO18" s="250"/>
      <c r="AP18" s="250"/>
      <c r="AQ18" s="250"/>
      <c r="AR18" s="250"/>
      <c r="AS18" s="250"/>
      <c r="AT18" s="250"/>
      <c r="AU18" s="250"/>
      <c r="AV18" s="250"/>
      <c r="AW18" s="250"/>
      <c r="AX18" s="250"/>
      <c r="AY18" s="250"/>
      <c r="AZ18" s="250"/>
      <c r="BA18" s="250"/>
      <c r="BB18" s="250"/>
      <c r="BC18" s="250"/>
      <c r="BD18" s="250"/>
      <c r="BE18" s="250"/>
      <c r="BF18" s="250"/>
      <c r="BG18" s="250"/>
      <c r="BH18" s="250"/>
      <c r="BI18" s="250"/>
      <c r="BJ18" s="250"/>
      <c r="BK18" s="250"/>
      <c r="BL18" s="250"/>
      <c r="BM18" s="250"/>
      <c r="BN18" s="250"/>
      <c r="BO18" s="250"/>
      <c r="BP18" s="250"/>
      <c r="BQ18" s="250"/>
      <c r="BR18" s="250"/>
      <c r="BS18" s="250"/>
      <c r="BT18" s="250"/>
      <c r="BU18" s="250"/>
      <c r="BV18" s="250"/>
      <c r="BW18" s="250"/>
      <c r="BX18" s="250"/>
      <c r="BY18" s="250"/>
      <c r="BZ18" s="250"/>
      <c r="CA18" s="250"/>
      <c r="CB18" s="250"/>
      <c r="CC18" s="250"/>
      <c r="CD18" s="250"/>
      <c r="CE18" s="250"/>
      <c r="CF18" s="250"/>
      <c r="CG18" s="250"/>
      <c r="CH18" s="250"/>
      <c r="CI18" s="250"/>
      <c r="CJ18" s="250"/>
      <c r="CK18" s="250"/>
      <c r="CL18" s="250"/>
      <c r="CM18" s="250"/>
      <c r="CN18" s="250"/>
      <c r="CO18" s="250"/>
      <c r="CP18" s="250"/>
      <c r="CQ18" s="250"/>
      <c r="CR18" s="250"/>
      <c r="CS18" s="250"/>
      <c r="CT18" s="250"/>
      <c r="CU18" s="250"/>
      <c r="CV18" s="250"/>
      <c r="CW18" s="250"/>
      <c r="CX18" s="250"/>
      <c r="CY18" s="250"/>
      <c r="CZ18" s="250"/>
      <c r="DA18" s="250"/>
      <c r="DB18" s="250"/>
      <c r="DC18" s="250"/>
      <c r="DD18" s="250"/>
      <c r="DE18" s="250"/>
      <c r="DF18" s="250"/>
      <c r="DG18" s="250"/>
      <c r="DH18" s="250"/>
      <c r="DI18" s="250"/>
      <c r="DJ18" s="250"/>
      <c r="DK18" s="250"/>
      <c r="DL18" s="250"/>
      <c r="DM18" s="250"/>
      <c r="DN18" s="250"/>
      <c r="DO18" s="250"/>
      <c r="DP18" s="250"/>
      <c r="DQ18" s="250"/>
      <c r="DR18" s="250"/>
      <c r="DS18" s="250"/>
      <c r="DT18" s="250"/>
      <c r="DU18" s="250"/>
      <c r="DV18" s="250"/>
      <c r="DW18" s="250"/>
      <c r="DX18" s="250"/>
      <c r="DY18" s="250"/>
      <c r="DZ18" s="250"/>
      <c r="EA18" s="250"/>
      <c r="EB18" s="250"/>
      <c r="EC18" s="250"/>
      <c r="ED18" s="250"/>
      <c r="EE18" s="250"/>
      <c r="EF18" s="250"/>
      <c r="EG18" s="250"/>
      <c r="EH18" s="250"/>
      <c r="EI18" s="250"/>
      <c r="EJ18" s="250"/>
      <c r="EK18" s="250"/>
      <c r="EL18" s="250"/>
      <c r="EM18" s="250"/>
      <c r="EN18" s="250"/>
      <c r="EO18" s="250"/>
      <c r="EP18" s="250"/>
      <c r="EQ18" s="250"/>
      <c r="ER18" s="250"/>
      <c r="ES18" s="250"/>
      <c r="ET18" s="250"/>
      <c r="EU18" s="250"/>
      <c r="EV18" s="250"/>
      <c r="EW18" s="250"/>
      <c r="EX18" s="250"/>
      <c r="EY18" s="250"/>
      <c r="EZ18" s="250"/>
      <c r="FA18" s="250"/>
      <c r="FB18" s="250"/>
      <c r="FC18" s="250"/>
      <c r="FD18" s="250"/>
      <c r="FE18" s="250"/>
      <c r="FF18" s="250"/>
      <c r="FG18" s="250"/>
      <c r="FH18" s="250"/>
      <c r="FI18" s="250"/>
      <c r="FJ18" s="250"/>
      <c r="FK18" s="250"/>
      <c r="FL18" s="250"/>
      <c r="FM18" s="250"/>
      <c r="FN18" s="250"/>
      <c r="FO18" s="250"/>
      <c r="FP18" s="250"/>
      <c r="FQ18" s="250"/>
      <c r="FR18" s="250"/>
      <c r="FS18" s="250"/>
      <c r="FT18" s="250"/>
      <c r="FU18" s="250"/>
      <c r="FV18" s="250"/>
      <c r="FW18" s="250"/>
      <c r="FX18" s="250"/>
      <c r="FY18" s="250"/>
      <c r="FZ18" s="250"/>
      <c r="GA18" s="250"/>
      <c r="GB18" s="250"/>
      <c r="GC18" s="250"/>
      <c r="GD18" s="250"/>
      <c r="GE18" s="250"/>
      <c r="GF18" s="250"/>
      <c r="GG18" s="250"/>
      <c r="GH18" s="250"/>
      <c r="GI18" s="250"/>
      <c r="GJ18" s="250"/>
      <c r="GK18" s="250"/>
      <c r="GL18" s="250"/>
      <c r="GM18" s="250"/>
      <c r="GN18" s="250"/>
      <c r="GO18" s="250"/>
      <c r="GP18" s="250"/>
      <c r="GQ18" s="250"/>
      <c r="GR18" s="250"/>
      <c r="GS18" s="250"/>
      <c r="GT18" s="250"/>
      <c r="GU18" s="250"/>
      <c r="GV18" s="250"/>
      <c r="GW18" s="250"/>
      <c r="GX18" s="250"/>
      <c r="GY18" s="250"/>
      <c r="GZ18" s="250"/>
      <c r="HA18" s="250"/>
      <c r="HB18" s="250"/>
      <c r="HC18" s="250"/>
      <c r="HD18" s="250"/>
      <c r="HE18" s="250"/>
      <c r="HF18" s="250"/>
      <c r="HG18" s="250"/>
      <c r="HH18" s="250"/>
      <c r="HI18" s="250"/>
      <c r="HJ18" s="250"/>
      <c r="HK18" s="250"/>
      <c r="HL18" s="250"/>
      <c r="HM18" s="250"/>
      <c r="HN18" s="250"/>
      <c r="HO18" s="250"/>
      <c r="HP18" s="250"/>
      <c r="HQ18" s="250"/>
      <c r="HR18" s="250"/>
      <c r="HS18" s="250"/>
      <c r="HT18" s="250"/>
      <c r="HU18" s="250"/>
      <c r="HV18" s="250"/>
      <c r="HW18" s="250"/>
      <c r="HX18" s="250"/>
      <c r="HY18" s="250"/>
      <c r="HZ18" s="250"/>
      <c r="IA18" s="250"/>
      <c r="IB18" s="250"/>
      <c r="IC18" s="250"/>
      <c r="ID18" s="250"/>
      <c r="IE18" s="250"/>
      <c r="IF18" s="250"/>
      <c r="IG18" s="250"/>
      <c r="IH18" s="250"/>
      <c r="II18" s="250"/>
      <c r="IJ18" s="250"/>
      <c r="IK18" s="250"/>
      <c r="IL18" s="250"/>
      <c r="IM18" s="250"/>
      <c r="IN18" s="250"/>
      <c r="IO18" s="250"/>
      <c r="IP18" s="250"/>
      <c r="IQ18" s="250"/>
      <c r="IR18" s="250"/>
      <c r="IS18" s="250"/>
      <c r="IT18" s="250"/>
      <c r="IU18" s="250"/>
      <c r="IV18" s="250"/>
      <c r="IW18" s="250"/>
    </row>
    <row r="19" customFormat="false" ht="14.1" hidden="false" customHeight="true" outlineLevel="0" collapsed="false">
      <c r="B19" s="282" t="n">
        <v>0</v>
      </c>
      <c r="C19" s="271" t="s">
        <v>161</v>
      </c>
      <c r="D19" s="272" t="s">
        <v>140</v>
      </c>
      <c r="E19" s="268" t="n">
        <v>0</v>
      </c>
      <c r="F19" s="268" t="n">
        <v>0</v>
      </c>
      <c r="G19" s="268" t="n">
        <v>0</v>
      </c>
      <c r="H19" s="268" t="n">
        <v>0</v>
      </c>
      <c r="I19" s="268" t="n">
        <v>0</v>
      </c>
      <c r="J19" s="268" t="n">
        <v>0</v>
      </c>
      <c r="K19" s="273" t="n">
        <v>0</v>
      </c>
      <c r="L19" s="268" t="n">
        <v>0</v>
      </c>
      <c r="M19" s="268" t="n">
        <v>0</v>
      </c>
      <c r="N19" s="268" t="n">
        <v>0</v>
      </c>
      <c r="O19" s="268" t="n">
        <v>0</v>
      </c>
      <c r="P19" s="268" t="n">
        <v>0</v>
      </c>
      <c r="Q19" s="268" t="n">
        <v>0</v>
      </c>
      <c r="R19" s="274" t="n">
        <v>0</v>
      </c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250"/>
      <c r="AG19" s="250"/>
      <c r="AH19" s="250"/>
      <c r="AI19" s="250"/>
      <c r="AJ19" s="250"/>
      <c r="AK19" s="250"/>
      <c r="AL19" s="250"/>
      <c r="AM19" s="250"/>
      <c r="AN19" s="250"/>
      <c r="AO19" s="250"/>
      <c r="AP19" s="250"/>
      <c r="AQ19" s="250"/>
      <c r="AR19" s="250"/>
      <c r="AS19" s="250"/>
      <c r="AT19" s="250"/>
      <c r="AU19" s="250"/>
      <c r="AV19" s="250"/>
      <c r="AW19" s="250"/>
      <c r="AX19" s="250"/>
      <c r="AY19" s="250"/>
      <c r="AZ19" s="250"/>
      <c r="BA19" s="250"/>
      <c r="BB19" s="250"/>
      <c r="BC19" s="250"/>
      <c r="BD19" s="250"/>
      <c r="BE19" s="250"/>
      <c r="BF19" s="250"/>
      <c r="BG19" s="250"/>
      <c r="BH19" s="250"/>
      <c r="BI19" s="250"/>
      <c r="BJ19" s="250"/>
      <c r="BK19" s="250"/>
      <c r="BL19" s="250"/>
      <c r="BM19" s="250"/>
      <c r="BN19" s="250"/>
      <c r="BO19" s="250"/>
      <c r="BP19" s="250"/>
      <c r="BQ19" s="250"/>
      <c r="BR19" s="250"/>
      <c r="BS19" s="250"/>
      <c r="BT19" s="250"/>
      <c r="BU19" s="250"/>
      <c r="BV19" s="250"/>
      <c r="BW19" s="250"/>
      <c r="BX19" s="250"/>
      <c r="BY19" s="250"/>
      <c r="BZ19" s="250"/>
      <c r="CA19" s="250"/>
      <c r="CB19" s="250"/>
      <c r="CC19" s="250"/>
      <c r="CD19" s="250"/>
      <c r="CE19" s="250"/>
      <c r="CF19" s="250"/>
      <c r="CG19" s="250"/>
      <c r="CH19" s="250"/>
      <c r="CI19" s="250"/>
      <c r="CJ19" s="250"/>
      <c r="CK19" s="250"/>
      <c r="CL19" s="250"/>
      <c r="CM19" s="250"/>
      <c r="CN19" s="250"/>
      <c r="CO19" s="250"/>
      <c r="CP19" s="250"/>
      <c r="CQ19" s="250"/>
      <c r="CR19" s="250"/>
      <c r="CS19" s="250"/>
      <c r="CT19" s="250"/>
      <c r="CU19" s="250"/>
      <c r="CV19" s="250"/>
      <c r="CW19" s="250"/>
      <c r="CX19" s="250"/>
      <c r="CY19" s="250"/>
      <c r="CZ19" s="250"/>
      <c r="DA19" s="250"/>
      <c r="DB19" s="250"/>
      <c r="DC19" s="250"/>
      <c r="DD19" s="250"/>
      <c r="DE19" s="250"/>
      <c r="DF19" s="250"/>
      <c r="DG19" s="250"/>
      <c r="DH19" s="250"/>
      <c r="DI19" s="250"/>
      <c r="DJ19" s="250"/>
      <c r="DK19" s="250"/>
      <c r="DL19" s="250"/>
      <c r="DM19" s="250"/>
      <c r="DN19" s="250"/>
      <c r="DO19" s="250"/>
      <c r="DP19" s="250"/>
      <c r="DQ19" s="250"/>
      <c r="DR19" s="250"/>
      <c r="DS19" s="250"/>
      <c r="DT19" s="250"/>
      <c r="DU19" s="250"/>
      <c r="DV19" s="250"/>
      <c r="DW19" s="250"/>
      <c r="DX19" s="250"/>
      <c r="DY19" s="250"/>
      <c r="DZ19" s="250"/>
      <c r="EA19" s="250"/>
      <c r="EB19" s="250"/>
      <c r="EC19" s="250"/>
      <c r="ED19" s="250"/>
      <c r="EE19" s="250"/>
      <c r="EF19" s="250"/>
      <c r="EG19" s="250"/>
      <c r="EH19" s="250"/>
      <c r="EI19" s="250"/>
      <c r="EJ19" s="250"/>
      <c r="EK19" s="250"/>
      <c r="EL19" s="250"/>
      <c r="EM19" s="250"/>
      <c r="EN19" s="250"/>
      <c r="EO19" s="250"/>
      <c r="EP19" s="250"/>
      <c r="EQ19" s="250"/>
      <c r="ER19" s="250"/>
      <c r="ES19" s="250"/>
      <c r="ET19" s="250"/>
      <c r="EU19" s="250"/>
      <c r="EV19" s="250"/>
      <c r="EW19" s="250"/>
      <c r="EX19" s="250"/>
      <c r="EY19" s="250"/>
      <c r="EZ19" s="250"/>
      <c r="FA19" s="250"/>
      <c r="FB19" s="250"/>
      <c r="FC19" s="250"/>
      <c r="FD19" s="250"/>
      <c r="FE19" s="250"/>
      <c r="FF19" s="250"/>
      <c r="FG19" s="250"/>
      <c r="FH19" s="250"/>
      <c r="FI19" s="250"/>
      <c r="FJ19" s="250"/>
      <c r="FK19" s="250"/>
      <c r="FL19" s="250"/>
      <c r="FM19" s="250"/>
      <c r="FN19" s="250"/>
      <c r="FO19" s="250"/>
      <c r="FP19" s="250"/>
      <c r="FQ19" s="250"/>
      <c r="FR19" s="250"/>
      <c r="FS19" s="250"/>
      <c r="FT19" s="250"/>
      <c r="FU19" s="250"/>
      <c r="FV19" s="250"/>
      <c r="FW19" s="250"/>
      <c r="FX19" s="250"/>
      <c r="FY19" s="250"/>
      <c r="FZ19" s="250"/>
      <c r="GA19" s="250"/>
      <c r="GB19" s="250"/>
      <c r="GC19" s="250"/>
      <c r="GD19" s="250"/>
      <c r="GE19" s="250"/>
      <c r="GF19" s="250"/>
      <c r="GG19" s="250"/>
      <c r="GH19" s="250"/>
      <c r="GI19" s="250"/>
      <c r="GJ19" s="250"/>
      <c r="GK19" s="250"/>
      <c r="GL19" s="250"/>
      <c r="GM19" s="250"/>
      <c r="GN19" s="250"/>
      <c r="GO19" s="250"/>
      <c r="GP19" s="250"/>
      <c r="GQ19" s="250"/>
      <c r="GR19" s="250"/>
      <c r="GS19" s="250"/>
      <c r="GT19" s="250"/>
      <c r="GU19" s="250"/>
      <c r="GV19" s="250"/>
      <c r="GW19" s="250"/>
      <c r="GX19" s="250"/>
      <c r="GY19" s="250"/>
      <c r="GZ19" s="250"/>
      <c r="HA19" s="250"/>
      <c r="HB19" s="250"/>
      <c r="HC19" s="250"/>
      <c r="HD19" s="250"/>
      <c r="HE19" s="250"/>
      <c r="HF19" s="250"/>
      <c r="HG19" s="250"/>
      <c r="HH19" s="250"/>
      <c r="HI19" s="250"/>
      <c r="HJ19" s="250"/>
      <c r="HK19" s="250"/>
      <c r="HL19" s="250"/>
      <c r="HM19" s="250"/>
      <c r="HN19" s="250"/>
      <c r="HO19" s="250"/>
      <c r="HP19" s="250"/>
      <c r="HQ19" s="250"/>
      <c r="HR19" s="250"/>
      <c r="HS19" s="250"/>
      <c r="HT19" s="250"/>
      <c r="HU19" s="250"/>
      <c r="HV19" s="250"/>
      <c r="HW19" s="250"/>
      <c r="HX19" s="250"/>
      <c r="HY19" s="250"/>
      <c r="HZ19" s="250"/>
      <c r="IA19" s="250"/>
      <c r="IB19" s="250"/>
      <c r="IC19" s="250"/>
      <c r="ID19" s="250"/>
      <c r="IE19" s="250"/>
      <c r="IF19" s="250"/>
      <c r="IG19" s="250"/>
      <c r="IH19" s="250"/>
      <c r="II19" s="250"/>
      <c r="IJ19" s="250"/>
      <c r="IK19" s="250"/>
      <c r="IL19" s="250"/>
      <c r="IM19" s="250"/>
      <c r="IN19" s="250"/>
      <c r="IO19" s="250"/>
      <c r="IP19" s="250"/>
      <c r="IQ19" s="250"/>
      <c r="IR19" s="250"/>
      <c r="IS19" s="250"/>
      <c r="IT19" s="250"/>
      <c r="IU19" s="250"/>
      <c r="IV19" s="250"/>
      <c r="IW19" s="250"/>
    </row>
    <row r="20" customFormat="false" ht="14.1" hidden="false" customHeight="true" outlineLevel="0" collapsed="false">
      <c r="A20" s="256"/>
      <c r="B20" s="282" t="n">
        <v>0</v>
      </c>
      <c r="C20" s="271" t="s">
        <v>161</v>
      </c>
      <c r="D20" s="272" t="s">
        <v>141</v>
      </c>
      <c r="E20" s="268" t="n">
        <v>0</v>
      </c>
      <c r="F20" s="268" t="n">
        <v>0</v>
      </c>
      <c r="G20" s="268" t="n">
        <v>0</v>
      </c>
      <c r="H20" s="268" t="n">
        <v>0</v>
      </c>
      <c r="I20" s="268" t="n">
        <v>0</v>
      </c>
      <c r="J20" s="268" t="n">
        <v>0</v>
      </c>
      <c r="K20" s="273" t="n">
        <v>0</v>
      </c>
      <c r="L20" s="268" t="n">
        <v>0</v>
      </c>
      <c r="M20" s="268" t="n">
        <v>0</v>
      </c>
      <c r="N20" s="268" t="n">
        <v>0</v>
      </c>
      <c r="O20" s="268" t="n">
        <v>0</v>
      </c>
      <c r="P20" s="268" t="n">
        <v>0</v>
      </c>
      <c r="Q20" s="268" t="n">
        <v>0</v>
      </c>
      <c r="R20" s="274" t="n">
        <v>0</v>
      </c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50"/>
      <c r="AO20" s="250"/>
      <c r="AP20" s="250"/>
      <c r="AQ20" s="250"/>
      <c r="AR20" s="250"/>
      <c r="AS20" s="250"/>
      <c r="AT20" s="250"/>
      <c r="AU20" s="250"/>
      <c r="AV20" s="250"/>
      <c r="AW20" s="250"/>
      <c r="AX20" s="250"/>
      <c r="AY20" s="250"/>
      <c r="AZ20" s="250"/>
      <c r="BA20" s="250"/>
      <c r="BB20" s="250"/>
      <c r="BC20" s="250"/>
      <c r="BD20" s="250"/>
      <c r="BE20" s="250"/>
      <c r="BF20" s="250"/>
      <c r="BG20" s="250"/>
      <c r="BH20" s="250"/>
      <c r="BI20" s="250"/>
      <c r="BJ20" s="250"/>
      <c r="BK20" s="250"/>
      <c r="BL20" s="250"/>
      <c r="BM20" s="250"/>
      <c r="BN20" s="250"/>
      <c r="BO20" s="250"/>
      <c r="BP20" s="250"/>
      <c r="BQ20" s="250"/>
      <c r="BR20" s="250"/>
      <c r="BS20" s="250"/>
      <c r="BT20" s="250"/>
      <c r="BU20" s="250"/>
      <c r="BV20" s="250"/>
      <c r="BW20" s="250"/>
      <c r="BX20" s="250"/>
      <c r="BY20" s="250"/>
      <c r="BZ20" s="250"/>
      <c r="CA20" s="250"/>
      <c r="CB20" s="250"/>
      <c r="CC20" s="250"/>
      <c r="CD20" s="250"/>
      <c r="CE20" s="250"/>
      <c r="CF20" s="250"/>
      <c r="CG20" s="250"/>
      <c r="CH20" s="250"/>
      <c r="CI20" s="250"/>
      <c r="CJ20" s="250"/>
      <c r="CK20" s="250"/>
      <c r="CL20" s="250"/>
      <c r="CM20" s="250"/>
      <c r="CN20" s="250"/>
      <c r="CO20" s="250"/>
      <c r="CP20" s="250"/>
      <c r="CQ20" s="250"/>
      <c r="CR20" s="250"/>
      <c r="CS20" s="250"/>
      <c r="CT20" s="250"/>
      <c r="CU20" s="250"/>
      <c r="CV20" s="250"/>
      <c r="CW20" s="250"/>
      <c r="CX20" s="250"/>
      <c r="CY20" s="250"/>
      <c r="CZ20" s="250"/>
      <c r="DA20" s="250"/>
      <c r="DB20" s="250"/>
      <c r="DC20" s="250"/>
      <c r="DD20" s="250"/>
      <c r="DE20" s="250"/>
      <c r="DF20" s="250"/>
      <c r="DG20" s="250"/>
      <c r="DH20" s="250"/>
      <c r="DI20" s="250"/>
      <c r="DJ20" s="250"/>
      <c r="DK20" s="250"/>
      <c r="DL20" s="250"/>
      <c r="DM20" s="250"/>
      <c r="DN20" s="250"/>
      <c r="DO20" s="250"/>
      <c r="DP20" s="250"/>
      <c r="DQ20" s="250"/>
      <c r="DR20" s="250"/>
      <c r="DS20" s="250"/>
      <c r="DT20" s="250"/>
      <c r="DU20" s="250"/>
      <c r="DV20" s="250"/>
      <c r="DW20" s="250"/>
      <c r="DX20" s="250"/>
      <c r="DY20" s="250"/>
      <c r="DZ20" s="250"/>
      <c r="EA20" s="250"/>
      <c r="EB20" s="250"/>
      <c r="EC20" s="250"/>
      <c r="ED20" s="250"/>
      <c r="EE20" s="250"/>
      <c r="EF20" s="250"/>
      <c r="EG20" s="250"/>
      <c r="EH20" s="250"/>
      <c r="EI20" s="250"/>
      <c r="EJ20" s="250"/>
      <c r="EK20" s="250"/>
      <c r="EL20" s="250"/>
      <c r="EM20" s="250"/>
      <c r="EN20" s="250"/>
      <c r="EO20" s="250"/>
      <c r="EP20" s="250"/>
      <c r="EQ20" s="250"/>
      <c r="ER20" s="250"/>
      <c r="ES20" s="250"/>
      <c r="ET20" s="250"/>
      <c r="EU20" s="250"/>
      <c r="EV20" s="250"/>
      <c r="EW20" s="250"/>
      <c r="EX20" s="250"/>
      <c r="EY20" s="250"/>
      <c r="EZ20" s="250"/>
      <c r="FA20" s="250"/>
      <c r="FB20" s="250"/>
      <c r="FC20" s="250"/>
      <c r="FD20" s="250"/>
      <c r="FE20" s="250"/>
      <c r="FF20" s="250"/>
      <c r="FG20" s="250"/>
      <c r="FH20" s="250"/>
      <c r="FI20" s="250"/>
      <c r="FJ20" s="250"/>
      <c r="FK20" s="250"/>
      <c r="FL20" s="250"/>
      <c r="FM20" s="250"/>
      <c r="FN20" s="250"/>
      <c r="FO20" s="250"/>
      <c r="FP20" s="250"/>
      <c r="FQ20" s="250"/>
      <c r="FR20" s="250"/>
      <c r="FS20" s="250"/>
      <c r="FT20" s="250"/>
      <c r="FU20" s="250"/>
      <c r="FV20" s="250"/>
      <c r="FW20" s="250"/>
      <c r="FX20" s="250"/>
      <c r="FY20" s="250"/>
      <c r="FZ20" s="250"/>
      <c r="GA20" s="250"/>
      <c r="GB20" s="250"/>
      <c r="GC20" s="250"/>
      <c r="GD20" s="250"/>
      <c r="GE20" s="250"/>
      <c r="GF20" s="250"/>
      <c r="GG20" s="250"/>
      <c r="GH20" s="250"/>
      <c r="GI20" s="250"/>
      <c r="GJ20" s="250"/>
      <c r="GK20" s="250"/>
      <c r="GL20" s="250"/>
      <c r="GM20" s="250"/>
      <c r="GN20" s="250"/>
      <c r="GO20" s="250"/>
      <c r="GP20" s="250"/>
      <c r="GQ20" s="250"/>
      <c r="GR20" s="250"/>
      <c r="GS20" s="250"/>
      <c r="GT20" s="250"/>
      <c r="GU20" s="250"/>
      <c r="GV20" s="250"/>
      <c r="GW20" s="250"/>
      <c r="GX20" s="250"/>
      <c r="GY20" s="250"/>
      <c r="GZ20" s="250"/>
      <c r="HA20" s="250"/>
      <c r="HB20" s="250"/>
      <c r="HC20" s="250"/>
      <c r="HD20" s="250"/>
      <c r="HE20" s="250"/>
      <c r="HF20" s="250"/>
      <c r="HG20" s="250"/>
      <c r="HH20" s="250"/>
      <c r="HI20" s="250"/>
      <c r="HJ20" s="250"/>
      <c r="HK20" s="250"/>
      <c r="HL20" s="250"/>
      <c r="HM20" s="250"/>
      <c r="HN20" s="250"/>
      <c r="HO20" s="250"/>
      <c r="HP20" s="250"/>
      <c r="HQ20" s="250"/>
      <c r="HR20" s="250"/>
      <c r="HS20" s="250"/>
      <c r="HT20" s="250"/>
      <c r="HU20" s="250"/>
      <c r="HV20" s="250"/>
      <c r="HW20" s="250"/>
      <c r="HX20" s="250"/>
      <c r="HY20" s="250"/>
      <c r="HZ20" s="250"/>
      <c r="IA20" s="250"/>
      <c r="IB20" s="250"/>
      <c r="IC20" s="250"/>
      <c r="ID20" s="250"/>
      <c r="IE20" s="250"/>
      <c r="IF20" s="250"/>
      <c r="IG20" s="250"/>
      <c r="IH20" s="250"/>
      <c r="II20" s="250"/>
      <c r="IJ20" s="250"/>
      <c r="IK20" s="250"/>
      <c r="IL20" s="250"/>
      <c r="IM20" s="250"/>
      <c r="IN20" s="250"/>
      <c r="IO20" s="250"/>
      <c r="IP20" s="250"/>
      <c r="IQ20" s="250"/>
      <c r="IR20" s="250"/>
      <c r="IS20" s="250"/>
      <c r="IT20" s="250"/>
      <c r="IU20" s="250"/>
      <c r="IV20" s="250"/>
      <c r="IW20" s="250"/>
    </row>
    <row r="21" customFormat="false" ht="14.1" hidden="false" customHeight="true" outlineLevel="0" collapsed="false">
      <c r="B21" s="283" t="n">
        <v>0</v>
      </c>
      <c r="C21" s="276" t="s">
        <v>161</v>
      </c>
      <c r="D21" s="277" t="s">
        <v>158</v>
      </c>
      <c r="E21" s="278" t="n">
        <v>0</v>
      </c>
      <c r="F21" s="278" t="n">
        <v>0</v>
      </c>
      <c r="G21" s="278" t="n">
        <v>0</v>
      </c>
      <c r="H21" s="278" t="n">
        <v>0</v>
      </c>
      <c r="I21" s="278" t="n">
        <v>0</v>
      </c>
      <c r="J21" s="278" t="n">
        <v>0</v>
      </c>
      <c r="K21" s="279" t="n">
        <v>0</v>
      </c>
      <c r="L21" s="278" t="n">
        <v>0</v>
      </c>
      <c r="M21" s="278" t="n">
        <v>0</v>
      </c>
      <c r="N21" s="278" t="n">
        <v>0</v>
      </c>
      <c r="O21" s="278" t="n">
        <v>0</v>
      </c>
      <c r="P21" s="278" t="n">
        <v>0</v>
      </c>
      <c r="Q21" s="278" t="n">
        <v>0</v>
      </c>
      <c r="R21" s="280" t="n">
        <v>0</v>
      </c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0"/>
      <c r="CA21" s="250"/>
      <c r="CB21" s="250"/>
      <c r="CC21" s="250"/>
      <c r="CD21" s="250"/>
      <c r="CE21" s="250"/>
      <c r="CF21" s="250"/>
      <c r="CG21" s="250"/>
      <c r="CH21" s="250"/>
      <c r="CI21" s="250"/>
      <c r="CJ21" s="250"/>
      <c r="CK21" s="250"/>
      <c r="CL21" s="250"/>
      <c r="CM21" s="250"/>
      <c r="CN21" s="250"/>
      <c r="CO21" s="250"/>
      <c r="CP21" s="250"/>
      <c r="CQ21" s="250"/>
      <c r="CR21" s="250"/>
      <c r="CS21" s="250"/>
      <c r="CT21" s="250"/>
      <c r="CU21" s="250"/>
      <c r="CV21" s="250"/>
      <c r="CW21" s="250"/>
      <c r="CX21" s="250"/>
      <c r="CY21" s="250"/>
      <c r="CZ21" s="250"/>
      <c r="DA21" s="250"/>
      <c r="DB21" s="250"/>
      <c r="DC21" s="250"/>
      <c r="DD21" s="250"/>
      <c r="DE21" s="250"/>
      <c r="DF21" s="250"/>
      <c r="DG21" s="250"/>
      <c r="DH21" s="250"/>
      <c r="DI21" s="250"/>
      <c r="DJ21" s="250"/>
      <c r="DK21" s="250"/>
      <c r="DL21" s="250"/>
      <c r="DM21" s="250"/>
      <c r="DN21" s="250"/>
      <c r="DO21" s="250"/>
      <c r="DP21" s="250"/>
      <c r="DQ21" s="250"/>
      <c r="DR21" s="250"/>
      <c r="DS21" s="250"/>
      <c r="DT21" s="250"/>
      <c r="DU21" s="250"/>
      <c r="DV21" s="250"/>
      <c r="DW21" s="250"/>
      <c r="DX21" s="250"/>
      <c r="DY21" s="250"/>
      <c r="DZ21" s="250"/>
      <c r="EA21" s="250"/>
      <c r="EB21" s="250"/>
      <c r="EC21" s="250"/>
      <c r="ED21" s="250"/>
      <c r="EE21" s="250"/>
      <c r="EF21" s="250"/>
      <c r="EG21" s="250"/>
      <c r="EH21" s="250"/>
      <c r="EI21" s="250"/>
      <c r="EJ21" s="250"/>
      <c r="EK21" s="250"/>
      <c r="EL21" s="250"/>
      <c r="EM21" s="250"/>
      <c r="EN21" s="250"/>
      <c r="EO21" s="250"/>
      <c r="EP21" s="250"/>
      <c r="EQ21" s="250"/>
      <c r="ER21" s="250"/>
      <c r="ES21" s="250"/>
      <c r="ET21" s="250"/>
      <c r="EU21" s="250"/>
      <c r="EV21" s="250"/>
      <c r="EW21" s="250"/>
      <c r="EX21" s="250"/>
      <c r="EY21" s="250"/>
      <c r="EZ21" s="250"/>
      <c r="FA21" s="250"/>
      <c r="FB21" s="250"/>
      <c r="FC21" s="250"/>
      <c r="FD21" s="250"/>
      <c r="FE21" s="250"/>
      <c r="FF21" s="250"/>
      <c r="FG21" s="250"/>
      <c r="FH21" s="250"/>
      <c r="FI21" s="250"/>
      <c r="FJ21" s="250"/>
      <c r="FK21" s="250"/>
      <c r="FL21" s="250"/>
      <c r="FM21" s="250"/>
      <c r="FN21" s="250"/>
      <c r="FO21" s="250"/>
      <c r="FP21" s="250"/>
      <c r="FQ21" s="250"/>
      <c r="FR21" s="250"/>
      <c r="FS21" s="250"/>
      <c r="FT21" s="250"/>
      <c r="FU21" s="250"/>
      <c r="FV21" s="250"/>
      <c r="FW21" s="250"/>
      <c r="FX21" s="250"/>
      <c r="FY21" s="250"/>
      <c r="FZ21" s="250"/>
      <c r="GA21" s="250"/>
      <c r="GB21" s="250"/>
      <c r="GC21" s="250"/>
      <c r="GD21" s="250"/>
      <c r="GE21" s="250"/>
      <c r="GF21" s="250"/>
      <c r="GG21" s="250"/>
      <c r="GH21" s="250"/>
      <c r="GI21" s="250"/>
      <c r="GJ21" s="250"/>
      <c r="GK21" s="250"/>
      <c r="GL21" s="250"/>
      <c r="GM21" s="250"/>
      <c r="GN21" s="250"/>
      <c r="GO21" s="250"/>
      <c r="GP21" s="250"/>
      <c r="GQ21" s="250"/>
      <c r="GR21" s="250"/>
      <c r="GS21" s="250"/>
      <c r="GT21" s="250"/>
      <c r="GU21" s="250"/>
      <c r="GV21" s="250"/>
      <c r="GW21" s="250"/>
      <c r="GX21" s="250"/>
      <c r="GY21" s="250"/>
      <c r="GZ21" s="250"/>
      <c r="HA21" s="250"/>
      <c r="HB21" s="250"/>
      <c r="HC21" s="250"/>
      <c r="HD21" s="250"/>
      <c r="HE21" s="250"/>
      <c r="HF21" s="250"/>
      <c r="HG21" s="250"/>
      <c r="HH21" s="250"/>
      <c r="HI21" s="250"/>
      <c r="HJ21" s="250"/>
      <c r="HK21" s="250"/>
      <c r="HL21" s="250"/>
      <c r="HM21" s="250"/>
      <c r="HN21" s="250"/>
      <c r="HO21" s="250"/>
      <c r="HP21" s="250"/>
      <c r="HQ21" s="250"/>
      <c r="HR21" s="250"/>
      <c r="HS21" s="250"/>
      <c r="HT21" s="250"/>
      <c r="HU21" s="250"/>
      <c r="HV21" s="250"/>
      <c r="HW21" s="250"/>
      <c r="HX21" s="250"/>
      <c r="HY21" s="250"/>
      <c r="HZ21" s="250"/>
      <c r="IA21" s="250"/>
      <c r="IB21" s="250"/>
      <c r="IC21" s="250"/>
      <c r="ID21" s="250"/>
      <c r="IE21" s="250"/>
      <c r="IF21" s="250"/>
      <c r="IG21" s="250"/>
      <c r="IH21" s="250"/>
      <c r="II21" s="250"/>
      <c r="IJ21" s="250"/>
      <c r="IK21" s="250"/>
      <c r="IL21" s="250"/>
      <c r="IM21" s="250"/>
      <c r="IN21" s="250"/>
      <c r="IO21" s="250"/>
      <c r="IP21" s="250"/>
      <c r="IQ21" s="250"/>
      <c r="IR21" s="250"/>
      <c r="IS21" s="250"/>
      <c r="IT21" s="250"/>
      <c r="IU21" s="250"/>
      <c r="IV21" s="250"/>
      <c r="IW21" s="250"/>
    </row>
    <row r="22" customFormat="false" ht="14.1" hidden="false" customHeight="true" outlineLevel="0" collapsed="false">
      <c r="B22" s="284" t="n">
        <v>0</v>
      </c>
      <c r="C22" s="285" t="s">
        <v>161</v>
      </c>
      <c r="D22" s="286" t="s">
        <v>155</v>
      </c>
      <c r="E22" s="287" t="n">
        <v>0</v>
      </c>
      <c r="F22" s="287" t="n">
        <v>0</v>
      </c>
      <c r="G22" s="287" t="n">
        <v>0</v>
      </c>
      <c r="H22" s="287" t="n">
        <v>0</v>
      </c>
      <c r="I22" s="287" t="n">
        <v>0</v>
      </c>
      <c r="J22" s="287" t="n">
        <v>0</v>
      </c>
      <c r="K22" s="288" t="n">
        <v>0</v>
      </c>
      <c r="L22" s="287" t="n">
        <v>0</v>
      </c>
      <c r="M22" s="287" t="n">
        <v>0</v>
      </c>
      <c r="N22" s="287" t="n">
        <v>0</v>
      </c>
      <c r="O22" s="287" t="n">
        <v>0</v>
      </c>
      <c r="P22" s="287" t="n">
        <v>0</v>
      </c>
      <c r="Q22" s="287" t="n">
        <v>0</v>
      </c>
      <c r="R22" s="287" t="n">
        <v>0</v>
      </c>
      <c r="S22" s="289"/>
      <c r="T22" s="289"/>
      <c r="U22" s="289"/>
    </row>
    <row r="23" customFormat="false" ht="14.1" hidden="false" customHeight="true" outlineLevel="0" collapsed="false">
      <c r="B23" s="284" t="n">
        <v>0</v>
      </c>
      <c r="C23" s="285" t="s">
        <v>161</v>
      </c>
      <c r="D23" s="286" t="s">
        <v>156</v>
      </c>
      <c r="E23" s="287" t="n">
        <v>0</v>
      </c>
      <c r="F23" s="287" t="n">
        <v>0</v>
      </c>
      <c r="G23" s="287" t="n">
        <v>0</v>
      </c>
      <c r="H23" s="287" t="n">
        <v>0</v>
      </c>
      <c r="I23" s="287" t="n">
        <v>0</v>
      </c>
      <c r="J23" s="287" t="n">
        <v>0</v>
      </c>
      <c r="K23" s="288" t="n">
        <v>0</v>
      </c>
      <c r="L23" s="287" t="n">
        <v>0</v>
      </c>
      <c r="M23" s="287" t="n">
        <v>0</v>
      </c>
      <c r="N23" s="287" t="n">
        <v>0</v>
      </c>
      <c r="O23" s="287" t="n">
        <v>0</v>
      </c>
      <c r="P23" s="287" t="n">
        <v>0</v>
      </c>
      <c r="Q23" s="287" t="n">
        <v>0</v>
      </c>
      <c r="R23" s="287" t="n">
        <v>0</v>
      </c>
      <c r="S23" s="289"/>
      <c r="T23" s="289"/>
      <c r="U23" s="289"/>
    </row>
    <row r="24" customFormat="false" ht="14.1" hidden="false" customHeight="true" outlineLevel="0" collapsed="false">
      <c r="B24" s="284" t="n">
        <v>0</v>
      </c>
      <c r="C24" s="285" t="s">
        <v>161</v>
      </c>
      <c r="D24" s="286" t="s">
        <v>140</v>
      </c>
      <c r="E24" s="287" t="n">
        <v>0</v>
      </c>
      <c r="F24" s="287" t="n">
        <v>0</v>
      </c>
      <c r="G24" s="287" t="n">
        <v>0</v>
      </c>
      <c r="H24" s="287" t="n">
        <v>0</v>
      </c>
      <c r="I24" s="287" t="n">
        <v>0</v>
      </c>
      <c r="J24" s="287" t="n">
        <v>0</v>
      </c>
      <c r="K24" s="288" t="n">
        <v>0</v>
      </c>
      <c r="L24" s="287" t="n">
        <v>0</v>
      </c>
      <c r="M24" s="287" t="n">
        <v>0</v>
      </c>
      <c r="N24" s="287" t="n">
        <v>0</v>
      </c>
      <c r="O24" s="287" t="n">
        <v>0</v>
      </c>
      <c r="P24" s="287" t="n">
        <v>0</v>
      </c>
      <c r="Q24" s="287" t="n">
        <v>0</v>
      </c>
      <c r="R24" s="287" t="n">
        <v>0</v>
      </c>
      <c r="S24" s="289"/>
      <c r="T24" s="289"/>
      <c r="U24" s="289"/>
    </row>
    <row r="25" customFormat="false" ht="14.1" hidden="false" customHeight="true" outlineLevel="0" collapsed="false">
      <c r="B25" s="284" t="n">
        <v>0</v>
      </c>
      <c r="C25" s="285" t="s">
        <v>161</v>
      </c>
      <c r="D25" s="286" t="s">
        <v>141</v>
      </c>
      <c r="E25" s="287" t="n">
        <v>0</v>
      </c>
      <c r="F25" s="287" t="n">
        <v>0</v>
      </c>
      <c r="G25" s="287" t="n">
        <v>0</v>
      </c>
      <c r="H25" s="287" t="n">
        <v>0</v>
      </c>
      <c r="I25" s="287" t="n">
        <v>0</v>
      </c>
      <c r="J25" s="287" t="n">
        <v>0</v>
      </c>
      <c r="K25" s="288" t="n">
        <v>0</v>
      </c>
      <c r="L25" s="287" t="n">
        <v>0</v>
      </c>
      <c r="M25" s="287" t="n">
        <v>0</v>
      </c>
      <c r="N25" s="287" t="n">
        <v>0</v>
      </c>
      <c r="O25" s="287" t="n">
        <v>0</v>
      </c>
      <c r="P25" s="287" t="n">
        <v>0</v>
      </c>
      <c r="Q25" s="287" t="n">
        <v>0</v>
      </c>
      <c r="R25" s="287" t="n">
        <v>0</v>
      </c>
      <c r="S25" s="289"/>
      <c r="T25" s="289"/>
      <c r="U25" s="289"/>
    </row>
    <row r="26" customFormat="false" ht="14.1" hidden="false" customHeight="true" outlineLevel="0" collapsed="false">
      <c r="B26" s="284" t="n">
        <v>0</v>
      </c>
      <c r="C26" s="285" t="s">
        <v>161</v>
      </c>
      <c r="D26" s="286" t="s">
        <v>158</v>
      </c>
      <c r="E26" s="287" t="n">
        <v>0</v>
      </c>
      <c r="F26" s="287" t="n">
        <v>0</v>
      </c>
      <c r="G26" s="287" t="n">
        <v>0</v>
      </c>
      <c r="H26" s="287" t="n">
        <v>0</v>
      </c>
      <c r="I26" s="287" t="n">
        <v>0</v>
      </c>
      <c r="J26" s="287" t="n">
        <v>0</v>
      </c>
      <c r="K26" s="288" t="n">
        <v>0</v>
      </c>
      <c r="L26" s="287" t="n">
        <v>0</v>
      </c>
      <c r="M26" s="287" t="n">
        <v>0</v>
      </c>
      <c r="N26" s="287" t="n">
        <v>0</v>
      </c>
      <c r="O26" s="287" t="n">
        <v>0</v>
      </c>
      <c r="P26" s="287" t="n">
        <v>0</v>
      </c>
      <c r="Q26" s="287" t="n">
        <v>0</v>
      </c>
      <c r="R26" s="287" t="n">
        <v>0</v>
      </c>
      <c r="S26" s="289"/>
      <c r="T26" s="289"/>
      <c r="U26" s="289"/>
    </row>
    <row r="27" customFormat="false" ht="14.1" hidden="false" customHeight="true" outlineLevel="0" collapsed="false">
      <c r="B27" s="290" t="n">
        <v>0</v>
      </c>
      <c r="C27" s="291" t="s">
        <v>161</v>
      </c>
      <c r="D27" s="233" t="s">
        <v>155</v>
      </c>
      <c r="E27" s="233" t="n">
        <v>0</v>
      </c>
      <c r="F27" s="234" t="n">
        <v>0</v>
      </c>
      <c r="G27" s="233" t="n">
        <v>0</v>
      </c>
      <c r="H27" s="233" t="n">
        <v>0</v>
      </c>
      <c r="I27" s="233" t="n">
        <v>0</v>
      </c>
      <c r="J27" s="233" t="n">
        <v>0</v>
      </c>
      <c r="K27" s="235" t="n">
        <v>0</v>
      </c>
      <c r="L27" s="233" t="n">
        <v>0</v>
      </c>
      <c r="M27" s="233" t="n">
        <v>0</v>
      </c>
      <c r="N27" s="233" t="n">
        <v>0</v>
      </c>
      <c r="O27" s="233" t="n">
        <v>0</v>
      </c>
      <c r="P27" s="233" t="n">
        <v>0</v>
      </c>
      <c r="Q27" s="233" t="n">
        <v>0</v>
      </c>
      <c r="R27" s="250" t="n">
        <v>0</v>
      </c>
    </row>
    <row r="28" customFormat="false" ht="14.1" hidden="false" customHeight="true" outlineLevel="0" collapsed="false">
      <c r="B28" s="231" t="n">
        <v>0</v>
      </c>
      <c r="C28" s="232" t="s">
        <v>161</v>
      </c>
      <c r="D28" s="233" t="s">
        <v>156</v>
      </c>
      <c r="E28" s="233" t="n">
        <v>0</v>
      </c>
      <c r="F28" s="234" t="n">
        <v>0</v>
      </c>
      <c r="G28" s="233" t="n">
        <v>0</v>
      </c>
      <c r="H28" s="233" t="n">
        <v>0</v>
      </c>
      <c r="I28" s="233" t="n">
        <v>0</v>
      </c>
      <c r="J28" s="233" t="n">
        <v>0</v>
      </c>
      <c r="K28" s="235" t="n">
        <v>0</v>
      </c>
      <c r="L28" s="233" t="n">
        <v>0</v>
      </c>
      <c r="M28" s="233" t="n">
        <v>0</v>
      </c>
      <c r="N28" s="233" t="n">
        <v>0</v>
      </c>
      <c r="O28" s="233" t="n">
        <v>0</v>
      </c>
      <c r="P28" s="233" t="n">
        <v>0</v>
      </c>
      <c r="Q28" s="233" t="n">
        <v>0</v>
      </c>
      <c r="R28" s="236" t="n">
        <v>0</v>
      </c>
    </row>
    <row r="29" customFormat="false" ht="14.1" hidden="false" customHeight="true" outlineLevel="0" collapsed="false">
      <c r="B29" s="231" t="n">
        <v>0</v>
      </c>
      <c r="C29" s="232" t="s">
        <v>161</v>
      </c>
      <c r="D29" s="233" t="s">
        <v>140</v>
      </c>
      <c r="E29" s="233" t="n">
        <v>0</v>
      </c>
      <c r="F29" s="234" t="n">
        <v>0</v>
      </c>
      <c r="G29" s="233" t="n">
        <v>0</v>
      </c>
      <c r="H29" s="233" t="n">
        <v>0</v>
      </c>
      <c r="I29" s="233" t="n">
        <v>0</v>
      </c>
      <c r="J29" s="233" t="n">
        <v>0</v>
      </c>
      <c r="K29" s="235" t="n">
        <v>0</v>
      </c>
      <c r="L29" s="233" t="n">
        <v>0</v>
      </c>
      <c r="M29" s="233" t="n">
        <v>0</v>
      </c>
      <c r="N29" s="233" t="n">
        <v>0</v>
      </c>
      <c r="O29" s="233" t="n">
        <v>0</v>
      </c>
      <c r="P29" s="233" t="n">
        <v>0</v>
      </c>
      <c r="Q29" s="233" t="n">
        <v>0</v>
      </c>
      <c r="R29" s="236" t="n">
        <v>0</v>
      </c>
    </row>
    <row r="30" customFormat="false" ht="14.1" hidden="false" customHeight="true" outlineLevel="0" collapsed="false">
      <c r="B30" s="231" t="n">
        <v>0</v>
      </c>
      <c r="C30" s="232" t="s">
        <v>161</v>
      </c>
      <c r="D30" s="233" t="s">
        <v>141</v>
      </c>
      <c r="E30" s="233" t="n">
        <v>0</v>
      </c>
      <c r="F30" s="234" t="n">
        <v>0</v>
      </c>
      <c r="G30" s="233" t="n">
        <v>0</v>
      </c>
      <c r="H30" s="233" t="n">
        <v>0</v>
      </c>
      <c r="I30" s="233" t="n">
        <v>0</v>
      </c>
      <c r="J30" s="233" t="n">
        <v>0</v>
      </c>
      <c r="K30" s="235" t="n">
        <v>0</v>
      </c>
      <c r="L30" s="233" t="n">
        <v>0</v>
      </c>
      <c r="M30" s="233" t="n">
        <v>0</v>
      </c>
      <c r="N30" s="233" t="n">
        <v>0</v>
      </c>
      <c r="O30" s="233" t="n">
        <v>0</v>
      </c>
      <c r="P30" s="233" t="n">
        <v>0</v>
      </c>
      <c r="Q30" s="233" t="n">
        <v>0</v>
      </c>
      <c r="R30" s="236" t="n">
        <v>0</v>
      </c>
    </row>
    <row r="31" customFormat="false" ht="14.1" hidden="false" customHeight="true" outlineLevel="0" collapsed="false">
      <c r="B31" s="231" t="n">
        <v>0</v>
      </c>
      <c r="C31" s="232" t="s">
        <v>161</v>
      </c>
      <c r="D31" s="233" t="s">
        <v>158</v>
      </c>
      <c r="E31" s="233" t="n">
        <v>0</v>
      </c>
      <c r="F31" s="234" t="n">
        <v>0</v>
      </c>
      <c r="G31" s="233" t="n">
        <v>0</v>
      </c>
      <c r="H31" s="233" t="n">
        <v>0</v>
      </c>
      <c r="I31" s="233" t="n">
        <v>0</v>
      </c>
      <c r="J31" s="233" t="n">
        <v>0</v>
      </c>
      <c r="K31" s="235" t="n">
        <v>0</v>
      </c>
      <c r="L31" s="233" t="n">
        <v>0</v>
      </c>
      <c r="M31" s="233" t="n">
        <v>0</v>
      </c>
      <c r="N31" s="233" t="n">
        <v>0</v>
      </c>
      <c r="O31" s="233" t="n">
        <v>0</v>
      </c>
      <c r="P31" s="233" t="n">
        <v>0</v>
      </c>
      <c r="Q31" s="233" t="n">
        <v>0</v>
      </c>
      <c r="R31" s="236" t="n">
        <v>0</v>
      </c>
    </row>
    <row r="32" customFormat="false" ht="14.1" hidden="false" customHeight="true" outlineLevel="0" collapsed="false">
      <c r="B32" s="231" t="n">
        <v>0</v>
      </c>
      <c r="C32" s="232" t="s">
        <v>161</v>
      </c>
      <c r="D32" s="233" t="s">
        <v>155</v>
      </c>
      <c r="E32" s="233" t="n">
        <v>0</v>
      </c>
      <c r="F32" s="234" t="n">
        <v>0</v>
      </c>
      <c r="G32" s="233" t="n">
        <v>0</v>
      </c>
      <c r="H32" s="233" t="n">
        <v>0</v>
      </c>
      <c r="I32" s="233" t="n">
        <v>0</v>
      </c>
      <c r="J32" s="233" t="n">
        <v>0</v>
      </c>
      <c r="K32" s="235" t="n">
        <v>0</v>
      </c>
      <c r="L32" s="233" t="n">
        <v>0</v>
      </c>
      <c r="M32" s="233" t="n">
        <v>0</v>
      </c>
      <c r="N32" s="233" t="n">
        <v>0</v>
      </c>
      <c r="O32" s="233" t="n">
        <v>0</v>
      </c>
      <c r="P32" s="233" t="n">
        <v>0</v>
      </c>
      <c r="Q32" s="233" t="n">
        <v>0</v>
      </c>
      <c r="R32" s="236" t="n">
        <v>0</v>
      </c>
    </row>
    <row r="33" customFormat="false" ht="14.1" hidden="false" customHeight="true" outlineLevel="0" collapsed="false">
      <c r="B33" s="231" t="n">
        <v>0</v>
      </c>
      <c r="C33" s="232" t="s">
        <v>161</v>
      </c>
      <c r="D33" s="233" t="s">
        <v>156</v>
      </c>
      <c r="E33" s="233" t="n">
        <v>0</v>
      </c>
      <c r="F33" s="234" t="n">
        <v>0</v>
      </c>
      <c r="G33" s="233" t="n">
        <v>0</v>
      </c>
      <c r="H33" s="233" t="n">
        <v>0</v>
      </c>
      <c r="I33" s="233" t="n">
        <v>0</v>
      </c>
      <c r="J33" s="233" t="n">
        <v>0</v>
      </c>
      <c r="K33" s="235" t="n">
        <v>0</v>
      </c>
      <c r="L33" s="233" t="n">
        <v>0</v>
      </c>
      <c r="M33" s="233" t="n">
        <v>0</v>
      </c>
      <c r="N33" s="233" t="n">
        <v>0</v>
      </c>
      <c r="O33" s="233" t="n">
        <v>0</v>
      </c>
      <c r="P33" s="233" t="n">
        <v>0</v>
      </c>
      <c r="Q33" s="233" t="n">
        <v>0</v>
      </c>
      <c r="R33" s="236" t="n">
        <v>0</v>
      </c>
    </row>
    <row r="34" customFormat="false" ht="14.1" hidden="false" customHeight="true" outlineLevel="0" collapsed="false">
      <c r="B34" s="231" t="n">
        <v>0</v>
      </c>
      <c r="C34" s="232" t="s">
        <v>161</v>
      </c>
      <c r="D34" s="233" t="s">
        <v>140</v>
      </c>
      <c r="E34" s="233" t="n">
        <v>0</v>
      </c>
      <c r="F34" s="234" t="n">
        <v>0</v>
      </c>
      <c r="G34" s="233" t="n">
        <v>0</v>
      </c>
      <c r="H34" s="233" t="n">
        <v>0</v>
      </c>
      <c r="I34" s="233" t="n">
        <v>0</v>
      </c>
      <c r="J34" s="233" t="n">
        <v>0</v>
      </c>
      <c r="K34" s="235" t="n">
        <v>0</v>
      </c>
      <c r="L34" s="233" t="n">
        <v>0</v>
      </c>
      <c r="M34" s="233" t="n">
        <v>0</v>
      </c>
      <c r="N34" s="233" t="n">
        <v>0</v>
      </c>
      <c r="O34" s="233" t="n">
        <v>0</v>
      </c>
      <c r="P34" s="233" t="n">
        <v>0</v>
      </c>
      <c r="Q34" s="233" t="n">
        <v>0</v>
      </c>
      <c r="R34" s="236" t="n">
        <v>0</v>
      </c>
    </row>
    <row r="35" customFormat="false" ht="14.1" hidden="false" customHeight="true" outlineLevel="0" collapsed="false">
      <c r="B35" s="231" t="n">
        <v>0</v>
      </c>
      <c r="C35" s="232" t="s">
        <v>161</v>
      </c>
      <c r="D35" s="233" t="s">
        <v>141</v>
      </c>
      <c r="E35" s="233" t="n">
        <v>0</v>
      </c>
      <c r="F35" s="234" t="n">
        <v>0</v>
      </c>
      <c r="G35" s="233" t="n">
        <v>0</v>
      </c>
      <c r="H35" s="233" t="n">
        <v>0</v>
      </c>
      <c r="I35" s="233" t="n">
        <v>0</v>
      </c>
      <c r="J35" s="233" t="n">
        <v>0</v>
      </c>
      <c r="K35" s="235" t="n">
        <v>0</v>
      </c>
      <c r="L35" s="233" t="n">
        <v>0</v>
      </c>
      <c r="M35" s="233" t="n">
        <v>0</v>
      </c>
      <c r="N35" s="233" t="n">
        <v>0</v>
      </c>
      <c r="O35" s="233" t="n">
        <v>0</v>
      </c>
      <c r="P35" s="233" t="n">
        <v>0</v>
      </c>
      <c r="Q35" s="233" t="n">
        <v>0</v>
      </c>
      <c r="R35" s="236" t="n">
        <v>0</v>
      </c>
    </row>
    <row r="36" customFormat="false" ht="14.1" hidden="false" customHeight="true" outlineLevel="0" collapsed="false">
      <c r="B36" s="231" t="n">
        <v>0</v>
      </c>
      <c r="C36" s="232" t="s">
        <v>161</v>
      </c>
      <c r="D36" s="233" t="s">
        <v>158</v>
      </c>
      <c r="E36" s="233" t="n">
        <v>0</v>
      </c>
      <c r="F36" s="234" t="n">
        <v>0</v>
      </c>
      <c r="G36" s="233" t="n">
        <v>0</v>
      </c>
      <c r="H36" s="233" t="n">
        <v>0</v>
      </c>
      <c r="I36" s="233" t="n">
        <v>0</v>
      </c>
      <c r="J36" s="233" t="n">
        <v>0</v>
      </c>
      <c r="K36" s="235" t="n">
        <v>0</v>
      </c>
      <c r="L36" s="233" t="n">
        <v>0</v>
      </c>
      <c r="M36" s="233" t="n">
        <v>0</v>
      </c>
      <c r="N36" s="233" t="n">
        <v>0</v>
      </c>
      <c r="O36" s="233" t="n">
        <v>0</v>
      </c>
      <c r="P36" s="233" t="n">
        <v>0</v>
      </c>
      <c r="Q36" s="233" t="n">
        <v>0</v>
      </c>
      <c r="R36" s="236" t="n">
        <v>0</v>
      </c>
    </row>
    <row r="37" customFormat="false" ht="14.1" hidden="false" customHeight="true" outlineLevel="0" collapsed="false">
      <c r="B37" s="231" t="n">
        <v>0</v>
      </c>
      <c r="C37" s="232" t="s">
        <v>161</v>
      </c>
      <c r="D37" s="233" t="s">
        <v>155</v>
      </c>
      <c r="E37" s="233" t="n">
        <v>0</v>
      </c>
      <c r="F37" s="234" t="n">
        <v>0</v>
      </c>
      <c r="G37" s="233" t="n">
        <v>0</v>
      </c>
      <c r="H37" s="233" t="n">
        <v>0</v>
      </c>
      <c r="I37" s="233" t="n">
        <v>0</v>
      </c>
      <c r="J37" s="233" t="n">
        <v>0</v>
      </c>
      <c r="K37" s="235" t="n">
        <v>0</v>
      </c>
      <c r="L37" s="233" t="n">
        <v>0</v>
      </c>
      <c r="M37" s="233" t="n">
        <v>0</v>
      </c>
      <c r="N37" s="233" t="n">
        <v>0</v>
      </c>
      <c r="O37" s="233" t="n">
        <v>0</v>
      </c>
      <c r="P37" s="233" t="n">
        <v>0</v>
      </c>
      <c r="Q37" s="233" t="n">
        <v>0</v>
      </c>
      <c r="R37" s="236" t="n">
        <v>0</v>
      </c>
    </row>
    <row r="38" customFormat="false" ht="14.1" hidden="false" customHeight="true" outlineLevel="0" collapsed="false">
      <c r="B38" s="231" t="n">
        <v>0</v>
      </c>
      <c r="C38" s="232" t="s">
        <v>161</v>
      </c>
      <c r="D38" s="233" t="s">
        <v>156</v>
      </c>
      <c r="E38" s="233" t="n">
        <v>0</v>
      </c>
      <c r="F38" s="234" t="n">
        <v>0</v>
      </c>
      <c r="G38" s="233" t="n">
        <v>0</v>
      </c>
      <c r="H38" s="233" t="n">
        <v>0</v>
      </c>
      <c r="I38" s="233" t="n">
        <v>0</v>
      </c>
      <c r="J38" s="233" t="n">
        <v>0</v>
      </c>
      <c r="K38" s="235" t="n">
        <v>0</v>
      </c>
      <c r="L38" s="233" t="n">
        <v>0</v>
      </c>
      <c r="M38" s="233" t="n">
        <v>0</v>
      </c>
      <c r="N38" s="233" t="n">
        <v>0</v>
      </c>
      <c r="O38" s="233" t="n">
        <v>0</v>
      </c>
      <c r="P38" s="233" t="n">
        <v>0</v>
      </c>
      <c r="Q38" s="233" t="n">
        <v>0</v>
      </c>
      <c r="R38" s="236" t="n">
        <v>0</v>
      </c>
    </row>
    <row r="39" customFormat="false" ht="14.1" hidden="false" customHeight="true" outlineLevel="0" collapsed="false">
      <c r="B39" s="231" t="n">
        <v>0</v>
      </c>
      <c r="C39" s="232" t="s">
        <v>161</v>
      </c>
      <c r="D39" s="233" t="s">
        <v>140</v>
      </c>
      <c r="E39" s="233" t="n">
        <v>0</v>
      </c>
      <c r="F39" s="234" t="n">
        <v>0</v>
      </c>
      <c r="G39" s="233" t="n">
        <v>0</v>
      </c>
      <c r="H39" s="233" t="n">
        <v>0</v>
      </c>
      <c r="I39" s="233" t="n">
        <v>0</v>
      </c>
      <c r="J39" s="233" t="n">
        <v>0</v>
      </c>
      <c r="K39" s="235" t="n">
        <v>0</v>
      </c>
      <c r="L39" s="233" t="n">
        <v>0</v>
      </c>
      <c r="M39" s="233" t="n">
        <v>0</v>
      </c>
      <c r="N39" s="233" t="n">
        <v>0</v>
      </c>
      <c r="O39" s="233" t="n">
        <v>0</v>
      </c>
      <c r="P39" s="233" t="n">
        <v>0</v>
      </c>
      <c r="Q39" s="233" t="n">
        <v>0</v>
      </c>
      <c r="R39" s="236" t="n">
        <v>0</v>
      </c>
    </row>
    <row r="40" customFormat="false" ht="14.1" hidden="false" customHeight="true" outlineLevel="0" collapsed="false">
      <c r="B40" s="231" t="n">
        <v>0</v>
      </c>
      <c r="C40" s="232" t="s">
        <v>161</v>
      </c>
      <c r="D40" s="233" t="s">
        <v>141</v>
      </c>
      <c r="E40" s="233" t="n">
        <v>0</v>
      </c>
      <c r="F40" s="234" t="n">
        <v>0</v>
      </c>
      <c r="G40" s="233" t="n">
        <v>0</v>
      </c>
      <c r="H40" s="233" t="n">
        <v>0</v>
      </c>
      <c r="I40" s="233" t="n">
        <v>0</v>
      </c>
      <c r="J40" s="233" t="n">
        <v>0</v>
      </c>
      <c r="K40" s="235" t="n">
        <v>0</v>
      </c>
      <c r="L40" s="233" t="n">
        <v>0</v>
      </c>
      <c r="M40" s="233" t="n">
        <v>0</v>
      </c>
      <c r="N40" s="233" t="n">
        <v>0</v>
      </c>
      <c r="O40" s="233" t="n">
        <v>0</v>
      </c>
      <c r="P40" s="233" t="n">
        <v>0</v>
      </c>
      <c r="Q40" s="233" t="n">
        <v>0</v>
      </c>
      <c r="R40" s="236" t="n">
        <v>0</v>
      </c>
    </row>
    <row r="41" customFormat="false" ht="14.1" hidden="false" customHeight="true" outlineLevel="0" collapsed="false">
      <c r="B41" s="231" t="n">
        <v>0</v>
      </c>
      <c r="C41" s="232" t="s">
        <v>161</v>
      </c>
      <c r="D41" s="233" t="s">
        <v>158</v>
      </c>
      <c r="E41" s="233" t="n">
        <v>0</v>
      </c>
      <c r="F41" s="234" t="n">
        <v>0</v>
      </c>
      <c r="G41" s="233" t="n">
        <v>0</v>
      </c>
      <c r="H41" s="233" t="n">
        <v>0</v>
      </c>
      <c r="I41" s="233" t="n">
        <v>0</v>
      </c>
      <c r="J41" s="233" t="n">
        <v>0</v>
      </c>
      <c r="K41" s="235" t="n">
        <v>0</v>
      </c>
      <c r="L41" s="233" t="n">
        <v>0</v>
      </c>
      <c r="M41" s="233" t="n">
        <v>0</v>
      </c>
      <c r="N41" s="233" t="n">
        <v>0</v>
      </c>
      <c r="O41" s="233" t="n">
        <v>0</v>
      </c>
      <c r="P41" s="233" t="n">
        <v>0</v>
      </c>
      <c r="Q41" s="233" t="n">
        <v>0</v>
      </c>
      <c r="R41" s="236" t="n">
        <v>0</v>
      </c>
    </row>
    <row r="42" customFormat="false" ht="14.1" hidden="false" customHeight="true" outlineLevel="0" collapsed="false">
      <c r="B42" s="231" t="n">
        <v>0</v>
      </c>
      <c r="C42" s="232" t="s">
        <v>161</v>
      </c>
      <c r="D42" s="233" t="s">
        <v>155</v>
      </c>
      <c r="E42" s="233" t="n">
        <v>0</v>
      </c>
      <c r="F42" s="234" t="n">
        <v>0</v>
      </c>
      <c r="G42" s="233" t="n">
        <v>0</v>
      </c>
      <c r="H42" s="233" t="n">
        <v>0</v>
      </c>
      <c r="I42" s="233" t="n">
        <v>0</v>
      </c>
      <c r="J42" s="233" t="n">
        <v>0</v>
      </c>
      <c r="K42" s="235" t="n">
        <v>0</v>
      </c>
      <c r="L42" s="233" t="n">
        <v>0</v>
      </c>
      <c r="M42" s="233" t="n">
        <v>0</v>
      </c>
      <c r="N42" s="233" t="n">
        <v>0</v>
      </c>
      <c r="O42" s="233" t="n">
        <v>0</v>
      </c>
      <c r="P42" s="233" t="n">
        <v>0</v>
      </c>
      <c r="Q42" s="233" t="n">
        <v>0</v>
      </c>
      <c r="R42" s="236" t="n">
        <v>0</v>
      </c>
    </row>
    <row r="43" customFormat="false" ht="14.1" hidden="false" customHeight="true" outlineLevel="0" collapsed="false">
      <c r="B43" s="231" t="n">
        <v>0</v>
      </c>
      <c r="C43" s="232" t="s">
        <v>161</v>
      </c>
      <c r="D43" s="233" t="s">
        <v>156</v>
      </c>
      <c r="E43" s="233" t="n">
        <v>0</v>
      </c>
      <c r="F43" s="234" t="n">
        <v>0</v>
      </c>
      <c r="G43" s="233" t="n">
        <v>0</v>
      </c>
      <c r="H43" s="233" t="n">
        <v>0</v>
      </c>
      <c r="I43" s="233" t="n">
        <v>0</v>
      </c>
      <c r="J43" s="233" t="n">
        <v>0</v>
      </c>
      <c r="K43" s="235" t="n">
        <v>0</v>
      </c>
      <c r="L43" s="233" t="n">
        <v>0</v>
      </c>
      <c r="M43" s="233" t="n">
        <v>0</v>
      </c>
      <c r="N43" s="233" t="n">
        <v>0</v>
      </c>
      <c r="O43" s="233" t="n">
        <v>0</v>
      </c>
      <c r="P43" s="233" t="n">
        <v>0</v>
      </c>
      <c r="Q43" s="233" t="n">
        <v>0</v>
      </c>
      <c r="R43" s="236" t="n">
        <v>0</v>
      </c>
    </row>
    <row r="44" customFormat="false" ht="14.1" hidden="false" customHeight="true" outlineLevel="0" collapsed="false">
      <c r="B44" s="231" t="n">
        <v>0</v>
      </c>
      <c r="C44" s="232" t="s">
        <v>161</v>
      </c>
      <c r="D44" s="233" t="s">
        <v>140</v>
      </c>
      <c r="E44" s="233" t="n">
        <v>0</v>
      </c>
      <c r="F44" s="234" t="n">
        <v>0</v>
      </c>
      <c r="G44" s="233" t="n">
        <v>0</v>
      </c>
      <c r="H44" s="233" t="n">
        <v>0</v>
      </c>
      <c r="I44" s="233" t="n">
        <v>0</v>
      </c>
      <c r="J44" s="233" t="n">
        <v>0</v>
      </c>
      <c r="K44" s="235" t="n">
        <v>0</v>
      </c>
      <c r="L44" s="233" t="n">
        <v>0</v>
      </c>
      <c r="M44" s="233" t="n">
        <v>0</v>
      </c>
      <c r="N44" s="233" t="n">
        <v>0</v>
      </c>
      <c r="O44" s="233" t="n">
        <v>0</v>
      </c>
      <c r="P44" s="233" t="n">
        <v>0</v>
      </c>
      <c r="Q44" s="233" t="n">
        <v>0</v>
      </c>
      <c r="R44" s="236" t="n">
        <v>0</v>
      </c>
    </row>
    <row r="45" customFormat="false" ht="14.1" hidden="false" customHeight="true" outlineLevel="0" collapsed="false">
      <c r="B45" s="231" t="n">
        <v>0</v>
      </c>
      <c r="C45" s="232" t="s">
        <v>161</v>
      </c>
      <c r="D45" s="233" t="s">
        <v>141</v>
      </c>
      <c r="E45" s="233" t="n">
        <v>0</v>
      </c>
      <c r="F45" s="234" t="n">
        <v>0</v>
      </c>
      <c r="G45" s="233" t="n">
        <v>0</v>
      </c>
      <c r="H45" s="233" t="n">
        <v>0</v>
      </c>
      <c r="I45" s="233" t="n">
        <v>0</v>
      </c>
      <c r="J45" s="233" t="n">
        <v>0</v>
      </c>
      <c r="K45" s="235" t="n">
        <v>0</v>
      </c>
      <c r="L45" s="233" t="n">
        <v>0</v>
      </c>
      <c r="M45" s="233" t="n">
        <v>0</v>
      </c>
      <c r="N45" s="233" t="n">
        <v>0</v>
      </c>
      <c r="O45" s="233" t="n">
        <v>0</v>
      </c>
      <c r="P45" s="233" t="n">
        <v>0</v>
      </c>
      <c r="Q45" s="233" t="n">
        <v>0</v>
      </c>
      <c r="R45" s="236" t="n">
        <v>0</v>
      </c>
    </row>
    <row r="46" customFormat="false" ht="14.1" hidden="false" customHeight="true" outlineLevel="0" collapsed="false">
      <c r="B46" s="231" t="n">
        <v>0</v>
      </c>
      <c r="C46" s="232" t="s">
        <v>161</v>
      </c>
      <c r="D46" s="233" t="s">
        <v>158</v>
      </c>
      <c r="E46" s="233" t="n">
        <v>0</v>
      </c>
      <c r="F46" s="234" t="n">
        <v>0</v>
      </c>
      <c r="G46" s="233" t="n">
        <v>0</v>
      </c>
      <c r="H46" s="233" t="n">
        <v>0</v>
      </c>
      <c r="I46" s="233" t="n">
        <v>0</v>
      </c>
      <c r="J46" s="233" t="n">
        <v>0</v>
      </c>
      <c r="K46" s="235" t="n">
        <v>0</v>
      </c>
      <c r="L46" s="233" t="n">
        <v>0</v>
      </c>
      <c r="M46" s="233" t="n">
        <v>0</v>
      </c>
      <c r="N46" s="233" t="n">
        <v>0</v>
      </c>
      <c r="O46" s="233" t="n">
        <v>0</v>
      </c>
      <c r="P46" s="233" t="n">
        <v>0</v>
      </c>
      <c r="Q46" s="233" t="n">
        <v>0</v>
      </c>
      <c r="R46" s="236" t="n">
        <v>0</v>
      </c>
    </row>
    <row r="47" customFormat="false" ht="14.1" hidden="false" customHeight="true" outlineLevel="0" collapsed="false">
      <c r="B47" s="231" t="n">
        <v>0</v>
      </c>
      <c r="C47" s="232" t="s">
        <v>161</v>
      </c>
      <c r="D47" s="233" t="s">
        <v>155</v>
      </c>
      <c r="E47" s="233" t="n">
        <v>0</v>
      </c>
      <c r="F47" s="234" t="n">
        <v>0</v>
      </c>
      <c r="G47" s="233" t="n">
        <v>0</v>
      </c>
      <c r="H47" s="233" t="n">
        <v>0</v>
      </c>
      <c r="I47" s="233" t="n">
        <v>0</v>
      </c>
      <c r="J47" s="233" t="n">
        <v>0</v>
      </c>
      <c r="K47" s="235" t="n">
        <v>0</v>
      </c>
      <c r="L47" s="233" t="n">
        <v>0</v>
      </c>
      <c r="M47" s="233" t="n">
        <v>0</v>
      </c>
      <c r="N47" s="233" t="n">
        <v>0</v>
      </c>
      <c r="O47" s="233" t="n">
        <v>0</v>
      </c>
      <c r="P47" s="233" t="n">
        <v>0</v>
      </c>
      <c r="Q47" s="233" t="n">
        <v>0</v>
      </c>
      <c r="R47" s="236" t="n">
        <v>0</v>
      </c>
    </row>
    <row r="48" customFormat="false" ht="14.1" hidden="false" customHeight="true" outlineLevel="0" collapsed="false">
      <c r="B48" s="231" t="n">
        <v>0</v>
      </c>
      <c r="C48" s="232" t="s">
        <v>161</v>
      </c>
      <c r="D48" s="233" t="s">
        <v>156</v>
      </c>
      <c r="E48" s="233" t="n">
        <v>0</v>
      </c>
      <c r="F48" s="234" t="n">
        <v>0</v>
      </c>
      <c r="G48" s="233" t="n">
        <v>0</v>
      </c>
      <c r="H48" s="233" t="n">
        <v>0</v>
      </c>
      <c r="I48" s="233" t="n">
        <v>0</v>
      </c>
      <c r="J48" s="233" t="n">
        <v>0</v>
      </c>
      <c r="K48" s="235" t="n">
        <v>0</v>
      </c>
      <c r="L48" s="233" t="n">
        <v>0</v>
      </c>
      <c r="M48" s="233" t="n">
        <v>0</v>
      </c>
      <c r="N48" s="233" t="n">
        <v>0</v>
      </c>
      <c r="O48" s="233" t="n">
        <v>0</v>
      </c>
      <c r="P48" s="233" t="n">
        <v>0</v>
      </c>
      <c r="Q48" s="233" t="n">
        <v>0</v>
      </c>
      <c r="R48" s="236" t="n">
        <v>0</v>
      </c>
    </row>
    <row r="49" customFormat="false" ht="14.1" hidden="false" customHeight="true" outlineLevel="0" collapsed="false">
      <c r="B49" s="231" t="n">
        <v>0</v>
      </c>
      <c r="C49" s="232" t="s">
        <v>161</v>
      </c>
      <c r="D49" s="233" t="s">
        <v>140</v>
      </c>
      <c r="E49" s="233" t="n">
        <v>0</v>
      </c>
      <c r="F49" s="234" t="n">
        <v>0</v>
      </c>
      <c r="G49" s="233" t="n">
        <v>0</v>
      </c>
      <c r="H49" s="233" t="n">
        <v>0</v>
      </c>
      <c r="I49" s="233" t="n">
        <v>0</v>
      </c>
      <c r="J49" s="233" t="n">
        <v>0</v>
      </c>
      <c r="K49" s="235" t="n">
        <v>0</v>
      </c>
      <c r="L49" s="233" t="n">
        <v>0</v>
      </c>
      <c r="M49" s="233" t="n">
        <v>0</v>
      </c>
      <c r="N49" s="233" t="n">
        <v>0</v>
      </c>
      <c r="O49" s="233" t="n">
        <v>0</v>
      </c>
      <c r="P49" s="233" t="n">
        <v>0</v>
      </c>
      <c r="Q49" s="233" t="n">
        <v>0</v>
      </c>
      <c r="R49" s="236" t="n">
        <v>0</v>
      </c>
    </row>
    <row r="50" customFormat="false" ht="14.1" hidden="false" customHeight="true" outlineLevel="0" collapsed="false">
      <c r="B50" s="231" t="n">
        <v>0</v>
      </c>
      <c r="C50" s="232" t="s">
        <v>161</v>
      </c>
      <c r="D50" s="233" t="s">
        <v>141</v>
      </c>
      <c r="E50" s="233" t="n">
        <v>0</v>
      </c>
      <c r="F50" s="234" t="n">
        <v>0</v>
      </c>
      <c r="G50" s="233" t="n">
        <v>0</v>
      </c>
      <c r="H50" s="233" t="n">
        <v>0</v>
      </c>
      <c r="I50" s="233" t="n">
        <v>0</v>
      </c>
      <c r="J50" s="233" t="n">
        <v>0</v>
      </c>
      <c r="K50" s="235" t="n">
        <v>0</v>
      </c>
      <c r="L50" s="233" t="n">
        <v>0</v>
      </c>
      <c r="M50" s="233" t="n">
        <v>0</v>
      </c>
      <c r="N50" s="233" t="n">
        <v>0</v>
      </c>
      <c r="O50" s="233" t="n">
        <v>0</v>
      </c>
      <c r="P50" s="233" t="n">
        <v>0</v>
      </c>
      <c r="Q50" s="233" t="n">
        <v>0</v>
      </c>
      <c r="R50" s="236" t="n">
        <v>0</v>
      </c>
    </row>
    <row r="51" customFormat="false" ht="14.1" hidden="false" customHeight="true" outlineLevel="0" collapsed="false">
      <c r="B51" s="231" t="n">
        <v>0</v>
      </c>
      <c r="C51" s="232" t="s">
        <v>161</v>
      </c>
      <c r="D51" s="233" t="s">
        <v>158</v>
      </c>
      <c r="E51" s="233" t="n">
        <v>0</v>
      </c>
      <c r="F51" s="234" t="n">
        <v>0</v>
      </c>
      <c r="G51" s="233" t="n">
        <v>0</v>
      </c>
      <c r="H51" s="233" t="n">
        <v>0</v>
      </c>
      <c r="I51" s="233" t="n">
        <v>0</v>
      </c>
      <c r="J51" s="233" t="n">
        <v>0</v>
      </c>
      <c r="K51" s="235" t="n">
        <v>0</v>
      </c>
      <c r="L51" s="233" t="n">
        <v>0</v>
      </c>
      <c r="M51" s="233" t="n">
        <v>0</v>
      </c>
      <c r="N51" s="233" t="n">
        <v>0</v>
      </c>
      <c r="O51" s="233" t="n">
        <v>0</v>
      </c>
      <c r="P51" s="233" t="n">
        <v>0</v>
      </c>
      <c r="Q51" s="233" t="n">
        <v>0</v>
      </c>
      <c r="R51" s="236" t="n">
        <v>0</v>
      </c>
    </row>
    <row r="52" customFormat="false" ht="14.1" hidden="false" customHeight="true" outlineLevel="0" collapsed="false">
      <c r="B52" s="231" t="n">
        <v>0</v>
      </c>
      <c r="C52" s="232" t="s">
        <v>161</v>
      </c>
      <c r="D52" s="233" t="s">
        <v>155</v>
      </c>
      <c r="E52" s="233" t="n">
        <v>0</v>
      </c>
      <c r="F52" s="234" t="n">
        <v>0</v>
      </c>
      <c r="G52" s="233" t="n">
        <v>0</v>
      </c>
      <c r="H52" s="233" t="n">
        <v>0</v>
      </c>
      <c r="I52" s="233" t="n">
        <v>0</v>
      </c>
      <c r="J52" s="233" t="n">
        <v>0</v>
      </c>
      <c r="K52" s="235" t="n">
        <v>0</v>
      </c>
      <c r="L52" s="233" t="n">
        <v>0</v>
      </c>
      <c r="M52" s="233" t="n">
        <v>0</v>
      </c>
      <c r="N52" s="233" t="n">
        <v>0</v>
      </c>
      <c r="O52" s="233" t="n">
        <v>0</v>
      </c>
      <c r="P52" s="233" t="n">
        <v>0</v>
      </c>
      <c r="Q52" s="233" t="n">
        <v>0</v>
      </c>
      <c r="R52" s="236" t="n">
        <v>0</v>
      </c>
    </row>
    <row r="53" customFormat="false" ht="14.1" hidden="false" customHeight="true" outlineLevel="0" collapsed="false">
      <c r="B53" s="231" t="n">
        <v>0</v>
      </c>
      <c r="C53" s="232" t="s">
        <v>161</v>
      </c>
      <c r="D53" s="233" t="s">
        <v>156</v>
      </c>
      <c r="E53" s="233" t="n">
        <v>0</v>
      </c>
      <c r="F53" s="234" t="n">
        <v>0</v>
      </c>
      <c r="G53" s="233" t="n">
        <v>0</v>
      </c>
      <c r="H53" s="233" t="n">
        <v>0</v>
      </c>
      <c r="I53" s="233" t="n">
        <v>0</v>
      </c>
      <c r="J53" s="233" t="n">
        <v>0</v>
      </c>
      <c r="K53" s="235" t="n">
        <v>0</v>
      </c>
      <c r="L53" s="233" t="n">
        <v>0</v>
      </c>
      <c r="M53" s="233" t="n">
        <v>0</v>
      </c>
      <c r="N53" s="233" t="n">
        <v>0</v>
      </c>
      <c r="O53" s="233" t="n">
        <v>0</v>
      </c>
      <c r="P53" s="233" t="n">
        <v>0</v>
      </c>
      <c r="Q53" s="233" t="n">
        <v>0</v>
      </c>
      <c r="R53" s="236" t="n">
        <v>0</v>
      </c>
    </row>
    <row r="54" customFormat="false" ht="14.1" hidden="false" customHeight="true" outlineLevel="0" collapsed="false">
      <c r="B54" s="231" t="n">
        <v>0</v>
      </c>
      <c r="C54" s="232" t="s">
        <v>161</v>
      </c>
      <c r="D54" s="233" t="s">
        <v>140</v>
      </c>
      <c r="E54" s="233" t="n">
        <v>0</v>
      </c>
      <c r="F54" s="234" t="n">
        <v>0</v>
      </c>
      <c r="G54" s="233" t="n">
        <v>0</v>
      </c>
      <c r="H54" s="233" t="n">
        <v>0</v>
      </c>
      <c r="I54" s="233" t="n">
        <v>0</v>
      </c>
      <c r="J54" s="233" t="n">
        <v>0</v>
      </c>
      <c r="K54" s="235" t="n">
        <v>0</v>
      </c>
      <c r="L54" s="233" t="n">
        <v>0</v>
      </c>
      <c r="M54" s="233" t="n">
        <v>0</v>
      </c>
      <c r="N54" s="233" t="n">
        <v>0</v>
      </c>
      <c r="O54" s="233" t="n">
        <v>0</v>
      </c>
      <c r="P54" s="233" t="n">
        <v>0</v>
      </c>
      <c r="Q54" s="233" t="n">
        <v>0</v>
      </c>
      <c r="R54" s="236" t="n">
        <v>0</v>
      </c>
    </row>
    <row r="55" customFormat="false" ht="14.1" hidden="false" customHeight="true" outlineLevel="0" collapsed="false">
      <c r="B55" s="231" t="n">
        <v>0</v>
      </c>
      <c r="C55" s="232" t="s">
        <v>161</v>
      </c>
      <c r="D55" s="233" t="s">
        <v>141</v>
      </c>
      <c r="E55" s="233" t="n">
        <v>0</v>
      </c>
      <c r="F55" s="234" t="n">
        <v>0</v>
      </c>
      <c r="G55" s="233" t="n">
        <v>0</v>
      </c>
      <c r="H55" s="233" t="n">
        <v>0</v>
      </c>
      <c r="I55" s="233" t="n">
        <v>0</v>
      </c>
      <c r="J55" s="233" t="n">
        <v>0</v>
      </c>
      <c r="K55" s="235" t="n">
        <v>0</v>
      </c>
      <c r="L55" s="233" t="n">
        <v>0</v>
      </c>
      <c r="M55" s="233" t="n">
        <v>0</v>
      </c>
      <c r="N55" s="233" t="n">
        <v>0</v>
      </c>
      <c r="O55" s="233" t="n">
        <v>0</v>
      </c>
      <c r="P55" s="233" t="n">
        <v>0</v>
      </c>
      <c r="Q55" s="233" t="n">
        <v>0</v>
      </c>
      <c r="R55" s="236" t="n">
        <v>0</v>
      </c>
    </row>
    <row r="56" customFormat="false" ht="14.1" hidden="false" customHeight="true" outlineLevel="0" collapsed="false">
      <c r="B56" s="231" t="n">
        <v>0</v>
      </c>
      <c r="C56" s="232" t="s">
        <v>161</v>
      </c>
      <c r="D56" s="233" t="s">
        <v>158</v>
      </c>
      <c r="E56" s="233" t="n">
        <v>0</v>
      </c>
      <c r="F56" s="234" t="n">
        <v>0</v>
      </c>
      <c r="G56" s="233" t="n">
        <v>0</v>
      </c>
      <c r="H56" s="233" t="n">
        <v>0</v>
      </c>
      <c r="I56" s="233" t="n">
        <v>0</v>
      </c>
      <c r="J56" s="233" t="n">
        <v>0</v>
      </c>
      <c r="K56" s="235" t="n">
        <v>0</v>
      </c>
      <c r="L56" s="233" t="n">
        <v>0</v>
      </c>
      <c r="M56" s="233" t="n">
        <v>0</v>
      </c>
      <c r="N56" s="233" t="n">
        <v>0</v>
      </c>
      <c r="O56" s="233" t="n">
        <v>0</v>
      </c>
      <c r="P56" s="233" t="n">
        <v>0</v>
      </c>
      <c r="Q56" s="233" t="n">
        <v>0</v>
      </c>
      <c r="R56" s="236" t="n">
        <v>0</v>
      </c>
    </row>
    <row r="57" customFormat="false" ht="14.1" hidden="false" customHeight="true" outlineLevel="0" collapsed="false">
      <c r="B57" s="231" t="n">
        <v>0</v>
      </c>
      <c r="C57" s="232" t="s">
        <v>161</v>
      </c>
      <c r="D57" s="233" t="s">
        <v>155</v>
      </c>
      <c r="E57" s="233" t="n">
        <v>0</v>
      </c>
      <c r="F57" s="234" t="n">
        <v>0</v>
      </c>
      <c r="G57" s="233" t="n">
        <v>0</v>
      </c>
      <c r="H57" s="233" t="n">
        <v>0</v>
      </c>
      <c r="I57" s="233" t="n">
        <v>0</v>
      </c>
      <c r="J57" s="233" t="n">
        <v>0</v>
      </c>
      <c r="K57" s="235" t="n">
        <v>0</v>
      </c>
      <c r="L57" s="233" t="n">
        <v>0</v>
      </c>
      <c r="M57" s="233" t="n">
        <v>0</v>
      </c>
      <c r="N57" s="233" t="n">
        <v>0</v>
      </c>
      <c r="O57" s="233" t="n">
        <v>0</v>
      </c>
      <c r="P57" s="233" t="n">
        <v>0</v>
      </c>
      <c r="Q57" s="233" t="n">
        <v>0</v>
      </c>
      <c r="R57" s="236" t="n">
        <v>0</v>
      </c>
    </row>
    <row r="58" customFormat="false" ht="14.1" hidden="false" customHeight="true" outlineLevel="0" collapsed="false">
      <c r="B58" s="231" t="n">
        <v>0</v>
      </c>
      <c r="C58" s="232" t="s">
        <v>161</v>
      </c>
      <c r="D58" s="233" t="s">
        <v>156</v>
      </c>
      <c r="E58" s="233" t="n">
        <v>0</v>
      </c>
      <c r="F58" s="234" t="n">
        <v>0</v>
      </c>
      <c r="G58" s="233" t="n">
        <v>0</v>
      </c>
      <c r="H58" s="233" t="n">
        <v>0</v>
      </c>
      <c r="I58" s="233" t="n">
        <v>0</v>
      </c>
      <c r="J58" s="233" t="n">
        <v>0</v>
      </c>
      <c r="K58" s="235" t="n">
        <v>0</v>
      </c>
      <c r="L58" s="233" t="n">
        <v>0</v>
      </c>
      <c r="M58" s="233" t="n">
        <v>0</v>
      </c>
      <c r="N58" s="233" t="n">
        <v>0</v>
      </c>
      <c r="O58" s="233" t="n">
        <v>0</v>
      </c>
      <c r="P58" s="233" t="n">
        <v>0</v>
      </c>
      <c r="Q58" s="233" t="n">
        <v>0</v>
      </c>
      <c r="R58" s="236" t="n">
        <v>0</v>
      </c>
    </row>
    <row r="59" customFormat="false" ht="14.1" hidden="false" customHeight="true" outlineLevel="0" collapsed="false">
      <c r="B59" s="231" t="n">
        <v>0</v>
      </c>
      <c r="C59" s="232" t="s">
        <v>161</v>
      </c>
      <c r="D59" s="233" t="s">
        <v>140</v>
      </c>
      <c r="E59" s="233" t="n">
        <v>0</v>
      </c>
      <c r="F59" s="234" t="n">
        <v>0</v>
      </c>
      <c r="G59" s="233" t="n">
        <v>0</v>
      </c>
      <c r="H59" s="233" t="n">
        <v>0</v>
      </c>
      <c r="I59" s="233" t="n">
        <v>0</v>
      </c>
      <c r="J59" s="233" t="n">
        <v>0</v>
      </c>
      <c r="K59" s="235" t="n">
        <v>0</v>
      </c>
      <c r="L59" s="233" t="n">
        <v>0</v>
      </c>
      <c r="M59" s="233" t="n">
        <v>0</v>
      </c>
      <c r="N59" s="233" t="n">
        <v>0</v>
      </c>
      <c r="O59" s="233" t="n">
        <v>0</v>
      </c>
      <c r="P59" s="233" t="n">
        <v>0</v>
      </c>
      <c r="Q59" s="233" t="n">
        <v>0</v>
      </c>
      <c r="R59" s="236" t="n">
        <v>0</v>
      </c>
    </row>
    <row r="60" customFormat="false" ht="14.1" hidden="false" customHeight="true" outlineLevel="0" collapsed="false">
      <c r="B60" s="231" t="n">
        <v>0</v>
      </c>
      <c r="C60" s="232" t="s">
        <v>161</v>
      </c>
      <c r="D60" s="233" t="s">
        <v>141</v>
      </c>
      <c r="E60" s="233" t="n">
        <v>0</v>
      </c>
      <c r="F60" s="234" t="n">
        <v>0</v>
      </c>
      <c r="G60" s="233" t="n">
        <v>0</v>
      </c>
      <c r="H60" s="233" t="n">
        <v>0</v>
      </c>
      <c r="I60" s="233" t="n">
        <v>0</v>
      </c>
      <c r="J60" s="233" t="n">
        <v>0</v>
      </c>
      <c r="K60" s="235" t="n">
        <v>0</v>
      </c>
      <c r="L60" s="233" t="n">
        <v>0</v>
      </c>
      <c r="M60" s="233" t="n">
        <v>0</v>
      </c>
      <c r="N60" s="233" t="n">
        <v>0</v>
      </c>
      <c r="O60" s="233" t="n">
        <v>0</v>
      </c>
      <c r="P60" s="233" t="n">
        <v>0</v>
      </c>
      <c r="Q60" s="233" t="n">
        <v>0</v>
      </c>
      <c r="R60" s="236" t="n">
        <v>0</v>
      </c>
    </row>
    <row r="61" customFormat="false" ht="14.1" hidden="false" customHeight="true" outlineLevel="0" collapsed="false">
      <c r="B61" s="231" t="n">
        <v>0</v>
      </c>
      <c r="C61" s="232" t="s">
        <v>161</v>
      </c>
      <c r="D61" s="233" t="s">
        <v>158</v>
      </c>
      <c r="E61" s="233" t="n">
        <v>0</v>
      </c>
      <c r="F61" s="234" t="n">
        <v>0</v>
      </c>
      <c r="G61" s="233" t="n">
        <v>0</v>
      </c>
      <c r="H61" s="233" t="n">
        <v>0</v>
      </c>
      <c r="I61" s="233" t="n">
        <v>0</v>
      </c>
      <c r="J61" s="233" t="n">
        <v>0</v>
      </c>
      <c r="K61" s="235" t="n">
        <v>0</v>
      </c>
      <c r="L61" s="233" t="n">
        <v>0</v>
      </c>
      <c r="M61" s="233" t="n">
        <v>0</v>
      </c>
      <c r="N61" s="233" t="n">
        <v>0</v>
      </c>
      <c r="O61" s="233" t="n">
        <v>0</v>
      </c>
      <c r="P61" s="233" t="n">
        <v>0</v>
      </c>
      <c r="Q61" s="233" t="n">
        <v>0</v>
      </c>
      <c r="R61" s="236" t="n">
        <v>0</v>
      </c>
    </row>
    <row r="62" customFormat="false" ht="14.1" hidden="false" customHeight="true" outlineLevel="0" collapsed="false">
      <c r="B62" s="231" t="n">
        <v>0</v>
      </c>
      <c r="C62" s="232" t="s">
        <v>161</v>
      </c>
      <c r="D62" s="233" t="s">
        <v>155</v>
      </c>
      <c r="E62" s="233" t="n">
        <v>0</v>
      </c>
      <c r="F62" s="234" t="n">
        <v>0</v>
      </c>
      <c r="G62" s="233" t="n">
        <v>0</v>
      </c>
      <c r="H62" s="233" t="n">
        <v>0</v>
      </c>
      <c r="I62" s="233" t="n">
        <v>0</v>
      </c>
      <c r="J62" s="233" t="n">
        <v>0</v>
      </c>
      <c r="K62" s="235" t="n">
        <v>0</v>
      </c>
      <c r="L62" s="233" t="n">
        <v>0</v>
      </c>
      <c r="M62" s="233" t="n">
        <v>0</v>
      </c>
      <c r="N62" s="233" t="n">
        <v>0</v>
      </c>
      <c r="O62" s="233" t="n">
        <v>0</v>
      </c>
      <c r="P62" s="233" t="n">
        <v>0</v>
      </c>
      <c r="Q62" s="233" t="n">
        <v>0</v>
      </c>
      <c r="R62" s="236" t="n">
        <v>0</v>
      </c>
    </row>
    <row r="63" customFormat="false" ht="14.1" hidden="false" customHeight="true" outlineLevel="0" collapsed="false">
      <c r="B63" s="231" t="n">
        <v>0</v>
      </c>
      <c r="C63" s="232" t="s">
        <v>161</v>
      </c>
      <c r="D63" s="233" t="s">
        <v>156</v>
      </c>
      <c r="E63" s="233" t="n">
        <v>0</v>
      </c>
      <c r="F63" s="234" t="n">
        <v>0</v>
      </c>
      <c r="G63" s="233" t="n">
        <v>0</v>
      </c>
      <c r="H63" s="233" t="n">
        <v>0</v>
      </c>
      <c r="I63" s="233" t="n">
        <v>0</v>
      </c>
      <c r="J63" s="233" t="n">
        <v>0</v>
      </c>
      <c r="K63" s="235" t="n">
        <v>0</v>
      </c>
      <c r="L63" s="233" t="n">
        <v>0</v>
      </c>
      <c r="M63" s="233" t="n">
        <v>0</v>
      </c>
      <c r="N63" s="233" t="n">
        <v>0</v>
      </c>
      <c r="O63" s="233" t="n">
        <v>0</v>
      </c>
      <c r="P63" s="233" t="n">
        <v>0</v>
      </c>
      <c r="Q63" s="233" t="n">
        <v>0</v>
      </c>
      <c r="R63" s="236" t="n">
        <v>0</v>
      </c>
    </row>
    <row r="64" customFormat="false" ht="14.1" hidden="false" customHeight="true" outlineLevel="0" collapsed="false">
      <c r="B64" s="231" t="n">
        <v>0</v>
      </c>
      <c r="C64" s="232" t="s">
        <v>161</v>
      </c>
      <c r="D64" s="233" t="s">
        <v>140</v>
      </c>
      <c r="E64" s="233" t="n">
        <v>0</v>
      </c>
      <c r="F64" s="234" t="n">
        <v>0</v>
      </c>
      <c r="G64" s="233" t="n">
        <v>0</v>
      </c>
      <c r="H64" s="233" t="n">
        <v>0</v>
      </c>
      <c r="I64" s="233" t="n">
        <v>0</v>
      </c>
      <c r="J64" s="233" t="n">
        <v>0</v>
      </c>
      <c r="K64" s="235" t="n">
        <v>0</v>
      </c>
      <c r="L64" s="233" t="n">
        <v>0</v>
      </c>
      <c r="M64" s="233" t="n">
        <v>0</v>
      </c>
      <c r="N64" s="233" t="n">
        <v>0</v>
      </c>
      <c r="O64" s="233" t="n">
        <v>0</v>
      </c>
      <c r="P64" s="233" t="n">
        <v>0</v>
      </c>
      <c r="Q64" s="233" t="n">
        <v>0</v>
      </c>
      <c r="R64" s="236" t="n">
        <v>0</v>
      </c>
    </row>
    <row r="65" customFormat="false" ht="14.1" hidden="false" customHeight="true" outlineLevel="0" collapsed="false">
      <c r="B65" s="231" t="n">
        <v>0</v>
      </c>
      <c r="C65" s="232" t="s">
        <v>161</v>
      </c>
      <c r="D65" s="233" t="s">
        <v>141</v>
      </c>
      <c r="E65" s="233" t="n">
        <v>0</v>
      </c>
      <c r="F65" s="234" t="n">
        <v>0</v>
      </c>
      <c r="G65" s="233" t="n">
        <v>0</v>
      </c>
      <c r="H65" s="233" t="n">
        <v>0</v>
      </c>
      <c r="I65" s="233" t="n">
        <v>0</v>
      </c>
      <c r="J65" s="233" t="n">
        <v>0</v>
      </c>
      <c r="K65" s="235" t="n">
        <v>0</v>
      </c>
      <c r="L65" s="233" t="n">
        <v>0</v>
      </c>
      <c r="M65" s="233" t="n">
        <v>0</v>
      </c>
      <c r="N65" s="233" t="n">
        <v>0</v>
      </c>
      <c r="O65" s="233" t="n">
        <v>0</v>
      </c>
      <c r="P65" s="233" t="n">
        <v>0</v>
      </c>
      <c r="Q65" s="233" t="n">
        <v>0</v>
      </c>
      <c r="R65" s="236" t="n">
        <v>0</v>
      </c>
    </row>
    <row r="66" customFormat="false" ht="14.1" hidden="false" customHeight="true" outlineLevel="0" collapsed="false">
      <c r="B66" s="231" t="n">
        <v>0</v>
      </c>
      <c r="C66" s="232" t="s">
        <v>161</v>
      </c>
      <c r="D66" s="233" t="s">
        <v>158</v>
      </c>
      <c r="E66" s="233" t="n">
        <v>0</v>
      </c>
      <c r="F66" s="234" t="n">
        <v>0</v>
      </c>
      <c r="G66" s="233" t="n">
        <v>0</v>
      </c>
      <c r="H66" s="233" t="n">
        <v>0</v>
      </c>
      <c r="I66" s="233" t="n">
        <v>0</v>
      </c>
      <c r="J66" s="233" t="n">
        <v>0</v>
      </c>
      <c r="K66" s="235" t="n">
        <v>0</v>
      </c>
      <c r="L66" s="233" t="n">
        <v>0</v>
      </c>
      <c r="M66" s="233" t="n">
        <v>0</v>
      </c>
      <c r="N66" s="233" t="n">
        <v>0</v>
      </c>
      <c r="O66" s="233" t="n">
        <v>0</v>
      </c>
      <c r="P66" s="233" t="n">
        <v>0</v>
      </c>
      <c r="Q66" s="233" t="n">
        <v>0</v>
      </c>
      <c r="R66" s="236" t="n">
        <v>0</v>
      </c>
    </row>
    <row r="67" customFormat="false" ht="14.1" hidden="false" customHeight="true" outlineLevel="0" collapsed="false">
      <c r="B67" s="231" t="n">
        <v>0</v>
      </c>
      <c r="C67" s="232" t="s">
        <v>161</v>
      </c>
      <c r="D67" s="233" t="s">
        <v>155</v>
      </c>
      <c r="E67" s="233" t="n">
        <v>0</v>
      </c>
      <c r="F67" s="234" t="n">
        <v>0</v>
      </c>
      <c r="G67" s="233" t="n">
        <v>0</v>
      </c>
      <c r="H67" s="233" t="n">
        <v>0</v>
      </c>
      <c r="I67" s="233" t="n">
        <v>0</v>
      </c>
      <c r="J67" s="233" t="n">
        <v>0</v>
      </c>
      <c r="K67" s="235" t="n">
        <v>0</v>
      </c>
      <c r="L67" s="233" t="n">
        <v>0</v>
      </c>
      <c r="M67" s="233" t="n">
        <v>0</v>
      </c>
      <c r="N67" s="233" t="n">
        <v>0</v>
      </c>
      <c r="O67" s="233" t="n">
        <v>0</v>
      </c>
      <c r="P67" s="233" t="n">
        <v>0</v>
      </c>
      <c r="Q67" s="233" t="n">
        <v>0</v>
      </c>
      <c r="R67" s="236" t="n">
        <v>0</v>
      </c>
    </row>
    <row r="68" customFormat="false" ht="14.1" hidden="false" customHeight="true" outlineLevel="0" collapsed="false">
      <c r="B68" s="231" t="n">
        <v>0</v>
      </c>
      <c r="C68" s="232" t="s">
        <v>161</v>
      </c>
      <c r="D68" s="233" t="s">
        <v>156</v>
      </c>
      <c r="E68" s="233" t="n">
        <v>0</v>
      </c>
      <c r="F68" s="234" t="n">
        <v>0</v>
      </c>
      <c r="G68" s="233" t="n">
        <v>0</v>
      </c>
      <c r="H68" s="233" t="n">
        <v>0</v>
      </c>
      <c r="I68" s="233" t="n">
        <v>0</v>
      </c>
      <c r="J68" s="233" t="n">
        <v>0</v>
      </c>
      <c r="K68" s="235" t="n">
        <v>0</v>
      </c>
      <c r="L68" s="233" t="n">
        <v>0</v>
      </c>
      <c r="M68" s="233" t="n">
        <v>0</v>
      </c>
      <c r="N68" s="233" t="n">
        <v>0</v>
      </c>
      <c r="O68" s="233" t="n">
        <v>0</v>
      </c>
      <c r="P68" s="233" t="n">
        <v>0</v>
      </c>
      <c r="Q68" s="233" t="n">
        <v>0</v>
      </c>
      <c r="R68" s="236" t="n">
        <v>0</v>
      </c>
    </row>
    <row r="69" customFormat="false" ht="14.1" hidden="false" customHeight="true" outlineLevel="0" collapsed="false">
      <c r="B69" s="231" t="n">
        <v>0</v>
      </c>
      <c r="C69" s="232" t="s">
        <v>161</v>
      </c>
      <c r="D69" s="233" t="s">
        <v>140</v>
      </c>
      <c r="E69" s="233" t="n">
        <v>0</v>
      </c>
      <c r="F69" s="234" t="n">
        <v>0</v>
      </c>
      <c r="G69" s="233" t="n">
        <v>0</v>
      </c>
      <c r="H69" s="233" t="n">
        <v>0</v>
      </c>
      <c r="I69" s="233" t="n">
        <v>0</v>
      </c>
      <c r="J69" s="233" t="n">
        <v>0</v>
      </c>
      <c r="K69" s="235" t="n">
        <v>0</v>
      </c>
      <c r="L69" s="233" t="n">
        <v>0</v>
      </c>
      <c r="M69" s="233" t="n">
        <v>0</v>
      </c>
      <c r="N69" s="233" t="n">
        <v>0</v>
      </c>
      <c r="O69" s="233" t="n">
        <v>0</v>
      </c>
      <c r="P69" s="233" t="n">
        <v>0</v>
      </c>
      <c r="Q69" s="233" t="n">
        <v>0</v>
      </c>
      <c r="R69" s="236" t="n">
        <v>0</v>
      </c>
    </row>
    <row r="70" customFormat="false" ht="14.1" hidden="false" customHeight="true" outlineLevel="0" collapsed="false">
      <c r="B70" s="231" t="n">
        <v>0</v>
      </c>
      <c r="C70" s="232" t="s">
        <v>161</v>
      </c>
      <c r="D70" s="233" t="s">
        <v>141</v>
      </c>
      <c r="E70" s="233" t="n">
        <v>0</v>
      </c>
      <c r="F70" s="234" t="n">
        <v>0</v>
      </c>
      <c r="G70" s="233" t="n">
        <v>0</v>
      </c>
      <c r="H70" s="233" t="n">
        <v>0</v>
      </c>
      <c r="I70" s="233" t="n">
        <v>0</v>
      </c>
      <c r="J70" s="233" t="n">
        <v>0</v>
      </c>
      <c r="K70" s="235" t="n">
        <v>0</v>
      </c>
      <c r="L70" s="233" t="n">
        <v>0</v>
      </c>
      <c r="M70" s="233" t="n">
        <v>0</v>
      </c>
      <c r="N70" s="233" t="n">
        <v>0</v>
      </c>
      <c r="O70" s="233" t="n">
        <v>0</v>
      </c>
      <c r="P70" s="233" t="n">
        <v>0</v>
      </c>
      <c r="Q70" s="233" t="n">
        <v>0</v>
      </c>
      <c r="R70" s="236" t="n">
        <v>0</v>
      </c>
    </row>
    <row r="71" customFormat="false" ht="14.1" hidden="false" customHeight="true" outlineLevel="0" collapsed="false">
      <c r="B71" s="231" t="n">
        <v>0</v>
      </c>
      <c r="C71" s="232" t="s">
        <v>161</v>
      </c>
      <c r="D71" s="233" t="s">
        <v>158</v>
      </c>
      <c r="E71" s="233" t="n">
        <v>0</v>
      </c>
      <c r="F71" s="234" t="n">
        <v>0</v>
      </c>
      <c r="G71" s="233" t="n">
        <v>0</v>
      </c>
      <c r="H71" s="233" t="n">
        <v>0</v>
      </c>
      <c r="I71" s="233" t="n">
        <v>0</v>
      </c>
      <c r="J71" s="233" t="n">
        <v>0</v>
      </c>
      <c r="K71" s="235" t="n">
        <v>0</v>
      </c>
      <c r="L71" s="233" t="n">
        <v>0</v>
      </c>
      <c r="M71" s="233" t="n">
        <v>0</v>
      </c>
      <c r="N71" s="233" t="n">
        <v>0</v>
      </c>
      <c r="O71" s="233" t="n">
        <v>0</v>
      </c>
      <c r="P71" s="233" t="n">
        <v>0</v>
      </c>
      <c r="Q71" s="233" t="n">
        <v>0</v>
      </c>
      <c r="R71" s="236" t="n">
        <v>0</v>
      </c>
    </row>
    <row r="283" customFormat="false" ht="14.1" hidden="false" customHeight="true" outlineLevel="0" collapsed="false">
      <c r="A283" s="292"/>
      <c r="B283" s="0"/>
      <c r="C283" s="293"/>
      <c r="D283" s="294"/>
      <c r="E283" s="294"/>
      <c r="F283" s="294"/>
      <c r="G283" s="294"/>
      <c r="H283" s="294"/>
      <c r="I283" s="294"/>
      <c r="J283" s="294"/>
      <c r="K283" s="294"/>
      <c r="L283" s="294"/>
      <c r="M283" s="294"/>
      <c r="N283" s="294"/>
      <c r="O283" s="294"/>
      <c r="P283" s="294"/>
      <c r="Q283" s="294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L24" colorId="64" zoomScale="75" zoomScaleNormal="75" zoomScalePageLayoutView="100" workbookViewId="0">
      <selection pane="topLeft" activeCell="R47" activeCellId="0" sqref="R47:R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41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164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45926.9811848945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n">
        <f aca="false">+Input!F4</f>
        <v>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+Input!C12</f>
        <v>2920926.2487</v>
      </c>
      <c r="F9" s="69" t="s">
        <v>180</v>
      </c>
      <c r="G9" s="188" t="s">
        <v>181</v>
      </c>
      <c r="K9" s="310" t="s">
        <v>182</v>
      </c>
      <c r="L9" s="317" t="n">
        <f aca="false">+Input!$F$36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+Input!C13</f>
        <v>-13180.7077</v>
      </c>
      <c r="F10" s="69" t="s">
        <v>180</v>
      </c>
      <c r="G10" s="188" t="s">
        <v>181</v>
      </c>
      <c r="K10" s="310" t="s">
        <v>184</v>
      </c>
      <c r="L10" s="317" t="n">
        <f aca="false">+Input!$F$37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+Input!$F$38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+Input!$F$39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2907745.541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2907745.541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1254035.2217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1524846.4728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1254035.2217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-188.6942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1382710.374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-188.6942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1253846.5275</v>
      </c>
      <c r="K36" s="310" t="s">
        <v>118</v>
      </c>
      <c r="L36" s="315"/>
      <c r="M36" s="57" t="n">
        <f aca="false">SUM(M30:M34)</f>
        <v>4161592.0685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4161592.0685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-16741.8245</v>
      </c>
      <c r="D43" s="358" t="n">
        <f aca="false">SUM(D47:D76)-D61-D68-D69</f>
        <v>85790.6229999999</v>
      </c>
      <c r="E43" s="358" t="n">
        <f aca="false">SUM(E47:E76)-I61-I68-I69</f>
        <v>313453.1729</v>
      </c>
      <c r="F43" s="358" t="n">
        <f aca="false">SUM(F47:F76)-J61-J68-J69</f>
        <v>-42640.9172000001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40649.9525</v>
      </c>
      <c r="J43" s="358" t="n">
        <f aca="false">SUM(J47:J76)-K61-K68-K69</f>
        <v>-7189.33190000001</v>
      </c>
      <c r="K43" s="358" t="n">
        <f aca="false">SUM(K47:K76)-M61-M68-M69</f>
        <v>348505.0153</v>
      </c>
      <c r="L43" s="358" t="n">
        <f aca="false">SUM(L47:L76)-N61-N68-N69</f>
        <v>73366.759</v>
      </c>
      <c r="M43" s="358" t="n">
        <f aca="false">SUM(M47:M76)-O61-O68-O69</f>
        <v>24404.2933000001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201127.8113</v>
      </c>
      <c r="Q43" s="358" t="n">
        <f aca="false">SUM(Q47:Q76)-S61-S68-S69</f>
        <v>315043.9648</v>
      </c>
      <c r="R43" s="358" t="n">
        <f aca="false">SUM(R47:R76)-T61-T68-T69</f>
        <v>-116102.9514</v>
      </c>
      <c r="S43" s="358" t="n">
        <f aca="false">SUM(S47:S76)-V61-V68-V69</f>
        <v>163232.5011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248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248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248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248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428633.6582</v>
      </c>
      <c r="C47" s="317" t="n">
        <v>-11952.7099</v>
      </c>
      <c r="D47" s="317" t="n">
        <v>141955.6209</v>
      </c>
      <c r="E47" s="188" t="n">
        <v>210470.7766</v>
      </c>
      <c r="F47" s="317" t="n">
        <v>-24661.7564</v>
      </c>
      <c r="G47" s="317" t="n">
        <v>0</v>
      </c>
      <c r="H47" s="317" t="n">
        <v>0</v>
      </c>
      <c r="I47" s="317" t="n">
        <v>102895.1453</v>
      </c>
      <c r="J47" s="317" t="n">
        <v>45460.1522</v>
      </c>
      <c r="K47" s="317" t="n">
        <v>-456488.5452</v>
      </c>
      <c r="L47" s="317" t="n">
        <v>124359.4886</v>
      </c>
      <c r="M47" s="317" t="n">
        <v>20347.286</v>
      </c>
      <c r="N47" s="317" t="n">
        <v>0</v>
      </c>
      <c r="O47" s="317" t="n">
        <v>0</v>
      </c>
      <c r="P47" s="317" t="n">
        <v>173970.4465</v>
      </c>
      <c r="Q47" s="317" t="n">
        <v>189949.4527</v>
      </c>
      <c r="R47" s="317" t="n">
        <v>-147313.5173</v>
      </c>
      <c r="S47" s="317" t="n">
        <f aca="false">+Input!$C$16</f>
        <v>59641.8182</v>
      </c>
      <c r="T47" s="317"/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+Input!$C$16</f>
        <v>59641.8182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836232.3593</v>
      </c>
      <c r="C53" s="317" t="n">
        <v>-4980.8981</v>
      </c>
      <c r="D53" s="317" t="n">
        <v>-105409.7426</v>
      </c>
      <c r="E53" s="188" t="n">
        <v>103031.3241</v>
      </c>
      <c r="F53" s="317" t="n">
        <v>44845.3419</v>
      </c>
      <c r="H53" s="317"/>
      <c r="I53" s="317" t="n">
        <v>-62158.7826</v>
      </c>
      <c r="J53" s="317" t="n">
        <v>-52598.8873</v>
      </c>
      <c r="K53" s="317" t="n">
        <v>757725.2643</v>
      </c>
      <c r="L53" s="317" t="n">
        <v>-45282.687</v>
      </c>
      <c r="M53" s="317" t="n">
        <v>8030.1724</v>
      </c>
      <c r="N53" s="317"/>
      <c r="O53" s="317"/>
      <c r="P53" s="317" t="n">
        <v>27042.9741</v>
      </c>
      <c r="Q53" s="317" t="n">
        <v>115675.0491</v>
      </c>
      <c r="R53" s="317" t="n">
        <v>-33738.8061</v>
      </c>
      <c r="S53" s="317" t="n">
        <f aca="false">+Input!$C$17</f>
        <v>84052.0371</v>
      </c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+Input!$C$17</f>
        <v>84052.0371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117844.3565</v>
      </c>
      <c r="C54" s="317" t="n">
        <v>0</v>
      </c>
      <c r="D54" s="317" t="n">
        <v>49310.9010999999</v>
      </c>
      <c r="E54" s="188" t="n">
        <v>0</v>
      </c>
      <c r="F54" s="317" t="n">
        <v>-62775.3718000001</v>
      </c>
      <c r="H54" s="317"/>
      <c r="I54" s="317" t="n">
        <v>0</v>
      </c>
      <c r="J54" s="317" t="n">
        <v>0</v>
      </c>
      <c r="K54" s="317" t="n">
        <v>47363.9272999999</v>
      </c>
      <c r="L54" s="317" t="n">
        <v>-5734.29879999999</v>
      </c>
      <c r="M54" s="317" t="n">
        <v>-3989.66399999987</v>
      </c>
      <c r="N54" s="317"/>
      <c r="O54" s="317"/>
      <c r="P54" s="317" t="n">
        <v>0</v>
      </c>
      <c r="Q54" s="317" t="n">
        <v>9330.32510000002</v>
      </c>
      <c r="R54" s="317" t="n">
        <v>64873.8413</v>
      </c>
      <c r="S54" s="317" t="n">
        <f aca="false">+Input!$C$18</f>
        <v>19464.6963</v>
      </c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+Input!$C$18</f>
        <v>19464.6963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f aca="false">+Input!$C$21</f>
        <v>0</v>
      </c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+Input!$C$21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f aca="false">+Input!$C$22</f>
        <v>0</v>
      </c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+Input!$C$22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f aca="false">+Input!$C$23</f>
        <v>0</v>
      </c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+Input!$C$23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128.0811</v>
      </c>
      <c r="C58" s="317" t="n">
        <v>0.0991999999999997</v>
      </c>
      <c r="D58" s="317" t="n">
        <v>13.2314</v>
      </c>
      <c r="E58" s="188" t="n">
        <v>25.7829</v>
      </c>
      <c r="F58" s="317" t="n">
        <v>-5.3058</v>
      </c>
      <c r="H58" s="317"/>
      <c r="I58" s="317" t="n">
        <v>37.4217</v>
      </c>
      <c r="J58" s="317" t="n">
        <v>-14.3495</v>
      </c>
      <c r="K58" s="317" t="n">
        <v>-65.169</v>
      </c>
      <c r="L58" s="317" t="n">
        <v>19.4301</v>
      </c>
      <c r="M58" s="317" t="n">
        <v>2.8927</v>
      </c>
      <c r="N58" s="317"/>
      <c r="O58" s="317"/>
      <c r="P58" s="317" t="n">
        <v>63.6267</v>
      </c>
      <c r="Q58" s="317" t="n">
        <v>47.6422</v>
      </c>
      <c r="R58" s="317" t="n">
        <v>-7.3444</v>
      </c>
      <c r="S58" s="317" t="n">
        <f aca="false">+Input!$C$24</f>
        <v>10.1229</v>
      </c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+Input!$C$24</f>
        <v>10.1229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60.6131</v>
      </c>
      <c r="C59" s="317" t="n">
        <v>191.6843</v>
      </c>
      <c r="D59" s="317" t="n">
        <v>-79.3878</v>
      </c>
      <c r="E59" s="188" t="n">
        <v>-74.7107</v>
      </c>
      <c r="F59" s="317" t="n">
        <v>-43.8251</v>
      </c>
      <c r="H59" s="317"/>
      <c r="I59" s="317" t="n">
        <v>-123.8319</v>
      </c>
      <c r="J59" s="317" t="n">
        <v>-36.2473</v>
      </c>
      <c r="K59" s="317" t="n">
        <v>-30.4621</v>
      </c>
      <c r="L59" s="317" t="n">
        <v>4.8261</v>
      </c>
      <c r="M59" s="317" t="n">
        <v>13.6062</v>
      </c>
      <c r="N59" s="317"/>
      <c r="O59" s="317"/>
      <c r="P59" s="317" t="n">
        <v>50.764</v>
      </c>
      <c r="Q59" s="317" t="n">
        <v>41.4957</v>
      </c>
      <c r="R59" s="317" t="n">
        <v>82.8751</v>
      </c>
      <c r="S59" s="317" t="n">
        <f aca="false">+Input!$C$25</f>
        <v>63.8266</v>
      </c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+Input!$C$25</f>
        <v>63.8266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f aca="false">+Input!$C$26</f>
        <v>0</v>
      </c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+Input!$C$26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f aca="false">+Input!$C$27</f>
        <v>0</v>
      </c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+Input!$C$27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f aca="false">+Input!$C$28</f>
        <v>0</v>
      </c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+Input!$C$28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f aca="false">+Input!$C$30</f>
        <v>0</v>
      </c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+Input!$C$30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1382710.374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-188.6942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J90" s="317"/>
      <c r="K90" s="317"/>
      <c r="L90" s="317"/>
      <c r="M90" s="317"/>
      <c r="N90" s="317"/>
      <c r="Q90" s="317"/>
      <c r="R90" s="317"/>
      <c r="S90" s="317"/>
      <c r="T90" s="317"/>
      <c r="U90" s="317"/>
      <c r="X90" s="317"/>
      <c r="Y90" s="317"/>
      <c r="Z90" s="317"/>
      <c r="AA90" s="317"/>
      <c r="AB90" s="317"/>
      <c r="AE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J108" s="317"/>
      <c r="K108" s="317"/>
      <c r="L108" s="317"/>
      <c r="M108" s="317"/>
      <c r="N108" s="317"/>
      <c r="Q108" s="317"/>
      <c r="R108" s="317"/>
      <c r="S108" s="317"/>
      <c r="T108" s="317"/>
      <c r="U108" s="317"/>
      <c r="X108" s="317"/>
      <c r="Y108" s="317"/>
      <c r="Z108" s="317"/>
      <c r="AA108" s="317"/>
      <c r="AB108" s="317"/>
      <c r="AE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J109" s="317"/>
      <c r="K109" s="317"/>
      <c r="L109" s="317"/>
      <c r="M109" s="317"/>
      <c r="N109" s="317"/>
      <c r="Q109" s="317"/>
      <c r="R109" s="317"/>
      <c r="S109" s="317"/>
      <c r="T109" s="317"/>
      <c r="U109" s="317"/>
      <c r="X109" s="317"/>
      <c r="Y109" s="317"/>
      <c r="Z109" s="317"/>
      <c r="AA109" s="317"/>
      <c r="AB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J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J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J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J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05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6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421"/>
      <c r="C165" s="217"/>
      <c r="D165" s="422"/>
      <c r="E165" s="423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301"/>
      <c r="C166" s="301"/>
      <c r="D166" s="40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301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9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01"/>
      <c r="C178" s="301"/>
      <c r="D178" s="402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30" activePane="bottomRight" state="frozen"/>
      <selection pane="topLeft" activeCell="A1" activeCellId="0" sqref="A1"/>
      <selection pane="topRight" activeCell="B1" activeCellId="0" sqref="B1"/>
      <selection pane="bottomLeft" activeCell="A30" activeCellId="0" sqref="A30"/>
      <selection pane="bottomRight" activeCell="R47" activeCellId="0" sqref="R47:R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305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45926.9811848945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str">
        <f aca="false">+Input!C4</f>
        <v>1142315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+Input!D12</f>
        <v>-465843.8122</v>
      </c>
      <c r="F9" s="69" t="s">
        <v>180</v>
      </c>
      <c r="G9" s="188" t="s">
        <v>181</v>
      </c>
      <c r="K9" s="310" t="s">
        <v>182</v>
      </c>
      <c r="L9" s="317" t="n">
        <f aca="false">+Input!$C$36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+Input!D13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+Input!$C$37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+Input!$C$38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+Input!$C$39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+E186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-465843.8122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-465843.8122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-M215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-12093257.0456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252151.0933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-12093257.0456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-1173.9549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-719168.8604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F239</f>
        <v>0</v>
      </c>
      <c r="F35" s="188" t="s">
        <v>225</v>
      </c>
      <c r="G35" s="346" t="n">
        <f aca="false">SUM(B58+B59)*-1</f>
        <v>-1173.9549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-12094431.0005</v>
      </c>
      <c r="K36" s="310" t="s">
        <v>118</v>
      </c>
      <c r="L36" s="315"/>
      <c r="M36" s="57" t="n">
        <f aca="false">SUM(M30:M34)</f>
        <v>-12560274.8127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-12560274.8127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-388083.0017</v>
      </c>
      <c r="D43" s="358" t="n">
        <f aca="false">SUM(D47:D76)-D61-D68-D69</f>
        <v>703342.0602</v>
      </c>
      <c r="E43" s="358" t="n">
        <f aca="false">SUM(E47:E76)-I61-I68-I69</f>
        <v>-603510.1808</v>
      </c>
      <c r="F43" s="358" t="n">
        <f aca="false">SUM(F47:F76)-J61-J68-J69</f>
        <v>163992.3795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283854.3936</v>
      </c>
      <c r="J43" s="358" t="n">
        <f aca="false">SUM(J47:J76)-K61-K68-K69</f>
        <v>23065.7393</v>
      </c>
      <c r="K43" s="358" t="n">
        <f aca="false">SUM(K47:K76)-M61-M68-M69</f>
        <v>-321695.4038</v>
      </c>
      <c r="L43" s="358" t="n">
        <f aca="false">SUM(L47:L76)-N61-N68-N69</f>
        <v>-149275.3538</v>
      </c>
      <c r="M43" s="358" t="n">
        <f aca="false">SUM(M47:M76)-O61-O68-O69</f>
        <v>47836.2368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-274243.3197</v>
      </c>
      <c r="Q43" s="358" t="n">
        <f aca="false">SUM(Q47:Q76)-S61-S68-S69</f>
        <v>-578838.1542</v>
      </c>
      <c r="R43" s="358" t="n">
        <f aca="false">SUM(R47:R76)-T61-T68-T69</f>
        <v>467305.5547</v>
      </c>
      <c r="S43" s="358" t="n">
        <f aca="false">SUM(S47:S76)-V61-V68-V69</f>
        <v>-91745.8556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248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248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248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248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170712.0613</v>
      </c>
      <c r="C47" s="317" t="n">
        <v>-344238.0551</v>
      </c>
      <c r="D47" s="317" t="n">
        <v>624604.7445</v>
      </c>
      <c r="E47" s="188" t="n">
        <v>-168376.6228</v>
      </c>
      <c r="F47" s="317" t="n">
        <v>174874.2466</v>
      </c>
      <c r="G47" s="317" t="n">
        <v>0</v>
      </c>
      <c r="H47" s="317" t="n">
        <v>0</v>
      </c>
      <c r="I47" s="317" t="n">
        <v>402760.998</v>
      </c>
      <c r="J47" s="317" t="n">
        <v>-3788.345</v>
      </c>
      <c r="K47" s="317" t="n">
        <v>573751.6583</v>
      </c>
      <c r="L47" s="317" t="n">
        <v>-344157.6573</v>
      </c>
      <c r="M47" s="317" t="n">
        <v>-50568.9909</v>
      </c>
      <c r="N47" s="317" t="n">
        <v>0</v>
      </c>
      <c r="O47" s="317" t="n">
        <v>0</v>
      </c>
      <c r="P47" s="317" t="n">
        <v>-335172.4213</v>
      </c>
      <c r="Q47" s="317" t="n">
        <v>-550988.1313</v>
      </c>
      <c r="R47" s="317" t="n">
        <v>313789.7807</v>
      </c>
      <c r="S47" s="317" t="n">
        <f aca="false">+Input!$D$16</f>
        <v>-121779.1431</v>
      </c>
      <c r="T47" s="317"/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317"/>
      <c r="AN47" s="354"/>
      <c r="AO47" s="69"/>
      <c r="AP47" s="69"/>
      <c r="AQ47" s="69"/>
      <c r="AR47" s="69"/>
      <c r="AS47" s="69"/>
      <c r="BB47" s="317" t="n">
        <f aca="false">+Input!$D$16</f>
        <v>-121779.1431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-1115469.1019</v>
      </c>
      <c r="C53" s="317" t="n">
        <v>-42835.7322</v>
      </c>
      <c r="D53" s="317" t="n">
        <v>-68346.9599</v>
      </c>
      <c r="E53" s="188" t="n">
        <v>-441221.1846</v>
      </c>
      <c r="F53" s="317" t="n">
        <v>-119089.2976</v>
      </c>
      <c r="H53" s="317"/>
      <c r="I53" s="317" t="n">
        <v>-122273.8524</v>
      </c>
      <c r="J53" s="317" t="n">
        <v>25177.6669</v>
      </c>
      <c r="K53" s="317" t="n">
        <v>-890162.6368</v>
      </c>
      <c r="L53" s="317" t="n">
        <v>187514.2096</v>
      </c>
      <c r="M53" s="317" t="n">
        <v>93369.4593</v>
      </c>
      <c r="N53" s="317"/>
      <c r="O53" s="317"/>
      <c r="P53" s="317" t="n">
        <v>60871.6396</v>
      </c>
      <c r="Q53" s="317" t="n">
        <v>-23454.3895</v>
      </c>
      <c r="R53" s="317" t="n">
        <v>188458.1887</v>
      </c>
      <c r="S53" s="317" t="n">
        <f aca="false">+Input!$D$17</f>
        <v>36523.787</v>
      </c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+Input!$D$17</f>
        <v>36523.787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225588.1802</v>
      </c>
      <c r="C54" s="317" t="n">
        <v>-996.059200000018</v>
      </c>
      <c r="D54" s="317" t="n">
        <v>146936.5228</v>
      </c>
      <c r="E54" s="188" t="n">
        <v>5977.86820000003</v>
      </c>
      <c r="F54" s="317" t="n">
        <v>108113.1403</v>
      </c>
      <c r="H54" s="317"/>
      <c r="I54" s="317" t="n">
        <v>2989.68949999999</v>
      </c>
      <c r="J54" s="317" t="n">
        <v>1495.39970000001</v>
      </c>
      <c r="K54" s="317" t="n">
        <v>-5484.24410000001</v>
      </c>
      <c r="L54" s="317" t="n">
        <v>7329.9298</v>
      </c>
      <c r="M54" s="317" t="n">
        <v>4987.08</v>
      </c>
      <c r="N54" s="317"/>
      <c r="O54" s="317"/>
      <c r="P54" s="317" t="n">
        <v>0</v>
      </c>
      <c r="Q54" s="317" t="n">
        <v>-4340.84639999998</v>
      </c>
      <c r="R54" s="317" t="n">
        <v>-34932.0684</v>
      </c>
      <c r="S54" s="317" t="n">
        <f aca="false">+Input!$D$18</f>
        <v>-6488.23200000002</v>
      </c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+Input!$D$18</f>
        <v>-6488.23200000002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f aca="false">+Input!$D$21</f>
        <v>0</v>
      </c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+Input!$D$21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f aca="false">+Input!$D$22</f>
        <v>0</v>
      </c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+Input!$D$22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f aca="false">+Input!$D$23</f>
        <v>0</v>
      </c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+Input!$D$23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147.0139</v>
      </c>
      <c r="C58" s="317" t="n">
        <v>-43.3713</v>
      </c>
      <c r="D58" s="317" t="n">
        <v>86.7261</v>
      </c>
      <c r="E58" s="188" t="n">
        <v>-20.4068</v>
      </c>
      <c r="F58" s="317" t="n">
        <v>25.8963</v>
      </c>
      <c r="H58" s="317"/>
      <c r="I58" s="317" t="n">
        <v>150.9807</v>
      </c>
      <c r="J58" s="317" t="n">
        <v>70.8725</v>
      </c>
      <c r="K58" s="317" t="n">
        <v>90.7308</v>
      </c>
      <c r="L58" s="317" t="n">
        <v>-33.6106</v>
      </c>
      <c r="M58" s="317" t="n">
        <v>-4.4851</v>
      </c>
      <c r="N58" s="317"/>
      <c r="O58" s="317"/>
      <c r="P58" s="317" t="n">
        <v>-116.9166</v>
      </c>
      <c r="Q58" s="317" t="n">
        <v>-80.108</v>
      </c>
      <c r="R58" s="317" t="n">
        <v>34.5838</v>
      </c>
      <c r="S58" s="317" t="n">
        <f aca="false">+Input!$D$24</f>
        <v>-13.8779</v>
      </c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+Input!$D$24</f>
        <v>-13.8779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1026.941</v>
      </c>
      <c r="C59" s="317" t="n">
        <v>30.2161</v>
      </c>
      <c r="D59" s="317" t="n">
        <v>61.0267</v>
      </c>
      <c r="E59" s="188" t="n">
        <v>130.1652</v>
      </c>
      <c r="F59" s="317" t="n">
        <v>68.3939</v>
      </c>
      <c r="H59" s="317"/>
      <c r="I59" s="317" t="n">
        <v>226.5778</v>
      </c>
      <c r="J59" s="317" t="n">
        <v>110.1452</v>
      </c>
      <c r="K59" s="317" t="n">
        <v>109.088</v>
      </c>
      <c r="L59" s="317" t="n">
        <v>71.7747</v>
      </c>
      <c r="M59" s="317" t="n">
        <v>53.1735</v>
      </c>
      <c r="N59" s="317"/>
      <c r="O59" s="317"/>
      <c r="P59" s="317" t="n">
        <v>174.3786</v>
      </c>
      <c r="Q59" s="317" t="n">
        <v>25.321</v>
      </c>
      <c r="R59" s="317" t="n">
        <v>-44.9301</v>
      </c>
      <c r="S59" s="317" t="n">
        <f aca="false">+Input!$D$25</f>
        <v>11.6104</v>
      </c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+Input!$D$25</f>
        <v>11.6104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f aca="false">+Input!$D$26</f>
        <v>0</v>
      </c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+Input!$D$26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f aca="false">+Input!$D$27</f>
        <v>0</v>
      </c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+Input!$D$27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f aca="false">+Input!$D$28</f>
        <v>0</v>
      </c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+Input!$D$28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f aca="false">+Input!$D$30</f>
        <v>0</v>
      </c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+Input!$D$30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-719168.8604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-1173.9549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J90" s="317"/>
      <c r="K90" s="317"/>
      <c r="L90" s="317"/>
      <c r="M90" s="317"/>
      <c r="N90" s="317"/>
      <c r="Q90" s="317"/>
      <c r="R90" s="317"/>
      <c r="S90" s="317"/>
      <c r="T90" s="317"/>
      <c r="U90" s="317"/>
      <c r="X90" s="317"/>
      <c r="Y90" s="317"/>
      <c r="Z90" s="317"/>
      <c r="AA90" s="317"/>
      <c r="AB90" s="317"/>
      <c r="AE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J108" s="317"/>
      <c r="K108" s="317"/>
      <c r="L108" s="317"/>
      <c r="M108" s="317"/>
      <c r="N108" s="317"/>
      <c r="Q108" s="317"/>
      <c r="R108" s="317"/>
      <c r="S108" s="317"/>
      <c r="T108" s="317"/>
      <c r="U108" s="317"/>
      <c r="X108" s="317"/>
      <c r="Y108" s="317"/>
      <c r="Z108" s="317"/>
      <c r="AA108" s="317"/>
      <c r="AB108" s="317"/>
      <c r="AE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J109" s="317"/>
      <c r="K109" s="317"/>
      <c r="L109" s="317"/>
      <c r="M109" s="317"/>
      <c r="N109" s="317"/>
      <c r="Q109" s="317"/>
      <c r="R109" s="317"/>
      <c r="S109" s="317"/>
      <c r="T109" s="317"/>
      <c r="U109" s="317"/>
      <c r="X109" s="317"/>
      <c r="Y109" s="317"/>
      <c r="Z109" s="317"/>
      <c r="AA109" s="317"/>
      <c r="AB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J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J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J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J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05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301"/>
      <c r="I132" s="69"/>
      <c r="J132" s="69"/>
      <c r="K132" s="406"/>
      <c r="L132" s="403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70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70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301"/>
      <c r="D165" s="402"/>
      <c r="E165" s="413"/>
      <c r="AJ165" s="69"/>
      <c r="AK165" s="69"/>
      <c r="AL165" s="69"/>
      <c r="AM165" s="69"/>
    </row>
    <row r="166" customFormat="false" ht="12.75" hidden="false" customHeight="true" outlineLevel="0" collapsed="false">
      <c r="A166" s="425"/>
      <c r="B166" s="301"/>
      <c r="C166" s="301"/>
      <c r="D166" s="301"/>
      <c r="E166" s="413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13"/>
      <c r="AJ167" s="69"/>
      <c r="AK167" s="69"/>
      <c r="AL167" s="69"/>
      <c r="AM167" s="69"/>
    </row>
    <row r="168" customFormat="false" ht="12.75" hidden="false" customHeight="true" outlineLevel="0" collapsed="false">
      <c r="A168" s="425"/>
      <c r="B168" s="301"/>
      <c r="C168" s="301"/>
      <c r="D168" s="301"/>
      <c r="E168" s="413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9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01"/>
      <c r="C178" s="301"/>
      <c r="D178" s="402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424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424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301"/>
      <c r="E185" s="413"/>
      <c r="AJ185" s="69"/>
      <c r="AK185" s="69"/>
      <c r="AL185" s="69"/>
      <c r="AM185" s="69"/>
    </row>
    <row r="186" customFormat="false" ht="12.75" hidden="false" customHeight="true" outlineLevel="0" collapsed="false">
      <c r="A186" s="425"/>
      <c r="B186" s="301"/>
      <c r="C186" s="301"/>
      <c r="D186" s="415" t="s">
        <v>297</v>
      </c>
      <c r="E186" s="416" t="n">
        <f aca="false">SUM(E165:E185)</f>
        <v>0</v>
      </c>
      <c r="AJ186" s="69"/>
      <c r="AK186" s="69"/>
      <c r="AL186" s="69"/>
      <c r="AM186" s="69"/>
    </row>
    <row r="187" customFormat="false" ht="12.75" hidden="false" customHeight="true" outlineLevel="0" collapsed="false">
      <c r="A187" s="426"/>
      <c r="B187" s="418"/>
      <c r="C187" s="418"/>
      <c r="D187" s="418"/>
      <c r="E187" s="419"/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J189" s="69"/>
      <c r="AK189" s="69"/>
      <c r="AL189" s="69"/>
      <c r="AM189" s="69"/>
    </row>
    <row r="190" customFormat="false" ht="12.75" hidden="false" customHeight="true" outlineLevel="0" collapsed="false">
      <c r="A190" s="427" t="s">
        <v>298</v>
      </c>
      <c r="B190" s="428"/>
      <c r="C190" s="428"/>
      <c r="D190" s="428"/>
      <c r="E190" s="428"/>
      <c r="F190" s="428"/>
      <c r="G190" s="428"/>
      <c r="H190" s="428"/>
      <c r="I190" s="428"/>
      <c r="J190" s="428"/>
      <c r="K190" s="428"/>
      <c r="L190" s="428"/>
      <c r="M190" s="429"/>
      <c r="O190" s="69"/>
      <c r="P190" s="69"/>
      <c r="Q190" s="69"/>
      <c r="R190" s="69"/>
    </row>
    <row r="191" customFormat="false" ht="12.75" hidden="false" customHeight="true" outlineLevel="0" collapsed="false">
      <c r="A191" s="430" t="s">
        <v>299</v>
      </c>
      <c r="B191" s="431" t="s">
        <v>16</v>
      </c>
      <c r="C191" s="432" t="s">
        <v>300</v>
      </c>
      <c r="D191" s="433" t="s">
        <v>301</v>
      </c>
      <c r="E191" s="434" t="s">
        <v>292</v>
      </c>
      <c r="F191" s="434"/>
      <c r="G191" s="434"/>
      <c r="H191" s="434"/>
      <c r="I191" s="434"/>
      <c r="J191" s="434"/>
      <c r="K191" s="434"/>
      <c r="L191" s="434"/>
      <c r="M191" s="435" t="s">
        <v>293</v>
      </c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  <c r="O196" s="69"/>
      <c r="P196" s="69"/>
      <c r="Q196" s="69"/>
      <c r="R196" s="6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36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38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1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2"/>
      <c r="D214" s="402"/>
      <c r="E214" s="301"/>
      <c r="F214" s="301"/>
      <c r="G214" s="301"/>
      <c r="H214" s="301"/>
      <c r="I214" s="301"/>
      <c r="J214" s="301"/>
      <c r="K214" s="301"/>
      <c r="L214" s="301"/>
      <c r="M214" s="439"/>
    </row>
    <row r="215" customFormat="false" ht="12.75" hidden="false" customHeight="true" outlineLevel="0" collapsed="false">
      <c r="A215" s="440"/>
      <c r="B215" s="437"/>
      <c r="C215" s="443"/>
      <c r="D215" s="402"/>
      <c r="E215" s="301"/>
      <c r="F215" s="301"/>
      <c r="G215" s="301"/>
      <c r="H215" s="301"/>
      <c r="I215" s="301"/>
      <c r="J215" s="301"/>
      <c r="K215" s="301"/>
      <c r="L215" s="415" t="s">
        <v>302</v>
      </c>
      <c r="M215" s="444" t="n">
        <f aca="false">SUM(M192:M214)</f>
        <v>0</v>
      </c>
    </row>
    <row r="216" customFormat="false" ht="12.75" hidden="false" customHeight="true" outlineLevel="0" collapsed="false">
      <c r="A216" s="445"/>
      <c r="B216" s="446"/>
      <c r="C216" s="418"/>
      <c r="D216" s="418"/>
      <c r="E216" s="418"/>
      <c r="F216" s="418"/>
      <c r="G216" s="418"/>
      <c r="H216" s="418"/>
      <c r="I216" s="418"/>
      <c r="J216" s="418"/>
      <c r="K216" s="418"/>
      <c r="L216" s="418"/>
      <c r="M216" s="419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47" t="s">
        <v>303</v>
      </c>
      <c r="B219" s="448"/>
      <c r="C219" s="448"/>
      <c r="D219" s="448"/>
      <c r="E219" s="448"/>
      <c r="F219" s="449"/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1" t="s">
        <v>299</v>
      </c>
      <c r="B220" s="452" t="s">
        <v>16</v>
      </c>
      <c r="C220" s="453" t="s">
        <v>300</v>
      </c>
      <c r="D220" s="454" t="s">
        <v>301</v>
      </c>
      <c r="E220" s="454"/>
      <c r="F220" s="455" t="s">
        <v>293</v>
      </c>
      <c r="G220" s="450"/>
      <c r="H220" s="450"/>
      <c r="I220" s="450"/>
      <c r="J220" s="450"/>
      <c r="K220" s="450"/>
      <c r="L220" s="450"/>
      <c r="M220" s="450"/>
      <c r="N220" s="450"/>
    </row>
    <row r="221" customFormat="false" ht="12.75" hidden="false" customHeight="true" outlineLevel="0" collapsed="false">
      <c r="A221" s="456"/>
      <c r="B221" s="437"/>
      <c r="C221" s="457"/>
      <c r="D221" s="301"/>
      <c r="E221" s="458"/>
      <c r="F221" s="459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2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61"/>
      <c r="E238" s="458"/>
      <c r="F238" s="463"/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56"/>
      <c r="B239" s="437"/>
      <c r="C239" s="450"/>
      <c r="D239" s="450"/>
      <c r="E239" s="415" t="s">
        <v>304</v>
      </c>
      <c r="F239" s="464" t="n">
        <f aca="false">SUM(F220:F238)</f>
        <v>0</v>
      </c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>
      <c r="A240" s="465"/>
      <c r="B240" s="466"/>
      <c r="C240" s="467"/>
      <c r="D240" s="467"/>
      <c r="E240" s="468"/>
      <c r="F240" s="469"/>
      <c r="G240" s="450"/>
      <c r="H240" s="450"/>
      <c r="I240" s="450"/>
      <c r="J240" s="450"/>
      <c r="K240" s="450"/>
      <c r="L240" s="450"/>
      <c r="M240" s="450"/>
      <c r="N240" s="450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38" activePane="bottomRight" state="frozen"/>
      <selection pane="topLeft" activeCell="A1" activeCellId="0" sqref="A1"/>
      <selection pane="topRight" activeCell="B1" activeCellId="0" sqref="B1"/>
      <selection pane="bottomLeft" activeCell="A38" activeCellId="0" sqref="A38"/>
      <selection pane="bottomRight" activeCell="R47" activeCellId="0" sqref="R47:R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false" hidden="false" outlineLevel="0" max="34" min="34" style="188" width="9.1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9.41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306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45926.9811848945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str">
        <f aca="false">Input!E4</f>
        <v>1142317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+Input!$E$12</f>
        <v>-2460950.2488</v>
      </c>
      <c r="F9" s="69" t="s">
        <v>180</v>
      </c>
      <c r="G9" s="188" t="s">
        <v>181</v>
      </c>
      <c r="K9" s="310" t="s">
        <v>182</v>
      </c>
      <c r="L9" s="317" t="n">
        <f aca="false">+Input!D36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9" t="n">
        <f aca="false">+Input!$E$13</f>
        <v>304500</v>
      </c>
      <c r="F10" s="69" t="s">
        <v>180</v>
      </c>
      <c r="G10" s="188" t="s">
        <v>181</v>
      </c>
      <c r="K10" s="310" t="s">
        <v>184</v>
      </c>
      <c r="L10" s="317" t="n">
        <f aca="false">+Input!D37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+Input!D38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+Input!D39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-2156450.2488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-2156450.2488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-9020342.6345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-269016.0605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-9020342.6345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17354.7415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-1870079.4468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17354.7415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-9002987.893</v>
      </c>
      <c r="K36" s="310" t="s">
        <v>118</v>
      </c>
      <c r="L36" s="315"/>
      <c r="M36" s="57" t="n">
        <f aca="false">SUM(M30:M34)</f>
        <v>-11159438.1418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-11159438.1418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-284761.0122</v>
      </c>
      <c r="D43" s="358" t="n">
        <f aca="false">SUM(D47:D76)-D61-D68-D69</f>
        <v>469524.6891</v>
      </c>
      <c r="E43" s="358" t="n">
        <f aca="false">SUM(E47:E76)-I61-I68-I69</f>
        <v>-992148.3244</v>
      </c>
      <c r="F43" s="358" t="n">
        <f aca="false">SUM(F47:F76)-J61-J68-J69</f>
        <v>-294358.1672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-136.467499999951</v>
      </c>
      <c r="J43" s="358" t="n">
        <f aca="false">SUM(J47:J76)-K61-K68-K69</f>
        <v>-117026.8813</v>
      </c>
      <c r="K43" s="358" t="n">
        <f aca="false">SUM(K47:K76)-M61-M68-M69</f>
        <v>-262033.3524</v>
      </c>
      <c r="L43" s="358" t="n">
        <f aca="false">SUM(L47:L76)-N61-N68-N69</f>
        <v>44618.9564</v>
      </c>
      <c r="M43" s="358" t="n">
        <f aca="false">SUM(M47:M76)-O61-O68-O69</f>
        <v>-158846.491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-63586.5607</v>
      </c>
      <c r="Q43" s="358" t="n">
        <f aca="false">SUM(Q47:Q76)-S61-S68-S69</f>
        <v>105022.4233</v>
      </c>
      <c r="R43" s="358" t="n">
        <f aca="false">SUM(R47:R76)-T61-T68-T69</f>
        <v>-84757.9948000001</v>
      </c>
      <c r="S43" s="358" t="n">
        <f aca="false">SUM(S47:S76)-V61-V68-V69</f>
        <v>-248945.0056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248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248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248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248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-811462.2767</v>
      </c>
      <c r="C47" s="317" t="n">
        <v>-240047.5509</v>
      </c>
      <c r="D47" s="317" t="n">
        <v>170712.2794</v>
      </c>
      <c r="E47" s="188" t="n">
        <v>-839910.2145</v>
      </c>
      <c r="F47" s="317" t="n">
        <v>-45619.7781</v>
      </c>
      <c r="G47" s="317" t="n">
        <v>0</v>
      </c>
      <c r="H47" s="317" t="n">
        <v>0</v>
      </c>
      <c r="I47" s="317" t="n">
        <v>-12740.0066</v>
      </c>
      <c r="J47" s="317" t="n">
        <v>-75347.7421</v>
      </c>
      <c r="K47" s="317" t="n">
        <v>-362602.5584</v>
      </c>
      <c r="L47" s="317" t="n">
        <v>142775.2373</v>
      </c>
      <c r="M47" s="317" t="n">
        <v>81945.834</v>
      </c>
      <c r="N47" s="317" t="n">
        <v>0</v>
      </c>
      <c r="O47" s="317" t="n">
        <v>0</v>
      </c>
      <c r="P47" s="317" t="n">
        <v>186212.9394</v>
      </c>
      <c r="Q47" s="317" t="n">
        <v>116963.7463</v>
      </c>
      <c r="R47" s="317" t="n">
        <v>48168.8156</v>
      </c>
      <c r="S47" s="317" t="n">
        <f aca="false">+Input!$E$16</f>
        <v>18026.7219</v>
      </c>
      <c r="T47" s="317"/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+Input!$E$16</f>
        <v>18026.7219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-283317.4837</v>
      </c>
      <c r="C53" s="317" t="n">
        <v>-30298.2144</v>
      </c>
      <c r="D53" s="317" t="n">
        <v>120448.3655</v>
      </c>
      <c r="E53" s="188" t="n">
        <v>-114276.854</v>
      </c>
      <c r="F53" s="317" t="n">
        <v>-17938.1368</v>
      </c>
      <c r="H53" s="317"/>
      <c r="I53" s="317" t="n">
        <v>0</v>
      </c>
      <c r="J53" s="317" t="n">
        <v>-71597.8157</v>
      </c>
      <c r="K53" s="317" t="n">
        <v>-48367.5643</v>
      </c>
      <c r="L53" s="317" t="n">
        <v>-4488.372</v>
      </c>
      <c r="M53" s="317" t="n">
        <v>0</v>
      </c>
      <c r="N53" s="317"/>
      <c r="O53" s="317"/>
      <c r="P53" s="317" t="n">
        <v>-40664.2501</v>
      </c>
      <c r="Q53" s="317" t="n">
        <v>-7984.4728</v>
      </c>
      <c r="R53" s="317" t="n">
        <v>-18965.6013</v>
      </c>
      <c r="S53" s="317" t="n">
        <f aca="false">+Input!$E$17</f>
        <v>-49184.5678</v>
      </c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+Input!$E$17</f>
        <v>-49184.5678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-96616.0503999996</v>
      </c>
      <c r="C54" s="317" t="n">
        <v>0</v>
      </c>
      <c r="D54" s="317" t="n">
        <v>-31877.7541</v>
      </c>
      <c r="E54" s="188" t="n">
        <v>0</v>
      </c>
      <c r="F54" s="317" t="n">
        <v>-98148.7955999998</v>
      </c>
      <c r="H54" s="317"/>
      <c r="I54" s="317" t="n">
        <v>0</v>
      </c>
      <c r="J54" s="317" t="n">
        <v>0</v>
      </c>
      <c r="K54" s="317" t="n">
        <v>26424.0856000003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6986.41369999992</v>
      </c>
      <c r="S54" s="317" t="n">
        <f aca="false">+Input!$E$18</f>
        <v>0</v>
      </c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+Input!$E$18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851982.9445</v>
      </c>
      <c r="C55" s="317" t="n">
        <v>28479.74</v>
      </c>
      <c r="D55" s="317" t="n">
        <v>186507.561</v>
      </c>
      <c r="E55" s="188" t="n">
        <v>106876.43</v>
      </c>
      <c r="F55" s="317" t="n">
        <v>1950.0575</v>
      </c>
      <c r="H55" s="317"/>
      <c r="I55" s="317" t="n">
        <v>90093.093</v>
      </c>
      <c r="J55" s="317" t="n">
        <v>47048.809</v>
      </c>
      <c r="K55" s="317" t="n">
        <v>307329.8755</v>
      </c>
      <c r="L55" s="317" t="n">
        <v>34721.0145</v>
      </c>
      <c r="M55" s="317" t="n">
        <v>355.4815</v>
      </c>
      <c r="N55" s="317"/>
      <c r="O55" s="317"/>
      <c r="P55" s="317" t="n">
        <v>10773.7745</v>
      </c>
      <c r="Q55" s="317" t="n">
        <v>31293.2395</v>
      </c>
      <c r="R55" s="317" t="n">
        <v>5445.817</v>
      </c>
      <c r="S55" s="317" t="n">
        <f aca="false">+Input!$E$21</f>
        <v>1108.0515</v>
      </c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+Input!$E$21</f>
        <v>1108.0515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-19433.961</v>
      </c>
      <c r="C56" s="317" t="n">
        <v>-16153.543</v>
      </c>
      <c r="D56" s="317" t="n">
        <v>36543.49</v>
      </c>
      <c r="E56" s="188" t="n">
        <v>-98555.26</v>
      </c>
      <c r="F56" s="317" t="n">
        <v>-74267.859</v>
      </c>
      <c r="H56" s="317"/>
      <c r="I56" s="317" t="n">
        <v>133738.852</v>
      </c>
      <c r="J56" s="317" t="n">
        <v>72384.7945</v>
      </c>
      <c r="K56" s="317" t="n">
        <v>-72602.0035</v>
      </c>
      <c r="L56" s="317" t="n">
        <v>-25183.9975</v>
      </c>
      <c r="M56" s="317" t="n">
        <v>-154393.773</v>
      </c>
      <c r="N56" s="317"/>
      <c r="O56" s="317"/>
      <c r="P56" s="317" t="n">
        <v>89043.977</v>
      </c>
      <c r="Q56" s="317" t="n">
        <v>101834.7195</v>
      </c>
      <c r="R56" s="317" t="n">
        <v>27172.083</v>
      </c>
      <c r="S56" s="317" t="n">
        <f aca="false">+Input!$E$22</f>
        <v>-38995.441</v>
      </c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+Input!$E$22</f>
        <v>-38995.441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-1511232.6195</v>
      </c>
      <c r="C57" s="317" t="n">
        <v>-33416.78</v>
      </c>
      <c r="D57" s="317" t="n">
        <v>-38902.86</v>
      </c>
      <c r="E57" s="188" t="n">
        <v>-67618.75</v>
      </c>
      <c r="F57" s="317" t="n">
        <v>-60622.035</v>
      </c>
      <c r="H57" s="317"/>
      <c r="I57" s="317" t="n">
        <v>-180503.9785</v>
      </c>
      <c r="J57" s="317" t="n">
        <v>-84859.142</v>
      </c>
      <c r="K57" s="317" t="n">
        <v>-120079.652</v>
      </c>
      <c r="L57" s="317" t="n">
        <v>-112622.709</v>
      </c>
      <c r="M57" s="317" t="n">
        <v>-106759.9565</v>
      </c>
      <c r="N57" s="317"/>
      <c r="O57" s="317"/>
      <c r="P57" s="317" t="n">
        <v>-281540.749</v>
      </c>
      <c r="Q57" s="317" t="n">
        <v>-110475.6135</v>
      </c>
      <c r="R57" s="317" t="n">
        <v>-134041.2795</v>
      </c>
      <c r="S57" s="317" t="n">
        <f aca="false">+Input!$E$23</f>
        <v>-179789.1145</v>
      </c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+Input!$E$23</f>
        <v>-179789.1145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-16271.465</v>
      </c>
      <c r="C58" s="317" t="n">
        <v>6836.7995</v>
      </c>
      <c r="D58" s="317" t="n">
        <v>26089.4217</v>
      </c>
      <c r="E58" s="188" t="n">
        <v>21245.9006</v>
      </c>
      <c r="F58" s="317" t="n">
        <v>319.8749</v>
      </c>
      <c r="H58" s="317"/>
      <c r="I58" s="317" t="n">
        <v>-30557.4264</v>
      </c>
      <c r="J58" s="317" t="n">
        <v>-4600.7792</v>
      </c>
      <c r="K58" s="317" t="n">
        <v>7907.1282</v>
      </c>
      <c r="L58" s="317" t="n">
        <v>9495.638</v>
      </c>
      <c r="M58" s="317" t="n">
        <v>20077.983</v>
      </c>
      <c r="N58" s="317"/>
      <c r="O58" s="317"/>
      <c r="P58" s="317" t="n">
        <v>-27139.4566</v>
      </c>
      <c r="Q58" s="317" t="n">
        <v>-26510.8642</v>
      </c>
      <c r="R58" s="317" t="n">
        <v>-19441.0535</v>
      </c>
      <c r="S58" s="317" t="n">
        <f aca="false">+Input!$E$24</f>
        <v>5.369</v>
      </c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+Input!$E$24</f>
        <v>5.369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-1083.2765</v>
      </c>
      <c r="C59" s="317" t="n">
        <v>-161.4634</v>
      </c>
      <c r="D59" s="317" t="n">
        <v>4.18559999999999</v>
      </c>
      <c r="E59" s="188" t="n">
        <v>90.4235</v>
      </c>
      <c r="F59" s="317" t="n">
        <v>-31.4951</v>
      </c>
      <c r="H59" s="317"/>
      <c r="I59" s="317" t="n">
        <v>-167.001</v>
      </c>
      <c r="J59" s="317" t="n">
        <v>-55.0058</v>
      </c>
      <c r="K59" s="317" t="n">
        <v>-42.6635</v>
      </c>
      <c r="L59" s="317" t="n">
        <v>-77.8549</v>
      </c>
      <c r="M59" s="317" t="n">
        <v>-72.06</v>
      </c>
      <c r="N59" s="317"/>
      <c r="O59" s="317"/>
      <c r="P59" s="317" t="n">
        <v>-272.7959</v>
      </c>
      <c r="Q59" s="317" t="n">
        <v>-98.3315</v>
      </c>
      <c r="R59" s="317" t="n">
        <v>-83.1898</v>
      </c>
      <c r="S59" s="317" t="n">
        <f aca="false">+Input!$E$25</f>
        <v>-116.0247</v>
      </c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+Input!$E$25</f>
        <v>-116.0247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f aca="false">+Input!$E$26</f>
        <v>0</v>
      </c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+Input!$E$26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f aca="false">+Input!$E$27</f>
        <v>0</v>
      </c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+Input!$E$27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f aca="false">+Input!$E$28</f>
        <v>0</v>
      </c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+Input!$E$28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f aca="false">+Input!$E$30</f>
        <v>0</v>
      </c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+Input!$E$30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-1870079.4468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17354.7415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217"/>
      <c r="D165" s="422"/>
      <c r="E165" s="403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301"/>
      <c r="C166" s="301"/>
      <c r="D166" s="402"/>
      <c r="E166" s="403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03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301"/>
      <c r="C168" s="301"/>
      <c r="D168" s="402"/>
      <c r="E168" s="403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3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3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3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3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3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15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15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R47" activeCellId="0" sqref="R47:R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7.14"/>
    <col collapsed="false" customWidth="true" hidden="false" outlineLevel="0" max="2" min="2" style="188" width="17.42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7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18.85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471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472" t="n">
        <v>37012</v>
      </c>
      <c r="D4" s="69"/>
      <c r="E4" s="0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473" t="n">
        <f aca="false">+Input!A3</f>
        <v>45926.9811848945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n">
        <f aca="false">+Input!B4</f>
        <v>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+Input!B12</f>
        <v>0</v>
      </c>
      <c r="F9" s="69" t="s">
        <v>180</v>
      </c>
      <c r="G9" s="188" t="s">
        <v>181</v>
      </c>
      <c r="K9" s="310" t="s">
        <v>182</v>
      </c>
      <c r="L9" s="317" t="n">
        <f aca="false">+Input!B36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9" t="n">
        <f aca="false">+Input!B13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+Input!B37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+Input!B38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+Input!B39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 t="s">
        <v>307</v>
      </c>
      <c r="L13" s="317" t="n">
        <v>0</v>
      </c>
      <c r="M13" s="301"/>
      <c r="N13" s="301"/>
      <c r="O13" s="301"/>
      <c r="P13" s="301"/>
      <c r="Q13" s="301"/>
      <c r="R13" s="311"/>
      <c r="S13" s="120" t="n">
        <f aca="false">IF(R13&gt;=0,R13/1000*5.826,0)</f>
        <v>0</v>
      </c>
      <c r="T13" s="120" t="n">
        <f aca="false">IF(R13&lt;=0,R13/1000*5.826,0)</f>
        <v>0</v>
      </c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74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f aca="false">+B63</f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01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0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0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475" t="n">
        <v>0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0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-0</v>
      </c>
      <c r="H35" s="188" t="s">
        <v>237</v>
      </c>
      <c r="K35" s="310"/>
      <c r="L35" s="301"/>
      <c r="M35" s="57" t="n">
        <v>0</v>
      </c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0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SUM(E47:E76)-E61-E68-E69</f>
        <v>0</v>
      </c>
      <c r="F43" s="358" t="n">
        <f aca="false">SUM(F47:F76)-G61-G68-G69</f>
        <v>0</v>
      </c>
      <c r="G43" s="358" t="n">
        <f aca="false">SUM(G47:G76)-H61-H68-H69</f>
        <v>0</v>
      </c>
      <c r="H43" s="358" t="n">
        <f aca="false">SUM(H47:H76)-H61-H68-H69</f>
        <v>0</v>
      </c>
      <c r="I43" s="358" t="n">
        <f aca="false">SUM(I47:I76)-I61-I68-I69</f>
        <v>0</v>
      </c>
      <c r="J43" s="358" t="n">
        <f aca="false">SUM(J47:J76)-J61-J68-J69</f>
        <v>0</v>
      </c>
      <c r="K43" s="358" t="n">
        <f aca="false">SUM(K47:K76)-K61-K68-K69</f>
        <v>0</v>
      </c>
      <c r="L43" s="358" t="n">
        <f aca="false">SUM(L47:L76)-L61-L68-L69</f>
        <v>0</v>
      </c>
      <c r="M43" s="358" t="n">
        <f aca="false">SUM(M47:M76)-M61-M68-M69</f>
        <v>0</v>
      </c>
      <c r="N43" s="358" t="n">
        <f aca="false">SUM(N47:N76)-N61-N68-N69</f>
        <v>0</v>
      </c>
      <c r="O43" s="358" t="n">
        <f aca="false">SUM(O47:O76)-O61-O68-O69</f>
        <v>0</v>
      </c>
      <c r="P43" s="358" t="n">
        <f aca="false">SUM(P47:P76)-P61-P68-P69</f>
        <v>0</v>
      </c>
      <c r="Q43" s="358" t="n">
        <f aca="false">SUM(Q47:Q76)-Q61-Q68-Q69</f>
        <v>0</v>
      </c>
      <c r="R43" s="358" t="n">
        <f aca="false">SUM(R47:R76)-R61-R68-R69</f>
        <v>0</v>
      </c>
      <c r="S43" s="358" t="n">
        <f aca="false">SUM(S47:S76)-S61-S68-S69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SUM(Z47:Z76)-Z61-Z68-Z69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250</v>
      </c>
      <c r="E45" s="368" t="s">
        <v>247</v>
      </c>
      <c r="F45" s="368" t="s">
        <v>247</v>
      </c>
      <c r="G45" s="368" t="s">
        <v>251</v>
      </c>
      <c r="H45" s="368" t="s">
        <v>248</v>
      </c>
      <c r="I45" s="368" t="s">
        <v>249</v>
      </c>
      <c r="J45" s="368" t="s">
        <v>248</v>
      </c>
      <c r="K45" s="368" t="s">
        <v>250</v>
      </c>
      <c r="L45" s="368" t="s">
        <v>247</v>
      </c>
      <c r="M45" s="368" t="s">
        <v>247</v>
      </c>
      <c r="N45" s="368" t="s">
        <v>251</v>
      </c>
      <c r="O45" s="368" t="s">
        <v>248</v>
      </c>
      <c r="P45" s="368" t="s">
        <v>249</v>
      </c>
      <c r="Q45" s="368" t="s">
        <v>248</v>
      </c>
      <c r="R45" s="368" t="s">
        <v>250</v>
      </c>
      <c r="S45" s="368" t="s">
        <v>247</v>
      </c>
      <c r="T45" s="368" t="s">
        <v>247</v>
      </c>
      <c r="U45" s="368" t="s">
        <v>251</v>
      </c>
      <c r="V45" s="368" t="s">
        <v>248</v>
      </c>
      <c r="W45" s="368" t="s">
        <v>249</v>
      </c>
      <c r="X45" s="368" t="s">
        <v>248</v>
      </c>
      <c r="Y45" s="368" t="s">
        <v>250</v>
      </c>
      <c r="Z45" s="368" t="s">
        <v>247</v>
      </c>
      <c r="AA45" s="368" t="s">
        <v>247</v>
      </c>
      <c r="AB45" s="368" t="s">
        <v>251</v>
      </c>
      <c r="AC45" s="368" t="s">
        <v>248</v>
      </c>
      <c r="AD45" s="368" t="s">
        <v>249</v>
      </c>
      <c r="AE45" s="368" t="s">
        <v>248</v>
      </c>
      <c r="AF45" s="368" t="s">
        <v>250</v>
      </c>
      <c r="AG45" s="368" t="s">
        <v>247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H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0</v>
      </c>
      <c r="C47" s="317" t="n">
        <v>0</v>
      </c>
      <c r="D47" s="317" t="n">
        <v>0</v>
      </c>
      <c r="E47" s="317"/>
      <c r="F47" s="317"/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/>
      <c r="O47" s="317"/>
      <c r="P47" s="317" t="n">
        <v>0</v>
      </c>
      <c r="Q47" s="317" t="n">
        <v>0</v>
      </c>
      <c r="R47" s="317" t="n">
        <v>0</v>
      </c>
      <c r="S47" s="317" t="n">
        <f aca="false">+Input!$B$16</f>
        <v>0</v>
      </c>
      <c r="T47" s="317"/>
      <c r="U47" s="317"/>
      <c r="V47" s="317"/>
      <c r="W47" s="317"/>
      <c r="X47" s="317"/>
      <c r="Y47" s="317"/>
      <c r="Z47" s="317"/>
      <c r="AA47" s="317"/>
      <c r="AB47" s="317" t="n">
        <v>0</v>
      </c>
      <c r="AC47" s="317"/>
      <c r="AD47" s="317" t="n">
        <v>0</v>
      </c>
      <c r="AE47" s="317"/>
      <c r="AF47" s="317"/>
      <c r="AG47" s="317"/>
      <c r="AH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+Input!$B$16</f>
        <v>0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317"/>
      <c r="F48" s="317"/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H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317"/>
      <c r="F49" s="317"/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H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317"/>
      <c r="F50" s="317"/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H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317"/>
      <c r="F51" s="317"/>
      <c r="G51" s="317" t="n">
        <f aca="false">+Input!$B$20</f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f aca="false">+Input!$B$20</f>
        <v>0</v>
      </c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H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f aca="false">+Input!$B$20</f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317"/>
      <c r="F52" s="317"/>
      <c r="G52" s="317" t="n">
        <f aca="false">+Input!$B$19</f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f aca="false">+Input!$B$19</f>
        <v>0</v>
      </c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H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f aca="false">+Input!$B$19</f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317"/>
      <c r="F53" s="317"/>
      <c r="G53" s="317" t="n">
        <f aca="false">+Input!$B$17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v>0</v>
      </c>
      <c r="R53" s="317" t="n">
        <v>0</v>
      </c>
      <c r="S53" s="317" t="n">
        <f aca="false">+Input!$B$17</f>
        <v>0</v>
      </c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H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+Input!$B$17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317"/>
      <c r="F54" s="317"/>
      <c r="G54" s="317" t="n">
        <f aca="false">+Input!$B$18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0</v>
      </c>
      <c r="S54" s="317" t="n">
        <f aca="false">+Input!$B$18</f>
        <v>0</v>
      </c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H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+Input!$B$18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317"/>
      <c r="F55" s="317"/>
      <c r="G55" s="317" t="n">
        <f aca="false">+Input!$B$21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f aca="false">+Input!$B$21</f>
        <v>0</v>
      </c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H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+Input!$B$21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317"/>
      <c r="F56" s="317"/>
      <c r="G56" s="317" t="n">
        <f aca="false">+Input!$B$22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f aca="false">+Input!$B$22</f>
        <v>0</v>
      </c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H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+Input!$B$22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317"/>
      <c r="F57" s="317"/>
      <c r="G57" s="317" t="n">
        <f aca="false">+Input!$B$23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f aca="false">+Input!$B$23</f>
        <v>0</v>
      </c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H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+Input!$B$23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0</v>
      </c>
      <c r="C58" s="317" t="n">
        <v>0</v>
      </c>
      <c r="D58" s="317" t="n">
        <v>0</v>
      </c>
      <c r="E58" s="317"/>
      <c r="F58" s="317"/>
      <c r="G58" s="317" t="n">
        <f aca="false">+Input!$B$24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v>0</v>
      </c>
      <c r="R58" s="317" t="n">
        <v>0</v>
      </c>
      <c r="S58" s="317" t="n">
        <f aca="false">+Input!$B$24</f>
        <v>0</v>
      </c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H58" s="317"/>
      <c r="AI58" s="0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+Input!$B$24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317"/>
      <c r="F59" s="317"/>
      <c r="G59" s="317" t="n">
        <f aca="false">+Input!$B$25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v>0</v>
      </c>
      <c r="R59" s="317" t="n">
        <v>0</v>
      </c>
      <c r="S59" s="317" t="n">
        <f aca="false">+Input!$B$25</f>
        <v>0</v>
      </c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H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+Input!$B$25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317"/>
      <c r="F60" s="317"/>
      <c r="G60" s="317" t="n">
        <f aca="false">+Input!$B$26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f aca="false">+Input!$B$26</f>
        <v>0</v>
      </c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H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+Input!$B$26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317"/>
      <c r="F61" s="317"/>
      <c r="G61" s="317" t="n">
        <f aca="false">+Input!$B$27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f aca="false">+Input!$B$27</f>
        <v>0</v>
      </c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H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+Input!$B$27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317"/>
      <c r="F62" s="317"/>
      <c r="G62" s="317" t="n">
        <f aca="false">+Input!$B$28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f aca="false">+Input!$B$28</f>
        <v>0</v>
      </c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H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+Input!$B$28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317"/>
      <c r="F63" s="317"/>
      <c r="G63" s="317" t="n">
        <f aca="false">+Input!$B$33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f aca="false">+Input!$B$33</f>
        <v>0</v>
      </c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H63" s="317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+Input!$B$33</f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317"/>
      <c r="F64" s="317"/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H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317"/>
      <c r="F65" s="317"/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H65" s="317"/>
      <c r="AI65" s="379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317"/>
      <c r="F66" s="317"/>
      <c r="G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H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317"/>
      <c r="F67" s="317"/>
      <c r="G67" s="317" t="n">
        <f aca="false">+Input!$B$29</f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f aca="false">+Input!$B$29</f>
        <v>0</v>
      </c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H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f aca="false">+Input!$B$29</f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/>
      <c r="D68" s="317"/>
      <c r="E68" s="317"/>
      <c r="F68" s="317"/>
      <c r="G68" s="317"/>
      <c r="H68" s="317"/>
      <c r="I68" s="317"/>
      <c r="J68" s="317"/>
      <c r="K68" s="317"/>
      <c r="L68" s="317"/>
      <c r="M68" s="317"/>
      <c r="N68" s="317"/>
      <c r="O68" s="317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H68" s="317"/>
      <c r="AI68" s="379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/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317"/>
      <c r="F69" s="317"/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H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317"/>
      <c r="F70" s="317"/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H70" s="317"/>
      <c r="AI70" s="379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n">
        <f aca="false">SUM(C71:AG71)</f>
        <v>0</v>
      </c>
      <c r="C71" s="0"/>
      <c r="E71" s="317"/>
      <c r="F71" s="0"/>
      <c r="G71" s="317"/>
      <c r="H71" s="317"/>
      <c r="I71" s="317"/>
      <c r="J71" s="0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F</v>
      </c>
      <c r="E83" s="368" t="str">
        <f aca="false">E45</f>
        <v>S</v>
      </c>
      <c r="F83" s="368" t="str">
        <f aca="false">F45</f>
        <v>S</v>
      </c>
      <c r="G83" s="368" t="str">
        <f aca="false">G45</f>
        <v>M</v>
      </c>
      <c r="H83" s="368" t="str">
        <f aca="false">H45</f>
        <v>T</v>
      </c>
      <c r="I83" s="368" t="str">
        <f aca="false">I45</f>
        <v>W</v>
      </c>
      <c r="J83" s="368" t="str">
        <f aca="false">J45</f>
        <v>T</v>
      </c>
      <c r="K83" s="368" t="str">
        <f aca="false">K45</f>
        <v>F</v>
      </c>
      <c r="L83" s="368" t="str">
        <f aca="false">L45</f>
        <v>S</v>
      </c>
      <c r="M83" s="368" t="str">
        <f aca="false">M45</f>
        <v>S</v>
      </c>
      <c r="N83" s="368" t="str">
        <f aca="false">N45</f>
        <v>M</v>
      </c>
      <c r="O83" s="368" t="str">
        <f aca="false">O45</f>
        <v>T</v>
      </c>
      <c r="P83" s="368" t="str">
        <f aca="false">P45</f>
        <v>W</v>
      </c>
      <c r="Q83" s="368" t="str">
        <f aca="false">Q45</f>
        <v>T</v>
      </c>
      <c r="R83" s="368" t="str">
        <f aca="false">R45</f>
        <v>F</v>
      </c>
      <c r="S83" s="368" t="str">
        <f aca="false">S45</f>
        <v>S</v>
      </c>
      <c r="T83" s="368" t="str">
        <f aca="false">T45</f>
        <v>S</v>
      </c>
      <c r="U83" s="368" t="str">
        <f aca="false">U45</f>
        <v>M</v>
      </c>
      <c r="V83" s="368" t="str">
        <f aca="false">V45</f>
        <v>T</v>
      </c>
      <c r="W83" s="368" t="str">
        <f aca="false">W45</f>
        <v>W</v>
      </c>
      <c r="X83" s="368" t="str">
        <f aca="false">X45</f>
        <v>T</v>
      </c>
      <c r="Y83" s="368" t="str">
        <f aca="false">Y45</f>
        <v>F</v>
      </c>
      <c r="Z83" s="368" t="str">
        <f aca="false">Z45</f>
        <v>S</v>
      </c>
      <c r="AA83" s="368" t="str">
        <f aca="false">AA45</f>
        <v>S</v>
      </c>
      <c r="AB83" s="368" t="str">
        <f aca="false">AB45</f>
        <v>M</v>
      </c>
      <c r="AC83" s="368" t="str">
        <f aca="false">AC45</f>
        <v>T</v>
      </c>
      <c r="AD83" s="368" t="str">
        <f aca="false">AD45</f>
        <v>W</v>
      </c>
      <c r="AE83" s="368" t="str">
        <f aca="false">AE45</f>
        <v>T</v>
      </c>
      <c r="AF83" s="368" t="str">
        <f aca="false">AF45</f>
        <v>F</v>
      </c>
      <c r="AG83" s="368" t="str">
        <f aca="false">AG45</f>
        <v>S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  <c r="BB89" s="188" t="n">
        <f aca="false">+Input!$B$9</f>
        <v>0</v>
      </c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7"/>
      <c r="AF90" s="317"/>
      <c r="AG90" s="317"/>
      <c r="AH90" s="317"/>
      <c r="AI90" s="317"/>
      <c r="AJ90" s="317"/>
      <c r="AK90" s="317"/>
      <c r="AL90" s="317"/>
      <c r="AM90" s="317"/>
      <c r="AN90" s="317"/>
      <c r="AO90" s="317"/>
      <c r="AP90" s="317"/>
      <c r="AQ90" s="317"/>
      <c r="AR90" s="317"/>
      <c r="AS90" s="317"/>
      <c r="AT90" s="317"/>
      <c r="AU90" s="317"/>
      <c r="AV90" s="317"/>
      <c r="AW90" s="317"/>
      <c r="AX90" s="317"/>
      <c r="AY90" s="317"/>
      <c r="AZ90" s="317"/>
      <c r="BB90" s="31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/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F</v>
      </c>
      <c r="E106" s="368" t="str">
        <f aca="false">E45</f>
        <v>S</v>
      </c>
      <c r="F106" s="368" t="str">
        <f aca="false">F45</f>
        <v>S</v>
      </c>
      <c r="G106" s="368" t="str">
        <f aca="false">G45</f>
        <v>M</v>
      </c>
      <c r="H106" s="368" t="str">
        <f aca="false">H45</f>
        <v>T</v>
      </c>
      <c r="I106" s="368" t="str">
        <f aca="false">I45</f>
        <v>W</v>
      </c>
      <c r="J106" s="368" t="str">
        <f aca="false">J45</f>
        <v>T</v>
      </c>
      <c r="K106" s="368" t="str">
        <f aca="false">K45</f>
        <v>F</v>
      </c>
      <c r="L106" s="368" t="str">
        <f aca="false">L45</f>
        <v>S</v>
      </c>
      <c r="M106" s="368" t="str">
        <f aca="false">M45</f>
        <v>S</v>
      </c>
      <c r="N106" s="368" t="str">
        <f aca="false">N45</f>
        <v>M</v>
      </c>
      <c r="O106" s="368" t="str">
        <f aca="false">O45</f>
        <v>T</v>
      </c>
      <c r="P106" s="368" t="str">
        <f aca="false">P45</f>
        <v>W</v>
      </c>
      <c r="Q106" s="368" t="str">
        <f aca="false">Q45</f>
        <v>T</v>
      </c>
      <c r="R106" s="368" t="str">
        <f aca="false">R45</f>
        <v>F</v>
      </c>
      <c r="S106" s="368" t="str">
        <f aca="false">S45</f>
        <v>S</v>
      </c>
      <c r="T106" s="368" t="str">
        <f aca="false">T45</f>
        <v>S</v>
      </c>
      <c r="U106" s="368" t="str">
        <f aca="false">U45</f>
        <v>M</v>
      </c>
      <c r="V106" s="368" t="str">
        <f aca="false">V45</f>
        <v>T</v>
      </c>
      <c r="W106" s="368" t="str">
        <f aca="false">W45</f>
        <v>W</v>
      </c>
      <c r="X106" s="368" t="str">
        <f aca="false">X45</f>
        <v>T</v>
      </c>
      <c r="Y106" s="368" t="str">
        <f aca="false">Y45</f>
        <v>F</v>
      </c>
      <c r="Z106" s="368" t="str">
        <f aca="false">Z45</f>
        <v>S</v>
      </c>
      <c r="AA106" s="368" t="str">
        <f aca="false">AA45</f>
        <v>S</v>
      </c>
      <c r="AB106" s="368" t="str">
        <f aca="false">AB45</f>
        <v>M</v>
      </c>
      <c r="AC106" s="368" t="str">
        <f aca="false">AC45</f>
        <v>T</v>
      </c>
      <c r="AD106" s="368" t="str">
        <f aca="false">AD45</f>
        <v>W</v>
      </c>
      <c r="AE106" s="368" t="str">
        <f aca="false">AE45</f>
        <v>T</v>
      </c>
      <c r="AF106" s="368" t="str">
        <f aca="false">AF45</f>
        <v>F</v>
      </c>
      <c r="AG106" s="368" t="str">
        <f aca="false">AG45</f>
        <v>S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  <c r="AA108" s="317"/>
      <c r="AB108" s="317"/>
      <c r="AC108" s="317"/>
      <c r="AD108" s="317"/>
      <c r="AE108" s="317"/>
      <c r="AF108" s="317"/>
      <c r="AG108" s="317"/>
      <c r="AH108" s="317"/>
      <c r="AI108" s="317"/>
      <c r="AJ108" s="317"/>
      <c r="AK108" s="317"/>
      <c r="AL108" s="317"/>
      <c r="AM108" s="317"/>
      <c r="AN108" s="317"/>
      <c r="AO108" s="317"/>
      <c r="AP108" s="317"/>
      <c r="AQ108" s="317"/>
      <c r="AR108" s="317"/>
      <c r="AS108" s="317"/>
      <c r="AT108" s="317"/>
      <c r="AU108" s="317"/>
      <c r="AV108" s="317"/>
      <c r="AW108" s="317"/>
      <c r="AX108" s="317"/>
      <c r="AY108" s="317"/>
      <c r="AZ108" s="317"/>
      <c r="BB108" s="31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  <c r="AA109" s="317"/>
      <c r="AB109" s="317"/>
      <c r="AC109" s="317"/>
      <c r="AD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  <c r="AA110" s="317"/>
      <c r="AB110" s="317"/>
      <c r="AC110" s="317"/>
      <c r="AD110" s="317"/>
      <c r="AE110" s="317"/>
      <c r="AF110" s="317"/>
      <c r="AG110" s="317"/>
      <c r="AH110" s="301"/>
      <c r="AJ110" s="301"/>
      <c r="AK110" s="317"/>
      <c r="AL110" s="376"/>
      <c r="AM110" s="57"/>
      <c r="BB110" s="188" t="n">
        <f aca="false">+Input!$B$7</f>
        <v>0</v>
      </c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  <c r="AA111" s="317"/>
      <c r="AB111" s="317"/>
      <c r="AC111" s="317"/>
      <c r="AD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  <c r="AA113" s="317"/>
      <c r="AB113" s="317"/>
      <c r="AC113" s="317"/>
      <c r="AD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76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301"/>
      <c r="J127" s="69"/>
      <c r="K127" s="406"/>
      <c r="L127" s="476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301"/>
      <c r="J128" s="69"/>
      <c r="K128" s="406"/>
      <c r="L128" s="476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477" t="s">
        <v>296</v>
      </c>
      <c r="B163" s="478"/>
      <c r="C163" s="478"/>
      <c r="D163" s="478"/>
      <c r="E163" s="479"/>
      <c r="AJ163" s="69"/>
      <c r="AK163" s="69"/>
      <c r="AL163" s="69"/>
      <c r="AM163" s="69"/>
    </row>
    <row r="164" customFormat="false" ht="12.75" hidden="false" customHeight="true" outlineLevel="0" collapsed="false">
      <c r="A164" s="480" t="s">
        <v>16</v>
      </c>
      <c r="B164" s="481" t="s">
        <v>292</v>
      </c>
      <c r="C164" s="481"/>
      <c r="D164" s="481"/>
      <c r="E164" s="482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83"/>
      <c r="B165" s="304"/>
      <c r="C165" s="304"/>
      <c r="D165" s="484"/>
      <c r="E165" s="485"/>
      <c r="AJ165" s="69"/>
      <c r="AK165" s="69"/>
      <c r="AL165" s="69"/>
      <c r="AM165" s="69"/>
    </row>
    <row r="166" customFormat="false" ht="12.75" hidden="false" customHeight="true" outlineLevel="0" collapsed="false">
      <c r="A166" s="486"/>
      <c r="B166" s="301"/>
      <c r="C166" s="301"/>
      <c r="D166" s="402"/>
      <c r="E166" s="487"/>
      <c r="AJ166" s="69"/>
      <c r="AK166" s="69"/>
      <c r="AL166" s="69"/>
      <c r="AM166" s="69"/>
    </row>
    <row r="167" customFormat="false" ht="12.75" hidden="false" customHeight="true" outlineLevel="0" collapsed="false">
      <c r="A167" s="486"/>
      <c r="B167" s="3"/>
      <c r="C167" s="301"/>
      <c r="D167" s="402"/>
      <c r="E167" s="488"/>
      <c r="AJ167" s="69"/>
      <c r="AK167" s="69"/>
      <c r="AL167" s="69"/>
      <c r="AM167" s="69"/>
    </row>
    <row r="168" customFormat="false" ht="12.75" hidden="false" customHeight="true" outlineLevel="0" collapsed="false">
      <c r="A168" s="486" t="s">
        <v>77</v>
      </c>
      <c r="B168" s="217" t="s">
        <v>77</v>
      </c>
      <c r="C168" s="217"/>
      <c r="D168" s="422"/>
      <c r="E168" s="423"/>
      <c r="AJ168" s="69"/>
      <c r="AK168" s="69"/>
      <c r="AL168" s="69"/>
      <c r="AM168" s="69"/>
    </row>
    <row r="169" customFormat="false" ht="12.75" hidden="false" customHeight="true" outlineLevel="0" collapsed="false">
      <c r="A169" s="486"/>
      <c r="B169" s="217" t="s">
        <v>77</v>
      </c>
      <c r="C169" s="217"/>
      <c r="D169" s="422"/>
      <c r="E169" s="423"/>
      <c r="AJ169" s="69"/>
      <c r="AK169" s="69"/>
      <c r="AL169" s="69"/>
      <c r="AM169" s="69"/>
    </row>
    <row r="170" customFormat="false" ht="12.75" hidden="false" customHeight="true" outlineLevel="0" collapsed="false">
      <c r="A170" s="486" t="s">
        <v>77</v>
      </c>
      <c r="B170" s="217" t="s">
        <v>77</v>
      </c>
      <c r="C170" s="217"/>
      <c r="D170" s="422"/>
      <c r="E170" s="423"/>
      <c r="AJ170" s="69"/>
      <c r="AK170" s="69"/>
      <c r="AL170" s="69"/>
      <c r="AM170" s="69"/>
    </row>
    <row r="171" customFormat="false" ht="12.75" hidden="false" customHeight="true" outlineLevel="0" collapsed="false">
      <c r="A171" s="486"/>
      <c r="B171" s="217" t="s">
        <v>77</v>
      </c>
      <c r="C171" s="217"/>
      <c r="D171" s="422"/>
      <c r="E171" s="423"/>
      <c r="AJ171" s="69"/>
      <c r="AK171" s="69"/>
      <c r="AL171" s="69"/>
      <c r="AM171" s="69"/>
    </row>
    <row r="172" customFormat="false" ht="12.75" hidden="false" customHeight="true" outlineLevel="0" collapsed="false">
      <c r="A172" s="486"/>
      <c r="B172" s="217" t="s">
        <v>77</v>
      </c>
      <c r="C172" s="217"/>
      <c r="D172" s="422"/>
      <c r="E172" s="423"/>
      <c r="AJ172" s="69"/>
      <c r="AK172" s="69"/>
      <c r="AL172" s="69"/>
      <c r="AM172" s="69"/>
    </row>
    <row r="173" customFormat="false" ht="12.75" hidden="false" customHeight="true" outlineLevel="0" collapsed="false">
      <c r="A173" s="486" t="s">
        <v>77</v>
      </c>
      <c r="B173" s="424" t="s">
        <v>77</v>
      </c>
      <c r="C173" s="301"/>
      <c r="D173" s="402"/>
      <c r="E173" s="487"/>
      <c r="AJ173" s="69"/>
      <c r="AK173" s="69"/>
      <c r="AL173" s="69"/>
      <c r="AM173" s="69"/>
    </row>
    <row r="174" customFormat="false" ht="12.75" hidden="false" customHeight="true" outlineLevel="0" collapsed="false">
      <c r="A174" s="486"/>
      <c r="B174" s="301" t="s">
        <v>77</v>
      </c>
      <c r="C174" s="301"/>
      <c r="D174" s="402"/>
      <c r="E174" s="487"/>
      <c r="AJ174" s="69"/>
      <c r="AK174" s="69"/>
      <c r="AL174" s="69"/>
      <c r="AM174" s="69"/>
    </row>
    <row r="175" customFormat="false" ht="12.75" hidden="false" customHeight="true" outlineLevel="0" collapsed="false">
      <c r="A175" s="486"/>
      <c r="B175" s="301" t="s">
        <v>77</v>
      </c>
      <c r="C175" s="301"/>
      <c r="D175" s="402"/>
      <c r="E175" s="489"/>
      <c r="AJ175" s="69"/>
      <c r="AK175" s="69"/>
      <c r="AL175" s="69"/>
      <c r="AM175" s="69"/>
    </row>
    <row r="176" customFormat="false" ht="12.75" hidden="false" customHeight="true" outlineLevel="0" collapsed="false">
      <c r="A176" s="486"/>
      <c r="B176" s="301" t="s">
        <v>77</v>
      </c>
      <c r="C176" s="301"/>
      <c r="D176" s="402"/>
      <c r="E176" s="487"/>
      <c r="AJ176" s="69"/>
      <c r="AK176" s="69"/>
      <c r="AL176" s="69"/>
      <c r="AM176" s="69"/>
    </row>
    <row r="177" customFormat="false" ht="12.75" hidden="false" customHeight="true" outlineLevel="0" collapsed="false">
      <c r="A177" s="486"/>
      <c r="B177" s="301"/>
      <c r="C177" s="301"/>
      <c r="D177" s="402"/>
      <c r="E177" s="487"/>
      <c r="AJ177" s="69"/>
      <c r="AK177" s="69"/>
      <c r="AL177" s="69"/>
      <c r="AM177" s="69"/>
    </row>
    <row r="178" customFormat="false" ht="12.75" hidden="false" customHeight="true" outlineLevel="0" collapsed="false">
      <c r="A178" s="486"/>
      <c r="B178" s="315"/>
      <c r="C178" s="408"/>
      <c r="D178" s="411"/>
      <c r="E178" s="489"/>
      <c r="AJ178" s="69"/>
      <c r="AK178" s="69"/>
      <c r="AL178" s="69"/>
      <c r="AM178" s="69"/>
    </row>
    <row r="179" customFormat="false" ht="12.75" hidden="false" customHeight="true" outlineLevel="0" collapsed="false">
      <c r="A179" s="486"/>
      <c r="B179" s="315"/>
      <c r="C179" s="408"/>
      <c r="D179" s="411"/>
      <c r="E179" s="489"/>
      <c r="AJ179" s="69"/>
      <c r="AK179" s="69"/>
      <c r="AL179" s="69"/>
      <c r="AM179" s="69"/>
    </row>
    <row r="180" customFormat="false" ht="12.75" hidden="false" customHeight="true" outlineLevel="0" collapsed="false">
      <c r="A180" s="486"/>
      <c r="B180" s="315"/>
      <c r="C180" s="408"/>
      <c r="D180" s="411"/>
      <c r="E180" s="487"/>
      <c r="AJ180" s="69"/>
      <c r="AK180" s="69"/>
      <c r="AL180" s="69"/>
      <c r="AM180" s="69"/>
    </row>
    <row r="181" customFormat="false" ht="12.75" hidden="false" customHeight="true" outlineLevel="0" collapsed="false">
      <c r="A181" s="486"/>
      <c r="B181" s="301"/>
      <c r="C181" s="301"/>
      <c r="D181" s="402"/>
      <c r="E181" s="487"/>
      <c r="AJ181" s="69"/>
      <c r="AK181" s="69"/>
      <c r="AL181" s="69"/>
      <c r="AM181" s="69"/>
    </row>
    <row r="182" customFormat="false" ht="12.75" hidden="false" customHeight="true" outlineLevel="0" collapsed="false">
      <c r="A182" s="486"/>
      <c r="B182" s="301"/>
      <c r="C182" s="301"/>
      <c r="D182" s="402"/>
      <c r="E182" s="487"/>
      <c r="AJ182" s="69"/>
      <c r="AK182" s="69"/>
      <c r="AL182" s="69"/>
      <c r="AM182" s="69"/>
    </row>
    <row r="183" customFormat="false" ht="12.75" hidden="false" customHeight="true" outlineLevel="0" collapsed="false">
      <c r="A183" s="486"/>
      <c r="B183" s="301"/>
      <c r="C183" s="301"/>
      <c r="D183" s="402"/>
      <c r="E183" s="487"/>
      <c r="AJ183" s="69"/>
      <c r="AK183" s="69"/>
      <c r="AL183" s="69"/>
      <c r="AM183" s="69"/>
    </row>
    <row r="184" customFormat="false" ht="12.75" hidden="false" customHeight="true" outlineLevel="0" collapsed="false">
      <c r="A184" s="486"/>
      <c r="B184" s="301"/>
      <c r="C184" s="301"/>
      <c r="D184" s="402"/>
      <c r="E184" s="490"/>
      <c r="AJ184" s="69"/>
      <c r="AK184" s="69"/>
      <c r="AL184" s="69"/>
      <c r="AM184" s="69"/>
    </row>
    <row r="185" customFormat="false" ht="12.75" hidden="false" customHeight="true" outlineLevel="0" collapsed="false">
      <c r="A185" s="486"/>
      <c r="B185" s="301"/>
      <c r="C185" s="301"/>
      <c r="D185" s="415" t="s">
        <v>297</v>
      </c>
      <c r="E185" s="491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2"/>
      <c r="B186" s="350"/>
      <c r="C186" s="350"/>
      <c r="D186" s="350"/>
      <c r="E186" s="352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  <row r="251" customFormat="false" ht="12.75" hidden="false" customHeight="false" outlineLevel="0" collapsed="false">
      <c r="C251" s="317"/>
      <c r="D251" s="317"/>
      <c r="E251" s="317"/>
      <c r="F251" s="317"/>
      <c r="G251" s="317"/>
      <c r="H251" s="317"/>
      <c r="I251" s="317"/>
      <c r="J251" s="317"/>
      <c r="K251" s="317"/>
      <c r="L251" s="317"/>
      <c r="M251" s="317"/>
      <c r="N251" s="317"/>
      <c r="O251" s="317"/>
      <c r="P251" s="317"/>
      <c r="Q251" s="317"/>
      <c r="R251" s="317"/>
      <c r="S251" s="317"/>
      <c r="T251" s="317"/>
      <c r="U251" s="317"/>
      <c r="V251" s="317"/>
      <c r="W251" s="317"/>
      <c r="X251" s="317"/>
      <c r="Y251" s="317"/>
      <c r="Z251" s="317"/>
    </row>
    <row r="252" customFormat="false" ht="12.75" hidden="false" customHeight="false" outlineLevel="0" collapsed="false">
      <c r="C252" s="317"/>
      <c r="D252" s="317"/>
      <c r="E252" s="317"/>
      <c r="F252" s="317"/>
      <c r="G252" s="317"/>
      <c r="H252" s="317"/>
      <c r="I252" s="317"/>
      <c r="J252" s="317"/>
      <c r="K252" s="317"/>
      <c r="L252" s="317"/>
      <c r="M252" s="317"/>
      <c r="N252" s="317"/>
      <c r="O252" s="317"/>
      <c r="P252" s="317"/>
      <c r="Q252" s="317"/>
      <c r="R252" s="317"/>
      <c r="S252" s="317"/>
      <c r="T252" s="317"/>
      <c r="U252" s="317"/>
      <c r="V252" s="317"/>
      <c r="W252" s="317"/>
      <c r="X252" s="317"/>
      <c r="Y252" s="317"/>
      <c r="Z252" s="317"/>
    </row>
    <row r="253" customFormat="false" ht="12.75" hidden="false" customHeight="false" outlineLevel="0" collapsed="false">
      <c r="C253" s="317"/>
      <c r="D253" s="317"/>
      <c r="E253" s="317"/>
      <c r="F253" s="317"/>
      <c r="G253" s="317"/>
      <c r="H253" s="317"/>
      <c r="I253" s="317"/>
      <c r="J253" s="317"/>
      <c r="K253" s="317"/>
      <c r="L253" s="317"/>
      <c r="M253" s="317"/>
      <c r="N253" s="317"/>
      <c r="O253" s="317"/>
      <c r="P253" s="317"/>
      <c r="Q253" s="317"/>
      <c r="R253" s="317"/>
      <c r="S253" s="317"/>
      <c r="T253" s="317"/>
      <c r="U253" s="317"/>
      <c r="V253" s="317"/>
      <c r="W253" s="317"/>
      <c r="X253" s="317"/>
      <c r="Y253" s="317"/>
      <c r="Z253" s="317"/>
    </row>
    <row r="254" customFormat="false" ht="12.75" hidden="false" customHeight="false" outlineLevel="0" collapsed="false">
      <c r="C254" s="317"/>
      <c r="D254" s="317"/>
      <c r="E254" s="317"/>
      <c r="F254" s="317"/>
      <c r="G254" s="317"/>
      <c r="H254" s="317"/>
      <c r="I254" s="317"/>
      <c r="J254" s="317"/>
      <c r="K254" s="317"/>
      <c r="L254" s="317"/>
      <c r="M254" s="317"/>
      <c r="N254" s="317"/>
      <c r="O254" s="317"/>
      <c r="P254" s="317"/>
      <c r="Q254" s="317"/>
      <c r="R254" s="317"/>
      <c r="S254" s="317"/>
      <c r="T254" s="317"/>
      <c r="U254" s="317"/>
      <c r="V254" s="317"/>
      <c r="W254" s="317"/>
      <c r="X254" s="317"/>
      <c r="Y254" s="317"/>
      <c r="Z254" s="317"/>
    </row>
    <row r="255" customFormat="false" ht="12.75" hidden="false" customHeight="false" outlineLevel="0" collapsed="false">
      <c r="C255" s="317"/>
      <c r="D255" s="317"/>
      <c r="E255" s="317"/>
      <c r="F255" s="317"/>
      <c r="G255" s="317"/>
      <c r="H255" s="317"/>
      <c r="I255" s="317"/>
      <c r="J255" s="317"/>
      <c r="K255" s="317"/>
      <c r="L255" s="317"/>
      <c r="M255" s="317"/>
      <c r="N255" s="317"/>
      <c r="O255" s="317"/>
      <c r="P255" s="317"/>
      <c r="Q255" s="317"/>
      <c r="R255" s="317"/>
      <c r="S255" s="317"/>
      <c r="T255" s="317"/>
      <c r="U255" s="317"/>
      <c r="V255" s="317"/>
      <c r="W255" s="317"/>
      <c r="X255" s="317"/>
      <c r="Y255" s="317"/>
      <c r="Z255" s="317"/>
    </row>
    <row r="256" customFormat="false" ht="12.75" hidden="false" customHeight="false" outlineLevel="0" collapsed="false">
      <c r="C256" s="317"/>
      <c r="D256" s="317"/>
      <c r="E256" s="317"/>
      <c r="F256" s="317"/>
      <c r="G256" s="317"/>
      <c r="H256" s="317"/>
      <c r="I256" s="317"/>
      <c r="J256" s="317"/>
      <c r="K256" s="317"/>
      <c r="L256" s="317"/>
      <c r="M256" s="317"/>
      <c r="N256" s="317"/>
      <c r="O256" s="317"/>
      <c r="P256" s="317"/>
      <c r="Q256" s="317"/>
      <c r="R256" s="317"/>
      <c r="S256" s="317"/>
      <c r="T256" s="317"/>
      <c r="U256" s="317"/>
      <c r="V256" s="317"/>
      <c r="W256" s="317"/>
      <c r="X256" s="317"/>
      <c r="Y256" s="317"/>
      <c r="Z256" s="317"/>
    </row>
    <row r="257" customFormat="false" ht="12.75" hidden="false" customHeight="false" outlineLevel="0" collapsed="false">
      <c r="C257" s="317"/>
      <c r="D257" s="317"/>
      <c r="E257" s="317"/>
      <c r="F257" s="317"/>
      <c r="G257" s="317"/>
      <c r="H257" s="317"/>
      <c r="I257" s="317"/>
      <c r="J257" s="317"/>
      <c r="K257" s="317"/>
      <c r="L257" s="317"/>
      <c r="M257" s="317"/>
      <c r="N257" s="317"/>
      <c r="O257" s="317"/>
      <c r="P257" s="317"/>
      <c r="Q257" s="317"/>
      <c r="R257" s="317"/>
      <c r="S257" s="317"/>
      <c r="T257" s="317"/>
      <c r="U257" s="317"/>
      <c r="V257" s="317"/>
      <c r="W257" s="317"/>
      <c r="X257" s="317"/>
      <c r="Y257" s="317"/>
      <c r="Z257" s="317"/>
    </row>
    <row r="258" customFormat="false" ht="12.75" hidden="false" customHeight="false" outlineLevel="0" collapsed="false">
      <c r="C258" s="317"/>
      <c r="D258" s="317"/>
      <c r="E258" s="317"/>
      <c r="F258" s="317"/>
      <c r="G258" s="317"/>
      <c r="H258" s="317"/>
      <c r="I258" s="317"/>
      <c r="J258" s="317"/>
      <c r="K258" s="317"/>
      <c r="L258" s="317"/>
      <c r="M258" s="317"/>
      <c r="N258" s="317"/>
      <c r="O258" s="317"/>
      <c r="P258" s="317"/>
      <c r="Q258" s="317"/>
      <c r="R258" s="317"/>
      <c r="S258" s="317"/>
      <c r="T258" s="317"/>
      <c r="U258" s="317"/>
      <c r="V258" s="317"/>
      <c r="W258" s="317"/>
      <c r="X258" s="317"/>
      <c r="Y258" s="317"/>
      <c r="Z258" s="317"/>
    </row>
    <row r="259" customFormat="false" ht="12.75" hidden="false" customHeight="false" outlineLevel="0" collapsed="false">
      <c r="C259" s="317"/>
      <c r="D259" s="317"/>
      <c r="E259" s="317"/>
      <c r="F259" s="317"/>
      <c r="G259" s="317"/>
      <c r="H259" s="317"/>
      <c r="I259" s="317"/>
      <c r="J259" s="317"/>
      <c r="K259" s="317"/>
      <c r="L259" s="317"/>
      <c r="M259" s="317"/>
      <c r="N259" s="317"/>
      <c r="O259" s="317"/>
      <c r="P259" s="317"/>
      <c r="Q259" s="317"/>
      <c r="R259" s="317"/>
      <c r="S259" s="317"/>
      <c r="T259" s="317"/>
      <c r="U259" s="317"/>
      <c r="V259" s="317"/>
      <c r="W259" s="317"/>
      <c r="X259" s="317"/>
      <c r="Y259" s="317"/>
      <c r="Z259" s="317"/>
    </row>
    <row r="260" customFormat="false" ht="12.75" hidden="false" customHeight="false" outlineLevel="0" collapsed="false">
      <c r="C260" s="317"/>
      <c r="D260" s="317"/>
      <c r="E260" s="317"/>
      <c r="F260" s="317"/>
      <c r="G260" s="317"/>
      <c r="H260" s="317"/>
      <c r="I260" s="317"/>
      <c r="J260" s="317"/>
      <c r="K260" s="317"/>
      <c r="L260" s="317"/>
      <c r="M260" s="317"/>
      <c r="N260" s="317"/>
      <c r="O260" s="317"/>
      <c r="P260" s="317"/>
      <c r="Q260" s="317"/>
      <c r="R260" s="317"/>
      <c r="S260" s="317"/>
      <c r="T260" s="317"/>
      <c r="U260" s="317"/>
      <c r="V260" s="317"/>
      <c r="W260" s="317"/>
      <c r="X260" s="317"/>
      <c r="Y260" s="317"/>
      <c r="Z260" s="317"/>
    </row>
    <row r="261" customFormat="false" ht="12.75" hidden="false" customHeight="false" outlineLevel="0" collapsed="false">
      <c r="C261" s="317"/>
      <c r="D261" s="317"/>
      <c r="E261" s="317"/>
      <c r="F261" s="317"/>
      <c r="G261" s="317"/>
      <c r="H261" s="317"/>
      <c r="I261" s="317"/>
      <c r="J261" s="317"/>
      <c r="K261" s="317"/>
      <c r="L261" s="317"/>
      <c r="M261" s="317"/>
      <c r="N261" s="317"/>
      <c r="O261" s="317"/>
      <c r="P261" s="317"/>
      <c r="Q261" s="317"/>
      <c r="R261" s="317"/>
      <c r="S261" s="317"/>
      <c r="T261" s="317"/>
      <c r="U261" s="317"/>
      <c r="V261" s="317"/>
      <c r="W261" s="317"/>
      <c r="X261" s="317"/>
      <c r="Y261" s="317"/>
      <c r="Z261" s="317"/>
    </row>
    <row r="262" customFormat="false" ht="12.75" hidden="false" customHeight="false" outlineLevel="0" collapsed="false">
      <c r="C262" s="317"/>
      <c r="D262" s="317"/>
      <c r="E262" s="317"/>
      <c r="F262" s="317"/>
      <c r="G262" s="317"/>
      <c r="H262" s="317"/>
      <c r="I262" s="317"/>
      <c r="J262" s="317"/>
      <c r="K262" s="317"/>
      <c r="L262" s="317"/>
      <c r="M262" s="317"/>
      <c r="N262" s="317"/>
      <c r="O262" s="317"/>
      <c r="P262" s="317"/>
      <c r="Q262" s="317"/>
      <c r="R262" s="317"/>
      <c r="S262" s="317"/>
      <c r="T262" s="317"/>
      <c r="U262" s="317"/>
      <c r="V262" s="317"/>
      <c r="W262" s="317"/>
      <c r="X262" s="317"/>
      <c r="Y262" s="317"/>
      <c r="Z262" s="317"/>
    </row>
    <row r="263" customFormat="false" ht="12.75" hidden="false" customHeight="false" outlineLevel="0" collapsed="false">
      <c r="C263" s="317"/>
      <c r="D263" s="317"/>
      <c r="E263" s="317"/>
      <c r="F263" s="317"/>
      <c r="G263" s="317"/>
      <c r="H263" s="317"/>
      <c r="I263" s="317"/>
      <c r="J263" s="317"/>
      <c r="K263" s="317"/>
      <c r="L263" s="317"/>
      <c r="M263" s="317"/>
      <c r="N263" s="317"/>
      <c r="O263" s="317"/>
      <c r="P263" s="317"/>
      <c r="Q263" s="317"/>
      <c r="R263" s="317"/>
      <c r="S263" s="317"/>
      <c r="T263" s="317"/>
      <c r="U263" s="317"/>
      <c r="V263" s="317"/>
      <c r="W263" s="317"/>
      <c r="X263" s="317"/>
      <c r="Y263" s="317"/>
      <c r="Z263" s="317"/>
    </row>
    <row r="264" customFormat="false" ht="12.75" hidden="false" customHeight="false" outlineLevel="0" collapsed="false">
      <c r="C264" s="317"/>
      <c r="D264" s="317"/>
      <c r="E264" s="317"/>
      <c r="F264" s="317"/>
      <c r="G264" s="317"/>
      <c r="H264" s="317"/>
      <c r="I264" s="317"/>
      <c r="J264" s="317"/>
      <c r="K264" s="317"/>
      <c r="L264" s="317"/>
      <c r="M264" s="317"/>
      <c r="N264" s="317"/>
      <c r="O264" s="317"/>
      <c r="P264" s="317"/>
      <c r="Q264" s="317"/>
      <c r="R264" s="317"/>
      <c r="S264" s="317"/>
      <c r="T264" s="317"/>
      <c r="U264" s="317"/>
      <c r="V264" s="317"/>
      <c r="W264" s="317"/>
      <c r="X264" s="317"/>
      <c r="Y264" s="317"/>
      <c r="Z264" s="317"/>
    </row>
    <row r="265" customFormat="false" ht="12.75" hidden="false" customHeight="false" outlineLevel="0" collapsed="false">
      <c r="C265" s="317"/>
      <c r="D265" s="317"/>
      <c r="E265" s="317"/>
      <c r="F265" s="317"/>
      <c r="G265" s="317"/>
      <c r="H265" s="317"/>
      <c r="I265" s="317"/>
      <c r="J265" s="317"/>
      <c r="K265" s="317"/>
      <c r="L265" s="317"/>
      <c r="M265" s="317"/>
      <c r="N265" s="317"/>
      <c r="O265" s="317"/>
      <c r="P265" s="317"/>
      <c r="Q265" s="317"/>
      <c r="R265" s="317"/>
      <c r="S265" s="317"/>
      <c r="T265" s="317"/>
      <c r="U265" s="317"/>
      <c r="V265" s="317"/>
      <c r="W265" s="317"/>
      <c r="X265" s="317"/>
      <c r="Y265" s="317"/>
      <c r="Z265" s="317"/>
    </row>
    <row r="266" customFormat="false" ht="12.75" hidden="false" customHeight="false" outlineLevel="0" collapsed="false">
      <c r="C266" s="317"/>
      <c r="D266" s="317"/>
      <c r="E266" s="317"/>
      <c r="F266" s="317"/>
      <c r="G266" s="317"/>
      <c r="H266" s="317"/>
      <c r="I266" s="317"/>
      <c r="J266" s="317"/>
      <c r="K266" s="317"/>
      <c r="L266" s="317"/>
      <c r="M266" s="317"/>
      <c r="N266" s="317"/>
      <c r="O266" s="317"/>
      <c r="P266" s="317"/>
      <c r="Q266" s="317"/>
      <c r="R266" s="317"/>
      <c r="S266" s="317"/>
      <c r="T266" s="317"/>
      <c r="U266" s="317"/>
      <c r="V266" s="317"/>
      <c r="W266" s="317"/>
      <c r="X266" s="317"/>
      <c r="Y266" s="317"/>
      <c r="Z266" s="317"/>
    </row>
    <row r="267" customFormat="false" ht="12.75" hidden="false" customHeight="false" outlineLevel="0" collapsed="false">
      <c r="C267" s="317"/>
      <c r="D267" s="317"/>
      <c r="E267" s="317"/>
      <c r="F267" s="317"/>
      <c r="G267" s="317"/>
      <c r="H267" s="317"/>
      <c r="I267" s="317"/>
      <c r="J267" s="317"/>
      <c r="K267" s="317"/>
      <c r="L267" s="317"/>
      <c r="M267" s="317"/>
      <c r="N267" s="317"/>
      <c r="O267" s="317"/>
      <c r="P267" s="317"/>
      <c r="Q267" s="317"/>
      <c r="R267" s="317"/>
      <c r="S267" s="317"/>
      <c r="T267" s="317"/>
      <c r="U267" s="317"/>
      <c r="V267" s="317"/>
      <c r="W267" s="317"/>
      <c r="X267" s="317"/>
      <c r="Y267" s="317"/>
      <c r="Z267" s="317"/>
    </row>
    <row r="268" customFormat="false" ht="12.75" hidden="false" customHeight="false" outlineLevel="0" collapsed="false">
      <c r="C268" s="317"/>
      <c r="D268" s="317"/>
      <c r="E268" s="317"/>
      <c r="F268" s="317"/>
      <c r="G268" s="317"/>
      <c r="H268" s="317"/>
      <c r="I268" s="317"/>
      <c r="J268" s="317"/>
      <c r="K268" s="317"/>
      <c r="L268" s="317"/>
      <c r="M268" s="317"/>
      <c r="N268" s="317"/>
      <c r="O268" s="317"/>
      <c r="P268" s="317"/>
      <c r="Q268" s="317"/>
      <c r="R268" s="317"/>
      <c r="S268" s="317"/>
      <c r="T268" s="317"/>
      <c r="U268" s="317"/>
      <c r="V268" s="317"/>
      <c r="W268" s="317"/>
      <c r="X268" s="317"/>
      <c r="Y268" s="317"/>
      <c r="Z268" s="317"/>
    </row>
    <row r="269" customFormat="false" ht="12.75" hidden="false" customHeight="false" outlineLevel="0" collapsed="false">
      <c r="C269" s="317"/>
      <c r="D269" s="317"/>
      <c r="E269" s="317"/>
      <c r="F269" s="317"/>
      <c r="G269" s="317"/>
      <c r="H269" s="317"/>
      <c r="I269" s="317"/>
      <c r="J269" s="317"/>
      <c r="K269" s="317"/>
      <c r="L269" s="317"/>
      <c r="M269" s="317"/>
      <c r="N269" s="317"/>
      <c r="O269" s="317"/>
      <c r="P269" s="317"/>
      <c r="Q269" s="317"/>
      <c r="R269" s="317"/>
      <c r="S269" s="317"/>
      <c r="T269" s="317"/>
      <c r="U269" s="317"/>
      <c r="V269" s="317"/>
      <c r="W269" s="317"/>
      <c r="X269" s="317"/>
      <c r="Y269" s="317"/>
      <c r="Z269" s="317"/>
    </row>
    <row r="270" customFormat="false" ht="12.75" hidden="false" customHeight="false" outlineLevel="0" collapsed="false">
      <c r="C270" s="317"/>
      <c r="D270" s="317"/>
      <c r="E270" s="317"/>
      <c r="F270" s="317"/>
      <c r="G270" s="317"/>
      <c r="H270" s="317"/>
      <c r="I270" s="317"/>
      <c r="J270" s="317"/>
      <c r="K270" s="317"/>
      <c r="L270" s="317"/>
      <c r="M270" s="317"/>
      <c r="N270" s="317"/>
      <c r="O270" s="317"/>
      <c r="P270" s="317"/>
      <c r="Q270" s="317"/>
      <c r="R270" s="317"/>
      <c r="S270" s="317"/>
      <c r="T270" s="317"/>
      <c r="U270" s="317"/>
      <c r="V270" s="317"/>
      <c r="W270" s="317"/>
      <c r="X270" s="317"/>
      <c r="Y270" s="317"/>
      <c r="Z270" s="317"/>
    </row>
    <row r="271" customFormat="false" ht="12.75" hidden="false" customHeight="false" outlineLevel="0" collapsed="false">
      <c r="C271" s="317"/>
      <c r="D271" s="317"/>
      <c r="E271" s="317"/>
      <c r="F271" s="317"/>
      <c r="G271" s="317"/>
      <c r="H271" s="317"/>
      <c r="I271" s="317"/>
      <c r="J271" s="317"/>
      <c r="K271" s="317"/>
      <c r="L271" s="317"/>
      <c r="M271" s="317"/>
      <c r="N271" s="317"/>
      <c r="O271" s="317"/>
      <c r="P271" s="317"/>
      <c r="Q271" s="317"/>
      <c r="R271" s="317"/>
      <c r="S271" s="317"/>
      <c r="T271" s="317"/>
      <c r="U271" s="317"/>
      <c r="V271" s="317"/>
      <c r="W271" s="317"/>
      <c r="X271" s="317"/>
      <c r="Y271" s="317"/>
      <c r="Z271" s="317"/>
    </row>
    <row r="272" customFormat="false" ht="12.75" hidden="false" customHeight="false" outlineLevel="0" collapsed="false">
      <c r="C272" s="317"/>
      <c r="D272" s="317"/>
      <c r="E272" s="317"/>
      <c r="F272" s="317"/>
      <c r="G272" s="317"/>
      <c r="H272" s="317"/>
      <c r="I272" s="317"/>
      <c r="J272" s="317"/>
      <c r="K272" s="317"/>
      <c r="L272" s="317"/>
      <c r="M272" s="317"/>
      <c r="N272" s="317"/>
      <c r="O272" s="317"/>
      <c r="P272" s="317"/>
      <c r="Q272" s="317"/>
      <c r="R272" s="317"/>
      <c r="S272" s="317"/>
      <c r="T272" s="317"/>
      <c r="U272" s="317"/>
      <c r="V272" s="317"/>
      <c r="W272" s="317"/>
      <c r="X272" s="317"/>
      <c r="Y272" s="317"/>
      <c r="Z272" s="317"/>
    </row>
    <row r="273" customFormat="false" ht="12.75" hidden="false" customHeight="false" outlineLevel="0" collapsed="false">
      <c r="C273" s="317"/>
      <c r="D273" s="317"/>
      <c r="E273" s="317"/>
      <c r="F273" s="317"/>
      <c r="G273" s="317"/>
      <c r="H273" s="317"/>
      <c r="I273" s="317"/>
      <c r="J273" s="317"/>
      <c r="K273" s="317"/>
      <c r="L273" s="317"/>
      <c r="M273" s="317"/>
      <c r="N273" s="317"/>
      <c r="O273" s="317"/>
      <c r="P273" s="317"/>
      <c r="Q273" s="317"/>
      <c r="R273" s="317"/>
      <c r="S273" s="317"/>
      <c r="T273" s="317"/>
      <c r="U273" s="317"/>
      <c r="V273" s="317"/>
      <c r="W273" s="317"/>
      <c r="X273" s="317"/>
      <c r="Y273" s="317"/>
      <c r="Z273" s="317"/>
    </row>
    <row r="274" customFormat="false" ht="12.75" hidden="false" customHeight="false" outlineLevel="0" collapsed="false">
      <c r="C274" s="317"/>
      <c r="D274" s="317"/>
      <c r="E274" s="317"/>
      <c r="F274" s="317"/>
      <c r="G274" s="317"/>
      <c r="H274" s="317"/>
      <c r="I274" s="317"/>
      <c r="J274" s="317"/>
      <c r="K274" s="317"/>
      <c r="L274" s="317"/>
      <c r="M274" s="317"/>
      <c r="N274" s="317"/>
      <c r="O274" s="317"/>
      <c r="P274" s="317"/>
      <c r="Q274" s="317"/>
      <c r="R274" s="317"/>
      <c r="S274" s="317"/>
      <c r="T274" s="317"/>
      <c r="U274" s="317"/>
      <c r="V274" s="317"/>
      <c r="W274" s="317"/>
      <c r="X274" s="317"/>
      <c r="Y274" s="317"/>
      <c r="Z274" s="317"/>
    </row>
    <row r="275" customFormat="false" ht="12.75" hidden="false" customHeight="false" outlineLevel="0" collapsed="false">
      <c r="C275" s="317"/>
      <c r="D275" s="317"/>
      <c r="E275" s="317"/>
      <c r="F275" s="317"/>
      <c r="G275" s="317"/>
      <c r="H275" s="317"/>
      <c r="I275" s="317"/>
      <c r="J275" s="317"/>
      <c r="K275" s="317"/>
      <c r="L275" s="317"/>
      <c r="M275" s="317"/>
      <c r="N275" s="317"/>
      <c r="O275" s="317"/>
      <c r="P275" s="317"/>
      <c r="Q275" s="317"/>
      <c r="R275" s="317"/>
      <c r="S275" s="317"/>
      <c r="T275" s="317"/>
      <c r="U275" s="317"/>
      <c r="V275" s="317"/>
      <c r="W275" s="317"/>
      <c r="X275" s="317"/>
      <c r="Y275" s="317"/>
      <c r="Z275" s="317"/>
    </row>
    <row r="276" customFormat="false" ht="12.75" hidden="false" customHeight="false" outlineLevel="0" collapsed="false"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</row>
    <row r="277" customFormat="false" ht="12.75" hidden="false" customHeight="false" outlineLevel="0" collapsed="false"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</row>
    <row r="278" customFormat="false" ht="12.75" hidden="false" customHeight="false" outlineLevel="0" collapsed="false"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</row>
    <row r="279" customFormat="false" ht="12.75" hidden="false" customHeight="false" outlineLevel="0" collapsed="false"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</row>
    <row r="280" customFormat="false" ht="12.75" hidden="false" customHeight="false" outlineLevel="0" collapsed="false"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</row>
    <row r="281" customFormat="false" ht="12.75" hidden="false" customHeight="false" outlineLevel="0" collapsed="false"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182"/>
      <c r="AB281" s="182"/>
      <c r="AC281" s="182"/>
      <c r="AD281" s="182"/>
      <c r="AE281" s="182"/>
      <c r="AF281" s="182"/>
      <c r="AG281" s="182"/>
      <c r="AH281" s="182"/>
      <c r="AI281" s="182"/>
      <c r="AJ281" s="182"/>
    </row>
    <row r="282" customFormat="false" ht="12.75" hidden="false" customHeight="false" outlineLevel="0" collapsed="false"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  <c r="AA282" s="182"/>
      <c r="AB282" s="182"/>
      <c r="AC282" s="182"/>
      <c r="AD282" s="182"/>
      <c r="AE282" s="182"/>
      <c r="AF282" s="182"/>
      <c r="AG282" s="182"/>
      <c r="AH282" s="182"/>
      <c r="AI282" s="182"/>
      <c r="AJ282" s="182"/>
    </row>
    <row r="283" customFormat="false" ht="12.75" hidden="false" customHeight="false" outlineLevel="0" collapsed="false"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  <c r="AA283" s="182"/>
      <c r="AB283" s="182"/>
      <c r="AC283" s="182"/>
      <c r="AD283" s="182"/>
      <c r="AE283" s="182"/>
      <c r="AF283" s="182"/>
      <c r="AG283" s="182"/>
      <c r="AH283" s="182"/>
      <c r="AI283" s="182"/>
      <c r="AJ283" s="182"/>
    </row>
    <row r="284" customFormat="false" ht="12.75" hidden="false" customHeight="false" outlineLevel="0" collapsed="false"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  <c r="AA284" s="182"/>
      <c r="AB284" s="182"/>
      <c r="AC284" s="182"/>
      <c r="AD284" s="182"/>
      <c r="AE284" s="182"/>
      <c r="AF284" s="182"/>
      <c r="AG284" s="182"/>
      <c r="AH284" s="182"/>
      <c r="AI284" s="182"/>
      <c r="AJ284" s="182"/>
    </row>
    <row r="285" customFormat="false" ht="12.75" hidden="false" customHeight="false" outlineLevel="0" collapsed="false">
      <c r="C285" s="183"/>
      <c r="D285" s="183"/>
      <c r="E285" s="183"/>
      <c r="F285" s="183"/>
      <c r="G285" s="183"/>
      <c r="H285" s="183"/>
      <c r="I285" s="183"/>
      <c r="J285" s="183"/>
      <c r="K285" s="183"/>
      <c r="L285" s="183"/>
      <c r="M285" s="183"/>
      <c r="N285" s="183"/>
      <c r="O285" s="183"/>
      <c r="P285" s="183"/>
      <c r="Q285" s="183"/>
      <c r="R285" s="183"/>
      <c r="S285" s="183"/>
      <c r="T285" s="183"/>
      <c r="U285" s="183"/>
      <c r="V285" s="183"/>
      <c r="W285" s="183"/>
      <c r="X285" s="183"/>
      <c r="Y285" s="183"/>
      <c r="Z285" s="183"/>
      <c r="AA285" s="182"/>
      <c r="AB285" s="182"/>
      <c r="AC285" s="182"/>
      <c r="AD285" s="182"/>
      <c r="AE285" s="182"/>
      <c r="AF285" s="182"/>
      <c r="AG285" s="182"/>
      <c r="AH285" s="182"/>
      <c r="AI285" s="182"/>
      <c r="AJ285" s="182"/>
    </row>
    <row r="286" customFormat="false" ht="15.75" hidden="false" customHeight="false" outlineLevel="0" collapsed="false">
      <c r="C286" s="493"/>
      <c r="D286" s="493"/>
      <c r="E286" s="493"/>
      <c r="F286" s="493"/>
      <c r="G286" s="493"/>
      <c r="H286" s="493"/>
      <c r="I286" s="493"/>
      <c r="J286" s="493"/>
      <c r="K286" s="493"/>
      <c r="L286" s="493"/>
      <c r="M286" s="493"/>
      <c r="N286" s="493"/>
      <c r="O286" s="493"/>
      <c r="P286" s="493"/>
      <c r="Q286" s="493"/>
      <c r="R286" s="493"/>
      <c r="S286" s="493"/>
      <c r="T286" s="493"/>
      <c r="U286" s="493"/>
      <c r="V286" s="493"/>
      <c r="W286" s="493"/>
      <c r="X286" s="493"/>
      <c r="Y286" s="493"/>
      <c r="Z286" s="493"/>
      <c r="AA286" s="182"/>
      <c r="AB286" s="182"/>
      <c r="AC286" s="182"/>
      <c r="AD286" s="182"/>
      <c r="AE286" s="182"/>
      <c r="AF286" s="182"/>
      <c r="AG286" s="182"/>
      <c r="AH286" s="182"/>
      <c r="AI286" s="182"/>
      <c r="AJ286" s="182"/>
    </row>
    <row r="287" customFormat="false" ht="15.75" hidden="false" customHeight="false" outlineLevel="0" collapsed="false">
      <c r="C287" s="494"/>
      <c r="D287" s="494"/>
      <c r="E287" s="494"/>
      <c r="F287" s="494"/>
      <c r="G287" s="494"/>
      <c r="H287" s="494"/>
      <c r="I287" s="494"/>
      <c r="J287" s="494"/>
      <c r="K287" s="494"/>
      <c r="L287" s="494"/>
      <c r="M287" s="494"/>
      <c r="N287" s="494"/>
      <c r="O287" s="494"/>
      <c r="P287" s="494"/>
      <c r="Q287" s="494"/>
      <c r="R287" s="494"/>
      <c r="S287" s="494"/>
      <c r="T287" s="494"/>
      <c r="U287" s="494"/>
      <c r="V287" s="494"/>
      <c r="W287" s="494"/>
      <c r="X287" s="494"/>
      <c r="Y287" s="494"/>
      <c r="Z287" s="494"/>
      <c r="AA287" s="182"/>
      <c r="AB287" s="182"/>
      <c r="AC287" s="182"/>
      <c r="AD287" s="182"/>
      <c r="AE287" s="182"/>
      <c r="AF287" s="182"/>
      <c r="AG287" s="182"/>
      <c r="AH287" s="182"/>
      <c r="AI287" s="182"/>
      <c r="AJ287" s="182"/>
    </row>
    <row r="288" customFormat="false" ht="15.75" hidden="false" customHeight="false" outlineLevel="0" collapsed="false">
      <c r="C288" s="495"/>
      <c r="D288" s="495"/>
      <c r="E288" s="495"/>
      <c r="F288" s="495"/>
      <c r="G288" s="495"/>
      <c r="H288" s="495"/>
      <c r="I288" s="495"/>
      <c r="J288" s="495"/>
      <c r="K288" s="495"/>
      <c r="L288" s="495"/>
      <c r="M288" s="495"/>
      <c r="N288" s="495"/>
      <c r="O288" s="495"/>
      <c r="P288" s="495"/>
      <c r="Q288" s="495"/>
      <c r="R288" s="495"/>
      <c r="S288" s="495"/>
      <c r="T288" s="495"/>
      <c r="U288" s="495"/>
      <c r="V288" s="495"/>
      <c r="W288" s="495"/>
      <c r="X288" s="495"/>
      <c r="Y288" s="495"/>
      <c r="Z288" s="495"/>
      <c r="AA288" s="182"/>
      <c r="AB288" s="182"/>
      <c r="AC288" s="182"/>
      <c r="AD288" s="182"/>
      <c r="AE288" s="182"/>
      <c r="AF288" s="182"/>
      <c r="AG288" s="182"/>
      <c r="AH288" s="182"/>
      <c r="AI288" s="182"/>
      <c r="AJ288" s="182"/>
    </row>
    <row r="289" customFormat="false" ht="12.75" hidden="false" customHeight="false" outlineLevel="0" collapsed="false">
      <c r="C289" s="317"/>
      <c r="D289" s="317"/>
      <c r="E289" s="317"/>
      <c r="F289" s="317"/>
      <c r="G289" s="317"/>
      <c r="H289" s="317"/>
      <c r="I289" s="317"/>
      <c r="J289" s="317"/>
      <c r="K289" s="317"/>
      <c r="L289" s="317"/>
      <c r="M289" s="317"/>
      <c r="N289" s="317"/>
      <c r="O289" s="317"/>
      <c r="P289" s="317"/>
      <c r="Q289" s="317"/>
      <c r="R289" s="317"/>
      <c r="S289" s="317"/>
      <c r="T289" s="317"/>
      <c r="U289" s="317"/>
      <c r="V289" s="317"/>
      <c r="W289" s="317"/>
      <c r="X289" s="317"/>
      <c r="Y289" s="317"/>
      <c r="Z289" s="317"/>
      <c r="AA289" s="182"/>
      <c r="AB289" s="182"/>
      <c r="AC289" s="182"/>
      <c r="AD289" s="182"/>
      <c r="AE289" s="182"/>
      <c r="AF289" s="182"/>
      <c r="AG289" s="182"/>
      <c r="AH289" s="182"/>
      <c r="AI289" s="182"/>
      <c r="AJ289" s="182"/>
    </row>
    <row r="290" customFormat="false" ht="12.75" hidden="false" customHeight="false" outlineLevel="0" collapsed="false">
      <c r="C290" s="317"/>
      <c r="D290" s="317"/>
      <c r="E290" s="317"/>
      <c r="F290" s="317"/>
      <c r="G290" s="317"/>
      <c r="H290" s="317"/>
      <c r="I290" s="317"/>
      <c r="J290" s="317"/>
      <c r="K290" s="317"/>
      <c r="L290" s="317"/>
      <c r="M290" s="317"/>
      <c r="N290" s="317"/>
      <c r="O290" s="317"/>
      <c r="P290" s="317"/>
      <c r="Q290" s="317"/>
      <c r="R290" s="317"/>
      <c r="S290" s="317"/>
      <c r="T290" s="317"/>
      <c r="U290" s="317"/>
      <c r="V290" s="317"/>
      <c r="W290" s="317"/>
      <c r="X290" s="317"/>
      <c r="Y290" s="317"/>
      <c r="Z290" s="317"/>
      <c r="AA290" s="182"/>
      <c r="AB290" s="182"/>
      <c r="AC290" s="182"/>
      <c r="AD290" s="182"/>
      <c r="AE290" s="182"/>
      <c r="AF290" s="182"/>
      <c r="AG290" s="182"/>
      <c r="AH290" s="182"/>
      <c r="AI290" s="182"/>
      <c r="AJ290" s="182"/>
    </row>
    <row r="291" customFormat="false" ht="12.75" hidden="false" customHeight="false" outlineLevel="0" collapsed="false">
      <c r="C291" s="317"/>
      <c r="D291" s="317"/>
      <c r="E291" s="317"/>
      <c r="F291" s="317"/>
      <c r="G291" s="317"/>
      <c r="H291" s="317"/>
      <c r="I291" s="317"/>
      <c r="J291" s="317"/>
      <c r="K291" s="317"/>
      <c r="L291" s="317"/>
      <c r="M291" s="317"/>
      <c r="N291" s="317"/>
      <c r="O291" s="317"/>
      <c r="P291" s="317"/>
      <c r="Q291" s="317"/>
      <c r="R291" s="317"/>
      <c r="S291" s="317"/>
      <c r="T291" s="317"/>
      <c r="U291" s="317"/>
      <c r="V291" s="317"/>
      <c r="W291" s="317"/>
      <c r="X291" s="317"/>
      <c r="Y291" s="317"/>
      <c r="Z291" s="317"/>
      <c r="AA291" s="182"/>
      <c r="AB291" s="182"/>
      <c r="AC291" s="182"/>
      <c r="AD291" s="182"/>
      <c r="AE291" s="182"/>
      <c r="AF291" s="182"/>
      <c r="AG291" s="182"/>
      <c r="AH291" s="182"/>
      <c r="AI291" s="182"/>
      <c r="AJ291" s="182"/>
    </row>
    <row r="292" customFormat="false" ht="12.75" hidden="false" customHeight="false" outlineLevel="0" collapsed="false">
      <c r="C292" s="317"/>
      <c r="D292" s="317"/>
      <c r="E292" s="317"/>
      <c r="F292" s="317"/>
      <c r="G292" s="317"/>
      <c r="H292" s="317"/>
      <c r="I292" s="317"/>
      <c r="J292" s="317"/>
      <c r="K292" s="317"/>
      <c r="L292" s="317"/>
      <c r="M292" s="317"/>
      <c r="N292" s="317"/>
      <c r="O292" s="317"/>
      <c r="P292" s="317"/>
      <c r="Q292" s="317"/>
      <c r="R292" s="317"/>
      <c r="S292" s="317"/>
      <c r="T292" s="317"/>
      <c r="U292" s="317"/>
      <c r="V292" s="317"/>
      <c r="W292" s="317"/>
      <c r="X292" s="317"/>
      <c r="Y292" s="317"/>
      <c r="Z292" s="317"/>
      <c r="AA292" s="182"/>
      <c r="AB292" s="182"/>
      <c r="AC292" s="182"/>
      <c r="AD292" s="182"/>
      <c r="AE292" s="182"/>
      <c r="AF292" s="182"/>
      <c r="AG292" s="182"/>
      <c r="AH292" s="182"/>
      <c r="AI292" s="182"/>
      <c r="AJ292" s="182"/>
    </row>
    <row r="293" customFormat="false" ht="12.75" hidden="false" customHeight="false" outlineLevel="0" collapsed="false">
      <c r="C293" s="317"/>
      <c r="D293" s="317"/>
      <c r="E293" s="317"/>
      <c r="F293" s="317"/>
      <c r="G293" s="317"/>
      <c r="H293" s="317"/>
      <c r="I293" s="317"/>
      <c r="J293" s="317"/>
      <c r="K293" s="317"/>
      <c r="L293" s="317"/>
      <c r="M293" s="317"/>
      <c r="N293" s="317"/>
      <c r="O293" s="317"/>
      <c r="P293" s="317"/>
      <c r="Q293" s="317"/>
      <c r="R293" s="317"/>
      <c r="S293" s="317"/>
      <c r="T293" s="317"/>
      <c r="U293" s="317"/>
      <c r="V293" s="317"/>
      <c r="W293" s="317"/>
      <c r="X293" s="317"/>
      <c r="Y293" s="317"/>
      <c r="Z293" s="317"/>
      <c r="AA293" s="182"/>
      <c r="AB293" s="182"/>
      <c r="AC293" s="182"/>
      <c r="AD293" s="182"/>
      <c r="AE293" s="182"/>
      <c r="AF293" s="182"/>
      <c r="AG293" s="182"/>
      <c r="AH293" s="182"/>
      <c r="AI293" s="182"/>
      <c r="AJ293" s="182"/>
    </row>
    <row r="294" customFormat="false" ht="12.75" hidden="false" customHeight="false" outlineLevel="0" collapsed="false">
      <c r="C294" s="317"/>
      <c r="D294" s="317"/>
      <c r="E294" s="317"/>
      <c r="F294" s="317"/>
      <c r="G294" s="317"/>
      <c r="H294" s="317"/>
      <c r="I294" s="317"/>
      <c r="J294" s="317"/>
      <c r="K294" s="317"/>
      <c r="L294" s="317"/>
      <c r="M294" s="317"/>
      <c r="N294" s="317"/>
      <c r="O294" s="317"/>
      <c r="P294" s="317"/>
      <c r="Q294" s="317"/>
      <c r="R294" s="317"/>
      <c r="S294" s="317"/>
      <c r="T294" s="317"/>
      <c r="U294" s="317"/>
      <c r="V294" s="317"/>
      <c r="W294" s="317"/>
      <c r="X294" s="317"/>
      <c r="Y294" s="317"/>
      <c r="Z294" s="317"/>
      <c r="AA294" s="182"/>
      <c r="AB294" s="182"/>
      <c r="AC294" s="182"/>
      <c r="AD294" s="182"/>
      <c r="AE294" s="182"/>
      <c r="AF294" s="182"/>
      <c r="AG294" s="182"/>
      <c r="AH294" s="182"/>
      <c r="AI294" s="182"/>
      <c r="AJ294" s="182"/>
    </row>
    <row r="295" customFormat="false" ht="12.75" hidden="false" customHeight="false" outlineLevel="0" collapsed="false">
      <c r="C295" s="317"/>
      <c r="D295" s="317"/>
      <c r="E295" s="317"/>
      <c r="F295" s="317"/>
      <c r="G295" s="317"/>
      <c r="H295" s="317"/>
      <c r="I295" s="317"/>
      <c r="J295" s="317"/>
      <c r="K295" s="317"/>
      <c r="L295" s="317"/>
      <c r="M295" s="317"/>
      <c r="N295" s="317"/>
      <c r="O295" s="317"/>
      <c r="P295" s="317"/>
      <c r="Q295" s="317"/>
      <c r="R295" s="317"/>
      <c r="S295" s="317"/>
      <c r="T295" s="317"/>
      <c r="U295" s="317"/>
      <c r="V295" s="317"/>
      <c r="W295" s="317"/>
      <c r="X295" s="317"/>
      <c r="Y295" s="317"/>
      <c r="Z295" s="317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</row>
    <row r="296" customFormat="false" ht="12.75" hidden="false" customHeight="false" outlineLevel="0" collapsed="false">
      <c r="C296" s="317"/>
      <c r="D296" s="317"/>
      <c r="E296" s="317"/>
      <c r="F296" s="317"/>
      <c r="G296" s="317"/>
      <c r="H296" s="317"/>
      <c r="I296" s="317"/>
      <c r="J296" s="317"/>
      <c r="K296" s="317"/>
      <c r="L296" s="317"/>
      <c r="M296" s="317"/>
      <c r="N296" s="317"/>
      <c r="O296" s="317"/>
      <c r="P296" s="317"/>
      <c r="Q296" s="317"/>
      <c r="R296" s="317"/>
      <c r="S296" s="317"/>
      <c r="T296" s="317"/>
      <c r="U296" s="317"/>
      <c r="V296" s="317"/>
      <c r="W296" s="317"/>
      <c r="X296" s="317"/>
      <c r="Y296" s="317"/>
      <c r="Z296" s="317"/>
      <c r="AA296" s="182"/>
      <c r="AB296" s="182"/>
      <c r="AC296" s="182"/>
      <c r="AD296" s="182"/>
      <c r="AE296" s="182"/>
      <c r="AF296" s="182"/>
      <c r="AG296" s="182"/>
      <c r="AH296" s="182"/>
      <c r="AI296" s="182"/>
      <c r="AJ296" s="182"/>
    </row>
    <row r="297" customFormat="false" ht="12.75" hidden="false" customHeight="false" outlineLevel="0" collapsed="false">
      <c r="C297" s="317"/>
      <c r="D297" s="317"/>
      <c r="E297" s="317"/>
      <c r="F297" s="317"/>
      <c r="G297" s="317"/>
      <c r="H297" s="317"/>
      <c r="I297" s="317"/>
      <c r="J297" s="317"/>
      <c r="K297" s="317"/>
      <c r="L297" s="317"/>
      <c r="M297" s="317"/>
      <c r="N297" s="317"/>
      <c r="O297" s="317"/>
      <c r="P297" s="317"/>
      <c r="Q297" s="317"/>
      <c r="R297" s="317"/>
      <c r="S297" s="317"/>
      <c r="T297" s="317"/>
      <c r="U297" s="317"/>
      <c r="V297" s="317"/>
      <c r="W297" s="317"/>
      <c r="X297" s="317"/>
      <c r="Y297" s="317"/>
      <c r="Z297" s="317"/>
      <c r="AA297" s="182"/>
      <c r="AB297" s="182"/>
      <c r="AC297" s="182"/>
      <c r="AD297" s="182"/>
      <c r="AE297" s="182"/>
      <c r="AF297" s="182"/>
      <c r="AG297" s="182"/>
      <c r="AH297" s="182"/>
      <c r="AI297" s="182"/>
      <c r="AJ297" s="182"/>
    </row>
    <row r="298" customFormat="false" ht="12.75" hidden="false" customHeight="false" outlineLevel="0" collapsed="false">
      <c r="C298" s="317"/>
      <c r="D298" s="317"/>
      <c r="E298" s="317"/>
      <c r="F298" s="317"/>
      <c r="G298" s="317"/>
      <c r="H298" s="317"/>
      <c r="I298" s="317"/>
      <c r="J298" s="317"/>
      <c r="K298" s="317"/>
      <c r="L298" s="317"/>
      <c r="M298" s="317"/>
      <c r="N298" s="317"/>
      <c r="O298" s="317"/>
      <c r="P298" s="317"/>
      <c r="Q298" s="317"/>
      <c r="R298" s="317"/>
      <c r="S298" s="317"/>
      <c r="T298" s="317"/>
      <c r="U298" s="317"/>
      <c r="V298" s="317"/>
      <c r="W298" s="317"/>
      <c r="X298" s="317"/>
      <c r="Y298" s="317"/>
      <c r="Z298" s="317"/>
      <c r="AA298" s="182"/>
      <c r="AB298" s="182"/>
      <c r="AC298" s="182"/>
      <c r="AD298" s="182"/>
      <c r="AE298" s="182"/>
      <c r="AF298" s="182"/>
      <c r="AG298" s="182"/>
      <c r="AH298" s="182"/>
      <c r="AI298" s="182"/>
      <c r="AJ298" s="182"/>
    </row>
    <row r="299" customFormat="false" ht="12.75" hidden="false" customHeight="false" outlineLevel="0" collapsed="false">
      <c r="C299" s="317"/>
      <c r="D299" s="317"/>
      <c r="E299" s="317"/>
      <c r="F299" s="317"/>
      <c r="G299" s="317"/>
      <c r="H299" s="317"/>
      <c r="I299" s="317"/>
      <c r="J299" s="317"/>
      <c r="K299" s="317"/>
      <c r="L299" s="317"/>
      <c r="M299" s="317"/>
      <c r="N299" s="317"/>
      <c r="O299" s="317"/>
      <c r="P299" s="317"/>
      <c r="Q299" s="317"/>
      <c r="R299" s="317"/>
      <c r="S299" s="317"/>
      <c r="T299" s="317"/>
      <c r="U299" s="317"/>
      <c r="V299" s="317"/>
      <c r="W299" s="317"/>
      <c r="X299" s="317"/>
      <c r="Y299" s="317"/>
      <c r="Z299" s="317"/>
      <c r="AA299" s="182"/>
      <c r="AB299" s="182"/>
      <c r="AC299" s="182"/>
      <c r="AD299" s="182"/>
      <c r="AE299" s="182"/>
      <c r="AF299" s="182"/>
      <c r="AG299" s="182"/>
      <c r="AH299" s="182"/>
      <c r="AI299" s="182"/>
      <c r="AJ299" s="182"/>
    </row>
    <row r="300" customFormat="false" ht="12.75" hidden="false" customHeight="false" outlineLevel="0" collapsed="false">
      <c r="C300" s="317"/>
      <c r="D300" s="317"/>
      <c r="E300" s="317"/>
      <c r="F300" s="317"/>
      <c r="G300" s="317"/>
      <c r="H300" s="317"/>
      <c r="I300" s="317"/>
      <c r="J300" s="317"/>
      <c r="K300" s="317"/>
      <c r="L300" s="317"/>
      <c r="M300" s="317"/>
      <c r="N300" s="317"/>
      <c r="O300" s="317"/>
      <c r="P300" s="317"/>
      <c r="Q300" s="317"/>
      <c r="R300" s="317"/>
      <c r="S300" s="317"/>
      <c r="T300" s="317"/>
      <c r="U300" s="317"/>
      <c r="V300" s="317"/>
      <c r="W300" s="317"/>
      <c r="X300" s="317"/>
      <c r="Y300" s="317"/>
      <c r="Z300" s="317"/>
      <c r="AA300" s="182"/>
      <c r="AB300" s="182"/>
      <c r="AC300" s="182"/>
      <c r="AD300" s="182"/>
      <c r="AE300" s="182"/>
      <c r="AF300" s="182"/>
      <c r="AG300" s="182"/>
      <c r="AH300" s="182"/>
      <c r="AI300" s="182"/>
      <c r="AJ300" s="182"/>
    </row>
    <row r="301" customFormat="false" ht="12.75" hidden="false" customHeight="false" outlineLevel="0" collapsed="false">
      <c r="C301" s="317"/>
      <c r="D301" s="317"/>
      <c r="E301" s="317"/>
      <c r="F301" s="317"/>
      <c r="G301" s="317"/>
      <c r="H301" s="317"/>
      <c r="I301" s="317"/>
      <c r="J301" s="317"/>
      <c r="K301" s="317"/>
      <c r="L301" s="317"/>
      <c r="M301" s="317"/>
      <c r="N301" s="317"/>
      <c r="O301" s="317"/>
      <c r="P301" s="317"/>
      <c r="Q301" s="317"/>
      <c r="R301" s="317"/>
      <c r="S301" s="317"/>
      <c r="T301" s="317"/>
      <c r="U301" s="317"/>
      <c r="V301" s="317"/>
      <c r="W301" s="317"/>
      <c r="X301" s="317"/>
      <c r="Y301" s="317"/>
      <c r="Z301" s="317"/>
      <c r="AA301" s="182"/>
      <c r="AB301" s="182"/>
      <c r="AC301" s="182"/>
      <c r="AD301" s="182"/>
      <c r="AE301" s="182"/>
      <c r="AF301" s="182"/>
      <c r="AG301" s="182"/>
      <c r="AH301" s="182"/>
      <c r="AI301" s="182"/>
      <c r="AJ301" s="182"/>
    </row>
    <row r="302" customFormat="false" ht="12.75" hidden="false" customHeight="false" outlineLevel="0" collapsed="false">
      <c r="C302" s="317"/>
      <c r="D302" s="317"/>
      <c r="E302" s="317"/>
      <c r="F302" s="317"/>
      <c r="G302" s="317"/>
      <c r="H302" s="317"/>
      <c r="I302" s="317"/>
      <c r="J302" s="317"/>
      <c r="K302" s="317"/>
      <c r="L302" s="317"/>
      <c r="M302" s="317"/>
      <c r="N302" s="317"/>
      <c r="O302" s="317"/>
      <c r="P302" s="317"/>
      <c r="Q302" s="317"/>
      <c r="R302" s="317"/>
      <c r="S302" s="317"/>
      <c r="T302" s="317"/>
      <c r="U302" s="317"/>
      <c r="V302" s="317"/>
      <c r="W302" s="317"/>
      <c r="X302" s="317"/>
      <c r="Y302" s="317"/>
      <c r="Z302" s="317"/>
      <c r="AA302" s="182"/>
      <c r="AB302" s="182"/>
      <c r="AC302" s="182"/>
      <c r="AD302" s="182"/>
      <c r="AE302" s="182"/>
      <c r="AF302" s="182"/>
      <c r="AG302" s="182"/>
      <c r="AH302" s="182"/>
      <c r="AI302" s="182"/>
      <c r="AJ302" s="182"/>
    </row>
    <row r="303" customFormat="false" ht="12.75" hidden="false" customHeight="false" outlineLevel="0" collapsed="false">
      <c r="C303" s="317"/>
      <c r="D303" s="317"/>
      <c r="E303" s="317"/>
      <c r="F303" s="317"/>
      <c r="G303" s="317"/>
      <c r="H303" s="317"/>
      <c r="I303" s="317"/>
      <c r="J303" s="317"/>
      <c r="K303" s="317"/>
      <c r="L303" s="317"/>
      <c r="M303" s="317"/>
      <c r="N303" s="317"/>
      <c r="O303" s="317"/>
      <c r="P303" s="317"/>
      <c r="Q303" s="317"/>
      <c r="R303" s="317"/>
      <c r="S303" s="317"/>
      <c r="T303" s="317"/>
      <c r="U303" s="317"/>
      <c r="V303" s="317"/>
      <c r="W303" s="317"/>
      <c r="X303" s="317"/>
      <c r="Y303" s="317"/>
      <c r="Z303" s="317"/>
      <c r="AA303" s="182"/>
      <c r="AB303" s="182"/>
      <c r="AC303" s="182"/>
      <c r="AD303" s="182"/>
      <c r="AE303" s="182"/>
      <c r="AF303" s="182"/>
      <c r="AG303" s="182"/>
      <c r="AH303" s="182"/>
      <c r="AI303" s="182"/>
      <c r="AJ303" s="182"/>
    </row>
    <row r="304" customFormat="false" ht="12.75" hidden="false" customHeight="false" outlineLevel="0" collapsed="false">
      <c r="C304" s="317"/>
      <c r="D304" s="317"/>
      <c r="E304" s="317"/>
      <c r="F304" s="317"/>
      <c r="G304" s="317"/>
      <c r="H304" s="317"/>
      <c r="I304" s="317"/>
      <c r="J304" s="317"/>
      <c r="K304" s="317"/>
      <c r="L304" s="317"/>
      <c r="M304" s="317"/>
      <c r="N304" s="317"/>
      <c r="O304" s="317"/>
      <c r="P304" s="317"/>
      <c r="Q304" s="317"/>
      <c r="R304" s="317"/>
      <c r="S304" s="317"/>
      <c r="T304" s="317"/>
      <c r="U304" s="317"/>
      <c r="V304" s="317"/>
      <c r="W304" s="317"/>
      <c r="X304" s="317"/>
      <c r="Y304" s="317"/>
      <c r="Z304" s="317"/>
      <c r="AA304" s="182"/>
      <c r="AB304" s="182"/>
      <c r="AC304" s="182"/>
      <c r="AD304" s="182"/>
      <c r="AE304" s="182"/>
      <c r="AF304" s="182"/>
      <c r="AG304" s="182"/>
      <c r="AH304" s="182"/>
      <c r="AI304" s="182"/>
      <c r="AJ304" s="182"/>
    </row>
    <row r="305" customFormat="false" ht="12.75" hidden="false" customHeight="false" outlineLevel="0" collapsed="false">
      <c r="C305" s="317"/>
      <c r="D305" s="317"/>
      <c r="E305" s="317"/>
      <c r="F305" s="317"/>
      <c r="G305" s="317"/>
      <c r="H305" s="317"/>
      <c r="I305" s="317"/>
      <c r="J305" s="317"/>
      <c r="K305" s="317"/>
      <c r="L305" s="317"/>
      <c r="M305" s="317"/>
      <c r="N305" s="317"/>
      <c r="O305" s="317"/>
      <c r="P305" s="317"/>
      <c r="Q305" s="317"/>
      <c r="R305" s="317"/>
      <c r="S305" s="317"/>
      <c r="T305" s="317"/>
      <c r="U305" s="317"/>
      <c r="V305" s="317"/>
      <c r="W305" s="317"/>
      <c r="X305" s="317"/>
      <c r="Y305" s="317"/>
      <c r="Z305" s="317"/>
      <c r="AA305" s="182"/>
      <c r="AB305" s="182"/>
      <c r="AC305" s="182"/>
      <c r="AD305" s="182"/>
      <c r="AE305" s="182"/>
      <c r="AF305" s="182"/>
      <c r="AG305" s="182"/>
      <c r="AH305" s="182"/>
      <c r="AI305" s="182"/>
      <c r="AJ305" s="182"/>
    </row>
    <row r="306" customFormat="false" ht="12.75" hidden="false" customHeight="false" outlineLevel="0" collapsed="false">
      <c r="C306" s="317"/>
      <c r="D306" s="317"/>
      <c r="E306" s="317"/>
      <c r="F306" s="317"/>
      <c r="G306" s="317"/>
      <c r="H306" s="317"/>
      <c r="I306" s="317"/>
      <c r="J306" s="317"/>
      <c r="K306" s="317"/>
      <c r="L306" s="317"/>
      <c r="M306" s="317"/>
      <c r="N306" s="317"/>
      <c r="O306" s="317"/>
      <c r="P306" s="317"/>
      <c r="Q306" s="317"/>
      <c r="R306" s="317"/>
      <c r="S306" s="317"/>
      <c r="T306" s="317"/>
      <c r="U306" s="317"/>
      <c r="V306" s="317"/>
      <c r="W306" s="317"/>
      <c r="X306" s="317"/>
      <c r="Y306" s="317"/>
      <c r="Z306" s="317"/>
      <c r="AA306" s="182"/>
      <c r="AB306" s="182"/>
      <c r="AC306" s="182"/>
      <c r="AD306" s="182"/>
      <c r="AE306" s="182"/>
      <c r="AF306" s="182"/>
      <c r="AG306" s="182"/>
      <c r="AH306" s="182"/>
      <c r="AI306" s="182"/>
      <c r="AJ306" s="182"/>
    </row>
    <row r="307" customFormat="false" ht="12.75" hidden="false" customHeight="false" outlineLevel="0" collapsed="false"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2001-05-17T19:30:54Z</cp:lastPrinted>
  <dcterms:modified xsi:type="dcterms:W3CDTF">2001-05-17T19:31:28Z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