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Blank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8" name="_xlnm.Print_Area" vbProcedure="false">Blank!$A$103:$B$118</definedName>
    <definedName function="false" hidden="false" localSheetId="8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Post_IDs!$A$1:$P$22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Blank!$A$6:$R$40</definedName>
    <definedName function="false" hidden="false" localSheetId="8" name="ACwvu_DailyChange_" vbProcedure="false">Blank!$A$41:$AG$118</definedName>
    <definedName function="false" hidden="false" localSheetId="8" name="ACwvu_Schedules_" vbProcedure="false">Blank!$A$121:$M$239</definedName>
    <definedName function="false" hidden="false" localSheetId="8" name="Swvu_BookBal_" vbProcedure="false">Blank!$A$6:$R$40</definedName>
    <definedName function="false" hidden="false" localSheetId="8" name="Swvu_DailyChange_" vbProcedure="false">Blank!$A$41:$AG$118</definedName>
    <definedName function="false" hidden="false" localSheetId="8" name="Swvu_Schedules_" vbProcedure="false">Blank!$A$121:$M$239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Blank!$A$6:$R$39</definedName>
    <definedName function="false" hidden="false" localSheetId="8" name="Z_1EABBD95_78DA_11D2_B3B9_00104B6B479E__wvu_PrintTitles" vbProcedure="false">Blank!$1:$5</definedName>
    <definedName function="false" hidden="false" localSheetId="8" name="Z_1EABBD9E_78DA_11D2_B3B9_00104B6B479E__wvu_PrintArea" vbProcedure="false">Blank!$A$40:$AG$118</definedName>
    <definedName function="false" hidden="false" localSheetId="8" name="Z_1EABBD9E_78DA_11D2_B3B9_00104B6B479E__wvu_PrintTitles" vbProcedure="false">Blank!$1:$5</definedName>
    <definedName function="false" hidden="false" localSheetId="8" name="Z_1EABBDA7_78DA_11D2_B3B9_00104B6B479E__wvu_PrintArea" vbProcedure="false">Blank!$A$120:$M$238</definedName>
    <definedName function="false" hidden="false" localSheetId="8" name="Z_1EABBDA7_78DA_11D2_B3B9_00104B6B479E__wvu_PrintTitles" vbProcedure="false">Blank!$1:$5</definedName>
    <definedName function="false" hidden="false" localSheetId="8" name="Z_2693D54E_7289_11D2_B3AE_00104B6B479E__wvu_PrintArea" vbProcedure="false">Blank!$A$6:$R$39</definedName>
    <definedName function="false" hidden="false" localSheetId="8" name="Z_2693D54E_7289_11D2_B3AE_00104B6B479E__wvu_PrintTitles" vbProcedure="false">Blank!$1:$5</definedName>
    <definedName function="false" hidden="false" localSheetId="8" name="Z_2693D557_7289_11D2_B3AE_00104B6B479E__wvu_PrintArea" vbProcedure="false">Blank!$A$40:$AG$118</definedName>
    <definedName function="false" hidden="false" localSheetId="8" name="Z_2693D557_7289_11D2_B3AE_00104B6B479E__wvu_PrintTitles" vbProcedure="false">Blank!$1:$5</definedName>
    <definedName function="false" hidden="false" localSheetId="8" name="Z_2693D560_7289_11D2_B3AE_00104B6B479E__wvu_PrintArea" vbProcedure="false">Blank!$A$120:$M$238</definedName>
    <definedName function="false" hidden="false" localSheetId="8" name="Z_2693D560_7289_11D2_B3AE_00104B6B479E__wvu_PrintTitles" vbProcedure="false">Blank!$1:$5</definedName>
    <definedName function="false" hidden="false" localSheetId="8" name="Z_4245DA23_705C_11D2_839C_00104B65F8E4__wvu_PrintArea" vbProcedure="false">Blank!$A$6:$R$39</definedName>
    <definedName function="false" hidden="false" localSheetId="8" name="Z_4245DA23_705C_11D2_839C_00104B65F8E4__wvu_PrintTitles" vbProcedure="false">Blank!$1:$5</definedName>
    <definedName function="false" hidden="false" localSheetId="8" name="Z_4245DA2C_705C_11D2_839C_00104B65F8E4__wvu_PrintArea" vbProcedure="false">Blank!$A$40:$AG$118</definedName>
    <definedName function="false" hidden="false" localSheetId="8" name="Z_4245DA2C_705C_11D2_839C_00104B65F8E4__wvu_PrintTitles" vbProcedure="false">Blank!$1:$5</definedName>
    <definedName function="false" hidden="false" localSheetId="8" name="Z_4245DA35_705C_11D2_839C_00104B65F8E4__wvu_PrintArea" vbProcedure="false">Blank!$A$120:$M$238</definedName>
    <definedName function="false" hidden="false" localSheetId="8" name="Z_4245DA35_705C_11D2_839C_00104B65F8E4__wvu_PrintTitles" vbProcedure="false">Blank!$1:$5</definedName>
    <definedName function="false" hidden="false" localSheetId="8" name="Z_446B36D0_6F4A_11D2_B3AB_00104B6B479E__wvu_PrintArea" vbProcedure="false">Blank!$A$6:$R$39</definedName>
    <definedName function="false" hidden="false" localSheetId="8" name="Z_446B36D0_6F4A_11D2_B3AB_00104B6B479E__wvu_PrintTitles" vbProcedure="false">Blank!$1:$5</definedName>
    <definedName function="false" hidden="false" localSheetId="8" name="Z_446B36D9_6F4A_11D2_B3AB_00104B6B479E__wvu_PrintArea" vbProcedure="false">Blank!$A$40:$AG$118</definedName>
    <definedName function="false" hidden="false" localSheetId="8" name="Z_446B36D9_6F4A_11D2_B3AB_00104B6B479E__wvu_PrintTitles" vbProcedure="false">Blank!$1:$5</definedName>
    <definedName function="false" hidden="false" localSheetId="8" name="Z_446B36E2_6F4A_11D2_B3AB_00104B6B479E__wvu_PrintArea" vbProcedure="false">Blank!$A$120:$M$238</definedName>
    <definedName function="false" hidden="false" localSheetId="8" name="Z_446B36E2_6F4A_11D2_B3AB_00104B6B479E__wvu_PrintTitles" vbProcedure="false">Blank!$1:$5</definedName>
    <definedName function="false" hidden="false" localSheetId="8" name="Z_54A45620_4013_11D2_86EB_0060970EAB11__wvu_PrintArea" vbProcedure="false">Blank!$A$6:$R$39</definedName>
    <definedName function="false" hidden="false" localSheetId="8" name="Z_54A45620_4013_11D2_86EB_0060970EAB11__wvu_PrintTitles" vbProcedure="false">Blank!$1:$5</definedName>
    <definedName function="false" hidden="false" localSheetId="8" name="Z_54A45629_4013_11D2_86EB_0060970EAB11__wvu_PrintArea" vbProcedure="false">Blank!$A$40:$AG$118</definedName>
    <definedName function="false" hidden="false" localSheetId="8" name="Z_54A45629_4013_11D2_86EB_0060970EAB11__wvu_PrintTitles" vbProcedure="false">Blank!$1:$5</definedName>
    <definedName function="false" hidden="false" localSheetId="8" name="Z_54A45632_4013_11D2_86EB_0060970EAB11__wvu_PrintArea" vbProcedure="false">Blank!$A$120:$M$238</definedName>
    <definedName function="false" hidden="false" localSheetId="8" name="Z_54A45632_4013_11D2_86EB_0060970EAB11__wvu_PrintTitles" vbProcedure="false">Blank!$1:$5</definedName>
    <definedName function="false" hidden="false" localSheetId="8" name="Z_8A75E0E6_FD70_11D2_A399_00105A5F8029__wvu_PrintArea" vbProcedure="false">Blank!$A$6:$R$39</definedName>
    <definedName function="false" hidden="false" localSheetId="8" name="Z_8A75E0E6_FD70_11D2_A399_00105A5F8029__wvu_PrintTitles" vbProcedure="false">Blank!$1:$5</definedName>
    <definedName function="false" hidden="false" localSheetId="8" name="Z_8A75E0EF_FD70_11D2_A399_00105A5F8029__wvu_PrintArea" vbProcedure="false">Blank!$A$40:$AG$118</definedName>
    <definedName function="false" hidden="false" localSheetId="8" name="Z_8A75E0EF_FD70_11D2_A399_00105A5F8029__wvu_PrintTitles" vbProcedure="false">Blank!$1:$5</definedName>
    <definedName function="false" hidden="false" localSheetId="8" name="Z_8A75E0F8_FD70_11D2_A399_00105A5F8029__wvu_PrintArea" vbProcedure="false">Blank!$A$120:$M$238</definedName>
    <definedName function="false" hidden="false" localSheetId="8" name="Z_8A75E0F8_FD70_11D2_A399_00105A5F8029__wvu_PrintTitles" vbProcedure="false">Blank!$1:$5</definedName>
    <definedName function="false" hidden="false" localSheetId="8" name="Z_E4F15E98_78BF_11D2_B3B9_00104B6B479E__wvu_PrintArea" vbProcedure="false">Blank!$A$6:$R$39</definedName>
    <definedName function="false" hidden="false" localSheetId="8" name="Z_E4F15E98_78BF_11D2_B3B9_00104B6B479E__wvu_PrintTitles" vbProcedure="false">Blank!$1:$5</definedName>
    <definedName function="false" hidden="false" localSheetId="8" name="Z_E4F15EA1_78BF_11D2_B3B9_00104B6B479E__wvu_PrintArea" vbProcedure="false">Blank!$A$40:$AG$118</definedName>
    <definedName function="false" hidden="false" localSheetId="8" name="Z_E4F15EA1_78BF_11D2_B3B9_00104B6B479E__wvu_PrintTitles" vbProcedure="false">Blank!$1:$5</definedName>
    <definedName function="false" hidden="false" localSheetId="8" name="Z_E4F15EAA_78BF_11D2_B3B9_00104B6B479E__wvu_PrintArea" vbProcedure="false">Blank!$A$120:$M$238</definedName>
    <definedName function="false" hidden="false" localSheetId="8" name="Z_E4F15EAA_78BF_11D2_B3B9_00104B6B479E__wvu_PrintTitles" vbProcedure="false">Blank!$1:$5</definedName>
    <definedName function="false" hidden="false" localSheetId="8" name="Z_E7714714_5947_11D2_8F4F_0060970EB686__wvu_PrintArea" vbProcedure="false">Blank!$A$6:$R$39</definedName>
    <definedName function="false" hidden="false" localSheetId="8" name="Z_E7714714_5947_11D2_8F4F_0060970EB686__wvu_PrintTitles" vbProcedure="false">Blank!$1:$5</definedName>
    <definedName function="false" hidden="false" localSheetId="8" name="Z_E771471D_5947_11D2_8F4F_0060970EB686__wvu_PrintArea" vbProcedure="false">Blank!$A$40:$AG$118</definedName>
    <definedName function="false" hidden="false" localSheetId="8" name="Z_E771471D_5947_11D2_8F4F_0060970EB686__wvu_PrintTitles" vbProcedure="false">Blank!$1:$5</definedName>
    <definedName function="false" hidden="false" localSheetId="8" name="Z_E7714726_5947_11D2_8F4F_0060970EB686__wvu_PrintArea" vbProcedure="false">Blank!$A$120:$M$238</definedName>
    <definedName function="false" hidden="false" localSheetId="8" name="Z_E7714726_5947_11D2_8F4F_0060970EB686__wvu_PrintTitles" vbProcedure="false">Blank!$1:$5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<sst xmlns="http://schemas.openxmlformats.org/spreadsheetml/2006/main" count="1810" uniqueCount="308">
  <si>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</si>
  <si>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</si>
  <si>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</si>
  <si>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</si>
  <si>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</si>
  <si>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</si>
  <si>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</si>
  <si>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</si>
  <si>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</si>
  <si>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</si>
  <si>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</si>
  <si>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</si>
  <si>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</si>
  <si>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</si>
  <si>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</si>
  <si>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</si>
  <si>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</si>
  <si>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</si>
  <si>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</si>
  <si>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</si>
  <si>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</si>
  <si>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</si>
  <si>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</si>
  <si>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</si>
  <si>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</si>
  <si>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</si>
  <si>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</si>
  <si>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</si>
  <si>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</si>
  <si>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</si>
  <si>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</si>
  <si>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</si>
  <si>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</si>
  <si>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</si>
  <si>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</si>
  <si>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</si>
  <si>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</si>
  <si>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</si>
  <si>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</si>
  <si>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</si>
  <si>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</si>
  <si>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</si>
  <si>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</si>
  <si>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</si>
  <si>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</si>
  <si>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</si>
  <si>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</si>
  <si>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</si>
  <si>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</si>
  <si>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</si>
  <si>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</si>
  <si>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</si>
  <si>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</si>
  <si>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</si>
  <si>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</si>
  <si>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</si>
  <si>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</si>
  <si>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</si>
  <si>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</si>
  <si>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</si>
  <si>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</si>
  <si>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</si>
  <si>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</si>
  <si>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</si>
  <si>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</si>
  <si>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</si>
  <si>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</si>
  <si>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</si>
  <si>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</si>
  <si>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</si>
  <si>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</si>
  <si>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</si>
  <si>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</si>
  <si>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</si>
  <si>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</si>
  <si>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</si>
  <si>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</si>
  <si>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</si>
  <si>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</si>
  <si>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</si>
  <si>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</si>
  <si>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</si>
  <si>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</si>
  <si>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</si>
  <si>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</si>
  <si>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</si>
  <si>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</si>
  <si>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</si>
  <si>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</si>
  <si>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</si>
  <si>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</si>
  <si>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</si>
  <si>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</si>
  <si>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</si>
  <si>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</si>
  <si>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</si>
  <si>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</si>
  <si>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</si>
  <si>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</si>
  <si>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</si>
  <si>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</si>
  <si>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</si>
  <si>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</si>
  <si>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</si>
  <si>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</si>
  <si>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</si>
  <si>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</si>
  <si>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</si>
  <si>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</si>
  <si>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</si>
  <si>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</si>
  <si>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</si>
  <si>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</si>
  <si>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</si>
  <si>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</si>
  <si>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</si>
  <si>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</si>
  <si>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</si>
  <si>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</si>
  <si>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</si>
  <si>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</si>
  <si>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</si>
  <si>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</si>
  <si>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</si>
  <si>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</si>
  <si>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</si>
  <si>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</si>
  <si>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</si>
  <si>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</si>
  <si>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</si>
  <si>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</si>
  <si>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</si>
  <si>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</si>
  <si>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</si>
  <si>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</si>
  <si>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</si>
  <si>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</si>
  <si>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</si>
  <si>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</si>
  <si>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</si>
  <si>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</si>
  <si>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</si>
  <si>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</si>
  <si>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</si>
  <si>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</si>
  <si>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</si>
  <si>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</si>
  <si>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</si>
  <si>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</si>
  <si>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</si>
  <si>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</si>
  <si>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</si>
  <si>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</si>
  <si>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</si>
  <si>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1143586</t>
  </si>
  <si>
    <t xml:space="preserve">ASWAPS</t>
  </si>
  <si>
    <t xml:space="preserve">BOTCOPTIONS</t>
  </si>
  <si>
    <t xml:space="preserve">WTI-GW-NXC!</t>
  </si>
  <si>
    <t xml:space="preserve">EACCRUED</t>
  </si>
  <si>
    <t xml:space="preserve">1143587</t>
  </si>
  <si>
    <t xml:space="preserve">1143588</t>
  </si>
  <si>
    <t xml:space="preserve">5/18/2001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</si>
  <si>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</si>
  <si>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</si>
  <si>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</si>
  <si>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</si>
  <si>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</si>
  <si>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</si>
  <si>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</si>
  <si>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</si>
  <si>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</si>
  <si>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</si>
  <si>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</si>
  <si>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</si>
  <si>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</si>
  <si>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</si>
  <si>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</si>
  <si>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</si>
  <si>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</si>
  <si>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</si>
  <si>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</si>
  <si>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</si>
  <si>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</si>
  <si>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</si>
  <si>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</si>
  <si>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</si>
  <si>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</si>
  <si>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</si>
  <si>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</si>
  <si>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</si>
  <si>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</si>
  <si>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</si>
  <si>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</si>
  <si>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</si>
  <si>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</si>
  <si>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</si>
  <si>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</si>
  <si>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</si>
  <si>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</si>
  <si>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</si>
  <si>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</si>
  <si>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</si>
  <si>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</si>
  <si>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</si>
  <si>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</si>
  <si>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</si>
  <si>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</si>
  <si>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</si>
  <si>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</si>
  <si>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</si>
  <si>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</si>
  <si>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</si>
  <si>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</si>
  <si>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</si>
  <si>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</si>
  <si>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</si>
  <si>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</si>
  <si>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</si>
  <si>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</si>
  <si>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</si>
  <si>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</si>
  <si>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</si>
  <si>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</si>
  <si>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</si>
  <si>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</si>
  <si>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</si>
  <si>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</si>
  <si>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</si>
  <si>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</si>
  <si>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</si>
  <si>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</si>
  <si>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</si>
  <si>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</si>
  <si>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</si>
  <si>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</si>
  <si>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</si>
  <si>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</si>
  <si>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</si>
  <si>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</si>
  <si>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</si>
  <si>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</si>
  <si>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</si>
  <si>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</si>
  <si>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</si>
  <si>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</si>
  <si>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</si>
  <si>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</si>
  <si>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</si>
  <si>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</si>
  <si>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W</t>
  </si>
  <si>
    <t xml:space="preserve">F</t>
  </si>
  <si>
    <t xml:space="preserve">M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</si>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</sst>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7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18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2">
          <cell r="O22">
            <v>-3459.5697324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10" min="4" style="3" width="12.99"/>
    <col collapsed="false" customWidth="true" hidden="true" outlineLevel="0" max="11" min="11" style="3" width="12.85"/>
    <col collapsed="false" customWidth="false" hidden="true" outlineLevel="0" max="14" min="12" style="3" width="12.99"/>
    <col collapsed="false" customWidth="false" hidden="false" outlineLevel="0" max="15" min="15" style="3" width="12.99"/>
    <col collapsed="false" customWidth="true" hidden="fals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48" min="28" style="3" width="12.99"/>
    <col collapsed="false" customWidth="false" hidden="false" outlineLevel="0" max="257" min="4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1130365</v>
      </c>
      <c r="H10" s="36" t="n">
        <f aca="false">+H11+1</f>
        <v>1131911</v>
      </c>
      <c r="I10" s="36" t="n">
        <f aca="false">+I11+1</f>
        <v>1133671</v>
      </c>
      <c r="J10" s="36" t="n">
        <f aca="false">+J11+1</f>
        <v>1134665</v>
      </c>
      <c r="K10" s="36" t="n">
        <f aca="false">+K11+1</f>
        <v>1136023</v>
      </c>
      <c r="L10" s="36" t="n">
        <f aca="false">+L11+1</f>
        <v>1137580</v>
      </c>
      <c r="M10" s="36" t="n">
        <f aca="false">+M11+1</f>
        <v>1138944</v>
      </c>
      <c r="N10" s="36" t="n">
        <f aca="false">+N11+1</f>
        <v>1140790</v>
      </c>
      <c r="O10" s="36" t="n">
        <f aca="false">+O11+1</f>
        <v>1142317</v>
      </c>
      <c r="P10" s="36" t="n">
        <f aca="false">+P11+1</f>
        <v>1143588</v>
      </c>
      <c r="Q10" s="36" t="n">
        <f aca="false">+Q11+1</f>
        <v>3</v>
      </c>
      <c r="R10" s="36" t="n">
        <f aca="false">R11+1</f>
        <v>3</v>
      </c>
      <c r="S10" s="36" t="n">
        <f aca="false">+S11+1</f>
        <v>3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1130364</v>
      </c>
      <c r="H11" s="36" t="n">
        <f aca="false">+H12+1</f>
        <v>1131910</v>
      </c>
      <c r="I11" s="36" t="n">
        <f aca="false">+I12+1</f>
        <v>1133670</v>
      </c>
      <c r="J11" s="36" t="n">
        <f aca="false">+J12+1</f>
        <v>1134664</v>
      </c>
      <c r="K11" s="36" t="n">
        <f aca="false">+K12+1</f>
        <v>1136022</v>
      </c>
      <c r="L11" s="36" t="n">
        <f aca="false">+L12+1</f>
        <v>1137579</v>
      </c>
      <c r="M11" s="36" t="n">
        <f aca="false">+M12+1</f>
        <v>1138943</v>
      </c>
      <c r="N11" s="36" t="n">
        <f aca="false">+N12+1</f>
        <v>1140789</v>
      </c>
      <c r="O11" s="36" t="n">
        <f aca="false">+O12+1</f>
        <v>1142316</v>
      </c>
      <c r="P11" s="36" t="n">
        <f aca="false">+P12+1</f>
        <v>1143587</v>
      </c>
      <c r="Q11" s="36" t="n">
        <f aca="false">+Q12+1</f>
        <v>2</v>
      </c>
      <c r="R11" s="36" t="n">
        <f aca="false">R12+1</f>
        <v>2</v>
      </c>
      <c r="S11" s="36" t="n">
        <f aca="false">+S12+1</f>
        <v>2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1130363</v>
      </c>
      <c r="H12" s="40" t="n">
        <v>1131909</v>
      </c>
      <c r="I12" s="40" t="n">
        <v>1133669</v>
      </c>
      <c r="J12" s="40" t="n">
        <v>1134663</v>
      </c>
      <c r="K12" s="40" t="n">
        <v>1136021</v>
      </c>
      <c r="L12" s="40" t="n">
        <v>1137578</v>
      </c>
      <c r="M12" s="40" t="n">
        <v>1138942</v>
      </c>
      <c r="N12" s="40" t="n">
        <v>1140788</v>
      </c>
      <c r="O12" s="40" t="n">
        <v>1142315</v>
      </c>
      <c r="P12" s="40" t="n">
        <v>1143586</v>
      </c>
      <c r="Q12" s="40" t="n">
        <v>1</v>
      </c>
      <c r="R12" s="40" t="n">
        <v>1</v>
      </c>
      <c r="S12" s="40" t="n">
        <v>1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 t="n">
        <v>85027</v>
      </c>
      <c r="H15" s="43" t="n">
        <v>85130</v>
      </c>
      <c r="I15" s="43" t="n">
        <v>85349</v>
      </c>
      <c r="J15" s="43" t="n">
        <v>85438</v>
      </c>
      <c r="K15" s="43" t="n">
        <v>85540</v>
      </c>
      <c r="L15" s="43" t="n">
        <v>85641</v>
      </c>
      <c r="M15" s="43" t="n">
        <v>85774</v>
      </c>
      <c r="N15" s="43" t="n">
        <v>85903</v>
      </c>
      <c r="O15" s="43" t="n">
        <v>86011</v>
      </c>
      <c r="P15" s="43" t="n">
        <v>86089</v>
      </c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S47" activeCellId="0" sqref="S47:S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45926.9811587611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+Input!$E$4</f>
        <v>1143588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+Input!$F$12</f>
        <v>0</v>
      </c>
      <c r="F9" s="69" t="s">
        <v>180</v>
      </c>
      <c r="G9" s="188" t="s">
        <v>181</v>
      </c>
      <c r="K9" s="310" t="s">
        <v>182</v>
      </c>
      <c r="L9" s="317" t="n">
        <f aca="false">+Input!E36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Input!F13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+Input!E37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+Input!E38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+Input!E39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v>0.011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+Input!$F$16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f aca="false">+Input!$F$16</f>
        <v>0</v>
      </c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+Input!$F$16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+Input!$F$17</f>
        <v>0</v>
      </c>
      <c r="G53" s="317" t="n">
        <f aca="false">+Input!$F$17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f aca="false">+Input!$F$17</f>
        <v>0</v>
      </c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+Input!$F$17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+Input!$F$18</f>
        <v>0</v>
      </c>
      <c r="G54" s="317" t="n">
        <f aca="false">+Input!$F$18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f aca="false">+Input!$F$18</f>
        <v>0</v>
      </c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+Input!$F$18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+Input!$F$21</f>
        <v>0</v>
      </c>
      <c r="G55" s="317" t="n">
        <f aca="false">+Input!$F$21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f aca="false">+Input!$F$21</f>
        <v>0</v>
      </c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+Input!$F$21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+Input!$F$22</f>
        <v>0</v>
      </c>
      <c r="G56" s="317" t="n">
        <f aca="false">+Input!$F$22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f aca="false">+Input!$F$22</f>
        <v>0</v>
      </c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+Input!$F$22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+Input!$F$23</f>
        <v>0</v>
      </c>
      <c r="G57" s="317" t="n">
        <f aca="false">+Input!$F$23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f aca="false">+Input!$F$23</f>
        <v>0</v>
      </c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+Input!$F$23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+Input!$F$24</f>
        <v>0</v>
      </c>
      <c r="G58" s="317" t="n">
        <f aca="false">+Input!$F$24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f aca="false">+Input!$F$24</f>
        <v>0</v>
      </c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+Input!$F$24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+Input!$F$25</f>
        <v>0</v>
      </c>
      <c r="G59" s="317" t="n">
        <f aca="false">+Input!$F$25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f aca="false">+Input!$F$25</f>
        <v>0</v>
      </c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+Input!$F$25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+Input!$F$26</f>
        <v>0</v>
      </c>
      <c r="G60" s="317" t="n">
        <f aca="false">+Input!$F$26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f aca="false">+Input!$F$26</f>
        <v>0</v>
      </c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+Input!$F$26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+Input!$F$27</f>
        <v>0</v>
      </c>
      <c r="G61" s="317" t="n">
        <f aca="false">+Input!$F$27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f aca="false">+Input!$F$27</f>
        <v>0</v>
      </c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+Input!$F$27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+Input!$F$28</f>
        <v>0</v>
      </c>
      <c r="G62" s="317" t="n">
        <f aca="false">+Input!$F$28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f aca="false">+Input!$F$28</f>
        <v>0</v>
      </c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+Input!$F$28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+Input!$F$29</f>
        <v>0</v>
      </c>
      <c r="G63" s="317" t="n">
        <f aca="false">+Input!$F$29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f aca="false">+Input!$F$29</f>
        <v>0</v>
      </c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+Input!$F$29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+Input!$F$30</f>
        <v>0</v>
      </c>
      <c r="G66" s="317" t="n">
        <f aca="false">+Input!$F$30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f aca="false">+Input!$F$30</f>
        <v>0</v>
      </c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+Input!$F$30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21"/>
      <c r="C166" s="217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24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24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24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24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24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24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408"/>
      <c r="D173" s="411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24"/>
      <c r="C174" s="408"/>
      <c r="D174" s="411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24"/>
      <c r="C175" s="408"/>
      <c r="D175" s="411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24"/>
      <c r="C176" s="408"/>
      <c r="D176" s="411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24"/>
      <c r="C177" s="408"/>
      <c r="D177" s="411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24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24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9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S47" activeCellId="0" sqref="S47:S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45926.9811587611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+Input!$L$4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+Input!$L$12</f>
        <v>0</v>
      </c>
      <c r="F9" s="69" t="s">
        <v>180</v>
      </c>
      <c r="G9" s="188" t="s">
        <v>181</v>
      </c>
      <c r="K9" s="310" t="s">
        <v>182</v>
      </c>
      <c r="L9" s="317" t="n">
        <f aca="false">+Input!L36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+Input!$L$13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+Input!L37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+Input!L38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+Input!L39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6" t="n">
        <f aca="false">SUM(L15:Q15)/1000</f>
        <v>0.001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+Input!$L$16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f aca="false">+Input!$L$16</f>
        <v>0</v>
      </c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317"/>
      <c r="AP47" s="69"/>
      <c r="AQ47" s="69"/>
      <c r="AR47" s="69"/>
      <c r="AS47" s="69"/>
      <c r="BB47" s="317" t="n">
        <f aca="false">+Input!$L$16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+Input!$L$17</f>
        <v>0</v>
      </c>
      <c r="G53" s="317" t="n">
        <f aca="false">+Input!$L$17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f aca="false">+Input!$L$17</f>
        <v>0</v>
      </c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+Input!$L$17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+Input!$L$18</f>
        <v>0</v>
      </c>
      <c r="G54" s="317" t="n">
        <f aca="false">+Input!$L$18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f aca="false">+Input!$L$18</f>
        <v>0</v>
      </c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+Input!$L$18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+Input!$L$21</f>
        <v>0</v>
      </c>
      <c r="G55" s="317" t="n">
        <f aca="false">+Input!$L$21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f aca="false">+Input!$L$21</f>
        <v>0</v>
      </c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+Input!$L$21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+Input!$L$22</f>
        <v>0</v>
      </c>
      <c r="G56" s="317" t="n">
        <f aca="false">+Input!$L$22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f aca="false">+Input!$L$22</f>
        <v>0</v>
      </c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+Input!$L$22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+Input!$L$23</f>
        <v>0</v>
      </c>
      <c r="G57" s="317" t="n">
        <f aca="false">+Input!$L$23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f aca="false">+Input!$L$23</f>
        <v>0</v>
      </c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+Input!$L$23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+Input!$L$24</f>
        <v>0</v>
      </c>
      <c r="G58" s="317" t="n">
        <f aca="false">+Input!$L$24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f aca="false">+Input!$L$24</f>
        <v>0</v>
      </c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+Input!$L$24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+Input!$L$25</f>
        <v>0</v>
      </c>
      <c r="G59" s="317" t="n">
        <f aca="false">+Input!$L$25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f aca="false">+Input!$L$25</f>
        <v>0</v>
      </c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+Input!$L$25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+Input!$L$26</f>
        <v>0</v>
      </c>
      <c r="G60" s="317" t="n">
        <f aca="false">+Input!$L$26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f aca="false">+Input!$L$26</f>
        <v>0</v>
      </c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+Input!$L$26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+Input!$L$27</f>
        <v>0</v>
      </c>
      <c r="G61" s="317" t="n">
        <f aca="false">+Input!$L$27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f aca="false">+Input!$L$27</f>
        <v>0</v>
      </c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+Input!$L$27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+Input!$L$28</f>
        <v>0</v>
      </c>
      <c r="G62" s="317" t="n">
        <f aca="false">+Input!$L$28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f aca="false">+Input!$L$28</f>
        <v>0</v>
      </c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+Input!$L$28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+Input!$L$29</f>
        <v>0</v>
      </c>
      <c r="G63" s="317" t="n">
        <f aca="false">+Input!$L$29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f aca="false">+Input!$L$29</f>
        <v>0</v>
      </c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+Input!$L$29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+Input!$L$30</f>
        <v>0</v>
      </c>
      <c r="G66" s="317" t="n">
        <f aca="false">+Input!$L$30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f aca="false">+Input!$L$30</f>
        <v>0</v>
      </c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+Input!$L$30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317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4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4"/>
      <c r="H128" s="315"/>
      <c r="I128" s="408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96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97"/>
      <c r="C166" s="301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98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96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96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98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98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99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99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98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98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98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98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98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98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45926.9811587611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55" activePane="bottomRight" state="frozen"/>
      <selection pane="topLeft" activeCell="A1" activeCellId="0" sqref="A1"/>
      <selection pane="topRight" activeCell="B1" activeCellId="0" sqref="B1"/>
      <selection pane="bottomLeft" activeCell="A55" activeCellId="0" sqref="A55"/>
      <selection pane="bottomRight" activeCell="AB110" activeCellId="0" sqref="AB1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45926.9811587611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1143586</v>
      </c>
      <c r="K8" s="116" t="str">
        <f aca="false">'WTI HEDGE'!B6</f>
        <v>1143588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45926.9811587611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45926.9811587611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669.3621571</v>
      </c>
      <c r="I41" s="141" t="n">
        <f aca="false">'WTI NXC2'!B53/1000</f>
        <v>-1992.1733927</v>
      </c>
      <c r="K41" s="141" t="n">
        <f aca="false">'WTI HEDGE'!B53/1000</f>
        <v>-283.3174837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-1606.1287193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1830.2925005</v>
      </c>
      <c r="I42" s="144" t="n">
        <f aca="false">('WTI NXC2'!$B47+'WTI NXC2'!$B51+'WTI NXC2'!$B54+'WTI NXC2'!$B52)/1000</f>
        <v>-2523.5058075</v>
      </c>
      <c r="K42" s="144" t="n">
        <f aca="false">('WTI HEDGE'!$B47+'WTI HEDGE'!$B51+'WTI HEDGE'!$B54+'WTI HEDGE'!$B52)/1000</f>
        <v>-461.315083799999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-1154.5283908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229.1628642</v>
      </c>
      <c r="I45" s="144" t="n">
        <f aca="false">+'WTI NXC2'!$B55/1000</f>
        <v>0</v>
      </c>
      <c r="K45" s="144" t="n">
        <f aca="false">+'WTI HEDGE'!$B55/1000</f>
        <v>851.9829445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1081.1458087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39.1680994</v>
      </c>
      <c r="I46" s="144" t="n">
        <f aca="false">+'WTI NXC2'!$B56/1000</f>
        <v>0</v>
      </c>
      <c r="K46" s="144" t="n">
        <f aca="false">+'WTI HEDGE'!$B56/1000</f>
        <v>-19.433961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19.7341384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-43.6564441</v>
      </c>
      <c r="I47" s="144" t="n">
        <f aca="false">+'WTI NXC2'!$B57/1000</f>
        <v>0</v>
      </c>
      <c r="K47" s="144" t="n">
        <f aca="false">+'WTI HEDGE'!$B57/1000</f>
        <v>-1511.2326195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-1554.8890636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2724.3291771</v>
      </c>
      <c r="H50" s="145"/>
      <c r="I50" s="146" t="n">
        <f aca="false">SUM(I41:I49)</f>
        <v>-4515.6792002</v>
      </c>
      <c r="J50" s="145"/>
      <c r="K50" s="146" t="n">
        <f aca="false">SUM(K41:K49)</f>
        <v>-1423.3162035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-3214.6662266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2724.3291771</v>
      </c>
      <c r="H53" s="145"/>
      <c r="I53" s="146" t="n">
        <f aca="false">I39+I50+I51+I52</f>
        <v>-4515.6792002</v>
      </c>
      <c r="J53" s="145"/>
      <c r="K53" s="146" t="n">
        <f aca="false">K39+K50+K51+K52</f>
        <v>-1423.3162035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-3214.6662266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45926.9811587611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4241.0150341</v>
      </c>
      <c r="I56" s="137" t="n">
        <f aca="false">+('WTI NXC2'!$E19/1000)</f>
        <v>-4262.684502</v>
      </c>
      <c r="K56" s="137" t="n">
        <f aca="false">+('WTI HEDGE'!$E19/1000)</f>
        <v>-1709.7663321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-1731.4358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-8.4733324</v>
      </c>
      <c r="I57" s="137" t="n">
        <f aca="false">('WTI NXC2'!$B58)/1000</f>
        <v>-0.1878183</v>
      </c>
      <c r="K57" s="137" t="n">
        <f aca="false">('WTI HEDGE'!$B58)/1000</f>
        <v>-16.2305553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-24.891706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0.3127166</v>
      </c>
      <c r="I58" s="137" t="n">
        <f aca="false">('WTI NXC2'!$B59)/1000</f>
        <v>1.0314232</v>
      </c>
      <c r="K58" s="137" t="n">
        <f aca="false">('WTI HEDGE'!$B59)/1000</f>
        <v>-1.2035128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0.140627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4241.0150341</v>
      </c>
      <c r="H60" s="138"/>
      <c r="I60" s="137" t="n">
        <f aca="false">I56</f>
        <v>-4262.684502</v>
      </c>
      <c r="J60" s="138"/>
      <c r="K60" s="137" t="n">
        <f aca="false">K56</f>
        <v>-1709.7663321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-1731.4358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1262.1958375</v>
      </c>
      <c r="H62" s="138"/>
      <c r="I62" s="137" t="n">
        <f aca="false">+'WTI NXC2'!$E36/1000</f>
        <v>-12094.1006505</v>
      </c>
      <c r="J62" s="138"/>
      <c r="K62" s="137" t="n">
        <f aca="false">+'WTI HEDGE'!$E36/1000</f>
        <v>-9002.9085664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-19834.8133794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5503.2108716</v>
      </c>
      <c r="H63" s="57" t="n">
        <f aca="false">I63-SUM(I60:I62)</f>
        <v>0</v>
      </c>
      <c r="I63" s="137" t="n">
        <f aca="false">I36+I53</f>
        <v>-16356.7851525</v>
      </c>
      <c r="J63" s="57" t="n">
        <f aca="false">K63-SUM(K60:K62)</f>
        <v>0</v>
      </c>
      <c r="K63" s="137" t="n">
        <f aca="false">K36+K53</f>
        <v>-10712.6748985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-21566.2491794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45926.9811587611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4241.0150341</v>
      </c>
      <c r="I69" s="137" t="n">
        <f aca="false">I60-I114</f>
        <v>-4262.684502</v>
      </c>
      <c r="K69" s="137" t="n">
        <f aca="false">K60-K114</f>
        <v>-1709.7663321</v>
      </c>
      <c r="M69" s="137"/>
      <c r="O69" s="137"/>
      <c r="Q69" s="137"/>
      <c r="S69" s="137"/>
      <c r="U69" s="137"/>
      <c r="W69" s="137"/>
      <c r="Y69" s="137" t="n">
        <f aca="false">Y60-Y114</f>
        <v>-1731.4358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1262.1958375</v>
      </c>
      <c r="I71" s="137" t="n">
        <f aca="false">I62-I116</f>
        <v>-12094.1006505</v>
      </c>
      <c r="K71" s="137" t="n">
        <f aca="false">K62-K116</f>
        <v>-9002.9085664</v>
      </c>
      <c r="M71" s="137"/>
      <c r="O71" s="137"/>
      <c r="Q71" s="137"/>
      <c r="S71" s="137"/>
      <c r="U71" s="137"/>
      <c r="W71" s="137"/>
      <c r="Y71" s="137" t="n">
        <f aca="false">Y62-Y116</f>
        <v>-19834.8133794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5503.2108716</v>
      </c>
      <c r="H72" s="128" t="n">
        <f aca="false">+I63-I66-I72</f>
        <v>0</v>
      </c>
      <c r="I72" s="146" t="n">
        <f aca="false">SUM(I69:I71)</f>
        <v>-16356.7851525</v>
      </c>
      <c r="J72" s="128" t="n">
        <f aca="false">+K63-K66-K72</f>
        <v>0</v>
      </c>
      <c r="K72" s="146" t="n">
        <f aca="false">SUM(K69:K71)</f>
        <v>-10712.6748985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-21566.2491794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-166.8702022</v>
      </c>
      <c r="I77" s="148" t="n">
        <f aca="false">I41-I101</f>
        <v>-876.7042908</v>
      </c>
      <c r="K77" s="148" t="n">
        <f aca="false">K41-K101</f>
        <v>0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-1043.574493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1283.8144858</v>
      </c>
      <c r="I78" s="158" t="n">
        <f aca="false">I42-I102</f>
        <v>-2919.806049</v>
      </c>
      <c r="K78" s="158" t="n">
        <f aca="false">K42-K102</f>
        <v>446.7632433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-1189.2283199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229.1628642</v>
      </c>
      <c r="I81" s="158" t="n">
        <f aca="false">I45-I105</f>
        <v>0</v>
      </c>
      <c r="K81" s="158" t="n">
        <f aca="false">K45-K105</f>
        <v>0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229.1628642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39.1680994</v>
      </c>
      <c r="I82" s="158" t="n">
        <f aca="false">I46-I106</f>
        <v>0</v>
      </c>
      <c r="K82" s="158" t="n">
        <f aca="false">K46-K106</f>
        <v>0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39.1680994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-43.6564441</v>
      </c>
      <c r="I83" s="158" t="n">
        <f aca="false">I47-I107</f>
        <v>0</v>
      </c>
      <c r="K83" s="158" t="n">
        <f aca="false">K47-K107</f>
        <v>0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-43.6564441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1341.6188031</v>
      </c>
      <c r="H86" s="128" t="n">
        <f aca="false">I86-SUM(I76:I85)</f>
        <v>0</v>
      </c>
      <c r="I86" s="160" t="n">
        <f aca="false">SUM(I77:I85)</f>
        <v>-3796.5103398</v>
      </c>
      <c r="J86" s="128" t="n">
        <f aca="false">K86-SUM(K76:K85)</f>
        <v>0</v>
      </c>
      <c r="K86" s="160" t="n">
        <f aca="false">SUM(K77:K85)</f>
        <v>446.7632433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-2008.1282934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0</v>
      </c>
      <c r="G89" s="160" t="n">
        <f aca="false">G63-G97+G85</f>
        <v>1341.6188031</v>
      </c>
      <c r="H89" s="128" t="n">
        <f aca="false">SUM(I86:I88)+I75-I89</f>
        <v>0</v>
      </c>
      <c r="I89" s="160" t="n">
        <f aca="false">I63-I97</f>
        <v>-3796.5103398</v>
      </c>
      <c r="J89" s="128" t="n">
        <f aca="false">SUM(K86:K88)+K75-K89</f>
        <v>0</v>
      </c>
      <c r="K89" s="160" t="n">
        <f aca="false">K63-K97</f>
        <v>446.7632433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0</v>
      </c>
      <c r="Y89" s="160" t="n">
        <f aca="false">+C89+E89+G89+I89+K89+O89+Q89+S89+U89+W89</f>
        <v>-2008.1282934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5503.2108716</v>
      </c>
      <c r="I92" s="169" t="n">
        <f aca="false">I200+I50</f>
        <v>-16356.7851525</v>
      </c>
      <c r="K92" s="169" t="n">
        <f aca="false">K200+K50</f>
        <v>-10712.6748985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-21566.2491794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5503.2108716</v>
      </c>
      <c r="I95" s="169" t="n">
        <f aca="false">I203+I53-I39</f>
        <v>-16356.7851525</v>
      </c>
      <c r="K95" s="169" t="n">
        <f aca="false">K203+K53-K39</f>
        <v>-10712.6748985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-21566.2491794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4161.5920685</v>
      </c>
      <c r="H97" s="57" t="n">
        <v>0</v>
      </c>
      <c r="I97" s="171" t="n">
        <v>-12560.2748127</v>
      </c>
      <c r="J97" s="57" t="n">
        <v>0</v>
      </c>
      <c r="K97" s="171" t="n">
        <v>-11159.4381418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-19558.120886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836.2323593</v>
      </c>
      <c r="I101" s="171" t="n">
        <v>-1115.4691019</v>
      </c>
      <c r="K101" s="171" t="n">
        <v>-283.3174837</v>
      </c>
      <c r="M101" s="171"/>
      <c r="O101" s="171"/>
      <c r="Q101" s="171"/>
      <c r="S101" s="171"/>
      <c r="U101" s="171"/>
      <c r="W101" s="171"/>
      <c r="Y101" s="176" t="n">
        <v>-562.5542263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546.4780147</v>
      </c>
      <c r="I102" s="177" t="n">
        <v>396.3002415</v>
      </c>
      <c r="K102" s="177" t="n">
        <v>-908.0783271</v>
      </c>
      <c r="M102" s="177"/>
      <c r="O102" s="177"/>
      <c r="Q102" s="177"/>
      <c r="S102" s="177"/>
      <c r="U102" s="177"/>
      <c r="W102" s="177"/>
      <c r="Y102" s="176" t="n">
        <v>34.6999291000001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0</v>
      </c>
      <c r="I105" s="177" t="n">
        <v>0</v>
      </c>
      <c r="K105" s="177" t="n">
        <v>851.9829445</v>
      </c>
      <c r="M105" s="177"/>
      <c r="O105" s="177"/>
      <c r="Q105" s="177"/>
      <c r="S105" s="177"/>
      <c r="U105" s="177"/>
      <c r="W105" s="177"/>
      <c r="Y105" s="176" t="n">
        <v>851.9829445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0</v>
      </c>
      <c r="I106" s="177" t="n">
        <v>0</v>
      </c>
      <c r="K106" s="177" t="n">
        <v>-19.433961</v>
      </c>
      <c r="M106" s="177"/>
      <c r="O106" s="177"/>
      <c r="Q106" s="177"/>
      <c r="S106" s="177"/>
      <c r="U106" s="177"/>
      <c r="W106" s="177"/>
      <c r="Y106" s="176" t="n">
        <v>-19.433961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0</v>
      </c>
      <c r="I107" s="177" t="n">
        <v>0</v>
      </c>
      <c r="K107" s="177" t="n">
        <v>-1511.2326195</v>
      </c>
      <c r="M107" s="177"/>
      <c r="O107" s="177"/>
      <c r="Q107" s="177"/>
      <c r="S107" s="177"/>
      <c r="U107" s="177"/>
      <c r="W107" s="177"/>
      <c r="Y107" s="176" t="n">
        <v>-1511.2326195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1382.710374</v>
      </c>
      <c r="I110" s="178" t="n">
        <v>-719.1688604</v>
      </c>
      <c r="K110" s="178" t="n">
        <v>-1870.0794468</v>
      </c>
      <c r="M110" s="178"/>
      <c r="O110" s="178"/>
      <c r="Q110" s="178"/>
      <c r="S110" s="178"/>
      <c r="U110" s="178"/>
      <c r="W110" s="178"/>
      <c r="Y110" s="175" t="n">
        <v>-1206.5379332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45926.9811587611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1143586</v>
      </c>
      <c r="D4" s="200" t="str">
        <f aca="false">H!B7</f>
        <v>1143587</v>
      </c>
      <c r="E4" s="200" t="str">
        <f aca="false">H!B12</f>
        <v>1143588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4072759.1301</v>
      </c>
      <c r="D12" s="201" t="n">
        <f aca="false">H!$E$7</f>
        <v>-4262684.502</v>
      </c>
      <c r="E12" s="201" t="n">
        <f aca="false">H!$E$12</f>
        <v>-2014266.3321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168255.904</v>
      </c>
      <c r="D13" s="201" t="n">
        <f aca="false">H!E8</f>
        <v>0</v>
      </c>
      <c r="E13" s="201" t="n">
        <f aca="false">H!E13</f>
        <v>304500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4241015.0341</v>
      </c>
      <c r="D14" s="205" t="n">
        <f aca="false">SUM(D6:D13)</f>
        <v>-4262684.502</v>
      </c>
      <c r="E14" s="205" t="n">
        <f aca="false">SUM(E6:E13)</f>
        <v>-1709766.3321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1290987.4792</v>
      </c>
      <c r="D16" s="204" t="n">
        <f aca="false">SUM(H!I7:$I$10)</f>
        <v>-2942143.2466</v>
      </c>
      <c r="E16" s="206" t="n">
        <f aca="false">SUM(H!I12:$I$15)</f>
        <v>439275.9334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-1211879.834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-166870.2022</v>
      </c>
      <c r="D17" s="204" t="n">
        <f aca="false">SUM(H!H7:$H$10)</f>
        <v>-876704.2908</v>
      </c>
      <c r="E17" s="206" t="n">
        <f aca="false">SUM(H!H12:$H$15)</f>
        <v>0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-1043574.493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-7172.99340000004</v>
      </c>
      <c r="D18" s="209" t="n">
        <f aca="false">+SUM(H!F7:F10)-SUM($D$58)</f>
        <v>22337.1976</v>
      </c>
      <c r="E18" s="209" t="n">
        <f aca="false">+SUM(H!F12:F15)-SUM($E$58)</f>
        <v>7487.30990000023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22651.5141000002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229162.8642</v>
      </c>
      <c r="D21" s="204" t="n">
        <v>0</v>
      </c>
      <c r="E21" s="206" t="n">
        <f aca="false">SUM(H!J12:J15)</f>
        <v>0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229162.8642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39168.0994</v>
      </c>
      <c r="D22" s="204" t="n">
        <v>0</v>
      </c>
      <c r="E22" s="206" t="n">
        <f aca="false">SUM(H!K12:K15)</f>
        <v>0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39168.0994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-43656.4441</v>
      </c>
      <c r="D23" s="204" t="n">
        <v>0</v>
      </c>
      <c r="E23" s="206" t="n">
        <f aca="false">SUM(H!L12:L15)</f>
        <v>0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-43656.4441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-8601.4135</v>
      </c>
      <c r="D24" s="204" t="n">
        <f aca="false">SUM(H!M7:M10)+SUM(H!Q7:$Q$10)</f>
        <v>-334.8322</v>
      </c>
      <c r="E24" s="206" t="n">
        <f aca="false">SUM(H!M12:M15)+SUM(H!Q12:$Q$15)</f>
        <v>40.9097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-8895.336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252.1035</v>
      </c>
      <c r="D25" s="204" t="n">
        <f aca="false">SUM(H!N7:$N$10)</f>
        <v>4.4822</v>
      </c>
      <c r="E25" s="206" t="n">
        <f aca="false">SUM(H!N12:$N$15)</f>
        <v>-120.2363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136.3494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1333269.4931</v>
      </c>
      <c r="D31" s="212" t="n">
        <f aca="false">SUM(D16:D30)</f>
        <v>-3796840.6898</v>
      </c>
      <c r="E31" s="213" t="n">
        <f aca="false">SUM(E16:E30)</f>
        <v>446683.9167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-2008128.2934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1020.5234135</v>
      </c>
      <c r="D40" s="152" t="n">
        <f aca="false">SUM(H!G7:$G$10)</f>
        <v>-4952.1460744</v>
      </c>
      <c r="E40" s="152" t="n">
        <f aca="false">SUM(H!G12:$G$15)</f>
        <v>472.0529285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-3459.5697324</v>
      </c>
    </row>
    <row r="41" customFormat="false" ht="12.75" hidden="false" customHeight="false" outlineLevel="0" collapsed="false">
      <c r="B41" s="152"/>
      <c r="H41" s="152"/>
      <c r="I41" s="152"/>
      <c r="J41" s="152"/>
      <c r="K41" s="152"/>
      <c r="O41" s="215" t="n">
        <f aca="false">O40-'[1]WTI GW'!$O$22</f>
        <v>0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 t="n">
        <v>0</v>
      </c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 t="n">
        <v>0</v>
      </c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 t="n">
        <v>0</v>
      </c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 t="n">
        <v>0</v>
      </c>
      <c r="H55" s="201" t="n">
        <v>0</v>
      </c>
      <c r="I55" s="204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2920926.2487</v>
      </c>
      <c r="D56" s="201" t="n">
        <v>-465843.8122</v>
      </c>
      <c r="E56" s="152" t="n">
        <v>-2460950.2488</v>
      </c>
      <c r="F56" s="204" t="n">
        <v>0</v>
      </c>
      <c r="G56" s="204" t="n">
        <v>0</v>
      </c>
      <c r="H56" s="201" t="n">
        <v>0</v>
      </c>
      <c r="I56" s="204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-13180.7077</v>
      </c>
      <c r="D57" s="201" t="n">
        <v>0</v>
      </c>
      <c r="E57" s="201" t="n">
        <v>304500</v>
      </c>
      <c r="F57" s="201" t="n">
        <v>0</v>
      </c>
      <c r="G57" s="201" t="n">
        <v>0</v>
      </c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2907745.541</v>
      </c>
      <c r="D58" s="205" t="n">
        <f aca="false">SUM(D50:D57)</f>
        <v>-465843.8122</v>
      </c>
      <c r="E58" s="205" t="n">
        <f aca="false">SUM(E50:E57)</f>
        <v>-2156450.2488</v>
      </c>
      <c r="F58" s="205" t="n">
        <f aca="false">SUM(F50:F57)</f>
        <v>0</v>
      </c>
      <c r="G58" s="205"/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J59" s="201"/>
    </row>
    <row r="60" customFormat="false" ht="12.75" hidden="false" customHeight="false" outlineLevel="0" collapsed="false">
      <c r="B60" s="201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J69" s="225"/>
      <c r="K69" s="225"/>
    </row>
    <row r="70" customFormat="false" ht="12.75" hidden="false" customHeight="false" outlineLevel="0" collapsed="false">
      <c r="B70" s="201"/>
      <c r="J70" s="211"/>
      <c r="K70" s="211"/>
    </row>
    <row r="71" customFormat="false" ht="12.75" hidden="false" customHeight="false" outlineLevel="0" collapsed="false">
      <c r="B71" s="201"/>
      <c r="I71" s="225"/>
      <c r="J71" s="211"/>
      <c r="K71" s="211"/>
    </row>
    <row r="72" customFormat="false" ht="12.75" hidden="false" customHeight="false" outlineLevel="0" collapsed="false">
      <c r="I72" s="225"/>
      <c r="J72" s="225"/>
      <c r="K72" s="225"/>
    </row>
    <row r="78" customFormat="false" ht="15.75" hidden="false" customHeight="false" outlineLevel="0" collapsed="false">
      <c r="A78" s="226"/>
      <c r="B78" s="66"/>
      <c r="C78" s="66"/>
    </row>
    <row r="79" customFormat="false" ht="12.75" hidden="false" customHeight="false" outlineLevel="0" collapsed="false">
      <c r="A79" s="227"/>
      <c r="B79" s="190"/>
      <c r="C79" s="69"/>
    </row>
    <row r="80" customFormat="false" ht="12.75" hidden="false" customHeight="false" outlineLevel="0" collapsed="false">
      <c r="A80" s="227"/>
      <c r="B80" s="190"/>
      <c r="C80" s="69"/>
    </row>
    <row r="81" customFormat="false" ht="12.75" hidden="false" customHeight="false" outlineLevel="0" collapsed="false">
      <c r="A81" s="227"/>
      <c r="B81" s="190"/>
      <c r="C81" s="69"/>
    </row>
    <row r="82" customFormat="false" ht="12.75" hidden="false" customHeight="false" outlineLevel="0" collapsed="false">
      <c r="A82" s="227"/>
      <c r="B82" s="228"/>
      <c r="C82" s="69"/>
    </row>
    <row r="83" customFormat="false" ht="12.75" hidden="false" customHeight="false" outlineLevel="0" collapsed="false">
      <c r="A83" s="227"/>
      <c r="B83" s="228"/>
      <c r="C83" s="69"/>
    </row>
    <row r="100" customFormat="false" ht="12.75" hidden="false" customHeight="false" outlineLevel="0" collapsed="false">
      <c r="A100" s="190" t="s">
        <v>143</v>
      </c>
      <c r="B100" s="229" t="n">
        <f aca="false">Report!$C$53</f>
        <v>0</v>
      </c>
      <c r="C100" s="229" t="n">
        <f aca="false">Report!$G$53</f>
        <v>2724.3291771</v>
      </c>
      <c r="D100" s="229" t="n">
        <f aca="false">Report!I$53</f>
        <v>-4515.6792002</v>
      </c>
      <c r="E100" s="229" t="n">
        <f aca="false">Report!$K$53</f>
        <v>-1423.3162035</v>
      </c>
      <c r="F100" s="229"/>
      <c r="G100" s="229" t="n">
        <f aca="false">+[2]Report!$E$53</f>
        <v>2.29999999999761E-006</v>
      </c>
      <c r="H100" s="229" t="n">
        <f aca="false">+[2]Report!$M$53</f>
        <v>-0.4140629</v>
      </c>
      <c r="I100" s="229" t="n">
        <f aca="false">+[2]Report!$O$53</f>
        <v>797.070624799996</v>
      </c>
      <c r="J100" s="229" t="n">
        <f aca="false">+[2]Report!$U$53</f>
        <v>-90.9519498999994</v>
      </c>
      <c r="K100" s="229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29" t="n">
        <f aca="false">Report!$C$72</f>
        <v>0</v>
      </c>
      <c r="C101" s="229" t="n">
        <f aca="false">Report!$G$72</f>
        <v>5503.2108716</v>
      </c>
      <c r="D101" s="229" t="n">
        <f aca="false">Report!$I$72</f>
        <v>-16356.7851525</v>
      </c>
      <c r="E101" s="229" t="n">
        <f aca="false">Report!$K$72</f>
        <v>-10712.6748985</v>
      </c>
      <c r="F101" s="229"/>
      <c r="G101" s="229" t="n">
        <f aca="false">+[2]Report!$E$72</f>
        <v>2.29999992606977E-006</v>
      </c>
      <c r="H101" s="229" t="n">
        <f aca="false">+[2]Report!$M$72</f>
        <v>-0.414062900001397</v>
      </c>
      <c r="I101" s="229" t="n">
        <f aca="false">+[2]Report!$O$72</f>
        <v>797.070624800001</v>
      </c>
      <c r="J101" s="229" t="n">
        <f aca="false">+[2]Report!$U$72</f>
        <v>-90.9519499000002</v>
      </c>
      <c r="K101" s="229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0" width="27.99"/>
    <col collapsed="false" customWidth="false" hidden="false" outlineLevel="0" max="2" min="2" style="231" width="14.7"/>
    <col collapsed="false" customWidth="false" hidden="false" outlineLevel="0" max="3" min="3" style="232" width="14.7"/>
    <col collapsed="false" customWidth="false" hidden="false" outlineLevel="0" max="5" min="4" style="233" width="14.7"/>
    <col collapsed="false" customWidth="false" hidden="false" outlineLevel="0" max="6" min="6" style="234" width="14.7"/>
    <col collapsed="false" customWidth="false" hidden="false" outlineLevel="0" max="10" min="7" style="233" width="14.7"/>
    <col collapsed="false" customWidth="false" hidden="false" outlineLevel="0" max="11" min="11" style="235" width="14.7"/>
    <col collapsed="false" customWidth="false" hidden="false" outlineLevel="0" max="17" min="12" style="233" width="14.7"/>
    <col collapsed="false" customWidth="false" hidden="false" outlineLevel="0" max="257" min="18" style="236" width="14.7"/>
  </cols>
  <sheetData>
    <row r="1" customFormat="false" ht="14.1" hidden="false" customHeight="true" outlineLevel="0" collapsed="false">
      <c r="B1" s="237" t="s">
        <v>145</v>
      </c>
      <c r="C1" s="238" t="s">
        <v>146</v>
      </c>
      <c r="D1" s="239" t="s">
        <v>147</v>
      </c>
      <c r="E1" s="239" t="s">
        <v>148</v>
      </c>
      <c r="F1" s="240" t="s">
        <v>149</v>
      </c>
      <c r="G1" s="239" t="s">
        <v>150</v>
      </c>
      <c r="H1" s="239" t="s">
        <v>9</v>
      </c>
      <c r="I1" s="239" t="s">
        <v>151</v>
      </c>
      <c r="J1" s="239" t="s">
        <v>123</v>
      </c>
      <c r="K1" s="239" t="s">
        <v>124</v>
      </c>
      <c r="L1" s="239" t="s">
        <v>125</v>
      </c>
      <c r="M1" s="239" t="s">
        <v>126</v>
      </c>
      <c r="N1" s="239" t="s">
        <v>127</v>
      </c>
      <c r="O1" s="239" t="s">
        <v>128</v>
      </c>
      <c r="P1" s="239" t="s">
        <v>152</v>
      </c>
      <c r="Q1" s="239" t="s">
        <v>130</v>
      </c>
      <c r="R1" s="241" t="s">
        <v>153</v>
      </c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  <c r="IW1" s="242"/>
    </row>
    <row r="2" customFormat="false" ht="14.1" hidden="false" customHeight="true" outlineLevel="0" collapsed="false">
      <c r="B2" s="243" t="s">
        <v>154</v>
      </c>
      <c r="C2" s="244" t="n">
        <v>37029</v>
      </c>
      <c r="D2" s="245" t="s">
        <v>155</v>
      </c>
      <c r="E2" s="246" t="n">
        <v>4072759.1301</v>
      </c>
      <c r="F2" s="246" t="n">
        <v>2911873.1566</v>
      </c>
      <c r="G2" s="246" t="n">
        <v>1092.9850785</v>
      </c>
      <c r="H2" s="246" t="n">
        <v>16351.355</v>
      </c>
      <c r="I2" s="246" t="n">
        <v>1144322.3576</v>
      </c>
      <c r="J2" s="246" t="n">
        <v>0</v>
      </c>
      <c r="K2" s="247" t="n">
        <v>0</v>
      </c>
      <c r="L2" s="246" t="n">
        <v>0</v>
      </c>
      <c r="M2" s="246" t="n">
        <v>1.0397</v>
      </c>
      <c r="N2" s="246" t="n">
        <v>80.3329</v>
      </c>
      <c r="O2" s="246" t="n">
        <v>0</v>
      </c>
      <c r="P2" s="248" t="n">
        <v>0</v>
      </c>
      <c r="Q2" s="246" t="n">
        <v>130.8883</v>
      </c>
      <c r="R2" s="249" t="n">
        <v>0</v>
      </c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</row>
    <row r="3" customFormat="false" ht="14.1" hidden="false" customHeight="true" outlineLevel="0" collapsed="false">
      <c r="B3" s="251" t="s">
        <v>154</v>
      </c>
      <c r="C3" s="252" t="n">
        <v>37029</v>
      </c>
      <c r="D3" s="253" t="s">
        <v>156</v>
      </c>
      <c r="E3" s="248" t="n">
        <v>168255.904</v>
      </c>
      <c r="F3" s="248" t="n">
        <v>-11300.609</v>
      </c>
      <c r="G3" s="248" t="n">
        <v>-72.461665</v>
      </c>
      <c r="H3" s="248" t="n">
        <v>-183221.5572</v>
      </c>
      <c r="I3" s="248" t="n">
        <v>146665.1216</v>
      </c>
      <c r="J3" s="248" t="n">
        <v>229162.8642</v>
      </c>
      <c r="K3" s="254" t="n">
        <v>39168.0994</v>
      </c>
      <c r="L3" s="248" t="n">
        <v>-43656.4441</v>
      </c>
      <c r="M3" s="248" t="n">
        <v>-8.9553</v>
      </c>
      <c r="N3" s="248" t="n">
        <v>171.7706</v>
      </c>
      <c r="O3" s="248" t="n">
        <v>0</v>
      </c>
      <c r="P3" s="248" t="n">
        <v>0</v>
      </c>
      <c r="Q3" s="248" t="n">
        <v>-8724.3862</v>
      </c>
      <c r="R3" s="255" t="n">
        <v>0</v>
      </c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</row>
    <row r="4" customFormat="false" ht="14.1" hidden="false" customHeight="true" outlineLevel="0" collapsed="false">
      <c r="A4" s="230" t="s">
        <v>157</v>
      </c>
      <c r="B4" s="251" t="s">
        <v>154</v>
      </c>
      <c r="C4" s="252" t="n">
        <v>37029</v>
      </c>
      <c r="D4" s="253" t="s">
        <v>140</v>
      </c>
      <c r="E4" s="248" t="n">
        <v>0</v>
      </c>
      <c r="F4" s="248" t="n">
        <v>0</v>
      </c>
      <c r="G4" s="248" t="n">
        <v>0</v>
      </c>
      <c r="H4" s="248" t="n">
        <v>0</v>
      </c>
      <c r="I4" s="248" t="n">
        <v>0</v>
      </c>
      <c r="J4" s="248" t="n">
        <v>0</v>
      </c>
      <c r="K4" s="254" t="n">
        <v>0</v>
      </c>
      <c r="L4" s="248" t="n">
        <v>0</v>
      </c>
      <c r="M4" s="248" t="n">
        <v>0</v>
      </c>
      <c r="N4" s="248" t="n">
        <v>0</v>
      </c>
      <c r="O4" s="248" t="n">
        <v>0</v>
      </c>
      <c r="P4" s="248" t="n">
        <v>0</v>
      </c>
      <c r="Q4" s="248" t="n">
        <v>0</v>
      </c>
      <c r="R4" s="255" t="n">
        <v>0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  <c r="IO4" s="250"/>
      <c r="IP4" s="250"/>
      <c r="IQ4" s="250"/>
      <c r="IR4" s="250"/>
      <c r="IS4" s="250"/>
      <c r="IT4" s="250"/>
      <c r="IU4" s="250"/>
      <c r="IV4" s="250"/>
      <c r="IW4" s="250"/>
    </row>
    <row r="5" customFormat="false" ht="14.1" hidden="false" customHeight="true" outlineLevel="0" collapsed="false">
      <c r="A5" s="256"/>
      <c r="B5" s="251" t="s">
        <v>154</v>
      </c>
      <c r="C5" s="252" t="n">
        <v>37029</v>
      </c>
      <c r="D5" s="253" t="s">
        <v>141</v>
      </c>
      <c r="E5" s="248" t="n">
        <v>0</v>
      </c>
      <c r="F5" s="248" t="n">
        <v>0</v>
      </c>
      <c r="G5" s="248" t="n">
        <v>0</v>
      </c>
      <c r="H5" s="248" t="n">
        <v>0</v>
      </c>
      <c r="I5" s="248" t="n">
        <v>0</v>
      </c>
      <c r="J5" s="248" t="n">
        <v>0</v>
      </c>
      <c r="K5" s="254" t="n">
        <v>0</v>
      </c>
      <c r="L5" s="248" t="n">
        <v>0</v>
      </c>
      <c r="M5" s="248" t="n">
        <v>0</v>
      </c>
      <c r="N5" s="248" t="n">
        <v>0</v>
      </c>
      <c r="O5" s="248" t="n">
        <v>0</v>
      </c>
      <c r="P5" s="248" t="n">
        <v>0</v>
      </c>
      <c r="Q5" s="248" t="n">
        <v>0</v>
      </c>
      <c r="R5" s="255" t="n">
        <v>0</v>
      </c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  <c r="IO5" s="250"/>
      <c r="IP5" s="250"/>
      <c r="IQ5" s="250"/>
      <c r="IR5" s="250"/>
      <c r="IS5" s="250"/>
      <c r="IT5" s="250"/>
      <c r="IU5" s="250"/>
      <c r="IV5" s="250"/>
      <c r="IW5" s="250"/>
    </row>
    <row r="6" customFormat="false" ht="14.1" hidden="false" customHeight="true" outlineLevel="0" collapsed="false">
      <c r="B6" s="257" t="s">
        <v>154</v>
      </c>
      <c r="C6" s="258" t="n">
        <v>37029</v>
      </c>
      <c r="D6" s="259" t="s">
        <v>158</v>
      </c>
      <c r="E6" s="260" t="n">
        <v>0</v>
      </c>
      <c r="F6" s="260" t="n">
        <v>0</v>
      </c>
      <c r="G6" s="260" t="n">
        <v>0</v>
      </c>
      <c r="H6" s="260" t="n">
        <v>0</v>
      </c>
      <c r="I6" s="260" t="n">
        <v>0</v>
      </c>
      <c r="J6" s="260" t="n">
        <v>0</v>
      </c>
      <c r="K6" s="261" t="n">
        <v>0</v>
      </c>
      <c r="L6" s="260" t="n">
        <v>0</v>
      </c>
      <c r="M6" s="260" t="n">
        <v>0</v>
      </c>
      <c r="N6" s="260" t="n">
        <v>0</v>
      </c>
      <c r="O6" s="260" t="n">
        <v>0</v>
      </c>
      <c r="P6" s="260" t="n">
        <v>0</v>
      </c>
      <c r="Q6" s="260" t="n">
        <v>0</v>
      </c>
      <c r="R6" s="262" t="n">
        <v>0</v>
      </c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  <c r="IO6" s="250"/>
      <c r="IP6" s="250"/>
      <c r="IQ6" s="250"/>
      <c r="IR6" s="250"/>
      <c r="IS6" s="250"/>
      <c r="IT6" s="250"/>
      <c r="IU6" s="250"/>
      <c r="IV6" s="250"/>
      <c r="IW6" s="250"/>
    </row>
    <row r="7" customFormat="false" ht="14.1" hidden="false" customHeight="true" outlineLevel="0" collapsed="false">
      <c r="B7" s="263" t="s">
        <v>159</v>
      </c>
      <c r="C7" s="264" t="n">
        <v>37029</v>
      </c>
      <c r="D7" s="265" t="s">
        <v>155</v>
      </c>
      <c r="E7" s="266" t="n">
        <v>-4262684.502</v>
      </c>
      <c r="F7" s="266" t="n">
        <v>-443506.6146</v>
      </c>
      <c r="G7" s="266" t="n">
        <v>-4952.1460744</v>
      </c>
      <c r="H7" s="266" t="n">
        <v>-876704.2908</v>
      </c>
      <c r="I7" s="266" t="n">
        <v>-2942143.2466</v>
      </c>
      <c r="J7" s="266" t="n">
        <v>0</v>
      </c>
      <c r="K7" s="267" t="n">
        <v>0</v>
      </c>
      <c r="L7" s="266" t="n">
        <v>0</v>
      </c>
      <c r="M7" s="266" t="n">
        <v>-0.3623</v>
      </c>
      <c r="N7" s="266" t="n">
        <v>4.4822</v>
      </c>
      <c r="O7" s="266" t="n">
        <v>0</v>
      </c>
      <c r="P7" s="268" t="n">
        <v>0</v>
      </c>
      <c r="Q7" s="266" t="n">
        <v>-334.4699</v>
      </c>
      <c r="R7" s="269" t="n">
        <v>0</v>
      </c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  <c r="IO7" s="250"/>
      <c r="IP7" s="250"/>
      <c r="IQ7" s="250"/>
      <c r="IR7" s="250"/>
      <c r="IS7" s="250"/>
      <c r="IT7" s="250"/>
      <c r="IU7" s="250"/>
      <c r="IV7" s="250"/>
      <c r="IW7" s="250"/>
    </row>
    <row r="8" customFormat="false" ht="14.1" hidden="false" customHeight="true" outlineLevel="0" collapsed="false">
      <c r="B8" s="270" t="s">
        <v>159</v>
      </c>
      <c r="C8" s="271" t="n">
        <v>37029</v>
      </c>
      <c r="D8" s="272" t="s">
        <v>156</v>
      </c>
      <c r="E8" s="268" t="n">
        <v>0</v>
      </c>
      <c r="F8" s="268" t="n">
        <v>0</v>
      </c>
      <c r="G8" s="268" t="n">
        <v>0</v>
      </c>
      <c r="H8" s="268" t="n">
        <v>0</v>
      </c>
      <c r="I8" s="268" t="n">
        <v>0</v>
      </c>
      <c r="J8" s="268" t="n">
        <v>0</v>
      </c>
      <c r="K8" s="273" t="n">
        <v>0</v>
      </c>
      <c r="L8" s="268" t="n">
        <v>0</v>
      </c>
      <c r="M8" s="268" t="n">
        <v>0</v>
      </c>
      <c r="N8" s="268" t="n">
        <v>0</v>
      </c>
      <c r="O8" s="268" t="n">
        <v>0</v>
      </c>
      <c r="P8" s="268" t="n">
        <v>0</v>
      </c>
      <c r="Q8" s="268" t="n">
        <v>0</v>
      </c>
      <c r="R8" s="274" t="n">
        <v>0</v>
      </c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  <c r="IO8" s="250"/>
      <c r="IP8" s="250"/>
      <c r="IQ8" s="250"/>
      <c r="IR8" s="250"/>
      <c r="IS8" s="250"/>
      <c r="IT8" s="250"/>
      <c r="IU8" s="250"/>
      <c r="IV8" s="250"/>
      <c r="IW8" s="250"/>
    </row>
    <row r="9" customFormat="false" ht="14.1" hidden="false" customHeight="true" outlineLevel="0" collapsed="false">
      <c r="A9" s="230" t="s">
        <v>4</v>
      </c>
      <c r="B9" s="270" t="s">
        <v>159</v>
      </c>
      <c r="C9" s="271" t="n">
        <v>37029</v>
      </c>
      <c r="D9" s="272" t="s">
        <v>140</v>
      </c>
      <c r="E9" s="268" t="n">
        <v>0</v>
      </c>
      <c r="F9" s="268" t="n">
        <v>0</v>
      </c>
      <c r="G9" s="268" t="n">
        <v>0</v>
      </c>
      <c r="H9" s="268" t="n">
        <v>0</v>
      </c>
      <c r="I9" s="268" t="n">
        <v>0</v>
      </c>
      <c r="J9" s="268" t="n">
        <v>0</v>
      </c>
      <c r="K9" s="273" t="n">
        <v>0</v>
      </c>
      <c r="L9" s="268" t="n">
        <v>0</v>
      </c>
      <c r="M9" s="268" t="n">
        <v>0</v>
      </c>
      <c r="N9" s="268" t="n">
        <v>0</v>
      </c>
      <c r="O9" s="268" t="n">
        <v>0</v>
      </c>
      <c r="P9" s="268" t="n">
        <v>0</v>
      </c>
      <c r="Q9" s="268" t="n">
        <v>0</v>
      </c>
      <c r="R9" s="274" t="n">
        <v>0</v>
      </c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  <c r="IO9" s="250"/>
      <c r="IP9" s="250"/>
      <c r="IQ9" s="250"/>
      <c r="IR9" s="250"/>
      <c r="IS9" s="250"/>
      <c r="IT9" s="250"/>
      <c r="IU9" s="250"/>
      <c r="IV9" s="250"/>
      <c r="IW9" s="250"/>
    </row>
    <row r="10" customFormat="false" ht="14.1" hidden="false" customHeight="true" outlineLevel="0" collapsed="false">
      <c r="A10" s="256"/>
      <c r="B10" s="270" t="s">
        <v>159</v>
      </c>
      <c r="C10" s="271" t="n">
        <v>37029</v>
      </c>
      <c r="D10" s="272" t="s">
        <v>141</v>
      </c>
      <c r="E10" s="268" t="n">
        <v>0</v>
      </c>
      <c r="F10" s="268" t="n">
        <v>0</v>
      </c>
      <c r="G10" s="268" t="n">
        <v>0</v>
      </c>
      <c r="H10" s="268" t="n">
        <v>0</v>
      </c>
      <c r="I10" s="268" t="n">
        <v>0</v>
      </c>
      <c r="J10" s="268" t="n">
        <v>0</v>
      </c>
      <c r="K10" s="273" t="n">
        <v>0</v>
      </c>
      <c r="L10" s="268" t="n">
        <v>0</v>
      </c>
      <c r="M10" s="268" t="n">
        <v>0</v>
      </c>
      <c r="N10" s="268" t="n">
        <v>0</v>
      </c>
      <c r="O10" s="268" t="n">
        <v>0</v>
      </c>
      <c r="P10" s="268" t="n">
        <v>0</v>
      </c>
      <c r="Q10" s="268" t="n">
        <v>0</v>
      </c>
      <c r="R10" s="274" t="n">
        <v>0</v>
      </c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  <c r="IO10" s="250"/>
      <c r="IP10" s="250"/>
      <c r="IQ10" s="250"/>
      <c r="IR10" s="250"/>
      <c r="IS10" s="250"/>
      <c r="IT10" s="250"/>
      <c r="IU10" s="250"/>
      <c r="IV10" s="250"/>
      <c r="IW10" s="250"/>
    </row>
    <row r="11" customFormat="false" ht="14.1" hidden="false" customHeight="true" outlineLevel="0" collapsed="false">
      <c r="B11" s="275" t="s">
        <v>159</v>
      </c>
      <c r="C11" s="276" t="n">
        <v>37029</v>
      </c>
      <c r="D11" s="277" t="s">
        <v>158</v>
      </c>
      <c r="E11" s="278" t="n">
        <v>0</v>
      </c>
      <c r="F11" s="278" t="n">
        <v>0</v>
      </c>
      <c r="G11" s="278" t="n">
        <v>0</v>
      </c>
      <c r="H11" s="278" t="n">
        <v>0</v>
      </c>
      <c r="I11" s="278" t="n">
        <v>0</v>
      </c>
      <c r="J11" s="278" t="n">
        <v>0</v>
      </c>
      <c r="K11" s="279" t="n">
        <v>0</v>
      </c>
      <c r="L11" s="278" t="n">
        <v>0</v>
      </c>
      <c r="M11" s="278" t="n">
        <v>0</v>
      </c>
      <c r="N11" s="278" t="n">
        <v>0</v>
      </c>
      <c r="O11" s="278" t="n">
        <v>0</v>
      </c>
      <c r="P11" s="278" t="n">
        <v>0</v>
      </c>
      <c r="Q11" s="278" t="n">
        <v>0</v>
      </c>
      <c r="R11" s="280" t="n">
        <v>0</v>
      </c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  <c r="IP11" s="250"/>
      <c r="IQ11" s="250"/>
      <c r="IR11" s="250"/>
      <c r="IS11" s="250"/>
      <c r="IT11" s="250"/>
      <c r="IU11" s="250"/>
      <c r="IV11" s="250"/>
      <c r="IW11" s="250"/>
    </row>
    <row r="12" customFormat="false" ht="14.1" hidden="false" customHeight="true" outlineLevel="0" collapsed="false">
      <c r="B12" s="243" t="s">
        <v>160</v>
      </c>
      <c r="C12" s="244" t="n">
        <v>37029</v>
      </c>
      <c r="D12" s="245" t="s">
        <v>155</v>
      </c>
      <c r="E12" s="246" t="n">
        <v>-2014266.3321</v>
      </c>
      <c r="F12" s="246" t="n">
        <v>-2453462.9389</v>
      </c>
      <c r="G12" s="246" t="n">
        <v>472.0529285</v>
      </c>
      <c r="H12" s="246" t="n">
        <v>0</v>
      </c>
      <c r="I12" s="246" t="n">
        <v>439275.9334</v>
      </c>
      <c r="J12" s="246" t="n">
        <v>0</v>
      </c>
      <c r="K12" s="247" t="n">
        <v>0</v>
      </c>
      <c r="L12" s="246" t="n">
        <v>0</v>
      </c>
      <c r="M12" s="246" t="n">
        <v>-1.7827</v>
      </c>
      <c r="N12" s="246" t="n">
        <v>-120.2363</v>
      </c>
      <c r="O12" s="246" t="n">
        <v>0</v>
      </c>
      <c r="P12" s="248" t="n">
        <v>0</v>
      </c>
      <c r="Q12" s="246" t="n">
        <v>42.6924</v>
      </c>
      <c r="R12" s="249" t="n">
        <v>0</v>
      </c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  <c r="IO12" s="250"/>
      <c r="IP12" s="250"/>
      <c r="IQ12" s="250"/>
      <c r="IR12" s="250"/>
      <c r="IS12" s="250"/>
      <c r="IT12" s="250"/>
      <c r="IU12" s="250"/>
      <c r="IV12" s="250"/>
      <c r="IW12" s="250"/>
    </row>
    <row r="13" customFormat="false" ht="14.1" hidden="false" customHeight="true" outlineLevel="0" collapsed="false">
      <c r="B13" s="251" t="s">
        <v>160</v>
      </c>
      <c r="C13" s="252" t="n">
        <v>37029</v>
      </c>
      <c r="D13" s="253" t="s">
        <v>156</v>
      </c>
      <c r="E13" s="248" t="n">
        <v>304500</v>
      </c>
      <c r="F13" s="248" t="n">
        <v>304500</v>
      </c>
      <c r="G13" s="248" t="n">
        <v>0</v>
      </c>
      <c r="H13" s="248" t="n">
        <v>0</v>
      </c>
      <c r="I13" s="248" t="n">
        <v>0</v>
      </c>
      <c r="J13" s="248" t="n">
        <v>0</v>
      </c>
      <c r="K13" s="254" t="n">
        <v>0</v>
      </c>
      <c r="L13" s="248" t="n">
        <v>0</v>
      </c>
      <c r="M13" s="248" t="n">
        <v>0</v>
      </c>
      <c r="N13" s="248" t="n">
        <v>0</v>
      </c>
      <c r="O13" s="248" t="n">
        <v>0</v>
      </c>
      <c r="P13" s="248" t="n">
        <v>0</v>
      </c>
      <c r="Q13" s="248" t="n">
        <v>0</v>
      </c>
      <c r="R13" s="255" t="n">
        <v>0</v>
      </c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  <c r="IO13" s="250"/>
      <c r="IP13" s="250"/>
      <c r="IQ13" s="250"/>
      <c r="IR13" s="250"/>
      <c r="IS13" s="250"/>
      <c r="IT13" s="250"/>
      <c r="IU13" s="250"/>
      <c r="IV13" s="250"/>
      <c r="IW13" s="250"/>
    </row>
    <row r="14" customFormat="false" ht="14.1" hidden="false" customHeight="true" outlineLevel="0" collapsed="false">
      <c r="A14" s="230" t="s">
        <v>2</v>
      </c>
      <c r="B14" s="251" t="s">
        <v>160</v>
      </c>
      <c r="C14" s="252" t="n">
        <v>37029</v>
      </c>
      <c r="D14" s="253" t="s">
        <v>140</v>
      </c>
      <c r="E14" s="248" t="n">
        <v>0</v>
      </c>
      <c r="F14" s="248" t="n">
        <v>0</v>
      </c>
      <c r="G14" s="248" t="n">
        <v>0</v>
      </c>
      <c r="H14" s="248" t="n">
        <v>0</v>
      </c>
      <c r="I14" s="248" t="n">
        <v>0</v>
      </c>
      <c r="J14" s="248" t="n">
        <v>0</v>
      </c>
      <c r="K14" s="254" t="n">
        <v>0</v>
      </c>
      <c r="L14" s="248" t="n">
        <v>0</v>
      </c>
      <c r="M14" s="248" t="n">
        <v>0</v>
      </c>
      <c r="N14" s="248" t="n">
        <v>0</v>
      </c>
      <c r="O14" s="248" t="n">
        <v>0</v>
      </c>
      <c r="P14" s="248" t="n">
        <v>0</v>
      </c>
      <c r="Q14" s="248" t="n">
        <v>0</v>
      </c>
      <c r="R14" s="255" t="n">
        <v>0</v>
      </c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  <c r="IO14" s="250"/>
      <c r="IP14" s="250"/>
      <c r="IQ14" s="250"/>
      <c r="IR14" s="250"/>
      <c r="IS14" s="250"/>
      <c r="IT14" s="250"/>
      <c r="IU14" s="250"/>
      <c r="IV14" s="250"/>
      <c r="IW14" s="250"/>
    </row>
    <row r="15" customFormat="false" ht="14.1" hidden="false" customHeight="true" outlineLevel="0" collapsed="false">
      <c r="A15" s="256"/>
      <c r="B15" s="251" t="s">
        <v>160</v>
      </c>
      <c r="C15" s="252" t="n">
        <v>37029</v>
      </c>
      <c r="D15" s="253" t="s">
        <v>141</v>
      </c>
      <c r="E15" s="248" t="n">
        <v>0</v>
      </c>
      <c r="F15" s="248" t="n">
        <v>0</v>
      </c>
      <c r="G15" s="248" t="n">
        <v>0</v>
      </c>
      <c r="H15" s="248" t="n">
        <v>0</v>
      </c>
      <c r="I15" s="248" t="n">
        <v>0</v>
      </c>
      <c r="J15" s="248" t="n">
        <v>0</v>
      </c>
      <c r="K15" s="254" t="n">
        <v>0</v>
      </c>
      <c r="L15" s="248" t="n">
        <v>0</v>
      </c>
      <c r="M15" s="248" t="n">
        <v>0</v>
      </c>
      <c r="N15" s="248" t="n">
        <v>0</v>
      </c>
      <c r="O15" s="248" t="n">
        <v>0</v>
      </c>
      <c r="P15" s="248" t="n">
        <v>0</v>
      </c>
      <c r="Q15" s="248" t="n">
        <v>0</v>
      </c>
      <c r="R15" s="255" t="n">
        <v>0</v>
      </c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  <c r="IO15" s="250"/>
      <c r="IP15" s="250"/>
      <c r="IQ15" s="250"/>
      <c r="IR15" s="250"/>
      <c r="IS15" s="250"/>
      <c r="IT15" s="250"/>
      <c r="IU15" s="250"/>
      <c r="IV15" s="250"/>
      <c r="IW15" s="250"/>
    </row>
    <row r="16" customFormat="false" ht="14.1" hidden="false" customHeight="true" outlineLevel="0" collapsed="false">
      <c r="B16" s="257" t="s">
        <v>160</v>
      </c>
      <c r="C16" s="258" t="n">
        <v>37029</v>
      </c>
      <c r="D16" s="259" t="s">
        <v>158</v>
      </c>
      <c r="E16" s="260" t="n">
        <v>0</v>
      </c>
      <c r="F16" s="260" t="n">
        <v>0</v>
      </c>
      <c r="G16" s="260" t="n">
        <v>0</v>
      </c>
      <c r="H16" s="260" t="n">
        <v>0</v>
      </c>
      <c r="I16" s="260" t="n">
        <v>0</v>
      </c>
      <c r="J16" s="260" t="n">
        <v>0</v>
      </c>
      <c r="K16" s="261" t="n">
        <v>0</v>
      </c>
      <c r="L16" s="260" t="n">
        <v>0</v>
      </c>
      <c r="M16" s="260" t="n">
        <v>0</v>
      </c>
      <c r="N16" s="260" t="n">
        <v>0</v>
      </c>
      <c r="O16" s="260" t="n">
        <v>0</v>
      </c>
      <c r="P16" s="260" t="n">
        <v>0</v>
      </c>
      <c r="Q16" s="260" t="n">
        <v>0</v>
      </c>
      <c r="R16" s="262" t="n">
        <v>0</v>
      </c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  <c r="IO16" s="250"/>
      <c r="IP16" s="250"/>
      <c r="IQ16" s="250"/>
      <c r="IR16" s="250"/>
      <c r="IS16" s="250"/>
      <c r="IT16" s="250"/>
      <c r="IU16" s="250"/>
      <c r="IV16" s="250"/>
      <c r="IW16" s="250"/>
    </row>
    <row r="17" customFormat="false" ht="14.1" hidden="false" customHeight="true" outlineLevel="0" collapsed="false">
      <c r="B17" s="281" t="n">
        <v>0</v>
      </c>
      <c r="C17" s="264" t="s">
        <v>161</v>
      </c>
      <c r="D17" s="265" t="s">
        <v>155</v>
      </c>
      <c r="E17" s="266" t="n">
        <v>0</v>
      </c>
      <c r="F17" s="266" t="n">
        <v>0</v>
      </c>
      <c r="G17" s="266" t="n">
        <v>0</v>
      </c>
      <c r="H17" s="266" t="n">
        <v>0</v>
      </c>
      <c r="I17" s="266" t="n">
        <v>0</v>
      </c>
      <c r="J17" s="266" t="n">
        <v>0</v>
      </c>
      <c r="K17" s="267" t="n">
        <v>0</v>
      </c>
      <c r="L17" s="266" t="n">
        <v>0</v>
      </c>
      <c r="M17" s="266" t="n">
        <v>0</v>
      </c>
      <c r="N17" s="266" t="n">
        <v>0</v>
      </c>
      <c r="O17" s="266" t="n">
        <v>0</v>
      </c>
      <c r="P17" s="266" t="n">
        <v>0</v>
      </c>
      <c r="Q17" s="266" t="n">
        <v>0</v>
      </c>
      <c r="R17" s="269" t="n">
        <v>0</v>
      </c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  <c r="IO17" s="250"/>
      <c r="IP17" s="250"/>
      <c r="IQ17" s="250"/>
      <c r="IR17" s="250"/>
      <c r="IS17" s="250"/>
      <c r="IT17" s="250"/>
      <c r="IU17" s="250"/>
      <c r="IV17" s="250"/>
      <c r="IW17" s="250"/>
    </row>
    <row r="18" customFormat="false" ht="14.1" hidden="false" customHeight="true" outlineLevel="0" collapsed="false">
      <c r="B18" s="282" t="n">
        <v>0</v>
      </c>
      <c r="C18" s="271" t="s">
        <v>161</v>
      </c>
      <c r="D18" s="272" t="s">
        <v>156</v>
      </c>
      <c r="E18" s="268" t="n">
        <v>0</v>
      </c>
      <c r="F18" s="268" t="n">
        <v>0</v>
      </c>
      <c r="G18" s="268" t="n">
        <v>0</v>
      </c>
      <c r="H18" s="268" t="n">
        <v>0</v>
      </c>
      <c r="I18" s="268" t="n">
        <v>0</v>
      </c>
      <c r="J18" s="268" t="n">
        <v>0</v>
      </c>
      <c r="K18" s="273" t="n">
        <v>0</v>
      </c>
      <c r="L18" s="268" t="n">
        <v>0</v>
      </c>
      <c r="M18" s="268" t="n">
        <v>0</v>
      </c>
      <c r="N18" s="268" t="n">
        <v>0</v>
      </c>
      <c r="O18" s="268" t="n">
        <v>0</v>
      </c>
      <c r="P18" s="268" t="n">
        <v>0</v>
      </c>
      <c r="Q18" s="268" t="n">
        <v>0</v>
      </c>
      <c r="R18" s="274" t="n">
        <v>0</v>
      </c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  <c r="IO18" s="250"/>
      <c r="IP18" s="250"/>
      <c r="IQ18" s="250"/>
      <c r="IR18" s="250"/>
      <c r="IS18" s="250"/>
      <c r="IT18" s="250"/>
      <c r="IU18" s="250"/>
      <c r="IV18" s="250"/>
      <c r="IW18" s="250"/>
    </row>
    <row r="19" customFormat="false" ht="14.1" hidden="false" customHeight="true" outlineLevel="0" collapsed="false">
      <c r="B19" s="282" t="n">
        <v>0</v>
      </c>
      <c r="C19" s="271" t="s">
        <v>161</v>
      </c>
      <c r="D19" s="272" t="s">
        <v>140</v>
      </c>
      <c r="E19" s="268" t="n">
        <v>0</v>
      </c>
      <c r="F19" s="268" t="n">
        <v>0</v>
      </c>
      <c r="G19" s="268" t="n">
        <v>0</v>
      </c>
      <c r="H19" s="268" t="n">
        <v>0</v>
      </c>
      <c r="I19" s="268" t="n">
        <v>0</v>
      </c>
      <c r="J19" s="268" t="n">
        <v>0</v>
      </c>
      <c r="K19" s="273" t="n">
        <v>0</v>
      </c>
      <c r="L19" s="268" t="n">
        <v>0</v>
      </c>
      <c r="M19" s="268" t="n">
        <v>0</v>
      </c>
      <c r="N19" s="268" t="n">
        <v>0</v>
      </c>
      <c r="O19" s="268" t="n">
        <v>0</v>
      </c>
      <c r="P19" s="268" t="n">
        <v>0</v>
      </c>
      <c r="Q19" s="268" t="n">
        <v>0</v>
      </c>
      <c r="R19" s="274" t="n">
        <v>0</v>
      </c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  <c r="IO19" s="250"/>
      <c r="IP19" s="250"/>
      <c r="IQ19" s="250"/>
      <c r="IR19" s="250"/>
      <c r="IS19" s="250"/>
      <c r="IT19" s="250"/>
      <c r="IU19" s="250"/>
      <c r="IV19" s="250"/>
      <c r="IW19" s="250"/>
    </row>
    <row r="20" customFormat="false" ht="14.1" hidden="false" customHeight="true" outlineLevel="0" collapsed="false">
      <c r="A20" s="256"/>
      <c r="B20" s="282" t="n">
        <v>0</v>
      </c>
      <c r="C20" s="271" t="s">
        <v>161</v>
      </c>
      <c r="D20" s="272" t="s">
        <v>141</v>
      </c>
      <c r="E20" s="268" t="n">
        <v>0</v>
      </c>
      <c r="F20" s="268" t="n">
        <v>0</v>
      </c>
      <c r="G20" s="268" t="n">
        <v>0</v>
      </c>
      <c r="H20" s="268" t="n">
        <v>0</v>
      </c>
      <c r="I20" s="268" t="n">
        <v>0</v>
      </c>
      <c r="J20" s="268" t="n">
        <v>0</v>
      </c>
      <c r="K20" s="273" t="n">
        <v>0</v>
      </c>
      <c r="L20" s="268" t="n">
        <v>0</v>
      </c>
      <c r="M20" s="268" t="n">
        <v>0</v>
      </c>
      <c r="N20" s="268" t="n">
        <v>0</v>
      </c>
      <c r="O20" s="268" t="n">
        <v>0</v>
      </c>
      <c r="P20" s="268" t="n">
        <v>0</v>
      </c>
      <c r="Q20" s="268" t="n">
        <v>0</v>
      </c>
      <c r="R20" s="274" t="n">
        <v>0</v>
      </c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  <c r="IO20" s="250"/>
      <c r="IP20" s="250"/>
      <c r="IQ20" s="250"/>
      <c r="IR20" s="250"/>
      <c r="IS20" s="250"/>
      <c r="IT20" s="250"/>
      <c r="IU20" s="250"/>
      <c r="IV20" s="250"/>
      <c r="IW20" s="250"/>
    </row>
    <row r="21" customFormat="false" ht="14.1" hidden="false" customHeight="true" outlineLevel="0" collapsed="false">
      <c r="B21" s="283" t="n">
        <v>0</v>
      </c>
      <c r="C21" s="276" t="s">
        <v>161</v>
      </c>
      <c r="D21" s="277" t="s">
        <v>158</v>
      </c>
      <c r="E21" s="278" t="n">
        <v>0</v>
      </c>
      <c r="F21" s="278" t="n">
        <v>0</v>
      </c>
      <c r="G21" s="278" t="n">
        <v>0</v>
      </c>
      <c r="H21" s="278" t="n">
        <v>0</v>
      </c>
      <c r="I21" s="278" t="n">
        <v>0</v>
      </c>
      <c r="J21" s="278" t="n">
        <v>0</v>
      </c>
      <c r="K21" s="279" t="n">
        <v>0</v>
      </c>
      <c r="L21" s="278" t="n">
        <v>0</v>
      </c>
      <c r="M21" s="278" t="n">
        <v>0</v>
      </c>
      <c r="N21" s="278" t="n">
        <v>0</v>
      </c>
      <c r="O21" s="278" t="n">
        <v>0</v>
      </c>
      <c r="P21" s="278" t="n">
        <v>0</v>
      </c>
      <c r="Q21" s="278" t="n">
        <v>0</v>
      </c>
      <c r="R21" s="280" t="n">
        <v>0</v>
      </c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  <c r="IO21" s="250"/>
      <c r="IP21" s="250"/>
      <c r="IQ21" s="250"/>
      <c r="IR21" s="250"/>
      <c r="IS21" s="250"/>
      <c r="IT21" s="250"/>
      <c r="IU21" s="250"/>
      <c r="IV21" s="250"/>
      <c r="IW21" s="250"/>
    </row>
    <row r="22" customFormat="false" ht="14.1" hidden="false" customHeight="true" outlineLevel="0" collapsed="false">
      <c r="B22" s="284" t="n">
        <v>0</v>
      </c>
      <c r="C22" s="285" t="s">
        <v>161</v>
      </c>
      <c r="D22" s="286" t="s">
        <v>155</v>
      </c>
      <c r="E22" s="287" t="n">
        <v>0</v>
      </c>
      <c r="F22" s="287" t="n">
        <v>0</v>
      </c>
      <c r="G22" s="287" t="n">
        <v>0</v>
      </c>
      <c r="H22" s="287" t="n">
        <v>0</v>
      </c>
      <c r="I22" s="287" t="n">
        <v>0</v>
      </c>
      <c r="J22" s="287" t="n">
        <v>0</v>
      </c>
      <c r="K22" s="288" t="n">
        <v>0</v>
      </c>
      <c r="L22" s="287" t="n">
        <v>0</v>
      </c>
      <c r="M22" s="287" t="n">
        <v>0</v>
      </c>
      <c r="N22" s="287" t="n">
        <v>0</v>
      </c>
      <c r="O22" s="287" t="n">
        <v>0</v>
      </c>
      <c r="P22" s="287" t="n">
        <v>0</v>
      </c>
      <c r="Q22" s="287" t="n">
        <v>0</v>
      </c>
      <c r="R22" s="287" t="n">
        <v>0</v>
      </c>
      <c r="S22" s="289"/>
      <c r="T22" s="289"/>
      <c r="U22" s="289"/>
    </row>
    <row r="23" customFormat="false" ht="14.1" hidden="false" customHeight="true" outlineLevel="0" collapsed="false">
      <c r="B23" s="284" t="n">
        <v>0</v>
      </c>
      <c r="C23" s="285" t="s">
        <v>161</v>
      </c>
      <c r="D23" s="286" t="s">
        <v>156</v>
      </c>
      <c r="E23" s="287" t="n">
        <v>0</v>
      </c>
      <c r="F23" s="287" t="n">
        <v>0</v>
      </c>
      <c r="G23" s="287" t="n">
        <v>0</v>
      </c>
      <c r="H23" s="287" t="n">
        <v>0</v>
      </c>
      <c r="I23" s="287" t="n">
        <v>0</v>
      </c>
      <c r="J23" s="287" t="n">
        <v>0</v>
      </c>
      <c r="K23" s="288" t="n">
        <v>0</v>
      </c>
      <c r="L23" s="287" t="n">
        <v>0</v>
      </c>
      <c r="M23" s="287" t="n">
        <v>0</v>
      </c>
      <c r="N23" s="287" t="n">
        <v>0</v>
      </c>
      <c r="O23" s="287" t="n">
        <v>0</v>
      </c>
      <c r="P23" s="287" t="n">
        <v>0</v>
      </c>
      <c r="Q23" s="287" t="n">
        <v>0</v>
      </c>
      <c r="R23" s="287" t="n">
        <v>0</v>
      </c>
      <c r="S23" s="289"/>
      <c r="T23" s="289"/>
      <c r="U23" s="289"/>
    </row>
    <row r="24" customFormat="false" ht="14.1" hidden="false" customHeight="true" outlineLevel="0" collapsed="false">
      <c r="B24" s="284" t="n">
        <v>0</v>
      </c>
      <c r="C24" s="285" t="s">
        <v>161</v>
      </c>
      <c r="D24" s="286" t="s">
        <v>140</v>
      </c>
      <c r="E24" s="287" t="n">
        <v>0</v>
      </c>
      <c r="F24" s="287" t="n">
        <v>0</v>
      </c>
      <c r="G24" s="287" t="n">
        <v>0</v>
      </c>
      <c r="H24" s="287" t="n">
        <v>0</v>
      </c>
      <c r="I24" s="287" t="n">
        <v>0</v>
      </c>
      <c r="J24" s="287" t="n">
        <v>0</v>
      </c>
      <c r="K24" s="288" t="n">
        <v>0</v>
      </c>
      <c r="L24" s="287" t="n">
        <v>0</v>
      </c>
      <c r="M24" s="287" t="n">
        <v>0</v>
      </c>
      <c r="N24" s="287" t="n">
        <v>0</v>
      </c>
      <c r="O24" s="287" t="n">
        <v>0</v>
      </c>
      <c r="P24" s="287" t="n">
        <v>0</v>
      </c>
      <c r="Q24" s="287" t="n">
        <v>0</v>
      </c>
      <c r="R24" s="287" t="n">
        <v>0</v>
      </c>
      <c r="S24" s="289"/>
      <c r="T24" s="289"/>
      <c r="U24" s="289"/>
    </row>
    <row r="25" customFormat="false" ht="14.1" hidden="false" customHeight="true" outlineLevel="0" collapsed="false">
      <c r="B25" s="284" t="n">
        <v>0</v>
      </c>
      <c r="C25" s="285" t="s">
        <v>161</v>
      </c>
      <c r="D25" s="286" t="s">
        <v>141</v>
      </c>
      <c r="E25" s="287" t="n">
        <v>0</v>
      </c>
      <c r="F25" s="287" t="n">
        <v>0</v>
      </c>
      <c r="G25" s="287" t="n">
        <v>0</v>
      </c>
      <c r="H25" s="287" t="n">
        <v>0</v>
      </c>
      <c r="I25" s="287" t="n">
        <v>0</v>
      </c>
      <c r="J25" s="287" t="n">
        <v>0</v>
      </c>
      <c r="K25" s="288" t="n">
        <v>0</v>
      </c>
      <c r="L25" s="287" t="n">
        <v>0</v>
      </c>
      <c r="M25" s="287" t="n">
        <v>0</v>
      </c>
      <c r="N25" s="287" t="n">
        <v>0</v>
      </c>
      <c r="O25" s="287" t="n">
        <v>0</v>
      </c>
      <c r="P25" s="287" t="n">
        <v>0</v>
      </c>
      <c r="Q25" s="287" t="n">
        <v>0</v>
      </c>
      <c r="R25" s="287" t="n">
        <v>0</v>
      </c>
      <c r="S25" s="289"/>
      <c r="T25" s="289"/>
      <c r="U25" s="289"/>
    </row>
    <row r="26" customFormat="false" ht="14.1" hidden="false" customHeight="true" outlineLevel="0" collapsed="false">
      <c r="B26" s="284" t="n">
        <v>0</v>
      </c>
      <c r="C26" s="285" t="s">
        <v>161</v>
      </c>
      <c r="D26" s="286" t="s">
        <v>158</v>
      </c>
      <c r="E26" s="287" t="n">
        <v>0</v>
      </c>
      <c r="F26" s="287" t="n">
        <v>0</v>
      </c>
      <c r="G26" s="287" t="n">
        <v>0</v>
      </c>
      <c r="H26" s="287" t="n">
        <v>0</v>
      </c>
      <c r="I26" s="287" t="n">
        <v>0</v>
      </c>
      <c r="J26" s="287" t="n">
        <v>0</v>
      </c>
      <c r="K26" s="288" t="n">
        <v>0</v>
      </c>
      <c r="L26" s="287" t="n">
        <v>0</v>
      </c>
      <c r="M26" s="287" t="n">
        <v>0</v>
      </c>
      <c r="N26" s="287" t="n">
        <v>0</v>
      </c>
      <c r="O26" s="287" t="n">
        <v>0</v>
      </c>
      <c r="P26" s="287" t="n">
        <v>0</v>
      </c>
      <c r="Q26" s="287" t="n">
        <v>0</v>
      </c>
      <c r="R26" s="287" t="n">
        <v>0</v>
      </c>
      <c r="S26" s="289"/>
      <c r="T26" s="289"/>
      <c r="U26" s="289"/>
    </row>
    <row r="27" customFormat="false" ht="14.1" hidden="false" customHeight="true" outlineLevel="0" collapsed="false">
      <c r="B27" s="290" t="n">
        <v>0</v>
      </c>
      <c r="C27" s="291" t="s">
        <v>161</v>
      </c>
      <c r="D27" s="233" t="s">
        <v>155</v>
      </c>
      <c r="E27" s="233" t="n">
        <v>0</v>
      </c>
      <c r="F27" s="234" t="n">
        <v>0</v>
      </c>
      <c r="G27" s="233" t="n">
        <v>0</v>
      </c>
      <c r="H27" s="233" t="n">
        <v>0</v>
      </c>
      <c r="I27" s="233" t="n">
        <v>0</v>
      </c>
      <c r="J27" s="233" t="n">
        <v>0</v>
      </c>
      <c r="K27" s="235" t="n">
        <v>0</v>
      </c>
      <c r="L27" s="233" t="n">
        <v>0</v>
      </c>
      <c r="M27" s="233" t="n">
        <v>0</v>
      </c>
      <c r="N27" s="233" t="n">
        <v>0</v>
      </c>
      <c r="O27" s="233" t="n">
        <v>0</v>
      </c>
      <c r="P27" s="233" t="n">
        <v>0</v>
      </c>
      <c r="Q27" s="233" t="n">
        <v>0</v>
      </c>
      <c r="R27" s="250" t="n">
        <v>0</v>
      </c>
    </row>
    <row r="28" customFormat="false" ht="14.1" hidden="false" customHeight="true" outlineLevel="0" collapsed="false">
      <c r="B28" s="231" t="n">
        <v>0</v>
      </c>
      <c r="C28" s="232" t="s">
        <v>161</v>
      </c>
      <c r="D28" s="233" t="s">
        <v>156</v>
      </c>
      <c r="E28" s="233" t="n">
        <v>0</v>
      </c>
      <c r="F28" s="234" t="n">
        <v>0</v>
      </c>
      <c r="G28" s="233" t="n">
        <v>0</v>
      </c>
      <c r="H28" s="233" t="n">
        <v>0</v>
      </c>
      <c r="I28" s="233" t="n">
        <v>0</v>
      </c>
      <c r="J28" s="233" t="n">
        <v>0</v>
      </c>
      <c r="K28" s="235" t="n">
        <v>0</v>
      </c>
      <c r="L28" s="233" t="n">
        <v>0</v>
      </c>
      <c r="M28" s="233" t="n">
        <v>0</v>
      </c>
      <c r="N28" s="233" t="n">
        <v>0</v>
      </c>
      <c r="O28" s="233" t="n">
        <v>0</v>
      </c>
      <c r="P28" s="233" t="n">
        <v>0</v>
      </c>
      <c r="Q28" s="233" t="n">
        <v>0</v>
      </c>
      <c r="R28" s="236" t="n">
        <v>0</v>
      </c>
    </row>
    <row r="29" customFormat="false" ht="14.1" hidden="false" customHeight="true" outlineLevel="0" collapsed="false">
      <c r="B29" s="231" t="n">
        <v>0</v>
      </c>
      <c r="C29" s="232" t="s">
        <v>161</v>
      </c>
      <c r="D29" s="233" t="s">
        <v>140</v>
      </c>
      <c r="E29" s="233" t="n">
        <v>0</v>
      </c>
      <c r="F29" s="234" t="n">
        <v>0</v>
      </c>
      <c r="G29" s="233" t="n">
        <v>0</v>
      </c>
      <c r="H29" s="233" t="n">
        <v>0</v>
      </c>
      <c r="I29" s="233" t="n">
        <v>0</v>
      </c>
      <c r="J29" s="233" t="n">
        <v>0</v>
      </c>
      <c r="K29" s="235" t="n">
        <v>0</v>
      </c>
      <c r="L29" s="233" t="n">
        <v>0</v>
      </c>
      <c r="M29" s="233" t="n">
        <v>0</v>
      </c>
      <c r="N29" s="233" t="n">
        <v>0</v>
      </c>
      <c r="O29" s="233" t="n">
        <v>0</v>
      </c>
      <c r="P29" s="233" t="n">
        <v>0</v>
      </c>
      <c r="Q29" s="233" t="n">
        <v>0</v>
      </c>
      <c r="R29" s="236" t="n">
        <v>0</v>
      </c>
    </row>
    <row r="30" customFormat="false" ht="14.1" hidden="false" customHeight="true" outlineLevel="0" collapsed="false">
      <c r="B30" s="231" t="n">
        <v>0</v>
      </c>
      <c r="C30" s="232" t="s">
        <v>161</v>
      </c>
      <c r="D30" s="233" t="s">
        <v>141</v>
      </c>
      <c r="E30" s="233" t="n">
        <v>0</v>
      </c>
      <c r="F30" s="234" t="n">
        <v>0</v>
      </c>
      <c r="G30" s="233" t="n">
        <v>0</v>
      </c>
      <c r="H30" s="233" t="n">
        <v>0</v>
      </c>
      <c r="I30" s="233" t="n">
        <v>0</v>
      </c>
      <c r="J30" s="233" t="n">
        <v>0</v>
      </c>
      <c r="K30" s="235" t="n">
        <v>0</v>
      </c>
      <c r="L30" s="233" t="n">
        <v>0</v>
      </c>
      <c r="M30" s="233" t="n">
        <v>0</v>
      </c>
      <c r="N30" s="233" t="n">
        <v>0</v>
      </c>
      <c r="O30" s="233" t="n">
        <v>0</v>
      </c>
      <c r="P30" s="233" t="n">
        <v>0</v>
      </c>
      <c r="Q30" s="233" t="n">
        <v>0</v>
      </c>
      <c r="R30" s="236" t="n">
        <v>0</v>
      </c>
    </row>
    <row r="31" customFormat="false" ht="14.1" hidden="false" customHeight="true" outlineLevel="0" collapsed="false">
      <c r="B31" s="231" t="n">
        <v>0</v>
      </c>
      <c r="C31" s="232" t="s">
        <v>161</v>
      </c>
      <c r="D31" s="233" t="s">
        <v>158</v>
      </c>
      <c r="E31" s="233" t="n">
        <v>0</v>
      </c>
      <c r="F31" s="234" t="n">
        <v>0</v>
      </c>
      <c r="G31" s="233" t="n">
        <v>0</v>
      </c>
      <c r="H31" s="233" t="n">
        <v>0</v>
      </c>
      <c r="I31" s="233" t="n">
        <v>0</v>
      </c>
      <c r="J31" s="233" t="n">
        <v>0</v>
      </c>
      <c r="K31" s="235" t="n">
        <v>0</v>
      </c>
      <c r="L31" s="233" t="n">
        <v>0</v>
      </c>
      <c r="M31" s="233" t="n">
        <v>0</v>
      </c>
      <c r="N31" s="233" t="n">
        <v>0</v>
      </c>
      <c r="O31" s="233" t="n">
        <v>0</v>
      </c>
      <c r="P31" s="233" t="n">
        <v>0</v>
      </c>
      <c r="Q31" s="233" t="n">
        <v>0</v>
      </c>
      <c r="R31" s="236" t="n">
        <v>0</v>
      </c>
    </row>
    <row r="32" customFormat="false" ht="14.1" hidden="false" customHeight="true" outlineLevel="0" collapsed="false">
      <c r="B32" s="231" t="n">
        <v>0</v>
      </c>
      <c r="C32" s="232" t="s">
        <v>161</v>
      </c>
      <c r="D32" s="233" t="s">
        <v>155</v>
      </c>
      <c r="E32" s="233" t="n">
        <v>0</v>
      </c>
      <c r="F32" s="234" t="n">
        <v>0</v>
      </c>
      <c r="G32" s="233" t="n">
        <v>0</v>
      </c>
      <c r="H32" s="233" t="n">
        <v>0</v>
      </c>
      <c r="I32" s="233" t="n">
        <v>0</v>
      </c>
      <c r="J32" s="233" t="n">
        <v>0</v>
      </c>
      <c r="K32" s="235" t="n">
        <v>0</v>
      </c>
      <c r="L32" s="233" t="n">
        <v>0</v>
      </c>
      <c r="M32" s="233" t="n">
        <v>0</v>
      </c>
      <c r="N32" s="233" t="n">
        <v>0</v>
      </c>
      <c r="O32" s="233" t="n">
        <v>0</v>
      </c>
      <c r="P32" s="233" t="n">
        <v>0</v>
      </c>
      <c r="Q32" s="233" t="n">
        <v>0</v>
      </c>
      <c r="R32" s="236" t="n">
        <v>0</v>
      </c>
    </row>
    <row r="33" customFormat="false" ht="14.1" hidden="false" customHeight="true" outlineLevel="0" collapsed="false">
      <c r="B33" s="231" t="n">
        <v>0</v>
      </c>
      <c r="C33" s="232" t="s">
        <v>161</v>
      </c>
      <c r="D33" s="233" t="s">
        <v>156</v>
      </c>
      <c r="E33" s="233" t="n">
        <v>0</v>
      </c>
      <c r="F33" s="234" t="n">
        <v>0</v>
      </c>
      <c r="G33" s="233" t="n">
        <v>0</v>
      </c>
      <c r="H33" s="233" t="n">
        <v>0</v>
      </c>
      <c r="I33" s="233" t="n">
        <v>0</v>
      </c>
      <c r="J33" s="233" t="n">
        <v>0</v>
      </c>
      <c r="K33" s="235" t="n">
        <v>0</v>
      </c>
      <c r="L33" s="233" t="n">
        <v>0</v>
      </c>
      <c r="M33" s="233" t="n">
        <v>0</v>
      </c>
      <c r="N33" s="233" t="n">
        <v>0</v>
      </c>
      <c r="O33" s="233" t="n">
        <v>0</v>
      </c>
      <c r="P33" s="233" t="n">
        <v>0</v>
      </c>
      <c r="Q33" s="233" t="n">
        <v>0</v>
      </c>
      <c r="R33" s="236" t="n">
        <v>0</v>
      </c>
    </row>
    <row r="34" customFormat="false" ht="14.1" hidden="false" customHeight="true" outlineLevel="0" collapsed="false">
      <c r="B34" s="231" t="n">
        <v>0</v>
      </c>
      <c r="C34" s="232" t="s">
        <v>161</v>
      </c>
      <c r="D34" s="233" t="s">
        <v>140</v>
      </c>
      <c r="E34" s="233" t="n">
        <v>0</v>
      </c>
      <c r="F34" s="234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5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6" t="n">
        <v>0</v>
      </c>
    </row>
    <row r="35" customFormat="false" ht="14.1" hidden="false" customHeight="true" outlineLevel="0" collapsed="false">
      <c r="B35" s="231" t="n">
        <v>0</v>
      </c>
      <c r="C35" s="232" t="s">
        <v>161</v>
      </c>
      <c r="D35" s="233" t="s">
        <v>141</v>
      </c>
      <c r="E35" s="233" t="n">
        <v>0</v>
      </c>
      <c r="F35" s="234" t="n">
        <v>0</v>
      </c>
      <c r="G35" s="233" t="n">
        <v>0</v>
      </c>
      <c r="H35" s="233" t="n">
        <v>0</v>
      </c>
      <c r="I35" s="233" t="n">
        <v>0</v>
      </c>
      <c r="J35" s="233" t="n">
        <v>0</v>
      </c>
      <c r="K35" s="235" t="n">
        <v>0</v>
      </c>
      <c r="L35" s="233" t="n">
        <v>0</v>
      </c>
      <c r="M35" s="233" t="n">
        <v>0</v>
      </c>
      <c r="N35" s="233" t="n">
        <v>0</v>
      </c>
      <c r="O35" s="233" t="n">
        <v>0</v>
      </c>
      <c r="P35" s="233" t="n">
        <v>0</v>
      </c>
      <c r="Q35" s="233" t="n">
        <v>0</v>
      </c>
      <c r="R35" s="236" t="n">
        <v>0</v>
      </c>
    </row>
    <row r="36" customFormat="false" ht="14.1" hidden="false" customHeight="true" outlineLevel="0" collapsed="false">
      <c r="B36" s="231" t="n">
        <v>0</v>
      </c>
      <c r="C36" s="232" t="s">
        <v>161</v>
      </c>
      <c r="D36" s="233" t="s">
        <v>158</v>
      </c>
      <c r="E36" s="233" t="n">
        <v>0</v>
      </c>
      <c r="F36" s="234" t="n">
        <v>0</v>
      </c>
      <c r="G36" s="233" t="n">
        <v>0</v>
      </c>
      <c r="H36" s="233" t="n">
        <v>0</v>
      </c>
      <c r="I36" s="233" t="n">
        <v>0</v>
      </c>
      <c r="J36" s="233" t="n">
        <v>0</v>
      </c>
      <c r="K36" s="235" t="n">
        <v>0</v>
      </c>
      <c r="L36" s="233" t="n">
        <v>0</v>
      </c>
      <c r="M36" s="233" t="n">
        <v>0</v>
      </c>
      <c r="N36" s="233" t="n">
        <v>0</v>
      </c>
      <c r="O36" s="233" t="n">
        <v>0</v>
      </c>
      <c r="P36" s="233" t="n">
        <v>0</v>
      </c>
      <c r="Q36" s="233" t="n">
        <v>0</v>
      </c>
      <c r="R36" s="236" t="n">
        <v>0</v>
      </c>
    </row>
    <row r="37" customFormat="false" ht="14.1" hidden="false" customHeight="true" outlineLevel="0" collapsed="false">
      <c r="B37" s="231" t="n">
        <v>0</v>
      </c>
      <c r="C37" s="232" t="s">
        <v>161</v>
      </c>
      <c r="D37" s="233" t="s">
        <v>155</v>
      </c>
      <c r="E37" s="233" t="n">
        <v>0</v>
      </c>
      <c r="F37" s="234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5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6" t="n">
        <v>0</v>
      </c>
    </row>
    <row r="38" customFormat="false" ht="14.1" hidden="false" customHeight="true" outlineLevel="0" collapsed="false">
      <c r="B38" s="231" t="n">
        <v>0</v>
      </c>
      <c r="C38" s="232" t="s">
        <v>161</v>
      </c>
      <c r="D38" s="233" t="s">
        <v>156</v>
      </c>
      <c r="E38" s="233" t="n">
        <v>0</v>
      </c>
      <c r="F38" s="234" t="n">
        <v>0</v>
      </c>
      <c r="G38" s="233" t="n">
        <v>0</v>
      </c>
      <c r="H38" s="233" t="n">
        <v>0</v>
      </c>
      <c r="I38" s="233" t="n">
        <v>0</v>
      </c>
      <c r="J38" s="233" t="n">
        <v>0</v>
      </c>
      <c r="K38" s="235" t="n">
        <v>0</v>
      </c>
      <c r="L38" s="233" t="n">
        <v>0</v>
      </c>
      <c r="M38" s="233" t="n">
        <v>0</v>
      </c>
      <c r="N38" s="233" t="n">
        <v>0</v>
      </c>
      <c r="O38" s="233" t="n">
        <v>0</v>
      </c>
      <c r="P38" s="233" t="n">
        <v>0</v>
      </c>
      <c r="Q38" s="233" t="n">
        <v>0</v>
      </c>
      <c r="R38" s="236" t="n">
        <v>0</v>
      </c>
    </row>
    <row r="39" customFormat="false" ht="14.1" hidden="false" customHeight="true" outlineLevel="0" collapsed="false">
      <c r="B39" s="231" t="n">
        <v>0</v>
      </c>
      <c r="C39" s="232" t="s">
        <v>161</v>
      </c>
      <c r="D39" s="233" t="s">
        <v>140</v>
      </c>
      <c r="E39" s="233" t="n">
        <v>0</v>
      </c>
      <c r="F39" s="234" t="n">
        <v>0</v>
      </c>
      <c r="G39" s="233" t="n">
        <v>0</v>
      </c>
      <c r="H39" s="233" t="n">
        <v>0</v>
      </c>
      <c r="I39" s="233" t="n">
        <v>0</v>
      </c>
      <c r="J39" s="233" t="n">
        <v>0</v>
      </c>
      <c r="K39" s="235" t="n">
        <v>0</v>
      </c>
      <c r="L39" s="233" t="n">
        <v>0</v>
      </c>
      <c r="M39" s="233" t="n">
        <v>0</v>
      </c>
      <c r="N39" s="233" t="n">
        <v>0</v>
      </c>
      <c r="O39" s="233" t="n">
        <v>0</v>
      </c>
      <c r="P39" s="233" t="n">
        <v>0</v>
      </c>
      <c r="Q39" s="233" t="n">
        <v>0</v>
      </c>
      <c r="R39" s="236" t="n">
        <v>0</v>
      </c>
    </row>
    <row r="40" customFormat="false" ht="14.1" hidden="false" customHeight="true" outlineLevel="0" collapsed="false">
      <c r="B40" s="231" t="n">
        <v>0</v>
      </c>
      <c r="C40" s="232" t="s">
        <v>161</v>
      </c>
      <c r="D40" s="233" t="s">
        <v>141</v>
      </c>
      <c r="E40" s="233" t="n">
        <v>0</v>
      </c>
      <c r="F40" s="234" t="n">
        <v>0</v>
      </c>
      <c r="G40" s="233" t="n">
        <v>0</v>
      </c>
      <c r="H40" s="233" t="n">
        <v>0</v>
      </c>
      <c r="I40" s="233" t="n">
        <v>0</v>
      </c>
      <c r="J40" s="233" t="n">
        <v>0</v>
      </c>
      <c r="K40" s="235" t="n">
        <v>0</v>
      </c>
      <c r="L40" s="233" t="n">
        <v>0</v>
      </c>
      <c r="M40" s="233" t="n">
        <v>0</v>
      </c>
      <c r="N40" s="233" t="n">
        <v>0</v>
      </c>
      <c r="O40" s="233" t="n">
        <v>0</v>
      </c>
      <c r="P40" s="233" t="n">
        <v>0</v>
      </c>
      <c r="Q40" s="233" t="n">
        <v>0</v>
      </c>
      <c r="R40" s="236" t="n">
        <v>0</v>
      </c>
    </row>
    <row r="41" customFormat="false" ht="14.1" hidden="false" customHeight="true" outlineLevel="0" collapsed="false">
      <c r="B41" s="231" t="n">
        <v>0</v>
      </c>
      <c r="C41" s="232" t="s">
        <v>161</v>
      </c>
      <c r="D41" s="233" t="s">
        <v>158</v>
      </c>
      <c r="E41" s="233" t="n">
        <v>0</v>
      </c>
      <c r="F41" s="234" t="n">
        <v>0</v>
      </c>
      <c r="G41" s="233" t="n">
        <v>0</v>
      </c>
      <c r="H41" s="233" t="n">
        <v>0</v>
      </c>
      <c r="I41" s="233" t="n">
        <v>0</v>
      </c>
      <c r="J41" s="233" t="n">
        <v>0</v>
      </c>
      <c r="K41" s="235" t="n">
        <v>0</v>
      </c>
      <c r="L41" s="233" t="n">
        <v>0</v>
      </c>
      <c r="M41" s="233" t="n">
        <v>0</v>
      </c>
      <c r="N41" s="233" t="n">
        <v>0</v>
      </c>
      <c r="O41" s="233" t="n">
        <v>0</v>
      </c>
      <c r="P41" s="233" t="n">
        <v>0</v>
      </c>
      <c r="Q41" s="233" t="n">
        <v>0</v>
      </c>
      <c r="R41" s="236" t="n">
        <v>0</v>
      </c>
    </row>
    <row r="42" customFormat="false" ht="14.1" hidden="false" customHeight="true" outlineLevel="0" collapsed="false">
      <c r="B42" s="231" t="n">
        <v>0</v>
      </c>
      <c r="C42" s="232" t="s">
        <v>161</v>
      </c>
      <c r="D42" s="233" t="s">
        <v>155</v>
      </c>
      <c r="E42" s="233" t="n">
        <v>0</v>
      </c>
      <c r="F42" s="234" t="n">
        <v>0</v>
      </c>
      <c r="G42" s="233" t="n">
        <v>0</v>
      </c>
      <c r="H42" s="233" t="n">
        <v>0</v>
      </c>
      <c r="I42" s="233" t="n">
        <v>0</v>
      </c>
      <c r="J42" s="233" t="n">
        <v>0</v>
      </c>
      <c r="K42" s="235" t="n">
        <v>0</v>
      </c>
      <c r="L42" s="233" t="n">
        <v>0</v>
      </c>
      <c r="M42" s="233" t="n">
        <v>0</v>
      </c>
      <c r="N42" s="233" t="n">
        <v>0</v>
      </c>
      <c r="O42" s="233" t="n">
        <v>0</v>
      </c>
      <c r="P42" s="233" t="n">
        <v>0</v>
      </c>
      <c r="Q42" s="233" t="n">
        <v>0</v>
      </c>
      <c r="R42" s="236" t="n">
        <v>0</v>
      </c>
    </row>
    <row r="43" customFormat="false" ht="14.1" hidden="false" customHeight="true" outlineLevel="0" collapsed="false">
      <c r="B43" s="231" t="n">
        <v>0</v>
      </c>
      <c r="C43" s="232" t="s">
        <v>161</v>
      </c>
      <c r="D43" s="233" t="s">
        <v>156</v>
      </c>
      <c r="E43" s="233" t="n">
        <v>0</v>
      </c>
      <c r="F43" s="234" t="n">
        <v>0</v>
      </c>
      <c r="G43" s="233" t="n">
        <v>0</v>
      </c>
      <c r="H43" s="233" t="n">
        <v>0</v>
      </c>
      <c r="I43" s="233" t="n">
        <v>0</v>
      </c>
      <c r="J43" s="233" t="n">
        <v>0</v>
      </c>
      <c r="K43" s="235" t="n">
        <v>0</v>
      </c>
      <c r="L43" s="233" t="n">
        <v>0</v>
      </c>
      <c r="M43" s="233" t="n">
        <v>0</v>
      </c>
      <c r="N43" s="233" t="n">
        <v>0</v>
      </c>
      <c r="O43" s="233" t="n">
        <v>0</v>
      </c>
      <c r="P43" s="233" t="n">
        <v>0</v>
      </c>
      <c r="Q43" s="233" t="n">
        <v>0</v>
      </c>
      <c r="R43" s="236" t="n">
        <v>0</v>
      </c>
    </row>
    <row r="44" customFormat="false" ht="14.1" hidden="false" customHeight="true" outlineLevel="0" collapsed="false">
      <c r="B44" s="231" t="n">
        <v>0</v>
      </c>
      <c r="C44" s="232" t="s">
        <v>161</v>
      </c>
      <c r="D44" s="233" t="s">
        <v>140</v>
      </c>
      <c r="E44" s="233" t="n">
        <v>0</v>
      </c>
      <c r="F44" s="234" t="n">
        <v>0</v>
      </c>
      <c r="G44" s="233" t="n">
        <v>0</v>
      </c>
      <c r="H44" s="233" t="n">
        <v>0</v>
      </c>
      <c r="I44" s="233" t="n">
        <v>0</v>
      </c>
      <c r="J44" s="233" t="n">
        <v>0</v>
      </c>
      <c r="K44" s="235" t="n">
        <v>0</v>
      </c>
      <c r="L44" s="233" t="n">
        <v>0</v>
      </c>
      <c r="M44" s="233" t="n">
        <v>0</v>
      </c>
      <c r="N44" s="233" t="n">
        <v>0</v>
      </c>
      <c r="O44" s="233" t="n">
        <v>0</v>
      </c>
      <c r="P44" s="233" t="n">
        <v>0</v>
      </c>
      <c r="Q44" s="233" t="n">
        <v>0</v>
      </c>
      <c r="R44" s="236" t="n">
        <v>0</v>
      </c>
    </row>
    <row r="45" customFormat="false" ht="14.1" hidden="false" customHeight="true" outlineLevel="0" collapsed="false">
      <c r="B45" s="231" t="n">
        <v>0</v>
      </c>
      <c r="C45" s="232" t="s">
        <v>161</v>
      </c>
      <c r="D45" s="233" t="s">
        <v>141</v>
      </c>
      <c r="E45" s="233" t="n">
        <v>0</v>
      </c>
      <c r="F45" s="234" t="n">
        <v>0</v>
      </c>
      <c r="G45" s="233" t="n">
        <v>0</v>
      </c>
      <c r="H45" s="233" t="n">
        <v>0</v>
      </c>
      <c r="I45" s="233" t="n">
        <v>0</v>
      </c>
      <c r="J45" s="233" t="n">
        <v>0</v>
      </c>
      <c r="K45" s="235" t="n">
        <v>0</v>
      </c>
      <c r="L45" s="233" t="n">
        <v>0</v>
      </c>
      <c r="M45" s="233" t="n">
        <v>0</v>
      </c>
      <c r="N45" s="233" t="n">
        <v>0</v>
      </c>
      <c r="O45" s="233" t="n">
        <v>0</v>
      </c>
      <c r="P45" s="233" t="n">
        <v>0</v>
      </c>
      <c r="Q45" s="233" t="n">
        <v>0</v>
      </c>
      <c r="R45" s="236" t="n">
        <v>0</v>
      </c>
    </row>
    <row r="46" customFormat="false" ht="14.1" hidden="false" customHeight="true" outlineLevel="0" collapsed="false">
      <c r="B46" s="231" t="n">
        <v>0</v>
      </c>
      <c r="C46" s="232" t="s">
        <v>161</v>
      </c>
      <c r="D46" s="233" t="s">
        <v>158</v>
      </c>
      <c r="E46" s="233" t="n">
        <v>0</v>
      </c>
      <c r="F46" s="234" t="n">
        <v>0</v>
      </c>
      <c r="G46" s="233" t="n">
        <v>0</v>
      </c>
      <c r="H46" s="233" t="n">
        <v>0</v>
      </c>
      <c r="I46" s="233" t="n">
        <v>0</v>
      </c>
      <c r="J46" s="233" t="n">
        <v>0</v>
      </c>
      <c r="K46" s="235" t="n">
        <v>0</v>
      </c>
      <c r="L46" s="233" t="n">
        <v>0</v>
      </c>
      <c r="M46" s="233" t="n">
        <v>0</v>
      </c>
      <c r="N46" s="233" t="n">
        <v>0</v>
      </c>
      <c r="O46" s="233" t="n">
        <v>0</v>
      </c>
      <c r="P46" s="233" t="n">
        <v>0</v>
      </c>
      <c r="Q46" s="233" t="n">
        <v>0</v>
      </c>
      <c r="R46" s="236" t="n">
        <v>0</v>
      </c>
    </row>
    <row r="47" customFormat="false" ht="14.1" hidden="false" customHeight="true" outlineLevel="0" collapsed="false">
      <c r="B47" s="231" t="n">
        <v>0</v>
      </c>
      <c r="C47" s="232" t="s">
        <v>161</v>
      </c>
      <c r="D47" s="233" t="s">
        <v>155</v>
      </c>
      <c r="E47" s="233" t="n">
        <v>0</v>
      </c>
      <c r="F47" s="234" t="n">
        <v>0</v>
      </c>
      <c r="G47" s="233" t="n">
        <v>0</v>
      </c>
      <c r="H47" s="233" t="n">
        <v>0</v>
      </c>
      <c r="I47" s="233" t="n">
        <v>0</v>
      </c>
      <c r="J47" s="233" t="n">
        <v>0</v>
      </c>
      <c r="K47" s="235" t="n">
        <v>0</v>
      </c>
      <c r="L47" s="233" t="n">
        <v>0</v>
      </c>
      <c r="M47" s="233" t="n">
        <v>0</v>
      </c>
      <c r="N47" s="233" t="n">
        <v>0</v>
      </c>
      <c r="O47" s="233" t="n">
        <v>0</v>
      </c>
      <c r="P47" s="233" t="n">
        <v>0</v>
      </c>
      <c r="Q47" s="233" t="n">
        <v>0</v>
      </c>
      <c r="R47" s="236" t="n">
        <v>0</v>
      </c>
    </row>
    <row r="48" customFormat="false" ht="14.1" hidden="false" customHeight="true" outlineLevel="0" collapsed="false">
      <c r="B48" s="231" t="n">
        <v>0</v>
      </c>
      <c r="C48" s="232" t="s">
        <v>161</v>
      </c>
      <c r="D48" s="233" t="s">
        <v>156</v>
      </c>
      <c r="E48" s="233" t="n">
        <v>0</v>
      </c>
      <c r="F48" s="234" t="n">
        <v>0</v>
      </c>
      <c r="G48" s="233" t="n">
        <v>0</v>
      </c>
      <c r="H48" s="233" t="n">
        <v>0</v>
      </c>
      <c r="I48" s="233" t="n">
        <v>0</v>
      </c>
      <c r="J48" s="233" t="n">
        <v>0</v>
      </c>
      <c r="K48" s="235" t="n">
        <v>0</v>
      </c>
      <c r="L48" s="233" t="n">
        <v>0</v>
      </c>
      <c r="M48" s="233" t="n">
        <v>0</v>
      </c>
      <c r="N48" s="233" t="n">
        <v>0</v>
      </c>
      <c r="O48" s="233" t="n">
        <v>0</v>
      </c>
      <c r="P48" s="233" t="n">
        <v>0</v>
      </c>
      <c r="Q48" s="233" t="n">
        <v>0</v>
      </c>
      <c r="R48" s="236" t="n">
        <v>0</v>
      </c>
    </row>
    <row r="49" customFormat="false" ht="14.1" hidden="false" customHeight="true" outlineLevel="0" collapsed="false">
      <c r="B49" s="231" t="n">
        <v>0</v>
      </c>
      <c r="C49" s="232" t="s">
        <v>161</v>
      </c>
      <c r="D49" s="233" t="s">
        <v>140</v>
      </c>
      <c r="E49" s="233" t="n">
        <v>0</v>
      </c>
      <c r="F49" s="234" t="n">
        <v>0</v>
      </c>
      <c r="G49" s="233" t="n">
        <v>0</v>
      </c>
      <c r="H49" s="233" t="n">
        <v>0</v>
      </c>
      <c r="I49" s="233" t="n">
        <v>0</v>
      </c>
      <c r="J49" s="233" t="n">
        <v>0</v>
      </c>
      <c r="K49" s="235" t="n">
        <v>0</v>
      </c>
      <c r="L49" s="233" t="n">
        <v>0</v>
      </c>
      <c r="M49" s="233" t="n">
        <v>0</v>
      </c>
      <c r="N49" s="233" t="n">
        <v>0</v>
      </c>
      <c r="O49" s="233" t="n">
        <v>0</v>
      </c>
      <c r="P49" s="233" t="n">
        <v>0</v>
      </c>
      <c r="Q49" s="233" t="n">
        <v>0</v>
      </c>
      <c r="R49" s="236" t="n">
        <v>0</v>
      </c>
    </row>
    <row r="50" customFormat="false" ht="14.1" hidden="false" customHeight="true" outlineLevel="0" collapsed="false">
      <c r="B50" s="231" t="n">
        <v>0</v>
      </c>
      <c r="C50" s="232" t="s">
        <v>161</v>
      </c>
      <c r="D50" s="233" t="s">
        <v>141</v>
      </c>
      <c r="E50" s="233" t="n">
        <v>0</v>
      </c>
      <c r="F50" s="234" t="n">
        <v>0</v>
      </c>
      <c r="G50" s="233" t="n">
        <v>0</v>
      </c>
      <c r="H50" s="233" t="n">
        <v>0</v>
      </c>
      <c r="I50" s="233" t="n">
        <v>0</v>
      </c>
      <c r="J50" s="233" t="n">
        <v>0</v>
      </c>
      <c r="K50" s="235" t="n">
        <v>0</v>
      </c>
      <c r="L50" s="233" t="n">
        <v>0</v>
      </c>
      <c r="M50" s="233" t="n">
        <v>0</v>
      </c>
      <c r="N50" s="233" t="n">
        <v>0</v>
      </c>
      <c r="O50" s="233" t="n">
        <v>0</v>
      </c>
      <c r="P50" s="233" t="n">
        <v>0</v>
      </c>
      <c r="Q50" s="233" t="n">
        <v>0</v>
      </c>
      <c r="R50" s="236" t="n">
        <v>0</v>
      </c>
    </row>
    <row r="51" customFormat="false" ht="14.1" hidden="false" customHeight="true" outlineLevel="0" collapsed="false">
      <c r="B51" s="231" t="n">
        <v>0</v>
      </c>
      <c r="C51" s="232" t="s">
        <v>161</v>
      </c>
      <c r="D51" s="233" t="s">
        <v>158</v>
      </c>
      <c r="E51" s="233" t="n">
        <v>0</v>
      </c>
      <c r="F51" s="234" t="n">
        <v>0</v>
      </c>
      <c r="G51" s="233" t="n">
        <v>0</v>
      </c>
      <c r="H51" s="233" t="n">
        <v>0</v>
      </c>
      <c r="I51" s="233" t="n">
        <v>0</v>
      </c>
      <c r="J51" s="233" t="n">
        <v>0</v>
      </c>
      <c r="K51" s="235" t="n">
        <v>0</v>
      </c>
      <c r="L51" s="233" t="n">
        <v>0</v>
      </c>
      <c r="M51" s="233" t="n">
        <v>0</v>
      </c>
      <c r="N51" s="233" t="n">
        <v>0</v>
      </c>
      <c r="O51" s="233" t="n">
        <v>0</v>
      </c>
      <c r="P51" s="233" t="n">
        <v>0</v>
      </c>
      <c r="Q51" s="233" t="n">
        <v>0</v>
      </c>
      <c r="R51" s="236" t="n">
        <v>0</v>
      </c>
    </row>
    <row r="52" customFormat="false" ht="14.1" hidden="false" customHeight="true" outlineLevel="0" collapsed="false">
      <c r="B52" s="231" t="n">
        <v>0</v>
      </c>
      <c r="C52" s="232" t="s">
        <v>161</v>
      </c>
      <c r="D52" s="233" t="s">
        <v>155</v>
      </c>
      <c r="E52" s="233" t="n">
        <v>0</v>
      </c>
      <c r="F52" s="234" t="n">
        <v>0</v>
      </c>
      <c r="G52" s="233" t="n">
        <v>0</v>
      </c>
      <c r="H52" s="233" t="n">
        <v>0</v>
      </c>
      <c r="I52" s="233" t="n">
        <v>0</v>
      </c>
      <c r="J52" s="233" t="n">
        <v>0</v>
      </c>
      <c r="K52" s="235" t="n">
        <v>0</v>
      </c>
      <c r="L52" s="233" t="n">
        <v>0</v>
      </c>
      <c r="M52" s="233" t="n">
        <v>0</v>
      </c>
      <c r="N52" s="233" t="n">
        <v>0</v>
      </c>
      <c r="O52" s="233" t="n">
        <v>0</v>
      </c>
      <c r="P52" s="233" t="n">
        <v>0</v>
      </c>
      <c r="Q52" s="233" t="n">
        <v>0</v>
      </c>
      <c r="R52" s="236" t="n">
        <v>0</v>
      </c>
    </row>
    <row r="53" customFormat="false" ht="14.1" hidden="false" customHeight="true" outlineLevel="0" collapsed="false">
      <c r="B53" s="231" t="n">
        <v>0</v>
      </c>
      <c r="C53" s="232" t="s">
        <v>161</v>
      </c>
      <c r="D53" s="233" t="s">
        <v>156</v>
      </c>
      <c r="E53" s="233" t="n">
        <v>0</v>
      </c>
      <c r="F53" s="234" t="n">
        <v>0</v>
      </c>
      <c r="G53" s="233" t="n">
        <v>0</v>
      </c>
      <c r="H53" s="233" t="n">
        <v>0</v>
      </c>
      <c r="I53" s="233" t="n">
        <v>0</v>
      </c>
      <c r="J53" s="233" t="n">
        <v>0</v>
      </c>
      <c r="K53" s="235" t="n">
        <v>0</v>
      </c>
      <c r="L53" s="233" t="n">
        <v>0</v>
      </c>
      <c r="M53" s="233" t="n">
        <v>0</v>
      </c>
      <c r="N53" s="233" t="n">
        <v>0</v>
      </c>
      <c r="O53" s="233" t="n">
        <v>0</v>
      </c>
      <c r="P53" s="233" t="n">
        <v>0</v>
      </c>
      <c r="Q53" s="233" t="n">
        <v>0</v>
      </c>
      <c r="R53" s="236" t="n">
        <v>0</v>
      </c>
    </row>
    <row r="54" customFormat="false" ht="14.1" hidden="false" customHeight="true" outlineLevel="0" collapsed="false">
      <c r="B54" s="231" t="n">
        <v>0</v>
      </c>
      <c r="C54" s="232" t="s">
        <v>161</v>
      </c>
      <c r="D54" s="233" t="s">
        <v>140</v>
      </c>
      <c r="E54" s="233" t="n">
        <v>0</v>
      </c>
      <c r="F54" s="234" t="n">
        <v>0</v>
      </c>
      <c r="G54" s="233" t="n">
        <v>0</v>
      </c>
      <c r="H54" s="233" t="n">
        <v>0</v>
      </c>
      <c r="I54" s="233" t="n">
        <v>0</v>
      </c>
      <c r="J54" s="233" t="n">
        <v>0</v>
      </c>
      <c r="K54" s="235" t="n">
        <v>0</v>
      </c>
      <c r="L54" s="233" t="n">
        <v>0</v>
      </c>
      <c r="M54" s="233" t="n">
        <v>0</v>
      </c>
      <c r="N54" s="233" t="n">
        <v>0</v>
      </c>
      <c r="O54" s="233" t="n">
        <v>0</v>
      </c>
      <c r="P54" s="233" t="n">
        <v>0</v>
      </c>
      <c r="Q54" s="233" t="n">
        <v>0</v>
      </c>
      <c r="R54" s="236" t="n">
        <v>0</v>
      </c>
    </row>
    <row r="55" customFormat="false" ht="14.1" hidden="false" customHeight="true" outlineLevel="0" collapsed="false">
      <c r="B55" s="231" t="n">
        <v>0</v>
      </c>
      <c r="C55" s="232" t="s">
        <v>161</v>
      </c>
      <c r="D55" s="233" t="s">
        <v>141</v>
      </c>
      <c r="E55" s="233" t="n">
        <v>0</v>
      </c>
      <c r="F55" s="234" t="n">
        <v>0</v>
      </c>
      <c r="G55" s="233" t="n">
        <v>0</v>
      </c>
      <c r="H55" s="233" t="n">
        <v>0</v>
      </c>
      <c r="I55" s="233" t="n">
        <v>0</v>
      </c>
      <c r="J55" s="233" t="n">
        <v>0</v>
      </c>
      <c r="K55" s="235" t="n">
        <v>0</v>
      </c>
      <c r="L55" s="233" t="n">
        <v>0</v>
      </c>
      <c r="M55" s="233" t="n">
        <v>0</v>
      </c>
      <c r="N55" s="233" t="n">
        <v>0</v>
      </c>
      <c r="O55" s="233" t="n">
        <v>0</v>
      </c>
      <c r="P55" s="233" t="n">
        <v>0</v>
      </c>
      <c r="Q55" s="233" t="n">
        <v>0</v>
      </c>
      <c r="R55" s="236" t="n">
        <v>0</v>
      </c>
    </row>
    <row r="56" customFormat="false" ht="14.1" hidden="false" customHeight="true" outlineLevel="0" collapsed="false">
      <c r="B56" s="231" t="n">
        <v>0</v>
      </c>
      <c r="C56" s="232" t="s">
        <v>161</v>
      </c>
      <c r="D56" s="233" t="s">
        <v>158</v>
      </c>
      <c r="E56" s="233" t="n">
        <v>0</v>
      </c>
      <c r="F56" s="234" t="n">
        <v>0</v>
      </c>
      <c r="G56" s="233" t="n">
        <v>0</v>
      </c>
      <c r="H56" s="233" t="n">
        <v>0</v>
      </c>
      <c r="I56" s="233" t="n">
        <v>0</v>
      </c>
      <c r="J56" s="233" t="n">
        <v>0</v>
      </c>
      <c r="K56" s="235" t="n">
        <v>0</v>
      </c>
      <c r="L56" s="233" t="n">
        <v>0</v>
      </c>
      <c r="M56" s="233" t="n">
        <v>0</v>
      </c>
      <c r="N56" s="233" t="n">
        <v>0</v>
      </c>
      <c r="O56" s="233" t="n">
        <v>0</v>
      </c>
      <c r="P56" s="233" t="n">
        <v>0</v>
      </c>
      <c r="Q56" s="233" t="n">
        <v>0</v>
      </c>
      <c r="R56" s="236" t="n">
        <v>0</v>
      </c>
    </row>
    <row r="57" customFormat="false" ht="14.1" hidden="false" customHeight="true" outlineLevel="0" collapsed="false">
      <c r="B57" s="231" t="n">
        <v>0</v>
      </c>
      <c r="C57" s="232" t="s">
        <v>161</v>
      </c>
      <c r="D57" s="233" t="s">
        <v>155</v>
      </c>
      <c r="E57" s="233" t="n">
        <v>0</v>
      </c>
      <c r="F57" s="234" t="n">
        <v>0</v>
      </c>
      <c r="G57" s="233" t="n">
        <v>0</v>
      </c>
      <c r="H57" s="233" t="n">
        <v>0</v>
      </c>
      <c r="I57" s="233" t="n">
        <v>0</v>
      </c>
      <c r="J57" s="233" t="n">
        <v>0</v>
      </c>
      <c r="K57" s="235" t="n">
        <v>0</v>
      </c>
      <c r="L57" s="233" t="n">
        <v>0</v>
      </c>
      <c r="M57" s="233" t="n">
        <v>0</v>
      </c>
      <c r="N57" s="233" t="n">
        <v>0</v>
      </c>
      <c r="O57" s="233" t="n">
        <v>0</v>
      </c>
      <c r="P57" s="233" t="n">
        <v>0</v>
      </c>
      <c r="Q57" s="233" t="n">
        <v>0</v>
      </c>
      <c r="R57" s="236" t="n">
        <v>0</v>
      </c>
    </row>
    <row r="58" customFormat="false" ht="14.1" hidden="false" customHeight="true" outlineLevel="0" collapsed="false">
      <c r="B58" s="231" t="n">
        <v>0</v>
      </c>
      <c r="C58" s="232" t="s">
        <v>161</v>
      </c>
      <c r="D58" s="233" t="s">
        <v>156</v>
      </c>
      <c r="E58" s="233" t="n">
        <v>0</v>
      </c>
      <c r="F58" s="234" t="n">
        <v>0</v>
      </c>
      <c r="G58" s="233" t="n">
        <v>0</v>
      </c>
      <c r="H58" s="233" t="n">
        <v>0</v>
      </c>
      <c r="I58" s="233" t="n">
        <v>0</v>
      </c>
      <c r="J58" s="233" t="n">
        <v>0</v>
      </c>
      <c r="K58" s="235" t="n">
        <v>0</v>
      </c>
      <c r="L58" s="233" t="n">
        <v>0</v>
      </c>
      <c r="M58" s="233" t="n">
        <v>0</v>
      </c>
      <c r="N58" s="233" t="n">
        <v>0</v>
      </c>
      <c r="O58" s="233" t="n">
        <v>0</v>
      </c>
      <c r="P58" s="233" t="n">
        <v>0</v>
      </c>
      <c r="Q58" s="233" t="n">
        <v>0</v>
      </c>
      <c r="R58" s="236" t="n">
        <v>0</v>
      </c>
    </row>
    <row r="59" customFormat="false" ht="14.1" hidden="false" customHeight="true" outlineLevel="0" collapsed="false">
      <c r="B59" s="231" t="n">
        <v>0</v>
      </c>
      <c r="C59" s="232" t="s">
        <v>161</v>
      </c>
      <c r="D59" s="233" t="s">
        <v>140</v>
      </c>
      <c r="E59" s="233" t="n">
        <v>0</v>
      </c>
      <c r="F59" s="234" t="n">
        <v>0</v>
      </c>
      <c r="G59" s="233" t="n">
        <v>0</v>
      </c>
      <c r="H59" s="233" t="n">
        <v>0</v>
      </c>
      <c r="I59" s="233" t="n">
        <v>0</v>
      </c>
      <c r="J59" s="233" t="n">
        <v>0</v>
      </c>
      <c r="K59" s="235" t="n">
        <v>0</v>
      </c>
      <c r="L59" s="233" t="n">
        <v>0</v>
      </c>
      <c r="M59" s="233" t="n">
        <v>0</v>
      </c>
      <c r="N59" s="233" t="n">
        <v>0</v>
      </c>
      <c r="O59" s="233" t="n">
        <v>0</v>
      </c>
      <c r="P59" s="233" t="n">
        <v>0</v>
      </c>
      <c r="Q59" s="233" t="n">
        <v>0</v>
      </c>
      <c r="R59" s="236" t="n">
        <v>0</v>
      </c>
    </row>
    <row r="60" customFormat="false" ht="14.1" hidden="false" customHeight="true" outlineLevel="0" collapsed="false">
      <c r="B60" s="231" t="n">
        <v>0</v>
      </c>
      <c r="C60" s="232" t="s">
        <v>161</v>
      </c>
      <c r="D60" s="233" t="s">
        <v>141</v>
      </c>
      <c r="E60" s="233" t="n">
        <v>0</v>
      </c>
      <c r="F60" s="234" t="n">
        <v>0</v>
      </c>
      <c r="G60" s="233" t="n">
        <v>0</v>
      </c>
      <c r="H60" s="233" t="n">
        <v>0</v>
      </c>
      <c r="I60" s="233" t="n">
        <v>0</v>
      </c>
      <c r="J60" s="233" t="n">
        <v>0</v>
      </c>
      <c r="K60" s="235" t="n">
        <v>0</v>
      </c>
      <c r="L60" s="233" t="n">
        <v>0</v>
      </c>
      <c r="M60" s="233" t="n">
        <v>0</v>
      </c>
      <c r="N60" s="233" t="n">
        <v>0</v>
      </c>
      <c r="O60" s="233" t="n">
        <v>0</v>
      </c>
      <c r="P60" s="233" t="n">
        <v>0</v>
      </c>
      <c r="Q60" s="233" t="n">
        <v>0</v>
      </c>
      <c r="R60" s="236" t="n">
        <v>0</v>
      </c>
    </row>
    <row r="61" customFormat="false" ht="14.1" hidden="false" customHeight="true" outlineLevel="0" collapsed="false">
      <c r="B61" s="231" t="n">
        <v>0</v>
      </c>
      <c r="C61" s="232" t="s">
        <v>161</v>
      </c>
      <c r="D61" s="233" t="s">
        <v>158</v>
      </c>
      <c r="E61" s="233" t="n">
        <v>0</v>
      </c>
      <c r="F61" s="234" t="n">
        <v>0</v>
      </c>
      <c r="G61" s="233" t="n">
        <v>0</v>
      </c>
      <c r="H61" s="233" t="n">
        <v>0</v>
      </c>
      <c r="I61" s="233" t="n">
        <v>0</v>
      </c>
      <c r="J61" s="233" t="n">
        <v>0</v>
      </c>
      <c r="K61" s="235" t="n">
        <v>0</v>
      </c>
      <c r="L61" s="233" t="n">
        <v>0</v>
      </c>
      <c r="M61" s="233" t="n">
        <v>0</v>
      </c>
      <c r="N61" s="233" t="n">
        <v>0</v>
      </c>
      <c r="O61" s="233" t="n">
        <v>0</v>
      </c>
      <c r="P61" s="233" t="n">
        <v>0</v>
      </c>
      <c r="Q61" s="233" t="n">
        <v>0</v>
      </c>
      <c r="R61" s="236" t="n">
        <v>0</v>
      </c>
    </row>
    <row r="62" customFormat="false" ht="14.1" hidden="false" customHeight="true" outlineLevel="0" collapsed="false">
      <c r="B62" s="231" t="n">
        <v>0</v>
      </c>
      <c r="C62" s="232" t="s">
        <v>161</v>
      </c>
      <c r="D62" s="233" t="s">
        <v>155</v>
      </c>
      <c r="E62" s="233" t="n">
        <v>0</v>
      </c>
      <c r="F62" s="234" t="n">
        <v>0</v>
      </c>
      <c r="G62" s="233" t="n">
        <v>0</v>
      </c>
      <c r="H62" s="233" t="n">
        <v>0</v>
      </c>
      <c r="I62" s="233" t="n">
        <v>0</v>
      </c>
      <c r="J62" s="233" t="n">
        <v>0</v>
      </c>
      <c r="K62" s="235" t="n">
        <v>0</v>
      </c>
      <c r="L62" s="233" t="n">
        <v>0</v>
      </c>
      <c r="M62" s="233" t="n">
        <v>0</v>
      </c>
      <c r="N62" s="233" t="n">
        <v>0</v>
      </c>
      <c r="O62" s="233" t="n">
        <v>0</v>
      </c>
      <c r="P62" s="233" t="n">
        <v>0</v>
      </c>
      <c r="Q62" s="233" t="n">
        <v>0</v>
      </c>
      <c r="R62" s="236" t="n">
        <v>0</v>
      </c>
    </row>
    <row r="63" customFormat="false" ht="14.1" hidden="false" customHeight="true" outlineLevel="0" collapsed="false">
      <c r="B63" s="231" t="n">
        <v>0</v>
      </c>
      <c r="C63" s="232" t="s">
        <v>161</v>
      </c>
      <c r="D63" s="233" t="s">
        <v>156</v>
      </c>
      <c r="E63" s="233" t="n">
        <v>0</v>
      </c>
      <c r="F63" s="234" t="n">
        <v>0</v>
      </c>
      <c r="G63" s="233" t="n">
        <v>0</v>
      </c>
      <c r="H63" s="233" t="n">
        <v>0</v>
      </c>
      <c r="I63" s="233" t="n">
        <v>0</v>
      </c>
      <c r="J63" s="233" t="n">
        <v>0</v>
      </c>
      <c r="K63" s="235" t="n">
        <v>0</v>
      </c>
      <c r="L63" s="233" t="n">
        <v>0</v>
      </c>
      <c r="M63" s="233" t="n">
        <v>0</v>
      </c>
      <c r="N63" s="233" t="n">
        <v>0</v>
      </c>
      <c r="O63" s="233" t="n">
        <v>0</v>
      </c>
      <c r="P63" s="233" t="n">
        <v>0</v>
      </c>
      <c r="Q63" s="233" t="n">
        <v>0</v>
      </c>
      <c r="R63" s="236" t="n">
        <v>0</v>
      </c>
    </row>
    <row r="64" customFormat="false" ht="14.1" hidden="false" customHeight="true" outlineLevel="0" collapsed="false">
      <c r="B64" s="231" t="n">
        <v>0</v>
      </c>
      <c r="C64" s="232" t="s">
        <v>161</v>
      </c>
      <c r="D64" s="233" t="s">
        <v>140</v>
      </c>
      <c r="E64" s="233" t="n">
        <v>0</v>
      </c>
      <c r="F64" s="234" t="n">
        <v>0</v>
      </c>
      <c r="G64" s="233" t="n">
        <v>0</v>
      </c>
      <c r="H64" s="233" t="n">
        <v>0</v>
      </c>
      <c r="I64" s="233" t="n">
        <v>0</v>
      </c>
      <c r="J64" s="233" t="n">
        <v>0</v>
      </c>
      <c r="K64" s="235" t="n">
        <v>0</v>
      </c>
      <c r="L64" s="233" t="n">
        <v>0</v>
      </c>
      <c r="M64" s="233" t="n">
        <v>0</v>
      </c>
      <c r="N64" s="233" t="n">
        <v>0</v>
      </c>
      <c r="O64" s="233" t="n">
        <v>0</v>
      </c>
      <c r="P64" s="233" t="n">
        <v>0</v>
      </c>
      <c r="Q64" s="233" t="n">
        <v>0</v>
      </c>
      <c r="R64" s="236" t="n">
        <v>0</v>
      </c>
    </row>
    <row r="65" customFormat="false" ht="14.1" hidden="false" customHeight="true" outlineLevel="0" collapsed="false">
      <c r="B65" s="231" t="n">
        <v>0</v>
      </c>
      <c r="C65" s="232" t="s">
        <v>161</v>
      </c>
      <c r="D65" s="233" t="s">
        <v>141</v>
      </c>
      <c r="E65" s="233" t="n">
        <v>0</v>
      </c>
      <c r="F65" s="234" t="n">
        <v>0</v>
      </c>
      <c r="G65" s="233" t="n">
        <v>0</v>
      </c>
      <c r="H65" s="233" t="n">
        <v>0</v>
      </c>
      <c r="I65" s="233" t="n">
        <v>0</v>
      </c>
      <c r="J65" s="233" t="n">
        <v>0</v>
      </c>
      <c r="K65" s="235" t="n">
        <v>0</v>
      </c>
      <c r="L65" s="233" t="n">
        <v>0</v>
      </c>
      <c r="M65" s="233" t="n">
        <v>0</v>
      </c>
      <c r="N65" s="233" t="n">
        <v>0</v>
      </c>
      <c r="O65" s="233" t="n">
        <v>0</v>
      </c>
      <c r="P65" s="233" t="n">
        <v>0</v>
      </c>
      <c r="Q65" s="233" t="n">
        <v>0</v>
      </c>
      <c r="R65" s="236" t="n">
        <v>0</v>
      </c>
    </row>
    <row r="66" customFormat="false" ht="14.1" hidden="false" customHeight="true" outlineLevel="0" collapsed="false">
      <c r="B66" s="231" t="n">
        <v>0</v>
      </c>
      <c r="C66" s="232" t="s">
        <v>161</v>
      </c>
      <c r="D66" s="233" t="s">
        <v>158</v>
      </c>
      <c r="E66" s="233" t="n">
        <v>0</v>
      </c>
      <c r="F66" s="234" t="n">
        <v>0</v>
      </c>
      <c r="G66" s="233" t="n">
        <v>0</v>
      </c>
      <c r="H66" s="233" t="n">
        <v>0</v>
      </c>
      <c r="I66" s="233" t="n">
        <v>0</v>
      </c>
      <c r="J66" s="233" t="n">
        <v>0</v>
      </c>
      <c r="K66" s="235" t="n">
        <v>0</v>
      </c>
      <c r="L66" s="233" t="n">
        <v>0</v>
      </c>
      <c r="M66" s="233" t="n">
        <v>0</v>
      </c>
      <c r="N66" s="233" t="n">
        <v>0</v>
      </c>
      <c r="O66" s="233" t="n">
        <v>0</v>
      </c>
      <c r="P66" s="233" t="n">
        <v>0</v>
      </c>
      <c r="Q66" s="233" t="n">
        <v>0</v>
      </c>
      <c r="R66" s="236" t="n">
        <v>0</v>
      </c>
    </row>
    <row r="67" customFormat="false" ht="14.1" hidden="false" customHeight="true" outlineLevel="0" collapsed="false">
      <c r="B67" s="231" t="n">
        <v>0</v>
      </c>
      <c r="C67" s="232" t="s">
        <v>161</v>
      </c>
      <c r="D67" s="233" t="s">
        <v>155</v>
      </c>
      <c r="E67" s="233" t="n">
        <v>0</v>
      </c>
      <c r="F67" s="234" t="n">
        <v>0</v>
      </c>
      <c r="G67" s="233" t="n">
        <v>0</v>
      </c>
      <c r="H67" s="233" t="n">
        <v>0</v>
      </c>
      <c r="I67" s="233" t="n">
        <v>0</v>
      </c>
      <c r="J67" s="233" t="n">
        <v>0</v>
      </c>
      <c r="K67" s="235" t="n">
        <v>0</v>
      </c>
      <c r="L67" s="233" t="n">
        <v>0</v>
      </c>
      <c r="M67" s="233" t="n">
        <v>0</v>
      </c>
      <c r="N67" s="233" t="n">
        <v>0</v>
      </c>
      <c r="O67" s="233" t="n">
        <v>0</v>
      </c>
      <c r="P67" s="233" t="n">
        <v>0</v>
      </c>
      <c r="Q67" s="233" t="n">
        <v>0</v>
      </c>
      <c r="R67" s="236" t="n">
        <v>0</v>
      </c>
    </row>
    <row r="68" customFormat="false" ht="14.1" hidden="false" customHeight="true" outlineLevel="0" collapsed="false">
      <c r="B68" s="231" t="n">
        <v>0</v>
      </c>
      <c r="C68" s="232" t="s">
        <v>161</v>
      </c>
      <c r="D68" s="233" t="s">
        <v>156</v>
      </c>
      <c r="E68" s="233" t="n">
        <v>0</v>
      </c>
      <c r="F68" s="234" t="n">
        <v>0</v>
      </c>
      <c r="G68" s="233" t="n">
        <v>0</v>
      </c>
      <c r="H68" s="233" t="n">
        <v>0</v>
      </c>
      <c r="I68" s="233" t="n">
        <v>0</v>
      </c>
      <c r="J68" s="233" t="n">
        <v>0</v>
      </c>
      <c r="K68" s="235" t="n">
        <v>0</v>
      </c>
      <c r="L68" s="233" t="n">
        <v>0</v>
      </c>
      <c r="M68" s="233" t="n">
        <v>0</v>
      </c>
      <c r="N68" s="233" t="n">
        <v>0</v>
      </c>
      <c r="O68" s="233" t="n">
        <v>0</v>
      </c>
      <c r="P68" s="233" t="n">
        <v>0</v>
      </c>
      <c r="Q68" s="233" t="n">
        <v>0</v>
      </c>
      <c r="R68" s="236" t="n">
        <v>0</v>
      </c>
    </row>
    <row r="69" customFormat="false" ht="14.1" hidden="false" customHeight="true" outlineLevel="0" collapsed="false">
      <c r="B69" s="231" t="n">
        <v>0</v>
      </c>
      <c r="C69" s="232" t="s">
        <v>161</v>
      </c>
      <c r="D69" s="233" t="s">
        <v>140</v>
      </c>
      <c r="E69" s="233" t="n">
        <v>0</v>
      </c>
      <c r="F69" s="234" t="n">
        <v>0</v>
      </c>
      <c r="G69" s="233" t="n">
        <v>0</v>
      </c>
      <c r="H69" s="233" t="n">
        <v>0</v>
      </c>
      <c r="I69" s="233" t="n">
        <v>0</v>
      </c>
      <c r="J69" s="233" t="n">
        <v>0</v>
      </c>
      <c r="K69" s="235" t="n">
        <v>0</v>
      </c>
      <c r="L69" s="233" t="n">
        <v>0</v>
      </c>
      <c r="M69" s="233" t="n">
        <v>0</v>
      </c>
      <c r="N69" s="233" t="n">
        <v>0</v>
      </c>
      <c r="O69" s="233" t="n">
        <v>0</v>
      </c>
      <c r="P69" s="233" t="n">
        <v>0</v>
      </c>
      <c r="Q69" s="233" t="n">
        <v>0</v>
      </c>
      <c r="R69" s="236" t="n">
        <v>0</v>
      </c>
    </row>
    <row r="70" customFormat="false" ht="14.1" hidden="false" customHeight="true" outlineLevel="0" collapsed="false">
      <c r="B70" s="231" t="n">
        <v>0</v>
      </c>
      <c r="C70" s="232" t="s">
        <v>161</v>
      </c>
      <c r="D70" s="233" t="s">
        <v>141</v>
      </c>
      <c r="E70" s="233" t="n">
        <v>0</v>
      </c>
      <c r="F70" s="234" t="n">
        <v>0</v>
      </c>
      <c r="G70" s="233" t="n">
        <v>0</v>
      </c>
      <c r="H70" s="233" t="n">
        <v>0</v>
      </c>
      <c r="I70" s="233" t="n">
        <v>0</v>
      </c>
      <c r="J70" s="233" t="n">
        <v>0</v>
      </c>
      <c r="K70" s="235" t="n">
        <v>0</v>
      </c>
      <c r="L70" s="233" t="n">
        <v>0</v>
      </c>
      <c r="M70" s="233" t="n">
        <v>0</v>
      </c>
      <c r="N70" s="233" t="n">
        <v>0</v>
      </c>
      <c r="O70" s="233" t="n">
        <v>0</v>
      </c>
      <c r="P70" s="233" t="n">
        <v>0</v>
      </c>
      <c r="Q70" s="233" t="n">
        <v>0</v>
      </c>
      <c r="R70" s="236" t="n">
        <v>0</v>
      </c>
    </row>
    <row r="71" customFormat="false" ht="14.1" hidden="false" customHeight="true" outlineLevel="0" collapsed="false">
      <c r="B71" s="231" t="n">
        <v>0</v>
      </c>
      <c r="C71" s="232" t="s">
        <v>161</v>
      </c>
      <c r="D71" s="233" t="s">
        <v>158</v>
      </c>
      <c r="E71" s="233" t="n">
        <v>0</v>
      </c>
      <c r="F71" s="234" t="n">
        <v>0</v>
      </c>
      <c r="G71" s="233" t="n">
        <v>0</v>
      </c>
      <c r="H71" s="233" t="n">
        <v>0</v>
      </c>
      <c r="I71" s="233" t="n">
        <v>0</v>
      </c>
      <c r="J71" s="233" t="n">
        <v>0</v>
      </c>
      <c r="K71" s="235" t="n">
        <v>0</v>
      </c>
      <c r="L71" s="233" t="n">
        <v>0</v>
      </c>
      <c r="M71" s="233" t="n">
        <v>0</v>
      </c>
      <c r="N71" s="233" t="n">
        <v>0</v>
      </c>
      <c r="O71" s="233" t="n">
        <v>0</v>
      </c>
      <c r="P71" s="233" t="n">
        <v>0</v>
      </c>
      <c r="Q71" s="233" t="n">
        <v>0</v>
      </c>
      <c r="R71" s="236" t="n">
        <v>0</v>
      </c>
    </row>
    <row r="283" customFormat="false" ht="14.1" hidden="false" customHeight="true" outlineLevel="0" collapsed="false">
      <c r="A283" s="292"/>
      <c r="B283" s="0"/>
      <c r="C283" s="293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94"/>
      <c r="O283" s="294"/>
      <c r="P283" s="294"/>
      <c r="Q283" s="294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M24" colorId="64" zoomScale="75" zoomScaleNormal="75" zoomScalePageLayoutView="100" workbookViewId="0">
      <selection pane="topLeft" activeCell="S47" activeCellId="0" sqref="S47:S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164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45926.9811587611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+Input!F4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+Input!C12</f>
        <v>4072759.1301</v>
      </c>
      <c r="F9" s="69" t="s">
        <v>180</v>
      </c>
      <c r="G9" s="188" t="s">
        <v>181</v>
      </c>
      <c r="K9" s="310" t="s">
        <v>182</v>
      </c>
      <c r="L9" s="317" t="n">
        <f aca="false">+Input!$F$36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+Input!C13</f>
        <v>168255.904</v>
      </c>
      <c r="F10" s="69" t="s">
        <v>180</v>
      </c>
      <c r="G10" s="188" t="s">
        <v>181</v>
      </c>
      <c r="K10" s="310" t="s">
        <v>184</v>
      </c>
      <c r="L10" s="317" t="n">
        <f aca="false">+Input!$F$37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+Input!$F$38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+Input!$F$39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4241015.0341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4241015.0341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1254035.2217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1524846.4728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1254035.2217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8160.6158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2724329.1771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8160.6158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1262195.8375</v>
      </c>
      <c r="K36" s="310" t="s">
        <v>118</v>
      </c>
      <c r="L36" s="315"/>
      <c r="M36" s="57" t="n">
        <f aca="false">SUM(M30:M34)</f>
        <v>5503210.8716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5503210.8716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-16741.8245</v>
      </c>
      <c r="D43" s="358" t="n">
        <f aca="false">SUM(D47:D76)-D61-D68-D69</f>
        <v>85790.6229999999</v>
      </c>
      <c r="E43" s="358" t="n">
        <f aca="false">SUM(E47:E76)-I61-I68-I69</f>
        <v>313453.1729</v>
      </c>
      <c r="F43" s="358" t="n">
        <f aca="false">SUM(F47:F76)-J61-J68-J69</f>
        <v>-42640.9172000001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40649.9525</v>
      </c>
      <c r="J43" s="358" t="n">
        <f aca="false">SUM(J47:J76)-K61-K68-K69</f>
        <v>-7189.33190000001</v>
      </c>
      <c r="K43" s="358" t="n">
        <f aca="false">SUM(K47:K76)-M61-M68-M69</f>
        <v>348505.0153</v>
      </c>
      <c r="L43" s="358" t="n">
        <f aca="false">SUM(L47:L76)-N61-N68-N69</f>
        <v>73366.759</v>
      </c>
      <c r="M43" s="358" t="n">
        <f aca="false">SUM(M47:M76)-O61-O68-O69</f>
        <v>24404.2933000001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201127.8113</v>
      </c>
      <c r="Q43" s="358" t="n">
        <f aca="false">SUM(Q47:Q76)-S61-S68-S69</f>
        <v>315043.9648</v>
      </c>
      <c r="R43" s="358" t="n">
        <f aca="false">SUM(R47:R76)-T61-T68-T69</f>
        <v>-116102.9514</v>
      </c>
      <c r="S43" s="358" t="n">
        <f aca="false">SUM(S47:S76)-V61-V68-V69</f>
        <v>163232.5011</v>
      </c>
      <c r="T43" s="358" t="n">
        <f aca="false">SUM(T47:T76)-T61-T68-T69</f>
        <v>1333269.4931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1719621.1374</v>
      </c>
      <c r="C47" s="317" t="n">
        <v>-11952.7099</v>
      </c>
      <c r="D47" s="317" t="n">
        <v>141955.6209</v>
      </c>
      <c r="E47" s="188" t="n">
        <v>210470.7766</v>
      </c>
      <c r="F47" s="317" t="n">
        <v>-24661.7564</v>
      </c>
      <c r="G47" s="317" t="n">
        <v>0</v>
      </c>
      <c r="H47" s="317" t="n">
        <v>0</v>
      </c>
      <c r="I47" s="317" t="n">
        <v>102895.1453</v>
      </c>
      <c r="J47" s="317" t="n">
        <v>45460.1522</v>
      </c>
      <c r="K47" s="317" t="n">
        <v>-456488.5452</v>
      </c>
      <c r="L47" s="317" t="n">
        <v>124359.4886</v>
      </c>
      <c r="M47" s="317" t="n">
        <v>20347.286</v>
      </c>
      <c r="N47" s="317" t="n">
        <v>0</v>
      </c>
      <c r="O47" s="317" t="n">
        <v>0</v>
      </c>
      <c r="P47" s="317" t="n">
        <v>173970.4465</v>
      </c>
      <c r="Q47" s="317" t="n">
        <v>189949.4527</v>
      </c>
      <c r="R47" s="317" t="n">
        <v>-147313.5173</v>
      </c>
      <c r="S47" s="317" t="n">
        <v>59641.8182</v>
      </c>
      <c r="T47" s="317" t="n">
        <f aca="false">+Input!$C$16</f>
        <v>1290987.4792</v>
      </c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+Input!$C$16</f>
        <v>1290987.4792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669362.1571</v>
      </c>
      <c r="C53" s="317" t="n">
        <v>-4980.8981</v>
      </c>
      <c r="D53" s="317" t="n">
        <v>-105409.7426</v>
      </c>
      <c r="E53" s="188" t="n">
        <v>103031.3241</v>
      </c>
      <c r="F53" s="317" t="n">
        <v>44845.3419</v>
      </c>
      <c r="H53" s="317"/>
      <c r="I53" s="317" t="n">
        <v>-62158.7826</v>
      </c>
      <c r="J53" s="317" t="n">
        <v>-52598.8873</v>
      </c>
      <c r="K53" s="317" t="n">
        <v>757725.2643</v>
      </c>
      <c r="L53" s="317" t="n">
        <v>-45282.687</v>
      </c>
      <c r="M53" s="317" t="n">
        <v>8030.1724</v>
      </c>
      <c r="N53" s="317"/>
      <c r="O53" s="317"/>
      <c r="P53" s="317" t="n">
        <v>27042.9741</v>
      </c>
      <c r="Q53" s="317" t="n">
        <v>115675.0491</v>
      </c>
      <c r="R53" s="317" t="n">
        <v>-33738.8061</v>
      </c>
      <c r="S53" s="317" t="n">
        <v>84052.0371</v>
      </c>
      <c r="T53" s="317" t="n">
        <f aca="false">+Input!$C$17</f>
        <v>-166870.2022</v>
      </c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+Input!$C$17</f>
        <v>-166870.2022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110671.3631</v>
      </c>
      <c r="C54" s="317" t="n">
        <v>0</v>
      </c>
      <c r="D54" s="317" t="n">
        <v>49310.9010999999</v>
      </c>
      <c r="E54" s="188" t="n">
        <v>0</v>
      </c>
      <c r="F54" s="317" t="n">
        <v>-62775.3718000001</v>
      </c>
      <c r="H54" s="317"/>
      <c r="I54" s="317" t="n">
        <v>0</v>
      </c>
      <c r="J54" s="317" t="n">
        <v>0</v>
      </c>
      <c r="K54" s="317" t="n">
        <v>47363.9272999999</v>
      </c>
      <c r="L54" s="317" t="n">
        <v>-5734.29879999999</v>
      </c>
      <c r="M54" s="317" t="n">
        <v>-3989.66399999987</v>
      </c>
      <c r="N54" s="317"/>
      <c r="O54" s="317"/>
      <c r="P54" s="317" t="n">
        <v>0</v>
      </c>
      <c r="Q54" s="317" t="n">
        <v>9330.32510000002</v>
      </c>
      <c r="R54" s="317" t="n">
        <v>64873.8413</v>
      </c>
      <c r="S54" s="317" t="n">
        <v>19464.6963</v>
      </c>
      <c r="T54" s="317" t="n">
        <f aca="false">+Input!$C$18</f>
        <v>-7172.99340000004</v>
      </c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+Input!$C$18</f>
        <v>-7172.99340000004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229162.8642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f aca="false">+Input!$C$21</f>
        <v>229162.8642</v>
      </c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+Input!$C$21</f>
        <v>229162.8642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39168.0994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f aca="false">+Input!$C$22</f>
        <v>39168.0994</v>
      </c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+Input!$C$22</f>
        <v>39168.0994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-43656.4441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f aca="false">+Input!$C$23</f>
        <v>-43656.4441</v>
      </c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+Input!$C$23</f>
        <v>-43656.4441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-8473.3324</v>
      </c>
      <c r="C58" s="317" t="n">
        <v>0.0991999999999997</v>
      </c>
      <c r="D58" s="317" t="n">
        <v>13.2314</v>
      </c>
      <c r="E58" s="188" t="n">
        <v>25.7829</v>
      </c>
      <c r="F58" s="317" t="n">
        <v>-5.3058</v>
      </c>
      <c r="H58" s="317"/>
      <c r="I58" s="317" t="n">
        <v>37.4217</v>
      </c>
      <c r="J58" s="317" t="n">
        <v>-14.3495</v>
      </c>
      <c r="K58" s="317" t="n">
        <v>-65.169</v>
      </c>
      <c r="L58" s="317" t="n">
        <v>19.4301</v>
      </c>
      <c r="M58" s="317" t="n">
        <v>2.8927</v>
      </c>
      <c r="N58" s="317"/>
      <c r="O58" s="317"/>
      <c r="P58" s="317" t="n">
        <v>63.6267</v>
      </c>
      <c r="Q58" s="317" t="n">
        <v>47.6422</v>
      </c>
      <c r="R58" s="317" t="n">
        <v>-7.3444</v>
      </c>
      <c r="S58" s="317" t="n">
        <v>10.1229</v>
      </c>
      <c r="T58" s="317" t="n">
        <f aca="false">+Input!$C$24</f>
        <v>-8601.4135</v>
      </c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+Input!$C$24</f>
        <v>-8601.4135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312.7166</v>
      </c>
      <c r="C59" s="317" t="n">
        <v>191.6843</v>
      </c>
      <c r="D59" s="317" t="n">
        <v>-79.3878</v>
      </c>
      <c r="E59" s="188" t="n">
        <v>-74.7107</v>
      </c>
      <c r="F59" s="317" t="n">
        <v>-43.8251</v>
      </c>
      <c r="H59" s="317"/>
      <c r="I59" s="317" t="n">
        <v>-123.8319</v>
      </c>
      <c r="J59" s="317" t="n">
        <v>-36.2473</v>
      </c>
      <c r="K59" s="317" t="n">
        <v>-30.4621</v>
      </c>
      <c r="L59" s="317" t="n">
        <v>4.8261</v>
      </c>
      <c r="M59" s="317" t="n">
        <v>13.6062</v>
      </c>
      <c r="N59" s="317"/>
      <c r="O59" s="317"/>
      <c r="P59" s="317" t="n">
        <v>50.764</v>
      </c>
      <c r="Q59" s="317" t="n">
        <v>41.4957</v>
      </c>
      <c r="R59" s="317" t="n">
        <v>82.8751</v>
      </c>
      <c r="S59" s="317" t="n">
        <v>63.8266</v>
      </c>
      <c r="T59" s="317" t="n">
        <f aca="false">+Input!$C$25</f>
        <v>252.1035</v>
      </c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+Input!$C$25</f>
        <v>252.1035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f aca="false">+Input!$C$26</f>
        <v>0</v>
      </c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+Input!$C$26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f aca="false">+Input!$C$27</f>
        <v>0</v>
      </c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+Input!$C$27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f aca="false">+Input!$C$28</f>
        <v>0</v>
      </c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+Input!$C$28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f aca="false">+Input!$C$30</f>
        <v>0</v>
      </c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+Input!$C$30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2724329.1771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8160.6158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6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21"/>
      <c r="C165" s="217"/>
      <c r="D165" s="422"/>
      <c r="E165" s="42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S47" activeCellId="0" sqref="S47:S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305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45926.9811587611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+Input!C4</f>
        <v>1143586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+Input!D12</f>
        <v>-4262684.502</v>
      </c>
      <c r="F9" s="69" t="s">
        <v>180</v>
      </c>
      <c r="G9" s="188" t="s">
        <v>181</v>
      </c>
      <c r="K9" s="310" t="s">
        <v>182</v>
      </c>
      <c r="L9" s="317" t="n">
        <f aca="false">+Input!$C$36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+Input!D13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+Input!$C$37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+Input!$C$38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+Input!$C$39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+E186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-4262684.502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-4262684.502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-M215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-12093257.0456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252151.0933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-12093257.0456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-843.6049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-4515679.2002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F239</f>
        <v>0</v>
      </c>
      <c r="F35" s="188" t="s">
        <v>225</v>
      </c>
      <c r="G35" s="346" t="n">
        <f aca="false">SUM(B58+B59)*-1</f>
        <v>-843.6049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-12094100.6505</v>
      </c>
      <c r="K36" s="310" t="s">
        <v>118</v>
      </c>
      <c r="L36" s="315"/>
      <c r="M36" s="57" t="n">
        <f aca="false">SUM(M30:M34)</f>
        <v>-16356785.1525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-16356785.1525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-388083.0017</v>
      </c>
      <c r="D43" s="358" t="n">
        <f aca="false">SUM(D47:D76)-D61-D68-D69</f>
        <v>703342.0602</v>
      </c>
      <c r="E43" s="358" t="n">
        <f aca="false">SUM(E47:E76)-I61-I68-I69</f>
        <v>-603510.1808</v>
      </c>
      <c r="F43" s="358" t="n">
        <f aca="false">SUM(F47:F76)-J61-J68-J69</f>
        <v>163992.3795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283854.3936</v>
      </c>
      <c r="J43" s="358" t="n">
        <f aca="false">SUM(J47:J76)-K61-K68-K69</f>
        <v>23065.7393</v>
      </c>
      <c r="K43" s="358" t="n">
        <f aca="false">SUM(K47:K76)-M61-M68-M69</f>
        <v>-321695.4038</v>
      </c>
      <c r="L43" s="358" t="n">
        <f aca="false">SUM(L47:L76)-N61-N68-N69</f>
        <v>-149275.3538</v>
      </c>
      <c r="M43" s="358" t="n">
        <f aca="false">SUM(M47:M76)-O61-O68-O69</f>
        <v>47836.2368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-274243.3197</v>
      </c>
      <c r="Q43" s="358" t="n">
        <f aca="false">SUM(Q47:Q76)-S61-S68-S69</f>
        <v>-578838.1542</v>
      </c>
      <c r="R43" s="358" t="n">
        <f aca="false">SUM(R47:R76)-T61-T68-T69</f>
        <v>467305.5547</v>
      </c>
      <c r="S43" s="358" t="n">
        <f aca="false">SUM(S47:S76)-V61-V68-V69</f>
        <v>-91745.8556</v>
      </c>
      <c r="T43" s="358" t="n">
        <f aca="false">SUM(T47:T76)-T61-T68-T69</f>
        <v>-3796840.6898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-2771431.1853</v>
      </c>
      <c r="C47" s="317" t="n">
        <v>-344238.0551</v>
      </c>
      <c r="D47" s="317" t="n">
        <v>624604.7445</v>
      </c>
      <c r="E47" s="188" t="n">
        <v>-168376.6228</v>
      </c>
      <c r="F47" s="317" t="n">
        <v>174874.2466</v>
      </c>
      <c r="G47" s="317" t="n">
        <v>0</v>
      </c>
      <c r="H47" s="317" t="n">
        <v>0</v>
      </c>
      <c r="I47" s="317" t="n">
        <v>402760.998</v>
      </c>
      <c r="J47" s="317" t="n">
        <v>-3788.345</v>
      </c>
      <c r="K47" s="317" t="n">
        <v>573751.6583</v>
      </c>
      <c r="L47" s="317" t="n">
        <v>-344157.6573</v>
      </c>
      <c r="M47" s="317" t="n">
        <v>-50568.9909</v>
      </c>
      <c r="N47" s="317" t="n">
        <v>0</v>
      </c>
      <c r="O47" s="317" t="n">
        <v>0</v>
      </c>
      <c r="P47" s="317" t="n">
        <v>-335172.4213</v>
      </c>
      <c r="Q47" s="317" t="n">
        <v>-550988.1313</v>
      </c>
      <c r="R47" s="317" t="n">
        <v>313789.7807</v>
      </c>
      <c r="S47" s="317" t="n">
        <v>-121779.1431</v>
      </c>
      <c r="T47" s="317" t="n">
        <f aca="false">+Input!$D$16</f>
        <v>-2942143.2466</v>
      </c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317"/>
      <c r="AN47" s="354"/>
      <c r="AO47" s="69"/>
      <c r="AP47" s="69"/>
      <c r="AQ47" s="69"/>
      <c r="AR47" s="69"/>
      <c r="AS47" s="69"/>
      <c r="BB47" s="317" t="n">
        <f aca="false">+Input!$D$16</f>
        <v>-2942143.2466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-1992173.3927</v>
      </c>
      <c r="C53" s="317" t="n">
        <v>-42835.7322</v>
      </c>
      <c r="D53" s="317" t="n">
        <v>-68346.9599</v>
      </c>
      <c r="E53" s="188" t="n">
        <v>-441221.1846</v>
      </c>
      <c r="F53" s="317" t="n">
        <v>-119089.2976</v>
      </c>
      <c r="H53" s="317"/>
      <c r="I53" s="317" t="n">
        <v>-122273.8524</v>
      </c>
      <c r="J53" s="317" t="n">
        <v>25177.6669</v>
      </c>
      <c r="K53" s="317" t="n">
        <v>-890162.6368</v>
      </c>
      <c r="L53" s="317" t="n">
        <v>187514.2096</v>
      </c>
      <c r="M53" s="317" t="n">
        <v>93369.4593</v>
      </c>
      <c r="N53" s="317"/>
      <c r="O53" s="317"/>
      <c r="P53" s="317" t="n">
        <v>60871.6396</v>
      </c>
      <c r="Q53" s="317" t="n">
        <v>-23454.3895</v>
      </c>
      <c r="R53" s="317" t="n">
        <v>188458.1887</v>
      </c>
      <c r="S53" s="317" t="n">
        <v>36523.787</v>
      </c>
      <c r="T53" s="317" t="n">
        <f aca="false">+Input!$D$17</f>
        <v>-876704.2908</v>
      </c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+Input!$D$17</f>
        <v>-876704.2908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247925.3778</v>
      </c>
      <c r="C54" s="317" t="n">
        <v>-996.059200000018</v>
      </c>
      <c r="D54" s="317" t="n">
        <v>146936.5228</v>
      </c>
      <c r="E54" s="188" t="n">
        <v>5977.86820000003</v>
      </c>
      <c r="F54" s="317" t="n">
        <v>108113.1403</v>
      </c>
      <c r="H54" s="317"/>
      <c r="I54" s="317" t="n">
        <v>2989.68949999999</v>
      </c>
      <c r="J54" s="317" t="n">
        <v>1495.39970000001</v>
      </c>
      <c r="K54" s="317" t="n">
        <v>-5484.24410000001</v>
      </c>
      <c r="L54" s="317" t="n">
        <v>7329.9298</v>
      </c>
      <c r="M54" s="317" t="n">
        <v>4987.08</v>
      </c>
      <c r="N54" s="317"/>
      <c r="O54" s="317"/>
      <c r="P54" s="317" t="n">
        <v>0</v>
      </c>
      <c r="Q54" s="317" t="n">
        <v>-4340.84639999998</v>
      </c>
      <c r="R54" s="317" t="n">
        <v>-34932.0684</v>
      </c>
      <c r="S54" s="317" t="n">
        <v>-6488.23200000002</v>
      </c>
      <c r="T54" s="317" t="n">
        <f aca="false">+Input!$D$18</f>
        <v>22337.1976</v>
      </c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+Input!$D$18</f>
        <v>22337.1976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f aca="false">+Input!$D$21</f>
        <v>0</v>
      </c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+Input!$D$21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f aca="false">+Input!$D$22</f>
        <v>0</v>
      </c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+Input!$D$22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f aca="false">+Input!$D$23</f>
        <v>0</v>
      </c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+Input!$D$23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-187.8183</v>
      </c>
      <c r="C58" s="317" t="n">
        <v>-43.3713</v>
      </c>
      <c r="D58" s="317" t="n">
        <v>86.7261</v>
      </c>
      <c r="E58" s="188" t="n">
        <v>-20.4068</v>
      </c>
      <c r="F58" s="317" t="n">
        <v>25.8963</v>
      </c>
      <c r="H58" s="317"/>
      <c r="I58" s="317" t="n">
        <v>150.9807</v>
      </c>
      <c r="J58" s="317" t="n">
        <v>70.8725</v>
      </c>
      <c r="K58" s="317" t="n">
        <v>90.7308</v>
      </c>
      <c r="L58" s="317" t="n">
        <v>-33.6106</v>
      </c>
      <c r="M58" s="317" t="n">
        <v>-4.4851</v>
      </c>
      <c r="N58" s="317"/>
      <c r="O58" s="317"/>
      <c r="P58" s="317" t="n">
        <v>-116.9166</v>
      </c>
      <c r="Q58" s="317" t="n">
        <v>-80.108</v>
      </c>
      <c r="R58" s="317" t="n">
        <v>34.5838</v>
      </c>
      <c r="S58" s="317" t="n">
        <v>-13.8779</v>
      </c>
      <c r="T58" s="317" t="n">
        <f aca="false">+Input!$D$24</f>
        <v>-334.8322</v>
      </c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+Input!$D$24</f>
        <v>-334.8322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1031.4232</v>
      </c>
      <c r="C59" s="317" t="n">
        <v>30.2161</v>
      </c>
      <c r="D59" s="317" t="n">
        <v>61.0267</v>
      </c>
      <c r="E59" s="188" t="n">
        <v>130.1652</v>
      </c>
      <c r="F59" s="317" t="n">
        <v>68.3939</v>
      </c>
      <c r="H59" s="317"/>
      <c r="I59" s="317" t="n">
        <v>226.5778</v>
      </c>
      <c r="J59" s="317" t="n">
        <v>110.1452</v>
      </c>
      <c r="K59" s="317" t="n">
        <v>109.088</v>
      </c>
      <c r="L59" s="317" t="n">
        <v>71.7747</v>
      </c>
      <c r="M59" s="317" t="n">
        <v>53.1735</v>
      </c>
      <c r="N59" s="317"/>
      <c r="O59" s="317"/>
      <c r="P59" s="317" t="n">
        <v>174.3786</v>
      </c>
      <c r="Q59" s="317" t="n">
        <v>25.321</v>
      </c>
      <c r="R59" s="317" t="n">
        <v>-44.9301</v>
      </c>
      <c r="S59" s="317" t="n">
        <v>11.6104</v>
      </c>
      <c r="T59" s="317" t="n">
        <f aca="false">+Input!$D$25</f>
        <v>4.4822</v>
      </c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+Input!$D$25</f>
        <v>4.4822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f aca="false">+Input!$D$26</f>
        <v>0</v>
      </c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+Input!$D$26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f aca="false">+Input!$D$27</f>
        <v>0</v>
      </c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+Input!$D$27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f aca="false">+Input!$D$28</f>
        <v>0</v>
      </c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+Input!$D$28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f aca="false">+Input!$D$30</f>
        <v>0</v>
      </c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+Input!$D$30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-4515679.2002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-843.6049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301"/>
      <c r="I132" s="69"/>
      <c r="J132" s="69"/>
      <c r="K132" s="406"/>
      <c r="L132" s="403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70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70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13"/>
      <c r="AJ165" s="69"/>
      <c r="AK165" s="69"/>
      <c r="AL165" s="69"/>
      <c r="AM165" s="69"/>
    </row>
    <row r="166" customFormat="false" ht="12.75" hidden="false" customHeight="true" outlineLevel="0" collapsed="false">
      <c r="A166" s="425"/>
      <c r="B166" s="301"/>
      <c r="C166" s="301"/>
      <c r="D166" s="301"/>
      <c r="E166" s="41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13"/>
      <c r="AJ167" s="69"/>
      <c r="AK167" s="69"/>
      <c r="AL167" s="69"/>
      <c r="AM167" s="69"/>
    </row>
    <row r="168" customFormat="false" ht="12.75" hidden="false" customHeight="true" outlineLevel="0" collapsed="false">
      <c r="A168" s="425"/>
      <c r="B168" s="301"/>
      <c r="C168" s="301"/>
      <c r="D168" s="301"/>
      <c r="E168" s="41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424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424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301"/>
      <c r="E185" s="413"/>
      <c r="AJ185" s="69"/>
      <c r="AK185" s="69"/>
      <c r="AL185" s="69"/>
      <c r="AM185" s="69"/>
    </row>
    <row r="186" customFormat="false" ht="12.75" hidden="false" customHeight="true" outlineLevel="0" collapsed="false">
      <c r="A186" s="425"/>
      <c r="B186" s="301"/>
      <c r="C186" s="301"/>
      <c r="D186" s="415" t="s">
        <v>297</v>
      </c>
      <c r="E186" s="416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26"/>
      <c r="B187" s="418"/>
      <c r="C187" s="418"/>
      <c r="D187" s="418"/>
      <c r="E187" s="419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27" t="s">
        <v>298</v>
      </c>
      <c r="B190" s="428"/>
      <c r="C190" s="428"/>
      <c r="D190" s="428"/>
      <c r="E190" s="428"/>
      <c r="F190" s="428"/>
      <c r="G190" s="428"/>
      <c r="H190" s="428"/>
      <c r="I190" s="428"/>
      <c r="J190" s="428"/>
      <c r="K190" s="428"/>
      <c r="L190" s="428"/>
      <c r="M190" s="429"/>
      <c r="O190" s="69"/>
      <c r="P190" s="69"/>
      <c r="Q190" s="69"/>
      <c r="R190" s="69"/>
    </row>
    <row r="191" customFormat="false" ht="12.75" hidden="false" customHeight="true" outlineLevel="0" collapsed="false">
      <c r="A191" s="430" t="s">
        <v>299</v>
      </c>
      <c r="B191" s="431" t="s">
        <v>16</v>
      </c>
      <c r="C191" s="432" t="s">
        <v>300</v>
      </c>
      <c r="D191" s="433" t="s">
        <v>301</v>
      </c>
      <c r="E191" s="434" t="s">
        <v>292</v>
      </c>
      <c r="F191" s="434"/>
      <c r="G191" s="434"/>
      <c r="H191" s="434"/>
      <c r="I191" s="434"/>
      <c r="J191" s="434"/>
      <c r="K191" s="434"/>
      <c r="L191" s="434"/>
      <c r="M191" s="435" t="s">
        <v>293</v>
      </c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  <c r="O196" s="69"/>
      <c r="P196" s="69"/>
      <c r="Q196" s="69"/>
      <c r="R196" s="6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36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38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1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2"/>
      <c r="D214" s="402"/>
      <c r="E214" s="301"/>
      <c r="F214" s="301"/>
      <c r="G214" s="301"/>
      <c r="H214" s="301"/>
      <c r="I214" s="301"/>
      <c r="J214" s="301"/>
      <c r="K214" s="301"/>
      <c r="L214" s="301"/>
      <c r="M214" s="439"/>
    </row>
    <row r="215" customFormat="false" ht="12.75" hidden="false" customHeight="true" outlineLevel="0" collapsed="false">
      <c r="A215" s="440"/>
      <c r="B215" s="437"/>
      <c r="C215" s="443"/>
      <c r="D215" s="402"/>
      <c r="E215" s="301"/>
      <c r="F215" s="301"/>
      <c r="G215" s="301"/>
      <c r="H215" s="301"/>
      <c r="I215" s="301"/>
      <c r="J215" s="301"/>
      <c r="K215" s="301"/>
      <c r="L215" s="415" t="s">
        <v>302</v>
      </c>
      <c r="M215" s="444" t="n">
        <f aca="false">SUM(M192:M214)</f>
        <v>0</v>
      </c>
    </row>
    <row r="216" customFormat="false" ht="12.75" hidden="false" customHeight="true" outlineLevel="0" collapsed="false">
      <c r="A216" s="445"/>
      <c r="B216" s="446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47" t="s">
        <v>303</v>
      </c>
      <c r="B219" s="448"/>
      <c r="C219" s="448"/>
      <c r="D219" s="448"/>
      <c r="E219" s="448"/>
      <c r="F219" s="449"/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1" t="s">
        <v>299</v>
      </c>
      <c r="B220" s="452" t="s">
        <v>16</v>
      </c>
      <c r="C220" s="453" t="s">
        <v>300</v>
      </c>
      <c r="D220" s="454" t="s">
        <v>301</v>
      </c>
      <c r="E220" s="454"/>
      <c r="F220" s="455" t="s">
        <v>293</v>
      </c>
      <c r="G220" s="450"/>
      <c r="H220" s="450"/>
      <c r="I220" s="450"/>
      <c r="J220" s="450"/>
      <c r="K220" s="450"/>
      <c r="L220" s="450"/>
      <c r="M220" s="450"/>
      <c r="N220" s="450"/>
    </row>
    <row r="221" customFormat="false" ht="12.75" hidden="false" customHeight="true" outlineLevel="0" collapsed="false">
      <c r="A221" s="456"/>
      <c r="B221" s="437"/>
      <c r="C221" s="457"/>
      <c r="D221" s="301"/>
      <c r="E221" s="458"/>
      <c r="F221" s="459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2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61"/>
      <c r="E238" s="458"/>
      <c r="F238" s="463"/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56"/>
      <c r="B239" s="437"/>
      <c r="C239" s="450"/>
      <c r="D239" s="450"/>
      <c r="E239" s="415" t="s">
        <v>304</v>
      </c>
      <c r="F239" s="464" t="n">
        <f aca="false">SUM(F220:F238)</f>
        <v>0</v>
      </c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>
      <c r="A240" s="465"/>
      <c r="B240" s="466"/>
      <c r="C240" s="467"/>
      <c r="D240" s="467"/>
      <c r="E240" s="468"/>
      <c r="F240" s="469"/>
      <c r="G240" s="450"/>
      <c r="H240" s="450"/>
      <c r="I240" s="450"/>
      <c r="J240" s="450"/>
      <c r="K240" s="450"/>
      <c r="L240" s="450"/>
      <c r="M240" s="450"/>
      <c r="N240" s="450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8" activePane="bottomRight" state="frozen"/>
      <selection pane="topLeft" activeCell="A1" activeCellId="0" sqref="A1"/>
      <selection pane="topRight" activeCell="B1" activeCellId="0" sqref="B1"/>
      <selection pane="bottomLeft" activeCell="A38" activeCellId="0" sqref="A38"/>
      <selection pane="bottomRight" activeCell="S47" activeCellId="0" sqref="S47:S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306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45926.9811587611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Input!E4</f>
        <v>1143588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+Input!$E$12</f>
        <v>-2014266.3321</v>
      </c>
      <c r="F9" s="69" t="s">
        <v>180</v>
      </c>
      <c r="G9" s="188" t="s">
        <v>181</v>
      </c>
      <c r="K9" s="310" t="s">
        <v>182</v>
      </c>
      <c r="L9" s="317" t="n">
        <f aca="false">+Input!D36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+Input!$E$13</f>
        <v>304500</v>
      </c>
      <c r="F10" s="69" t="s">
        <v>180</v>
      </c>
      <c r="G10" s="188" t="s">
        <v>181</v>
      </c>
      <c r="K10" s="310" t="s">
        <v>184</v>
      </c>
      <c r="L10" s="317" t="n">
        <f aca="false">+Input!D37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+Input!D38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+Input!D39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-1709766.3321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-1709766.3321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-9020342.6345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-269016.0605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-9020342.6345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17434.0681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-1423316.2035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17434.0681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-9002908.5664</v>
      </c>
      <c r="K36" s="310" t="s">
        <v>118</v>
      </c>
      <c r="L36" s="315"/>
      <c r="M36" s="57" t="n">
        <f aca="false">SUM(M30:M34)</f>
        <v>-10712674.8985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-10712674.8985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-284761.0122</v>
      </c>
      <c r="D43" s="358" t="n">
        <f aca="false">SUM(D47:D76)-D61-D68-D69</f>
        <v>469524.6891</v>
      </c>
      <c r="E43" s="358" t="n">
        <f aca="false">SUM(E47:E76)-I61-I68-I69</f>
        <v>-992148.3244</v>
      </c>
      <c r="F43" s="358" t="n">
        <f aca="false">SUM(F47:F76)-J61-J68-J69</f>
        <v>-294358.1672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-136.467499999951</v>
      </c>
      <c r="J43" s="358" t="n">
        <f aca="false">SUM(J47:J76)-K61-K68-K69</f>
        <v>-117026.8813</v>
      </c>
      <c r="K43" s="358" t="n">
        <f aca="false">SUM(K47:K76)-M61-M68-M69</f>
        <v>-262033.3524</v>
      </c>
      <c r="L43" s="358" t="n">
        <f aca="false">SUM(L47:L76)-N61-N68-N69</f>
        <v>44618.9564</v>
      </c>
      <c r="M43" s="358" t="n">
        <f aca="false">SUM(M47:M76)-O61-O68-O69</f>
        <v>-158846.491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-63586.5607</v>
      </c>
      <c r="Q43" s="358" t="n">
        <f aca="false">SUM(Q47:Q76)-S61-S68-S69</f>
        <v>105022.4233</v>
      </c>
      <c r="R43" s="358" t="n">
        <f aca="false">SUM(R47:R76)-T61-T68-T69</f>
        <v>-84757.9948000001</v>
      </c>
      <c r="S43" s="358" t="n">
        <f aca="false">SUM(S47:S76)-V61-V68-V69</f>
        <v>-248945.0056</v>
      </c>
      <c r="T43" s="358" t="n">
        <f aca="false">SUM(T47:T76)-T61-T68-T69</f>
        <v>446683.9167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-372186.3433</v>
      </c>
      <c r="C47" s="317" t="n">
        <v>-240047.5509</v>
      </c>
      <c r="D47" s="317" t="n">
        <v>170712.2794</v>
      </c>
      <c r="E47" s="188" t="n">
        <v>-839910.2145</v>
      </c>
      <c r="F47" s="317" t="n">
        <v>-45619.7781</v>
      </c>
      <c r="G47" s="317" t="n">
        <v>0</v>
      </c>
      <c r="H47" s="317" t="n">
        <v>0</v>
      </c>
      <c r="I47" s="317" t="n">
        <v>-12740.0066</v>
      </c>
      <c r="J47" s="317" t="n">
        <v>-75347.7421</v>
      </c>
      <c r="K47" s="317" t="n">
        <v>-362602.5584</v>
      </c>
      <c r="L47" s="317" t="n">
        <v>142775.2373</v>
      </c>
      <c r="M47" s="317" t="n">
        <v>81945.834</v>
      </c>
      <c r="N47" s="317" t="n">
        <v>0</v>
      </c>
      <c r="O47" s="317" t="n">
        <v>0</v>
      </c>
      <c r="P47" s="317" t="n">
        <v>186212.9394</v>
      </c>
      <c r="Q47" s="317" t="n">
        <v>116963.7463</v>
      </c>
      <c r="R47" s="317" t="n">
        <v>48168.8156</v>
      </c>
      <c r="S47" s="317" t="n">
        <v>18026.7219</v>
      </c>
      <c r="T47" s="317" t="n">
        <f aca="false">+Input!$E$16</f>
        <v>439275.9334</v>
      </c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+Input!$E$16</f>
        <v>439275.9334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-283317.4837</v>
      </c>
      <c r="C53" s="317" t="n">
        <v>-30298.2144</v>
      </c>
      <c r="D53" s="317" t="n">
        <v>120448.3655</v>
      </c>
      <c r="E53" s="188" t="n">
        <v>-114276.854</v>
      </c>
      <c r="F53" s="317" t="n">
        <v>-17938.1368</v>
      </c>
      <c r="H53" s="317"/>
      <c r="I53" s="317" t="n">
        <v>0</v>
      </c>
      <c r="J53" s="317" t="n">
        <v>-71597.8157</v>
      </c>
      <c r="K53" s="317" t="n">
        <v>-48367.5643</v>
      </c>
      <c r="L53" s="317" t="n">
        <v>-4488.372</v>
      </c>
      <c r="M53" s="317" t="n">
        <v>0</v>
      </c>
      <c r="N53" s="317"/>
      <c r="O53" s="317"/>
      <c r="P53" s="317" t="n">
        <v>-40664.2501</v>
      </c>
      <c r="Q53" s="317" t="n">
        <v>-7984.4728</v>
      </c>
      <c r="R53" s="317" t="n">
        <v>-18965.6013</v>
      </c>
      <c r="S53" s="317" t="n">
        <v>-49184.5678</v>
      </c>
      <c r="T53" s="317" t="n">
        <f aca="false">+Input!$E$17</f>
        <v>0</v>
      </c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+Input!$E$17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-89128.7404999994</v>
      </c>
      <c r="C54" s="317" t="n">
        <v>0</v>
      </c>
      <c r="D54" s="317" t="n">
        <v>-31877.7541</v>
      </c>
      <c r="E54" s="188" t="n">
        <v>0</v>
      </c>
      <c r="F54" s="317" t="n">
        <v>-98148.7955999998</v>
      </c>
      <c r="H54" s="317"/>
      <c r="I54" s="317" t="n">
        <v>0</v>
      </c>
      <c r="J54" s="317" t="n">
        <v>0</v>
      </c>
      <c r="K54" s="317" t="n">
        <v>26424.0856000003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6986.41369999992</v>
      </c>
      <c r="S54" s="317" t="n">
        <v>0</v>
      </c>
      <c r="T54" s="317" t="n">
        <f aca="false">+Input!$E$18</f>
        <v>7487.30990000023</v>
      </c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+Input!$E$18</f>
        <v>7487.30990000023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851982.9445</v>
      </c>
      <c r="C55" s="317" t="n">
        <v>28479.74</v>
      </c>
      <c r="D55" s="317" t="n">
        <v>186507.561</v>
      </c>
      <c r="E55" s="188" t="n">
        <v>106876.43</v>
      </c>
      <c r="F55" s="317" t="n">
        <v>1950.0575</v>
      </c>
      <c r="H55" s="317"/>
      <c r="I55" s="317" t="n">
        <v>90093.093</v>
      </c>
      <c r="J55" s="317" t="n">
        <v>47048.809</v>
      </c>
      <c r="K55" s="317" t="n">
        <v>307329.8755</v>
      </c>
      <c r="L55" s="317" t="n">
        <v>34721.0145</v>
      </c>
      <c r="M55" s="317" t="n">
        <v>355.4815</v>
      </c>
      <c r="N55" s="317"/>
      <c r="O55" s="317"/>
      <c r="P55" s="317" t="n">
        <v>10773.7745</v>
      </c>
      <c r="Q55" s="317" t="n">
        <v>31293.2395</v>
      </c>
      <c r="R55" s="317" t="n">
        <v>5445.817</v>
      </c>
      <c r="S55" s="317" t="n">
        <v>1108.0515</v>
      </c>
      <c r="T55" s="317" t="n">
        <f aca="false">+Input!$E$21</f>
        <v>0</v>
      </c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+Input!$E$21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-19433.961</v>
      </c>
      <c r="C56" s="317" t="n">
        <v>-16153.543</v>
      </c>
      <c r="D56" s="317" t="n">
        <v>36543.49</v>
      </c>
      <c r="E56" s="188" t="n">
        <v>-98555.26</v>
      </c>
      <c r="F56" s="317" t="n">
        <v>-74267.859</v>
      </c>
      <c r="H56" s="317"/>
      <c r="I56" s="317" t="n">
        <v>133738.852</v>
      </c>
      <c r="J56" s="317" t="n">
        <v>72384.7945</v>
      </c>
      <c r="K56" s="317" t="n">
        <v>-72602.0035</v>
      </c>
      <c r="L56" s="317" t="n">
        <v>-25183.9975</v>
      </c>
      <c r="M56" s="317" t="n">
        <v>-154393.773</v>
      </c>
      <c r="N56" s="317"/>
      <c r="O56" s="317"/>
      <c r="P56" s="317" t="n">
        <v>89043.977</v>
      </c>
      <c r="Q56" s="317" t="n">
        <v>101834.7195</v>
      </c>
      <c r="R56" s="317" t="n">
        <v>27172.083</v>
      </c>
      <c r="S56" s="317" t="n">
        <v>-38995.441</v>
      </c>
      <c r="T56" s="317" t="n">
        <f aca="false">+Input!$E$22</f>
        <v>0</v>
      </c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+Input!$E$22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-1511232.6195</v>
      </c>
      <c r="C57" s="317" t="n">
        <v>-33416.78</v>
      </c>
      <c r="D57" s="317" t="n">
        <v>-38902.86</v>
      </c>
      <c r="E57" s="188" t="n">
        <v>-67618.75</v>
      </c>
      <c r="F57" s="317" t="n">
        <v>-60622.035</v>
      </c>
      <c r="H57" s="317"/>
      <c r="I57" s="317" t="n">
        <v>-180503.9785</v>
      </c>
      <c r="J57" s="317" t="n">
        <v>-84859.142</v>
      </c>
      <c r="K57" s="317" t="n">
        <v>-120079.652</v>
      </c>
      <c r="L57" s="317" t="n">
        <v>-112622.709</v>
      </c>
      <c r="M57" s="317" t="n">
        <v>-106759.9565</v>
      </c>
      <c r="N57" s="317"/>
      <c r="O57" s="317"/>
      <c r="P57" s="317" t="n">
        <v>-281540.749</v>
      </c>
      <c r="Q57" s="317" t="n">
        <v>-110475.6135</v>
      </c>
      <c r="R57" s="317" t="n">
        <v>-134041.2795</v>
      </c>
      <c r="S57" s="317" t="n">
        <v>-179789.1145</v>
      </c>
      <c r="T57" s="317" t="n">
        <f aca="false">+Input!$E$23</f>
        <v>0</v>
      </c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+Input!$E$23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-16230.5553</v>
      </c>
      <c r="C58" s="317" t="n">
        <v>6836.7995</v>
      </c>
      <c r="D58" s="317" t="n">
        <v>26089.4217</v>
      </c>
      <c r="E58" s="188" t="n">
        <v>21245.9006</v>
      </c>
      <c r="F58" s="317" t="n">
        <v>319.8749</v>
      </c>
      <c r="H58" s="317"/>
      <c r="I58" s="317" t="n">
        <v>-30557.4264</v>
      </c>
      <c r="J58" s="317" t="n">
        <v>-4600.7792</v>
      </c>
      <c r="K58" s="317" t="n">
        <v>7907.1282</v>
      </c>
      <c r="L58" s="317" t="n">
        <v>9495.638</v>
      </c>
      <c r="M58" s="317" t="n">
        <v>20077.983</v>
      </c>
      <c r="N58" s="317"/>
      <c r="O58" s="317"/>
      <c r="P58" s="317" t="n">
        <v>-27139.4566</v>
      </c>
      <c r="Q58" s="317" t="n">
        <v>-26510.8642</v>
      </c>
      <c r="R58" s="317" t="n">
        <v>-19441.0535</v>
      </c>
      <c r="S58" s="317" t="n">
        <v>5.369</v>
      </c>
      <c r="T58" s="317" t="n">
        <f aca="false">+Input!$E$24</f>
        <v>40.9097</v>
      </c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+Input!$E$24</f>
        <v>40.9097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-1203.5128</v>
      </c>
      <c r="C59" s="317" t="n">
        <v>-161.4634</v>
      </c>
      <c r="D59" s="317" t="n">
        <v>4.18559999999999</v>
      </c>
      <c r="E59" s="188" t="n">
        <v>90.4235</v>
      </c>
      <c r="F59" s="317" t="n">
        <v>-31.4951</v>
      </c>
      <c r="H59" s="317"/>
      <c r="I59" s="317" t="n">
        <v>-167.001</v>
      </c>
      <c r="J59" s="317" t="n">
        <v>-55.0058</v>
      </c>
      <c r="K59" s="317" t="n">
        <v>-42.6635</v>
      </c>
      <c r="L59" s="317" t="n">
        <v>-77.8549</v>
      </c>
      <c r="M59" s="317" t="n">
        <v>-72.06</v>
      </c>
      <c r="N59" s="317"/>
      <c r="O59" s="317"/>
      <c r="P59" s="317" t="n">
        <v>-272.7959</v>
      </c>
      <c r="Q59" s="317" t="n">
        <v>-98.3315</v>
      </c>
      <c r="R59" s="317" t="n">
        <v>-83.1898</v>
      </c>
      <c r="S59" s="317" t="n">
        <v>-116.0247</v>
      </c>
      <c r="T59" s="317" t="n">
        <f aca="false">+Input!$E$25</f>
        <v>-120.2363</v>
      </c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+Input!$E$25</f>
        <v>-120.2363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f aca="false">+Input!$E$26</f>
        <v>0</v>
      </c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+Input!$E$26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f aca="false">+Input!$E$27</f>
        <v>0</v>
      </c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+Input!$E$27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f aca="false">+Input!$E$28</f>
        <v>0</v>
      </c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+Input!$E$28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f aca="false">+Input!$E$30</f>
        <v>0</v>
      </c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+Input!$E$30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-1423316.2035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17434.0681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217"/>
      <c r="D165" s="422"/>
      <c r="E165" s="40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3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3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3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3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15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S47" activeCellId="0" sqref="S47:S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471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472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473" t="n">
        <f aca="false">+Input!A3</f>
        <v>45926.9811587611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+Input!B4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+Input!B12</f>
        <v>0</v>
      </c>
      <c r="F9" s="69" t="s">
        <v>180</v>
      </c>
      <c r="G9" s="188" t="s">
        <v>181</v>
      </c>
      <c r="K9" s="310" t="s">
        <v>182</v>
      </c>
      <c r="L9" s="317" t="n">
        <f aca="false">+Input!B36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+Input!B13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+Input!B37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+Input!B38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+Input!B39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 t="s">
        <v>307</v>
      </c>
      <c r="L13" s="317" t="n">
        <v>0</v>
      </c>
      <c r="M13" s="301"/>
      <c r="N13" s="301"/>
      <c r="O13" s="301"/>
      <c r="P13" s="301"/>
      <c r="Q13" s="301"/>
      <c r="R13" s="311"/>
      <c r="S13" s="120" t="n">
        <f aca="false">IF(R13&gt;=0,R13/1000*5.826,0)</f>
        <v>0</v>
      </c>
      <c r="T13" s="120" t="n">
        <f aca="false">IF(R13&lt;=0,R13/1000*5.826,0)</f>
        <v>0</v>
      </c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74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f aca="false">+B63</f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01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475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 t="n">
        <v>0</v>
      </c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SUM(E47:E76)-E61-E68-E69</f>
        <v>0</v>
      </c>
      <c r="F43" s="358" t="n">
        <f aca="false">SUM(F47:F76)-G61-G68-G69</f>
        <v>0</v>
      </c>
      <c r="G43" s="358" t="n">
        <f aca="false">SUM(G47:G76)-H61-H68-H69</f>
        <v>0</v>
      </c>
      <c r="H43" s="358" t="n">
        <f aca="false">SUM(H47:H76)-H61-H68-H69</f>
        <v>0</v>
      </c>
      <c r="I43" s="358" t="n">
        <f aca="false">SUM(I47:I76)-I61-I68-I69</f>
        <v>0</v>
      </c>
      <c r="J43" s="358" t="n">
        <f aca="false">SUM(J47:J76)-J61-J68-J69</f>
        <v>0</v>
      </c>
      <c r="K43" s="358" t="n">
        <f aca="false">SUM(K47:K76)-K61-K68-K69</f>
        <v>0</v>
      </c>
      <c r="L43" s="358" t="n">
        <f aca="false">SUM(L47:L76)-L61-L68-L69</f>
        <v>0</v>
      </c>
      <c r="M43" s="358" t="n">
        <f aca="false">SUM(M47:M76)-M61-M68-M69</f>
        <v>0</v>
      </c>
      <c r="N43" s="358" t="n">
        <f aca="false">SUM(N47:N76)-N61-N68-N69</f>
        <v>0</v>
      </c>
      <c r="O43" s="358" t="n">
        <f aca="false">SUM(O47:O76)-O61-O68-O69</f>
        <v>0</v>
      </c>
      <c r="P43" s="358" t="n">
        <f aca="false">SUM(P47:P76)-P61-P68-P69</f>
        <v>0</v>
      </c>
      <c r="Q43" s="358" t="n">
        <f aca="false">SUM(Q47:Q76)-Q61-Q68-Q69</f>
        <v>0</v>
      </c>
      <c r="R43" s="358" t="n">
        <f aca="false">SUM(R47:R76)-R61-R68-R69</f>
        <v>0</v>
      </c>
      <c r="S43" s="358" t="n">
        <f aca="false">SUM(S47:S76)-S61-S68-S69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SUM(Z47:Z76)-Z61-Z68-Z69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250</v>
      </c>
      <c r="E45" s="368" t="s">
        <v>247</v>
      </c>
      <c r="F45" s="368" t="s">
        <v>247</v>
      </c>
      <c r="G45" s="368" t="s">
        <v>251</v>
      </c>
      <c r="H45" s="368" t="s">
        <v>248</v>
      </c>
      <c r="I45" s="368" t="s">
        <v>249</v>
      </c>
      <c r="J45" s="368" t="s">
        <v>248</v>
      </c>
      <c r="K45" s="368" t="s">
        <v>250</v>
      </c>
      <c r="L45" s="368" t="s">
        <v>247</v>
      </c>
      <c r="M45" s="368" t="s">
        <v>247</v>
      </c>
      <c r="N45" s="368" t="s">
        <v>251</v>
      </c>
      <c r="O45" s="368" t="s">
        <v>248</v>
      </c>
      <c r="P45" s="368" t="s">
        <v>249</v>
      </c>
      <c r="Q45" s="368" t="s">
        <v>248</v>
      </c>
      <c r="R45" s="368" t="s">
        <v>250</v>
      </c>
      <c r="S45" s="368" t="s">
        <v>247</v>
      </c>
      <c r="T45" s="368" t="s">
        <v>247</v>
      </c>
      <c r="U45" s="368" t="s">
        <v>251</v>
      </c>
      <c r="V45" s="368" t="s">
        <v>248</v>
      </c>
      <c r="W45" s="368" t="s">
        <v>249</v>
      </c>
      <c r="X45" s="368" t="s">
        <v>248</v>
      </c>
      <c r="Y45" s="368" t="s">
        <v>250</v>
      </c>
      <c r="Z45" s="368" t="s">
        <v>247</v>
      </c>
      <c r="AA45" s="368" t="s">
        <v>247</v>
      </c>
      <c r="AB45" s="368" t="s">
        <v>251</v>
      </c>
      <c r="AC45" s="368" t="s">
        <v>248</v>
      </c>
      <c r="AD45" s="368" t="s">
        <v>249</v>
      </c>
      <c r="AE45" s="368" t="s">
        <v>248</v>
      </c>
      <c r="AF45" s="368" t="s">
        <v>250</v>
      </c>
      <c r="AG45" s="368" t="s">
        <v>247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317"/>
      <c r="F47" s="317"/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/>
      <c r="O47" s="317"/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f aca="false">+Input!$B$16</f>
        <v>0</v>
      </c>
      <c r="U47" s="317"/>
      <c r="V47" s="317"/>
      <c r="W47" s="317"/>
      <c r="X47" s="317"/>
      <c r="Y47" s="317"/>
      <c r="Z47" s="317"/>
      <c r="AA47" s="317"/>
      <c r="AB47" s="317" t="n">
        <v>0</v>
      </c>
      <c r="AC47" s="317"/>
      <c r="AD47" s="317" t="n">
        <v>0</v>
      </c>
      <c r="AE47" s="317"/>
      <c r="AF47" s="317"/>
      <c r="AG47" s="317"/>
      <c r="AH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+Input!$B$16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317"/>
      <c r="F48" s="317"/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H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317"/>
      <c r="F49" s="317"/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H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317"/>
      <c r="F50" s="317"/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H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317"/>
      <c r="F51" s="317"/>
      <c r="G51" s="317" t="n">
        <f aca="false">+Input!$B$20</f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f aca="false">+Input!$B$20</f>
        <v>0</v>
      </c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H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f aca="false">+Input!$B$20</f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317"/>
      <c r="F52" s="317"/>
      <c r="G52" s="317" t="n">
        <f aca="false">+Input!$B$19</f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f aca="false">+Input!$B$19</f>
        <v>0</v>
      </c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H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f aca="false">+Input!$B$19</f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317"/>
      <c r="F53" s="317"/>
      <c r="G53" s="317" t="n">
        <f aca="false">+Input!$B$17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f aca="false">+Input!$B$17</f>
        <v>0</v>
      </c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H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+Input!$B$17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317"/>
      <c r="F54" s="317"/>
      <c r="G54" s="317" t="n">
        <f aca="false">+Input!$B$18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f aca="false">+Input!$B$18</f>
        <v>0</v>
      </c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H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+Input!$B$18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317"/>
      <c r="F55" s="317"/>
      <c r="G55" s="317" t="n">
        <f aca="false">+Input!$B$21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f aca="false">+Input!$B$21</f>
        <v>0</v>
      </c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H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+Input!$B$21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317"/>
      <c r="F56" s="317"/>
      <c r="G56" s="317" t="n">
        <f aca="false">+Input!$B$22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f aca="false">+Input!$B$22</f>
        <v>0</v>
      </c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H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+Input!$B$22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317"/>
      <c r="F57" s="317"/>
      <c r="G57" s="317" t="n">
        <f aca="false">+Input!$B$23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f aca="false">+Input!$B$23</f>
        <v>0</v>
      </c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H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+Input!$B$23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317"/>
      <c r="F58" s="317"/>
      <c r="G58" s="317" t="n">
        <f aca="false">+Input!$B$24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f aca="false">+Input!$B$24</f>
        <v>0</v>
      </c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H58" s="317"/>
      <c r="AI58" s="0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+Input!$B$24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317"/>
      <c r="F59" s="317"/>
      <c r="G59" s="317" t="n">
        <f aca="false">+Input!$B$25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f aca="false">+Input!$B$25</f>
        <v>0</v>
      </c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H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+Input!$B$25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317"/>
      <c r="F60" s="317"/>
      <c r="G60" s="317" t="n">
        <f aca="false">+Input!$B$26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f aca="false">+Input!$B$26</f>
        <v>0</v>
      </c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H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+Input!$B$26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317"/>
      <c r="F61" s="317"/>
      <c r="G61" s="317" t="n">
        <f aca="false">+Input!$B$27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f aca="false">+Input!$B$27</f>
        <v>0</v>
      </c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H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+Input!$B$27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317"/>
      <c r="F62" s="317"/>
      <c r="G62" s="317" t="n">
        <f aca="false">+Input!$B$28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f aca="false">+Input!$B$28</f>
        <v>0</v>
      </c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H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+Input!$B$28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317"/>
      <c r="F63" s="317"/>
      <c r="G63" s="317" t="n">
        <f aca="false">+Input!$B$33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f aca="false">+Input!$B$33</f>
        <v>0</v>
      </c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H63" s="317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+Input!$B$33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317"/>
      <c r="F64" s="317"/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H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317"/>
      <c r="F65" s="317"/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H65" s="317"/>
      <c r="AI65" s="379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317"/>
      <c r="F66" s="317"/>
      <c r="G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H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317"/>
      <c r="F67" s="317"/>
      <c r="G67" s="317" t="n">
        <f aca="false">+Input!$B$29</f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f aca="false">+Input!$B$29</f>
        <v>0</v>
      </c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H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f aca="false">+Input!$B$29</f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H68" s="317"/>
      <c r="AI68" s="379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/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317"/>
      <c r="F69" s="317"/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H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317"/>
      <c r="F70" s="317"/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H70" s="317"/>
      <c r="AI70" s="379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n">
        <f aca="false">SUM(C71:AG71)</f>
        <v>0</v>
      </c>
      <c r="C71" s="0"/>
      <c r="E71" s="317"/>
      <c r="F71" s="0"/>
      <c r="G71" s="317"/>
      <c r="H71" s="317"/>
      <c r="I71" s="317"/>
      <c r="J71" s="0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B90" s="31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/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  <c r="AY108" s="317"/>
      <c r="AZ108" s="317"/>
      <c r="BB108" s="31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01"/>
      <c r="AJ110" s="301"/>
      <c r="AK110" s="317"/>
      <c r="AL110" s="376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76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301"/>
      <c r="J127" s="69"/>
      <c r="K127" s="406"/>
      <c r="L127" s="476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301"/>
      <c r="J128" s="69"/>
      <c r="K128" s="406"/>
      <c r="L128" s="476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77" t="s">
        <v>296</v>
      </c>
      <c r="B163" s="478"/>
      <c r="C163" s="478"/>
      <c r="D163" s="478"/>
      <c r="E163" s="479"/>
      <c r="AJ163" s="69"/>
      <c r="AK163" s="69"/>
      <c r="AL163" s="69"/>
      <c r="AM163" s="69"/>
    </row>
    <row r="164" customFormat="false" ht="12.75" hidden="false" customHeight="true" outlineLevel="0" collapsed="false">
      <c r="A164" s="480" t="s">
        <v>16</v>
      </c>
      <c r="B164" s="481" t="s">
        <v>292</v>
      </c>
      <c r="C164" s="481"/>
      <c r="D164" s="481"/>
      <c r="E164" s="482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83"/>
      <c r="B165" s="304"/>
      <c r="C165" s="304"/>
      <c r="D165" s="484"/>
      <c r="E165" s="485"/>
      <c r="AJ165" s="69"/>
      <c r="AK165" s="69"/>
      <c r="AL165" s="69"/>
      <c r="AM165" s="69"/>
    </row>
    <row r="166" customFormat="false" ht="12.75" hidden="false" customHeight="true" outlineLevel="0" collapsed="false">
      <c r="A166" s="486"/>
      <c r="B166" s="301"/>
      <c r="C166" s="301"/>
      <c r="D166" s="402"/>
      <c r="E166" s="487"/>
      <c r="AJ166" s="69"/>
      <c r="AK166" s="69"/>
      <c r="AL166" s="69"/>
      <c r="AM166" s="69"/>
    </row>
    <row r="167" customFormat="false" ht="12.75" hidden="false" customHeight="true" outlineLevel="0" collapsed="false">
      <c r="A167" s="486"/>
      <c r="B167" s="3"/>
      <c r="C167" s="301"/>
      <c r="D167" s="402"/>
      <c r="E167" s="488"/>
      <c r="AJ167" s="69"/>
      <c r="AK167" s="69"/>
      <c r="AL167" s="69"/>
      <c r="AM167" s="69"/>
    </row>
    <row r="168" customFormat="false" ht="12.75" hidden="false" customHeight="true" outlineLevel="0" collapsed="false">
      <c r="A168" s="486" t="s">
        <v>77</v>
      </c>
      <c r="B168" s="217" t="s">
        <v>77</v>
      </c>
      <c r="C168" s="217"/>
      <c r="D168" s="422"/>
      <c r="E168" s="423"/>
      <c r="AJ168" s="69"/>
      <c r="AK168" s="69"/>
      <c r="AL168" s="69"/>
      <c r="AM168" s="69"/>
    </row>
    <row r="169" customFormat="false" ht="12.75" hidden="false" customHeight="true" outlineLevel="0" collapsed="false">
      <c r="A169" s="486"/>
      <c r="B169" s="217" t="s">
        <v>77</v>
      </c>
      <c r="C169" s="217"/>
      <c r="D169" s="422"/>
      <c r="E169" s="423"/>
      <c r="AJ169" s="69"/>
      <c r="AK169" s="69"/>
      <c r="AL169" s="69"/>
      <c r="AM169" s="69"/>
    </row>
    <row r="170" customFormat="false" ht="12.75" hidden="false" customHeight="true" outlineLevel="0" collapsed="false">
      <c r="A170" s="486" t="s">
        <v>77</v>
      </c>
      <c r="B170" s="217" t="s">
        <v>77</v>
      </c>
      <c r="C170" s="217"/>
      <c r="D170" s="422"/>
      <c r="E170" s="423"/>
      <c r="AJ170" s="69"/>
      <c r="AK170" s="69"/>
      <c r="AL170" s="69"/>
      <c r="AM170" s="69"/>
    </row>
    <row r="171" customFormat="false" ht="12.75" hidden="false" customHeight="true" outlineLevel="0" collapsed="false">
      <c r="A171" s="486"/>
      <c r="B171" s="217" t="s">
        <v>77</v>
      </c>
      <c r="C171" s="217"/>
      <c r="D171" s="422"/>
      <c r="E171" s="423"/>
      <c r="AJ171" s="69"/>
      <c r="AK171" s="69"/>
      <c r="AL171" s="69"/>
      <c r="AM171" s="69"/>
    </row>
    <row r="172" customFormat="false" ht="12.75" hidden="false" customHeight="true" outlineLevel="0" collapsed="false">
      <c r="A172" s="486"/>
      <c r="B172" s="217" t="s">
        <v>77</v>
      </c>
      <c r="C172" s="217"/>
      <c r="D172" s="422"/>
      <c r="E172" s="423"/>
      <c r="AJ172" s="69"/>
      <c r="AK172" s="69"/>
      <c r="AL172" s="69"/>
      <c r="AM172" s="69"/>
    </row>
    <row r="173" customFormat="false" ht="12.75" hidden="false" customHeight="true" outlineLevel="0" collapsed="false">
      <c r="A173" s="486" t="s">
        <v>77</v>
      </c>
      <c r="B173" s="424" t="s">
        <v>77</v>
      </c>
      <c r="C173" s="301"/>
      <c r="D173" s="402"/>
      <c r="E173" s="487"/>
      <c r="AJ173" s="69"/>
      <c r="AK173" s="69"/>
      <c r="AL173" s="69"/>
      <c r="AM173" s="69"/>
    </row>
    <row r="174" customFormat="false" ht="12.75" hidden="false" customHeight="true" outlineLevel="0" collapsed="false">
      <c r="A174" s="486"/>
      <c r="B174" s="301" t="s">
        <v>77</v>
      </c>
      <c r="C174" s="301"/>
      <c r="D174" s="402"/>
      <c r="E174" s="487"/>
      <c r="AJ174" s="69"/>
      <c r="AK174" s="69"/>
      <c r="AL174" s="69"/>
      <c r="AM174" s="69"/>
    </row>
    <row r="175" customFormat="false" ht="12.75" hidden="false" customHeight="true" outlineLevel="0" collapsed="false">
      <c r="A175" s="486"/>
      <c r="B175" s="301" t="s">
        <v>77</v>
      </c>
      <c r="C175" s="301"/>
      <c r="D175" s="402"/>
      <c r="E175" s="489"/>
      <c r="AJ175" s="69"/>
      <c r="AK175" s="69"/>
      <c r="AL175" s="69"/>
      <c r="AM175" s="69"/>
    </row>
    <row r="176" customFormat="false" ht="12.75" hidden="false" customHeight="true" outlineLevel="0" collapsed="false">
      <c r="A176" s="486"/>
      <c r="B176" s="301" t="s">
        <v>77</v>
      </c>
      <c r="C176" s="301"/>
      <c r="D176" s="402"/>
      <c r="E176" s="487"/>
      <c r="AJ176" s="69"/>
      <c r="AK176" s="69"/>
      <c r="AL176" s="69"/>
      <c r="AM176" s="69"/>
    </row>
    <row r="177" customFormat="false" ht="12.75" hidden="false" customHeight="true" outlineLevel="0" collapsed="false">
      <c r="A177" s="486"/>
      <c r="B177" s="301"/>
      <c r="C177" s="301"/>
      <c r="D177" s="402"/>
      <c r="E177" s="487"/>
      <c r="AJ177" s="69"/>
      <c r="AK177" s="69"/>
      <c r="AL177" s="69"/>
      <c r="AM177" s="69"/>
    </row>
    <row r="178" customFormat="false" ht="12.75" hidden="false" customHeight="true" outlineLevel="0" collapsed="false">
      <c r="A178" s="486"/>
      <c r="B178" s="315"/>
      <c r="C178" s="408"/>
      <c r="D178" s="411"/>
      <c r="E178" s="489"/>
      <c r="AJ178" s="69"/>
      <c r="AK178" s="69"/>
      <c r="AL178" s="69"/>
      <c r="AM178" s="69"/>
    </row>
    <row r="179" customFormat="false" ht="12.75" hidden="false" customHeight="true" outlineLevel="0" collapsed="false">
      <c r="A179" s="486"/>
      <c r="B179" s="315"/>
      <c r="C179" s="408"/>
      <c r="D179" s="411"/>
      <c r="E179" s="489"/>
      <c r="AJ179" s="69"/>
      <c r="AK179" s="69"/>
      <c r="AL179" s="69"/>
      <c r="AM179" s="69"/>
    </row>
    <row r="180" customFormat="false" ht="12.75" hidden="false" customHeight="true" outlineLevel="0" collapsed="false">
      <c r="A180" s="486"/>
      <c r="B180" s="315"/>
      <c r="C180" s="408"/>
      <c r="D180" s="411"/>
      <c r="E180" s="487"/>
      <c r="AJ180" s="69"/>
      <c r="AK180" s="69"/>
      <c r="AL180" s="69"/>
      <c r="AM180" s="69"/>
    </row>
    <row r="181" customFormat="false" ht="12.75" hidden="false" customHeight="true" outlineLevel="0" collapsed="false">
      <c r="A181" s="486"/>
      <c r="B181" s="301"/>
      <c r="C181" s="301"/>
      <c r="D181" s="402"/>
      <c r="E181" s="487"/>
      <c r="AJ181" s="69"/>
      <c r="AK181" s="69"/>
      <c r="AL181" s="69"/>
      <c r="AM181" s="69"/>
    </row>
    <row r="182" customFormat="false" ht="12.75" hidden="false" customHeight="true" outlineLevel="0" collapsed="false">
      <c r="A182" s="486"/>
      <c r="B182" s="301"/>
      <c r="C182" s="301"/>
      <c r="D182" s="402"/>
      <c r="E182" s="487"/>
      <c r="AJ182" s="69"/>
      <c r="AK182" s="69"/>
      <c r="AL182" s="69"/>
      <c r="AM182" s="69"/>
    </row>
    <row r="183" customFormat="false" ht="12.75" hidden="false" customHeight="true" outlineLevel="0" collapsed="false">
      <c r="A183" s="486"/>
      <c r="B183" s="301"/>
      <c r="C183" s="301"/>
      <c r="D183" s="402"/>
      <c r="E183" s="487"/>
      <c r="AJ183" s="69"/>
      <c r="AK183" s="69"/>
      <c r="AL183" s="69"/>
      <c r="AM183" s="69"/>
    </row>
    <row r="184" customFormat="false" ht="12.75" hidden="false" customHeight="true" outlineLevel="0" collapsed="false">
      <c r="A184" s="486"/>
      <c r="B184" s="301"/>
      <c r="C184" s="301"/>
      <c r="D184" s="402"/>
      <c r="E184" s="490"/>
      <c r="AJ184" s="69"/>
      <c r="AK184" s="69"/>
      <c r="AL184" s="69"/>
      <c r="AM184" s="69"/>
    </row>
    <row r="185" customFormat="false" ht="12.75" hidden="false" customHeight="true" outlineLevel="0" collapsed="false">
      <c r="A185" s="486"/>
      <c r="B185" s="301"/>
      <c r="C185" s="301"/>
      <c r="D185" s="415" t="s">
        <v>297</v>
      </c>
      <c r="E185" s="491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2"/>
      <c r="B186" s="350"/>
      <c r="C186" s="350"/>
      <c r="D186" s="350"/>
      <c r="E186" s="35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customFormat="false" ht="12.75" hidden="false" customHeight="false" outlineLevel="0" collapsed="false"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customFormat="false" ht="12.75" hidden="false" customHeight="false" outlineLevel="0" collapsed="false"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customFormat="false" ht="12.75" hidden="false" customHeight="false" outlineLevel="0" collapsed="false"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customFormat="false" ht="12.75" hidden="false" customHeight="false" outlineLevel="0" collapsed="false"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customFormat="false" ht="12.75" hidden="false" customHeight="false" outlineLevel="0" collapsed="false"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customFormat="false" ht="12.75" hidden="false" customHeight="false" outlineLevel="0" collapsed="false"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customFormat="false" ht="12.75" hidden="false" customHeight="false" outlineLevel="0" collapsed="false"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customFormat="false" ht="12.75" hidden="false" customHeight="false" outlineLevel="0" collapsed="false"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customFormat="false" ht="12.75" hidden="false" customHeight="false" outlineLevel="0" collapsed="false"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customFormat="false" ht="12.75" hidden="false" customHeight="false" outlineLevel="0" collapsed="false"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customFormat="false" ht="12.75" hidden="false" customHeight="false" outlineLevel="0" collapsed="false"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customFormat="false" ht="12.75" hidden="false" customHeight="false" outlineLevel="0" collapsed="false"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customFormat="false" ht="12.75" hidden="false" customHeight="false" outlineLevel="0" collapsed="false"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customFormat="false" ht="12.75" hidden="false" customHeight="false" outlineLevel="0" collapsed="false"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customFormat="false" ht="12.75" hidden="false" customHeight="false" outlineLevel="0" collapsed="false"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customFormat="false" ht="12.75" hidden="false" customHeight="false" outlineLevel="0" collapsed="false"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customFormat="false" ht="12.75" hidden="false" customHeight="false" outlineLevel="0" collapsed="false"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customFormat="false" ht="12.75" hidden="false" customHeight="false" outlineLevel="0" collapsed="false"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customFormat="false" ht="12.75" hidden="false" customHeight="false" outlineLevel="0" collapsed="false"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customFormat="false" ht="12.75" hidden="false" customHeight="false" outlineLevel="0" collapsed="false"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customFormat="false" ht="12.75" hidden="false" customHeight="false" outlineLevel="0" collapsed="false"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customFormat="false" ht="12.75" hidden="false" customHeight="false" outlineLevel="0" collapsed="false"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customFormat="false" ht="12.75" hidden="false" customHeight="false" outlineLevel="0" collapsed="false"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customFormat="false" ht="12.75" hidden="false" customHeight="false" outlineLevel="0" collapsed="false"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94"/>
      <c r="D287" s="494"/>
      <c r="E287" s="494"/>
      <c r="F287" s="494"/>
      <c r="G287" s="494"/>
      <c r="H287" s="494"/>
      <c r="I287" s="494"/>
      <c r="J287" s="494"/>
      <c r="K287" s="494"/>
      <c r="L287" s="494"/>
      <c r="M287" s="494"/>
      <c r="N287" s="494"/>
      <c r="O287" s="494"/>
      <c r="P287" s="494"/>
      <c r="Q287" s="494"/>
      <c r="R287" s="494"/>
      <c r="S287" s="494"/>
      <c r="T287" s="494"/>
      <c r="U287" s="494"/>
      <c r="V287" s="494"/>
      <c r="W287" s="494"/>
      <c r="X287" s="494"/>
      <c r="Y287" s="494"/>
      <c r="Z287" s="494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95"/>
      <c r="D288" s="495"/>
      <c r="E288" s="495"/>
      <c r="F288" s="495"/>
      <c r="G288" s="495"/>
      <c r="H288" s="495"/>
      <c r="I288" s="495"/>
      <c r="J288" s="495"/>
      <c r="K288" s="495"/>
      <c r="L288" s="495"/>
      <c r="M288" s="495"/>
      <c r="N288" s="495"/>
      <c r="O288" s="495"/>
      <c r="P288" s="495"/>
      <c r="Q288" s="495"/>
      <c r="R288" s="495"/>
      <c r="S288" s="495"/>
      <c r="T288" s="495"/>
      <c r="U288" s="495"/>
      <c r="V288" s="495"/>
      <c r="W288" s="495"/>
      <c r="X288" s="495"/>
      <c r="Y288" s="495"/>
      <c r="Z288" s="495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2001-05-18T20:05:58Z</cp:lastPrinted>
  <dcterms:modified xsi:type="dcterms:W3CDTF">2001-05-18T20:06:01Z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